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Verejne_zakazky\Nefakultni\UKB_sprava\03_UKB-Stavebni_prace\28_UKB_Kongres B09 vestavba\01_ZD\"/>
    </mc:Choice>
  </mc:AlternateContent>
  <xr:revisionPtr revIDLastSave="0" documentId="13_ncr:1_{33B32F4E-E1AC-4E83-A37B-C7393C5F3243}" xr6:coauthVersionLast="47" xr6:coauthVersionMax="47" xr10:uidLastSave="{00000000-0000-0000-0000-000000000000}"/>
  <bookViews>
    <workbookView xWindow="-120" yWindow="-120" windowWidth="25440" windowHeight="15390" tabRatio="742" xr2:uid="{00000000-000D-0000-FFFF-FFFF00000000}"/>
  </bookViews>
  <sheets>
    <sheet name="Stavba" sheetId="1" r:id="rId1"/>
    <sheet name="VzorPolozky" sheetId="10" state="hidden" r:id="rId2"/>
    <sheet name="00 00 Naklady" sheetId="12" r:id="rId3"/>
    <sheet name="SO 117 D.117.01.01 Pol" sheetId="13" r:id="rId4"/>
    <sheet name="SO 117 D.117.09 Pol" sheetId="14" r:id="rId5"/>
    <sheet name="SO 117 D.117.10 Pol" sheetId="15" r:id="rId6"/>
    <sheet name="SO 117 D.117.12 Pol" sheetId="16" r:id="rId7"/>
    <sheet name="SO 117 D.117.13 Pol" sheetId="17" r:id="rId8"/>
  </sheets>
  <externalReferences>
    <externalReference r:id="rId9"/>
  </externalReferences>
  <definedNames>
    <definedName name="CelkemDPHVypocet" localSheetId="0">Stavba!$H$49</definedName>
    <definedName name="CenaCelkem">Stavba!$G$29</definedName>
    <definedName name="CenaCelkemBezDPH">Stavba!$G$28</definedName>
    <definedName name="CenaCelkemVypocet" localSheetId="0">Stavba!$I$49</definedName>
    <definedName name="cisloobjektu">Stavba!$D$3</definedName>
    <definedName name="CisloRozpoctu">'[1]Krycí list'!$C$2</definedName>
    <definedName name="CisloStavby" localSheetId="0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Stavba!$E$13:$G$13</definedName>
    <definedName name="DPHSni">Stavba!$G$24</definedName>
    <definedName name="DPHZakl">Stavba!$G$26</definedName>
    <definedName name="dpsc" localSheetId="0">Stavba!$D$13</definedName>
    <definedName name="IČO" localSheetId="0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0">Stavba!$E$2</definedName>
    <definedName name="nazevstavby">'[1]Krycí list'!$C$7</definedName>
    <definedName name="NazevStavebnihoRozpoctu">Stavba!$E$4</definedName>
    <definedName name="_xlnm.Print_Titles" localSheetId="2">'00 00 Naklady'!$1:$7</definedName>
    <definedName name="_xlnm.Print_Titles" localSheetId="3">'SO 117 D.117.01.01 Pol'!$1:$7</definedName>
    <definedName name="_xlnm.Print_Titles" localSheetId="4">'SO 117 D.117.09 Pol'!$1:$7</definedName>
    <definedName name="_xlnm.Print_Titles" localSheetId="5">'SO 117 D.117.10 Pol'!$1:$7</definedName>
    <definedName name="_xlnm.Print_Titles" localSheetId="6">'SO 117 D.117.12 Pol'!$1:$7</definedName>
    <definedName name="_xlnm.Print_Titles" localSheetId="7">'SO 117 D.117.13 Pol'!$1:$7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'00 00 Naklady'!$A$1:$X$39</definedName>
    <definedName name="_xlnm.Print_Area" localSheetId="3">'SO 117 D.117.01.01 Pol'!$A$1:$X$413</definedName>
    <definedName name="_xlnm.Print_Area" localSheetId="4">'SO 117 D.117.09 Pol'!$A$1:$X$49</definedName>
    <definedName name="_xlnm.Print_Area" localSheetId="5">'SO 117 D.117.10 Pol'!$A$1:$X$106</definedName>
    <definedName name="_xlnm.Print_Area" localSheetId="6">'SO 117 D.117.12 Pol'!$A$1:$X$147</definedName>
    <definedName name="_xlnm.Print_Area" localSheetId="7">'SO 117 D.117.13 Pol'!$A$1:$X$169</definedName>
    <definedName name="_xlnm.Print_Area" localSheetId="0">Stavba!$A$1:$J$99</definedName>
    <definedName name="odic" localSheetId="0">Stavba!$I$6</definedName>
    <definedName name="oico" localSheetId="0">Stavba!$I$5</definedName>
    <definedName name="omisto" localSheetId="0">Stavba!$E$7</definedName>
    <definedName name="onazev" localSheetId="0">Stavba!$D$6</definedName>
    <definedName name="opsc" localSheetId="0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Stavba!$F$49</definedName>
    <definedName name="ZakladDPHZakl">Stavba!$G$25</definedName>
    <definedName name="ZakladDPHZaklVypocet" localSheetId="0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7" l="1"/>
  <c r="I9" i="17"/>
  <c r="K9" i="17"/>
  <c r="M9" i="17"/>
  <c r="O9" i="17"/>
  <c r="Q9" i="17"/>
  <c r="V9" i="17"/>
  <c r="G11" i="17"/>
  <c r="I11" i="17"/>
  <c r="K11" i="17"/>
  <c r="O11" i="17"/>
  <c r="Q11" i="17"/>
  <c r="V11" i="17"/>
  <c r="G13" i="17"/>
  <c r="M13" i="17" s="1"/>
  <c r="I13" i="17"/>
  <c r="K13" i="17"/>
  <c r="O13" i="17"/>
  <c r="Q13" i="17"/>
  <c r="V13" i="17"/>
  <c r="G15" i="17"/>
  <c r="M15" i="17" s="1"/>
  <c r="I15" i="17"/>
  <c r="K15" i="17"/>
  <c r="O15" i="17"/>
  <c r="Q15" i="17"/>
  <c r="V15" i="17"/>
  <c r="G17" i="17"/>
  <c r="I17" i="17"/>
  <c r="K17" i="17"/>
  <c r="M17" i="17"/>
  <c r="O17" i="17"/>
  <c r="Q17" i="17"/>
  <c r="V17" i="17"/>
  <c r="G20" i="17"/>
  <c r="M20" i="17" s="1"/>
  <c r="I20" i="17"/>
  <c r="K20" i="17"/>
  <c r="O20" i="17"/>
  <c r="Q20" i="17"/>
  <c r="V20" i="17"/>
  <c r="G22" i="17"/>
  <c r="I22" i="17"/>
  <c r="K22" i="17"/>
  <c r="O22" i="17"/>
  <c r="O19" i="17" s="1"/>
  <c r="Q22" i="17"/>
  <c r="V22" i="17"/>
  <c r="V19" i="17" s="1"/>
  <c r="G24" i="17"/>
  <c r="I24" i="17"/>
  <c r="K24" i="17"/>
  <c r="M24" i="17"/>
  <c r="O24" i="17"/>
  <c r="Q24" i="17"/>
  <c r="V24" i="17"/>
  <c r="G27" i="17"/>
  <c r="M27" i="17" s="1"/>
  <c r="I27" i="17"/>
  <c r="K27" i="17"/>
  <c r="O27" i="17"/>
  <c r="Q27" i="17"/>
  <c r="V27" i="17"/>
  <c r="G29" i="17"/>
  <c r="I29" i="17"/>
  <c r="K29" i="17"/>
  <c r="O29" i="17"/>
  <c r="O26" i="17" s="1"/>
  <c r="Q29" i="17"/>
  <c r="V29" i="17"/>
  <c r="V26" i="17" s="1"/>
  <c r="Q31" i="17"/>
  <c r="G32" i="17"/>
  <c r="G31" i="17" s="1"/>
  <c r="I32" i="17"/>
  <c r="I31" i="17" s="1"/>
  <c r="K32" i="17"/>
  <c r="K31" i="17" s="1"/>
  <c r="O32" i="17"/>
  <c r="O31" i="17" s="1"/>
  <c r="Q32" i="17"/>
  <c r="V32" i="17"/>
  <c r="V31" i="17" s="1"/>
  <c r="G35" i="17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3" i="17"/>
  <c r="M43" i="17" s="1"/>
  <c r="I43" i="17"/>
  <c r="K43" i="17"/>
  <c r="O43" i="17"/>
  <c r="Q43" i="17"/>
  <c r="V43" i="17"/>
  <c r="G45" i="17"/>
  <c r="I45" i="17"/>
  <c r="K45" i="17"/>
  <c r="M45" i="17"/>
  <c r="O45" i="17"/>
  <c r="Q45" i="17"/>
  <c r="V45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3" i="17"/>
  <c r="I53" i="17"/>
  <c r="K53" i="17"/>
  <c r="M53" i="17"/>
  <c r="O53" i="17"/>
  <c r="Q53" i="17"/>
  <c r="V53" i="17"/>
  <c r="G55" i="17"/>
  <c r="M55" i="17" s="1"/>
  <c r="I55" i="17"/>
  <c r="K55" i="17"/>
  <c r="O55" i="17"/>
  <c r="Q55" i="17"/>
  <c r="V55" i="17"/>
  <c r="G57" i="17"/>
  <c r="M57" i="17" s="1"/>
  <c r="I57" i="17"/>
  <c r="K57" i="17"/>
  <c r="O57" i="17"/>
  <c r="Q57" i="17"/>
  <c r="V57" i="17"/>
  <c r="G59" i="17"/>
  <c r="M59" i="17" s="1"/>
  <c r="I59" i="17"/>
  <c r="K59" i="17"/>
  <c r="O59" i="17"/>
  <c r="Q59" i="17"/>
  <c r="V59" i="17"/>
  <c r="G61" i="17"/>
  <c r="I61" i="17"/>
  <c r="K61" i="17"/>
  <c r="M61" i="17"/>
  <c r="O61" i="17"/>
  <c r="Q61" i="17"/>
  <c r="V61" i="17"/>
  <c r="G63" i="17"/>
  <c r="M63" i="17" s="1"/>
  <c r="I63" i="17"/>
  <c r="K63" i="17"/>
  <c r="O63" i="17"/>
  <c r="Q63" i="17"/>
  <c r="V63" i="17"/>
  <c r="I65" i="17"/>
  <c r="G66" i="17"/>
  <c r="G65" i="17" s="1"/>
  <c r="I69" i="1" s="1"/>
  <c r="I66" i="17"/>
  <c r="K66" i="17"/>
  <c r="K65" i="17" s="1"/>
  <c r="O66" i="17"/>
  <c r="O65" i="17" s="1"/>
  <c r="Q66" i="17"/>
  <c r="Q65" i="17" s="1"/>
  <c r="V66" i="17"/>
  <c r="V65" i="17" s="1"/>
  <c r="G69" i="17"/>
  <c r="I69" i="17"/>
  <c r="K69" i="17"/>
  <c r="O69" i="17"/>
  <c r="Q69" i="17"/>
  <c r="V69" i="17"/>
  <c r="G71" i="17"/>
  <c r="M71" i="17" s="1"/>
  <c r="I71" i="17"/>
  <c r="K71" i="17"/>
  <c r="O71" i="17"/>
  <c r="Q71" i="17"/>
  <c r="V71" i="17"/>
  <c r="G73" i="17"/>
  <c r="M73" i="17" s="1"/>
  <c r="I73" i="17"/>
  <c r="K73" i="17"/>
  <c r="O73" i="17"/>
  <c r="Q73" i="17"/>
  <c r="V73" i="17"/>
  <c r="G75" i="17"/>
  <c r="I75" i="17"/>
  <c r="K75" i="17"/>
  <c r="M75" i="17"/>
  <c r="O75" i="17"/>
  <c r="Q75" i="17"/>
  <c r="V75" i="17"/>
  <c r="G77" i="17"/>
  <c r="M77" i="17" s="1"/>
  <c r="I77" i="17"/>
  <c r="K77" i="17"/>
  <c r="O77" i="17"/>
  <c r="Q77" i="17"/>
  <c r="V77" i="17"/>
  <c r="G79" i="17"/>
  <c r="M79" i="17" s="1"/>
  <c r="I79" i="17"/>
  <c r="K79" i="17"/>
  <c r="O79" i="17"/>
  <c r="Q79" i="17"/>
  <c r="V79" i="17"/>
  <c r="G81" i="17"/>
  <c r="M81" i="17" s="1"/>
  <c r="I81" i="17"/>
  <c r="K81" i="17"/>
  <c r="O81" i="17"/>
  <c r="Q81" i="17"/>
  <c r="V81" i="17"/>
  <c r="G83" i="17"/>
  <c r="I83" i="17"/>
  <c r="K83" i="17"/>
  <c r="M83" i="17"/>
  <c r="O83" i="17"/>
  <c r="Q83" i="17"/>
  <c r="V83" i="17"/>
  <c r="G85" i="17"/>
  <c r="M85" i="17" s="1"/>
  <c r="I85" i="17"/>
  <c r="K85" i="17"/>
  <c r="O85" i="17"/>
  <c r="Q85" i="17"/>
  <c r="V85" i="17"/>
  <c r="G87" i="17"/>
  <c r="M87" i="17" s="1"/>
  <c r="I87" i="17"/>
  <c r="K87" i="17"/>
  <c r="O87" i="17"/>
  <c r="Q87" i="17"/>
  <c r="V87" i="17"/>
  <c r="G89" i="17"/>
  <c r="M89" i="17" s="1"/>
  <c r="I89" i="17"/>
  <c r="K89" i="17"/>
  <c r="O89" i="17"/>
  <c r="Q89" i="17"/>
  <c r="V89" i="17"/>
  <c r="G91" i="17"/>
  <c r="I91" i="17"/>
  <c r="K91" i="17"/>
  <c r="M91" i="17"/>
  <c r="O91" i="17"/>
  <c r="Q91" i="17"/>
  <c r="V91" i="17"/>
  <c r="G93" i="17"/>
  <c r="M93" i="17" s="1"/>
  <c r="I93" i="17"/>
  <c r="K93" i="17"/>
  <c r="O93" i="17"/>
  <c r="Q93" i="17"/>
  <c r="V93" i="17"/>
  <c r="G95" i="17"/>
  <c r="M95" i="17" s="1"/>
  <c r="I95" i="17"/>
  <c r="K95" i="17"/>
  <c r="O95" i="17"/>
  <c r="Q95" i="17"/>
  <c r="V95" i="17"/>
  <c r="G97" i="17"/>
  <c r="M97" i="17" s="1"/>
  <c r="I97" i="17"/>
  <c r="K97" i="17"/>
  <c r="O97" i="17"/>
  <c r="Q97" i="17"/>
  <c r="V97" i="17"/>
  <c r="G99" i="17"/>
  <c r="I99" i="17"/>
  <c r="K99" i="17"/>
  <c r="M99" i="17"/>
  <c r="O99" i="17"/>
  <c r="Q99" i="17"/>
  <c r="V99" i="17"/>
  <c r="G101" i="17"/>
  <c r="M101" i="17" s="1"/>
  <c r="I101" i="17"/>
  <c r="K101" i="17"/>
  <c r="O101" i="17"/>
  <c r="Q101" i="17"/>
  <c r="V101" i="17"/>
  <c r="G103" i="17"/>
  <c r="M103" i="17" s="1"/>
  <c r="I103" i="17"/>
  <c r="K103" i="17"/>
  <c r="O103" i="17"/>
  <c r="Q103" i="17"/>
  <c r="V103" i="17"/>
  <c r="G105" i="17"/>
  <c r="M105" i="17" s="1"/>
  <c r="I105" i="17"/>
  <c r="K105" i="17"/>
  <c r="O105" i="17"/>
  <c r="Q105" i="17"/>
  <c r="V105" i="17"/>
  <c r="G107" i="17"/>
  <c r="I107" i="17"/>
  <c r="K107" i="17"/>
  <c r="M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I115" i="17"/>
  <c r="K115" i="17"/>
  <c r="M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M119" i="17" s="1"/>
  <c r="I119" i="17"/>
  <c r="K119" i="17"/>
  <c r="O119" i="17"/>
  <c r="Q119" i="17"/>
  <c r="V119" i="17"/>
  <c r="G121" i="17"/>
  <c r="M121" i="17" s="1"/>
  <c r="I121" i="17"/>
  <c r="K121" i="17"/>
  <c r="O121" i="17"/>
  <c r="Q121" i="17"/>
  <c r="V121" i="17"/>
  <c r="G124" i="17"/>
  <c r="I124" i="17"/>
  <c r="I123" i="17" s="1"/>
  <c r="K124" i="17"/>
  <c r="M124" i="17"/>
  <c r="O124" i="17"/>
  <c r="Q124" i="17"/>
  <c r="V124" i="17"/>
  <c r="G126" i="17"/>
  <c r="M126" i="17" s="1"/>
  <c r="I126" i="17"/>
  <c r="K126" i="17"/>
  <c r="O126" i="17"/>
  <c r="Q126" i="17"/>
  <c r="V126" i="17"/>
  <c r="G128" i="17"/>
  <c r="M128" i="17" s="1"/>
  <c r="I128" i="17"/>
  <c r="K128" i="17"/>
  <c r="O128" i="17"/>
  <c r="Q128" i="17"/>
  <c r="V128" i="17"/>
  <c r="G131" i="17"/>
  <c r="I131" i="17"/>
  <c r="K131" i="17"/>
  <c r="M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M137" i="17" s="1"/>
  <c r="I137" i="17"/>
  <c r="K137" i="17"/>
  <c r="O137" i="17"/>
  <c r="Q137" i="17"/>
  <c r="V137" i="17"/>
  <c r="G139" i="17"/>
  <c r="I139" i="17"/>
  <c r="K139" i="17"/>
  <c r="M139" i="17"/>
  <c r="O139" i="17"/>
  <c r="Q139" i="17"/>
  <c r="V139" i="17"/>
  <c r="G142" i="17"/>
  <c r="M142" i="17" s="1"/>
  <c r="I142" i="17"/>
  <c r="K142" i="17"/>
  <c r="O142" i="17"/>
  <c r="Q142" i="17"/>
  <c r="V142" i="17"/>
  <c r="G144" i="17"/>
  <c r="M144" i="17" s="1"/>
  <c r="I144" i="17"/>
  <c r="K144" i="17"/>
  <c r="O144" i="17"/>
  <c r="O141" i="17" s="1"/>
  <c r="Q144" i="17"/>
  <c r="V144" i="17"/>
  <c r="V141" i="17" s="1"/>
  <c r="G146" i="17"/>
  <c r="I146" i="17"/>
  <c r="K146" i="17"/>
  <c r="M146" i="17"/>
  <c r="O146" i="17"/>
  <c r="Q146" i="17"/>
  <c r="V146" i="17"/>
  <c r="G149" i="17"/>
  <c r="M149" i="17" s="1"/>
  <c r="I149" i="17"/>
  <c r="K149" i="17"/>
  <c r="O149" i="17"/>
  <c r="Q149" i="17"/>
  <c r="V149" i="17"/>
  <c r="G151" i="17"/>
  <c r="M151" i="17" s="1"/>
  <c r="I151" i="17"/>
  <c r="K151" i="17"/>
  <c r="O151" i="17"/>
  <c r="O148" i="17" s="1"/>
  <c r="Q151" i="17"/>
  <c r="V151" i="17"/>
  <c r="V148" i="17" s="1"/>
  <c r="G153" i="17"/>
  <c r="I153" i="17"/>
  <c r="K153" i="17"/>
  <c r="M153" i="17"/>
  <c r="O153" i="17"/>
  <c r="Q153" i="17"/>
  <c r="V153" i="17"/>
  <c r="G156" i="17"/>
  <c r="M156" i="17" s="1"/>
  <c r="I156" i="17"/>
  <c r="K156" i="17"/>
  <c r="O156" i="17"/>
  <c r="Q156" i="17"/>
  <c r="V156" i="17"/>
  <c r="G158" i="17"/>
  <c r="M158" i="17" s="1"/>
  <c r="I158" i="17"/>
  <c r="K158" i="17"/>
  <c r="O158" i="17"/>
  <c r="O155" i="17" s="1"/>
  <c r="Q158" i="17"/>
  <c r="V158" i="17"/>
  <c r="V155" i="17" s="1"/>
  <c r="G160" i="17"/>
  <c r="I160" i="17"/>
  <c r="K160" i="17"/>
  <c r="M160" i="17"/>
  <c r="O160" i="17"/>
  <c r="Q160" i="17"/>
  <c r="V160" i="17"/>
  <c r="G163" i="17"/>
  <c r="M163" i="17" s="1"/>
  <c r="I163" i="17"/>
  <c r="K163" i="17"/>
  <c r="O163" i="17"/>
  <c r="Q163" i="17"/>
  <c r="V163" i="17"/>
  <c r="G165" i="17"/>
  <c r="M165" i="17" s="1"/>
  <c r="I165" i="17"/>
  <c r="K165" i="17"/>
  <c r="K162" i="17" s="1"/>
  <c r="O165" i="17"/>
  <c r="O162" i="17" s="1"/>
  <c r="Q165" i="17"/>
  <c r="V165" i="17"/>
  <c r="V162" i="17" s="1"/>
  <c r="AE168" i="17"/>
  <c r="F48" i="1" s="1"/>
  <c r="AF168" i="17"/>
  <c r="G48" i="1" s="1"/>
  <c r="BA116" i="16"/>
  <c r="G11" i="16"/>
  <c r="I11" i="16"/>
  <c r="K11" i="16"/>
  <c r="O11" i="16"/>
  <c r="Q11" i="16"/>
  <c r="V11" i="16"/>
  <c r="G14" i="16"/>
  <c r="I14" i="16"/>
  <c r="K14" i="16"/>
  <c r="M14" i="16"/>
  <c r="O14" i="16"/>
  <c r="Q14" i="16"/>
  <c r="V14" i="16"/>
  <c r="G16" i="16"/>
  <c r="I16" i="16"/>
  <c r="K16" i="16"/>
  <c r="O16" i="16"/>
  <c r="Q16" i="16"/>
  <c r="V16" i="16"/>
  <c r="G18" i="16"/>
  <c r="M18" i="16" s="1"/>
  <c r="I18" i="16"/>
  <c r="K18" i="16"/>
  <c r="O18" i="16"/>
  <c r="Q18" i="16"/>
  <c r="V18" i="16"/>
  <c r="G20" i="16"/>
  <c r="M20" i="16" s="1"/>
  <c r="I20" i="16"/>
  <c r="K20" i="16"/>
  <c r="O20" i="16"/>
  <c r="Q20" i="16"/>
  <c r="V20" i="16"/>
  <c r="G22" i="16"/>
  <c r="I22" i="16"/>
  <c r="K22" i="16"/>
  <c r="M22" i="16"/>
  <c r="O22" i="16"/>
  <c r="Q22" i="16"/>
  <c r="V22" i="16"/>
  <c r="G25" i="16"/>
  <c r="M25" i="16" s="1"/>
  <c r="I25" i="16"/>
  <c r="K25" i="16"/>
  <c r="O25" i="16"/>
  <c r="Q25" i="16"/>
  <c r="V25" i="16"/>
  <c r="G27" i="16"/>
  <c r="M27" i="16" s="1"/>
  <c r="I27" i="16"/>
  <c r="K27" i="16"/>
  <c r="O27" i="16"/>
  <c r="Q27" i="16"/>
  <c r="V27" i="16"/>
  <c r="G30" i="16"/>
  <c r="M30" i="16" s="1"/>
  <c r="I30" i="16"/>
  <c r="K30" i="16"/>
  <c r="O30" i="16"/>
  <c r="Q30" i="16"/>
  <c r="V30" i="16"/>
  <c r="G32" i="16"/>
  <c r="I32" i="16"/>
  <c r="K32" i="16"/>
  <c r="M32" i="16"/>
  <c r="O32" i="16"/>
  <c r="Q32" i="16"/>
  <c r="V32" i="16"/>
  <c r="G34" i="16"/>
  <c r="M34" i="16" s="1"/>
  <c r="I34" i="16"/>
  <c r="K34" i="16"/>
  <c r="O34" i="16"/>
  <c r="Q34" i="16"/>
  <c r="V34" i="16"/>
  <c r="G36" i="16"/>
  <c r="M36" i="16" s="1"/>
  <c r="I36" i="16"/>
  <c r="K36" i="16"/>
  <c r="O36" i="16"/>
  <c r="Q36" i="16"/>
  <c r="V36" i="16"/>
  <c r="G38" i="16"/>
  <c r="M38" i="16" s="1"/>
  <c r="I38" i="16"/>
  <c r="K38" i="16"/>
  <c r="O38" i="16"/>
  <c r="Q38" i="16"/>
  <c r="V38" i="16"/>
  <c r="G42" i="16"/>
  <c r="I42" i="16"/>
  <c r="K42" i="16"/>
  <c r="O42" i="16"/>
  <c r="O40" i="16" s="1"/>
  <c r="Q42" i="16"/>
  <c r="V42" i="16"/>
  <c r="V40" i="16" s="1"/>
  <c r="G45" i="16"/>
  <c r="I45" i="16"/>
  <c r="I40" i="16" s="1"/>
  <c r="K45" i="16"/>
  <c r="M45" i="16"/>
  <c r="O45" i="16"/>
  <c r="Q45" i="16"/>
  <c r="V45" i="16"/>
  <c r="G47" i="16"/>
  <c r="M47" i="16" s="1"/>
  <c r="I47" i="16"/>
  <c r="K47" i="16"/>
  <c r="O47" i="16"/>
  <c r="Q47" i="16"/>
  <c r="V47" i="16"/>
  <c r="G50" i="16"/>
  <c r="M50" i="16" s="1"/>
  <c r="I50" i="16"/>
  <c r="K50" i="16"/>
  <c r="O50" i="16"/>
  <c r="Q50" i="16"/>
  <c r="V50" i="16"/>
  <c r="G52" i="16"/>
  <c r="M52" i="16" s="1"/>
  <c r="I52" i="16"/>
  <c r="K52" i="16"/>
  <c r="O52" i="16"/>
  <c r="Q52" i="16"/>
  <c r="V52" i="16"/>
  <c r="G57" i="16"/>
  <c r="I57" i="16"/>
  <c r="K57" i="16"/>
  <c r="O57" i="16"/>
  <c r="Q57" i="16"/>
  <c r="V57" i="16"/>
  <c r="G59" i="16"/>
  <c r="I59" i="16"/>
  <c r="K59" i="16"/>
  <c r="M59" i="16"/>
  <c r="O59" i="16"/>
  <c r="Q59" i="16"/>
  <c r="V59" i="16"/>
  <c r="G61" i="16"/>
  <c r="M61" i="16" s="1"/>
  <c r="I61" i="16"/>
  <c r="K61" i="16"/>
  <c r="O61" i="16"/>
  <c r="Q61" i="16"/>
  <c r="V61" i="16"/>
  <c r="G64" i="16"/>
  <c r="M64" i="16" s="1"/>
  <c r="I64" i="16"/>
  <c r="K64" i="16"/>
  <c r="O64" i="16"/>
  <c r="Q64" i="16"/>
  <c r="V64" i="16"/>
  <c r="G66" i="16"/>
  <c r="M66" i="16" s="1"/>
  <c r="I66" i="16"/>
  <c r="K66" i="16"/>
  <c r="O66" i="16"/>
  <c r="Q66" i="16"/>
  <c r="V66" i="16"/>
  <c r="G68" i="16"/>
  <c r="I68" i="16"/>
  <c r="K68" i="16"/>
  <c r="M68" i="16"/>
  <c r="O68" i="16"/>
  <c r="Q68" i="16"/>
  <c r="V68" i="16"/>
  <c r="G70" i="16"/>
  <c r="M70" i="16" s="1"/>
  <c r="I70" i="16"/>
  <c r="K70" i="16"/>
  <c r="O70" i="16"/>
  <c r="Q70" i="16"/>
  <c r="V70" i="16"/>
  <c r="G73" i="16"/>
  <c r="M73" i="16" s="1"/>
  <c r="I73" i="16"/>
  <c r="K73" i="16"/>
  <c r="O73" i="16"/>
  <c r="Q73" i="16"/>
  <c r="V73" i="16"/>
  <c r="G75" i="16"/>
  <c r="M75" i="16" s="1"/>
  <c r="I75" i="16"/>
  <c r="K75" i="16"/>
  <c r="O75" i="16"/>
  <c r="Q75" i="16"/>
  <c r="V75" i="16"/>
  <c r="G77" i="16"/>
  <c r="I77" i="16"/>
  <c r="K77" i="16"/>
  <c r="M77" i="16"/>
  <c r="O77" i="16"/>
  <c r="Q77" i="16"/>
  <c r="V77" i="16"/>
  <c r="G79" i="16"/>
  <c r="M79" i="16" s="1"/>
  <c r="I79" i="16"/>
  <c r="K79" i="16"/>
  <c r="O79" i="16"/>
  <c r="Q79" i="16"/>
  <c r="V79" i="16"/>
  <c r="G83" i="16"/>
  <c r="I83" i="16"/>
  <c r="K83" i="16"/>
  <c r="O83" i="16"/>
  <c r="Q83" i="16"/>
  <c r="V83" i="16"/>
  <c r="G86" i="16"/>
  <c r="M86" i="16" s="1"/>
  <c r="I86" i="16"/>
  <c r="K86" i="16"/>
  <c r="O86" i="16"/>
  <c r="Q86" i="16"/>
  <c r="V86" i="16"/>
  <c r="G88" i="16"/>
  <c r="M88" i="16" s="1"/>
  <c r="I88" i="16"/>
  <c r="K88" i="16"/>
  <c r="O88" i="16"/>
  <c r="Q88" i="16"/>
  <c r="V88" i="16"/>
  <c r="G90" i="16"/>
  <c r="I90" i="16"/>
  <c r="K90" i="16"/>
  <c r="M90" i="16"/>
  <c r="O90" i="16"/>
  <c r="Q90" i="16"/>
  <c r="V90" i="16"/>
  <c r="G92" i="16"/>
  <c r="M92" i="16" s="1"/>
  <c r="I92" i="16"/>
  <c r="K92" i="16"/>
  <c r="O92" i="16"/>
  <c r="Q92" i="16"/>
  <c r="V92" i="16"/>
  <c r="G95" i="16"/>
  <c r="G94" i="16" s="1"/>
  <c r="I81" i="1" s="1"/>
  <c r="I95" i="16"/>
  <c r="K95" i="16"/>
  <c r="O95" i="16"/>
  <c r="Q95" i="16"/>
  <c r="V95" i="16"/>
  <c r="G97" i="16"/>
  <c r="M97" i="16" s="1"/>
  <c r="I97" i="16"/>
  <c r="I94" i="16" s="1"/>
  <c r="K97" i="16"/>
  <c r="O97" i="16"/>
  <c r="Q97" i="16"/>
  <c r="V97" i="16"/>
  <c r="G101" i="16"/>
  <c r="I101" i="16"/>
  <c r="K101" i="16"/>
  <c r="M101" i="16"/>
  <c r="O101" i="16"/>
  <c r="Q101" i="16"/>
  <c r="V101" i="16"/>
  <c r="G103" i="16"/>
  <c r="M103" i="16" s="1"/>
  <c r="I103" i="16"/>
  <c r="K103" i="16"/>
  <c r="O103" i="16"/>
  <c r="Q103" i="16"/>
  <c r="V103" i="16"/>
  <c r="G106" i="16"/>
  <c r="M106" i="16" s="1"/>
  <c r="I106" i="16"/>
  <c r="K106" i="16"/>
  <c r="O106" i="16"/>
  <c r="Q106" i="16"/>
  <c r="V106" i="16"/>
  <c r="G108" i="16"/>
  <c r="M108" i="16" s="1"/>
  <c r="I108" i="16"/>
  <c r="K108" i="16"/>
  <c r="O108" i="16"/>
  <c r="Q108" i="16"/>
  <c r="V108" i="16"/>
  <c r="G111" i="16"/>
  <c r="I111" i="16"/>
  <c r="K111" i="16"/>
  <c r="O111" i="16"/>
  <c r="O110" i="16" s="1"/>
  <c r="Q111" i="16"/>
  <c r="V111" i="16"/>
  <c r="V110" i="16" s="1"/>
  <c r="G113" i="16"/>
  <c r="I113" i="16"/>
  <c r="I110" i="16" s="1"/>
  <c r="K113" i="16"/>
  <c r="M113" i="16"/>
  <c r="O113" i="16"/>
  <c r="Q113" i="16"/>
  <c r="V113" i="16"/>
  <c r="G115" i="16"/>
  <c r="M115" i="16" s="1"/>
  <c r="I115" i="16"/>
  <c r="K115" i="16"/>
  <c r="O115" i="16"/>
  <c r="Q115" i="16"/>
  <c r="V115" i="16"/>
  <c r="G118" i="16"/>
  <c r="M118" i="16" s="1"/>
  <c r="I118" i="16"/>
  <c r="K118" i="16"/>
  <c r="O118" i="16"/>
  <c r="Q118" i="16"/>
  <c r="V118" i="16"/>
  <c r="G120" i="16"/>
  <c r="M120" i="16" s="1"/>
  <c r="I120" i="16"/>
  <c r="K120" i="16"/>
  <c r="O120" i="16"/>
  <c r="Q120" i="16"/>
  <c r="V120" i="16"/>
  <c r="G122" i="16"/>
  <c r="I122" i="16"/>
  <c r="K122" i="16"/>
  <c r="M122" i="16"/>
  <c r="O122" i="16"/>
  <c r="Q122" i="16"/>
  <c r="V122" i="16"/>
  <c r="G124" i="16"/>
  <c r="M124" i="16" s="1"/>
  <c r="I124" i="16"/>
  <c r="K124" i="16"/>
  <c r="O124" i="16"/>
  <c r="Q124" i="16"/>
  <c r="V124" i="16"/>
  <c r="G127" i="16"/>
  <c r="I127" i="16"/>
  <c r="K127" i="16"/>
  <c r="O127" i="16"/>
  <c r="Q127" i="16"/>
  <c r="V127" i="16"/>
  <c r="G129" i="16"/>
  <c r="M129" i="16" s="1"/>
  <c r="I129" i="16"/>
  <c r="K129" i="16"/>
  <c r="O129" i="16"/>
  <c r="Q129" i="16"/>
  <c r="V129" i="16"/>
  <c r="G131" i="16"/>
  <c r="M131" i="16" s="1"/>
  <c r="I131" i="16"/>
  <c r="K131" i="16"/>
  <c r="O131" i="16"/>
  <c r="Q131" i="16"/>
  <c r="V131" i="16"/>
  <c r="G133" i="16"/>
  <c r="I133" i="16"/>
  <c r="K133" i="16"/>
  <c r="M133" i="16"/>
  <c r="O133" i="16"/>
  <c r="Q133" i="16"/>
  <c r="V133" i="16"/>
  <c r="G135" i="16"/>
  <c r="M135" i="16" s="1"/>
  <c r="I135" i="16"/>
  <c r="K135" i="16"/>
  <c r="O135" i="16"/>
  <c r="Q135" i="16"/>
  <c r="V135" i="16"/>
  <c r="G137" i="16"/>
  <c r="M137" i="16" s="1"/>
  <c r="I137" i="16"/>
  <c r="K137" i="16"/>
  <c r="O137" i="16"/>
  <c r="Q137" i="16"/>
  <c r="V137" i="16"/>
  <c r="G139" i="16"/>
  <c r="M139" i="16" s="1"/>
  <c r="I139" i="16"/>
  <c r="K139" i="16"/>
  <c r="O139" i="16"/>
  <c r="Q139" i="16"/>
  <c r="V139" i="16"/>
  <c r="G141" i="16"/>
  <c r="I141" i="16"/>
  <c r="K141" i="16"/>
  <c r="M141" i="16"/>
  <c r="O141" i="16"/>
  <c r="Q141" i="16"/>
  <c r="V141" i="16"/>
  <c r="G143" i="16"/>
  <c r="M143" i="16" s="1"/>
  <c r="I143" i="16"/>
  <c r="K143" i="16"/>
  <c r="O143" i="16"/>
  <c r="Q143" i="16"/>
  <c r="V143" i="16"/>
  <c r="AE146" i="16"/>
  <c r="F47" i="1" s="1"/>
  <c r="G9" i="15"/>
  <c r="I9" i="15"/>
  <c r="K9" i="15"/>
  <c r="M9" i="15"/>
  <c r="O9" i="15"/>
  <c r="Q9" i="15"/>
  <c r="V9" i="15"/>
  <c r="G11" i="15"/>
  <c r="G8" i="15" s="1"/>
  <c r="I56" i="1" s="1"/>
  <c r="I11" i="15"/>
  <c r="K11" i="15"/>
  <c r="O11" i="15"/>
  <c r="Q11" i="15"/>
  <c r="V11" i="15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7" i="15"/>
  <c r="I17" i="15"/>
  <c r="K17" i="15"/>
  <c r="M17" i="15"/>
  <c r="O17" i="15"/>
  <c r="Q17" i="15"/>
  <c r="V17" i="15"/>
  <c r="G19" i="15"/>
  <c r="M19" i="15" s="1"/>
  <c r="I19" i="15"/>
  <c r="K19" i="15"/>
  <c r="O19" i="15"/>
  <c r="Q19" i="15"/>
  <c r="V19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I25" i="15"/>
  <c r="K25" i="15"/>
  <c r="M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M31" i="15" s="1"/>
  <c r="I31" i="15"/>
  <c r="K31" i="15"/>
  <c r="O31" i="15"/>
  <c r="Q31" i="15"/>
  <c r="V31" i="15"/>
  <c r="G33" i="15"/>
  <c r="I33" i="15"/>
  <c r="K33" i="15"/>
  <c r="M33" i="15"/>
  <c r="O33" i="15"/>
  <c r="Q33" i="15"/>
  <c r="V33" i="15"/>
  <c r="G35" i="15"/>
  <c r="M35" i="15" s="1"/>
  <c r="I35" i="15"/>
  <c r="K35" i="15"/>
  <c r="O35" i="15"/>
  <c r="Q35" i="15"/>
  <c r="V35" i="15"/>
  <c r="G37" i="15"/>
  <c r="M37" i="15" s="1"/>
  <c r="I37" i="15"/>
  <c r="K37" i="15"/>
  <c r="O37" i="15"/>
  <c r="Q37" i="15"/>
  <c r="V37" i="15"/>
  <c r="G39" i="15"/>
  <c r="M39" i="15" s="1"/>
  <c r="I39" i="15"/>
  <c r="K39" i="15"/>
  <c r="O39" i="15"/>
  <c r="Q39" i="15"/>
  <c r="V39" i="15"/>
  <c r="G41" i="15"/>
  <c r="I41" i="15"/>
  <c r="K41" i="15"/>
  <c r="M41" i="15"/>
  <c r="O41" i="15"/>
  <c r="Q41" i="15"/>
  <c r="V41" i="15"/>
  <c r="G43" i="15"/>
  <c r="M43" i="15" s="1"/>
  <c r="I43" i="15"/>
  <c r="K43" i="15"/>
  <c r="O43" i="15"/>
  <c r="Q43" i="15"/>
  <c r="V43" i="15"/>
  <c r="G46" i="15"/>
  <c r="I46" i="15"/>
  <c r="K46" i="15"/>
  <c r="O46" i="15"/>
  <c r="Q46" i="15"/>
  <c r="V46" i="15"/>
  <c r="G48" i="15"/>
  <c r="M48" i="15" s="1"/>
  <c r="I48" i="15"/>
  <c r="K48" i="15"/>
  <c r="O48" i="15"/>
  <c r="Q48" i="15"/>
  <c r="V48" i="15"/>
  <c r="G50" i="15"/>
  <c r="M50" i="15" s="1"/>
  <c r="I50" i="15"/>
  <c r="K50" i="15"/>
  <c r="O50" i="15"/>
  <c r="Q50" i="15"/>
  <c r="V50" i="15"/>
  <c r="G53" i="15"/>
  <c r="I53" i="15"/>
  <c r="K53" i="15"/>
  <c r="O53" i="15"/>
  <c r="Q53" i="15"/>
  <c r="V53" i="15"/>
  <c r="G55" i="15"/>
  <c r="I55" i="15"/>
  <c r="K55" i="15"/>
  <c r="M55" i="15"/>
  <c r="O55" i="15"/>
  <c r="Q55" i="15"/>
  <c r="V55" i="15"/>
  <c r="G57" i="15"/>
  <c r="M57" i="15" s="1"/>
  <c r="I57" i="15"/>
  <c r="K57" i="15"/>
  <c r="O57" i="15"/>
  <c r="Q57" i="15"/>
  <c r="V57" i="15"/>
  <c r="G59" i="15"/>
  <c r="M59" i="15" s="1"/>
  <c r="I59" i="15"/>
  <c r="K59" i="15"/>
  <c r="O59" i="15"/>
  <c r="Q59" i="15"/>
  <c r="V59" i="15"/>
  <c r="G61" i="15"/>
  <c r="M61" i="15" s="1"/>
  <c r="I61" i="15"/>
  <c r="K61" i="15"/>
  <c r="O61" i="15"/>
  <c r="Q61" i="15"/>
  <c r="V61" i="15"/>
  <c r="G63" i="15"/>
  <c r="I63" i="15"/>
  <c r="K63" i="15"/>
  <c r="M63" i="15"/>
  <c r="O63" i="15"/>
  <c r="Q63" i="15"/>
  <c r="V63" i="15"/>
  <c r="G65" i="15"/>
  <c r="M65" i="15" s="1"/>
  <c r="I65" i="15"/>
  <c r="K65" i="15"/>
  <c r="O65" i="15"/>
  <c r="Q65" i="15"/>
  <c r="V65" i="15"/>
  <c r="G67" i="15"/>
  <c r="M67" i="15" s="1"/>
  <c r="I67" i="15"/>
  <c r="K67" i="15"/>
  <c r="O67" i="15"/>
  <c r="Q67" i="15"/>
  <c r="V67" i="15"/>
  <c r="G70" i="15"/>
  <c r="I70" i="15"/>
  <c r="K70" i="15"/>
  <c r="M70" i="15"/>
  <c r="O70" i="15"/>
  <c r="Q70" i="15"/>
  <c r="V70" i="15"/>
  <c r="G72" i="15"/>
  <c r="I72" i="15"/>
  <c r="K72" i="15"/>
  <c r="O72" i="15"/>
  <c r="Q72" i="15"/>
  <c r="V72" i="15"/>
  <c r="G74" i="15"/>
  <c r="M74" i="15" s="1"/>
  <c r="I74" i="15"/>
  <c r="K74" i="15"/>
  <c r="O74" i="15"/>
  <c r="Q74" i="15"/>
  <c r="V74" i="15"/>
  <c r="G76" i="15"/>
  <c r="M76" i="15" s="1"/>
  <c r="I76" i="15"/>
  <c r="K76" i="15"/>
  <c r="O76" i="15"/>
  <c r="Q76" i="15"/>
  <c r="V76" i="15"/>
  <c r="G78" i="15"/>
  <c r="I78" i="15"/>
  <c r="K78" i="15"/>
  <c r="M78" i="15"/>
  <c r="O78" i="15"/>
  <c r="Q78" i="15"/>
  <c r="V78" i="15"/>
  <c r="G81" i="15"/>
  <c r="M81" i="15" s="1"/>
  <c r="I81" i="15"/>
  <c r="K81" i="15"/>
  <c r="O81" i="15"/>
  <c r="Q81" i="15"/>
  <c r="V81" i="15"/>
  <c r="G83" i="15"/>
  <c r="I83" i="15"/>
  <c r="K83" i="15"/>
  <c r="O83" i="15"/>
  <c r="Q83" i="15"/>
  <c r="V83" i="15"/>
  <c r="G85" i="15"/>
  <c r="I85" i="15"/>
  <c r="K85" i="15"/>
  <c r="M85" i="15"/>
  <c r="O85" i="15"/>
  <c r="Q85" i="15"/>
  <c r="V85" i="15"/>
  <c r="G87" i="15"/>
  <c r="M87" i="15" s="1"/>
  <c r="I87" i="15"/>
  <c r="K87" i="15"/>
  <c r="O87" i="15"/>
  <c r="Q87" i="15"/>
  <c r="V87" i="15"/>
  <c r="G89" i="15"/>
  <c r="M89" i="15" s="1"/>
  <c r="I89" i="15"/>
  <c r="K89" i="15"/>
  <c r="O89" i="15"/>
  <c r="Q89" i="15"/>
  <c r="V89" i="15"/>
  <c r="G91" i="15"/>
  <c r="M91" i="15" s="1"/>
  <c r="I91" i="15"/>
  <c r="K91" i="15"/>
  <c r="O91" i="15"/>
  <c r="Q91" i="15"/>
  <c r="V91" i="15"/>
  <c r="G93" i="15"/>
  <c r="I93" i="15"/>
  <c r="K93" i="15"/>
  <c r="M93" i="15"/>
  <c r="O93" i="15"/>
  <c r="Q93" i="15"/>
  <c r="V93" i="15"/>
  <c r="G95" i="15"/>
  <c r="M95" i="15" s="1"/>
  <c r="I95" i="15"/>
  <c r="K95" i="15"/>
  <c r="O95" i="15"/>
  <c r="Q95" i="15"/>
  <c r="V95" i="15"/>
  <c r="G97" i="15"/>
  <c r="M97" i="15" s="1"/>
  <c r="I97" i="15"/>
  <c r="K97" i="15"/>
  <c r="O97" i="15"/>
  <c r="Q97" i="15"/>
  <c r="V97" i="15"/>
  <c r="G99" i="15"/>
  <c r="M99" i="15" s="1"/>
  <c r="I99" i="15"/>
  <c r="K99" i="15"/>
  <c r="O99" i="15"/>
  <c r="Q99" i="15"/>
  <c r="V99" i="15"/>
  <c r="Q101" i="15"/>
  <c r="G102" i="15"/>
  <c r="G101" i="15" s="1"/>
  <c r="I66" i="1" s="1"/>
  <c r="I102" i="15"/>
  <c r="I101" i="15" s="1"/>
  <c r="K102" i="15"/>
  <c r="K101" i="15" s="1"/>
  <c r="O102" i="15"/>
  <c r="O101" i="15" s="1"/>
  <c r="Q102" i="15"/>
  <c r="V102" i="15"/>
  <c r="V101" i="15" s="1"/>
  <c r="AE105" i="15"/>
  <c r="F46" i="1" s="1"/>
  <c r="AF105" i="15"/>
  <c r="G46" i="1" s="1"/>
  <c r="H46" i="1" s="1"/>
  <c r="I46" i="1" s="1"/>
  <c r="G9" i="14"/>
  <c r="M9" i="14" s="1"/>
  <c r="I9" i="14"/>
  <c r="K9" i="14"/>
  <c r="O9" i="14"/>
  <c r="Q9" i="14"/>
  <c r="V9" i="14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Q17" i="14"/>
  <c r="V17" i="14"/>
  <c r="G19" i="14"/>
  <c r="M19" i="14" s="1"/>
  <c r="I19" i="14"/>
  <c r="K19" i="14"/>
  <c r="O19" i="14"/>
  <c r="Q19" i="14"/>
  <c r="V19" i="14"/>
  <c r="G21" i="14"/>
  <c r="I21" i="14"/>
  <c r="K21" i="14"/>
  <c r="M21" i="14"/>
  <c r="O21" i="14"/>
  <c r="Q21" i="14"/>
  <c r="V21" i="14"/>
  <c r="G23" i="14"/>
  <c r="M23" i="14" s="1"/>
  <c r="I23" i="14"/>
  <c r="K23" i="14"/>
  <c r="O23" i="14"/>
  <c r="Q23" i="14"/>
  <c r="V23" i="14"/>
  <c r="G25" i="14"/>
  <c r="M25" i="14" s="1"/>
  <c r="I25" i="14"/>
  <c r="K25" i="14"/>
  <c r="O25" i="14"/>
  <c r="Q25" i="14"/>
  <c r="V25" i="14"/>
  <c r="G27" i="14"/>
  <c r="M27" i="14" s="1"/>
  <c r="I27" i="14"/>
  <c r="K27" i="14"/>
  <c r="O27" i="14"/>
  <c r="Q27" i="14"/>
  <c r="V27" i="14"/>
  <c r="G29" i="14"/>
  <c r="I29" i="14"/>
  <c r="K29" i="14"/>
  <c r="M29" i="14"/>
  <c r="O29" i="14"/>
  <c r="Q29" i="14"/>
  <c r="V29" i="14"/>
  <c r="G31" i="14"/>
  <c r="M31" i="14" s="1"/>
  <c r="I31" i="14"/>
  <c r="K31" i="14"/>
  <c r="O31" i="14"/>
  <c r="Q31" i="14"/>
  <c r="V31" i="14"/>
  <c r="G33" i="14"/>
  <c r="M33" i="14" s="1"/>
  <c r="I33" i="14"/>
  <c r="K33" i="14"/>
  <c r="O33" i="14"/>
  <c r="Q33" i="14"/>
  <c r="V33" i="14"/>
  <c r="G35" i="14"/>
  <c r="M35" i="14" s="1"/>
  <c r="I35" i="14"/>
  <c r="K35" i="14"/>
  <c r="O35" i="14"/>
  <c r="Q35" i="14"/>
  <c r="V35" i="14"/>
  <c r="G37" i="14"/>
  <c r="I37" i="14"/>
  <c r="K37" i="14"/>
  <c r="M37" i="14"/>
  <c r="O37" i="14"/>
  <c r="Q37" i="14"/>
  <c r="V37" i="14"/>
  <c r="G39" i="14"/>
  <c r="M39" i="14" s="1"/>
  <c r="I39" i="14"/>
  <c r="K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5" i="14"/>
  <c r="I45" i="14"/>
  <c r="K45" i="14"/>
  <c r="M45" i="14"/>
  <c r="O45" i="14"/>
  <c r="Q45" i="14"/>
  <c r="V45" i="14"/>
  <c r="AE48" i="14"/>
  <c r="F45" i="1" s="1"/>
  <c r="BA219" i="13"/>
  <c r="K8" i="13"/>
  <c r="V8" i="13"/>
  <c r="G9" i="13"/>
  <c r="G8" i="13" s="1"/>
  <c r="I9" i="13"/>
  <c r="I8" i="13" s="1"/>
  <c r="K9" i="13"/>
  <c r="M9" i="13"/>
  <c r="M8" i="13" s="1"/>
  <c r="O9" i="13"/>
  <c r="O8" i="13" s="1"/>
  <c r="Q9" i="13"/>
  <c r="Q8" i="13" s="1"/>
  <c r="V9" i="13"/>
  <c r="G27" i="13"/>
  <c r="M27" i="13" s="1"/>
  <c r="I27" i="13"/>
  <c r="K27" i="13"/>
  <c r="O27" i="13"/>
  <c r="Q27" i="13"/>
  <c r="V27" i="13"/>
  <c r="G33" i="13"/>
  <c r="M33" i="13" s="1"/>
  <c r="I33" i="13"/>
  <c r="K33" i="13"/>
  <c r="O33" i="13"/>
  <c r="O26" i="13" s="1"/>
  <c r="Q33" i="13"/>
  <c r="V33" i="13"/>
  <c r="V26" i="13" s="1"/>
  <c r="G38" i="13"/>
  <c r="I38" i="13"/>
  <c r="K38" i="13"/>
  <c r="M38" i="13"/>
  <c r="O38" i="13"/>
  <c r="Q38" i="13"/>
  <c r="V38" i="13"/>
  <c r="G43" i="13"/>
  <c r="M43" i="13" s="1"/>
  <c r="I43" i="13"/>
  <c r="K43" i="13"/>
  <c r="O43" i="13"/>
  <c r="Q43" i="13"/>
  <c r="V43" i="13"/>
  <c r="G47" i="13"/>
  <c r="M47" i="13" s="1"/>
  <c r="I47" i="13"/>
  <c r="K47" i="13"/>
  <c r="O47" i="13"/>
  <c r="Q47" i="13"/>
  <c r="V47" i="13"/>
  <c r="G50" i="13"/>
  <c r="I50" i="13"/>
  <c r="K50" i="13"/>
  <c r="M50" i="13"/>
  <c r="O50" i="13"/>
  <c r="Q50" i="13"/>
  <c r="V50" i="13"/>
  <c r="G61" i="13"/>
  <c r="M61" i="13" s="1"/>
  <c r="I61" i="13"/>
  <c r="K61" i="13"/>
  <c r="O61" i="13"/>
  <c r="Q61" i="13"/>
  <c r="V61" i="13"/>
  <c r="G73" i="13"/>
  <c r="M73" i="13" s="1"/>
  <c r="I73" i="13"/>
  <c r="K73" i="13"/>
  <c r="O73" i="13"/>
  <c r="Q73" i="13"/>
  <c r="V73" i="13"/>
  <c r="G78" i="13"/>
  <c r="M78" i="13" s="1"/>
  <c r="I78" i="13"/>
  <c r="K78" i="13"/>
  <c r="O78" i="13"/>
  <c r="Q78" i="13"/>
  <c r="V78" i="13"/>
  <c r="G90" i="13"/>
  <c r="I90" i="13"/>
  <c r="K90" i="13"/>
  <c r="O90" i="13"/>
  <c r="O89" i="13" s="1"/>
  <c r="Q90" i="13"/>
  <c r="V90" i="13"/>
  <c r="V89" i="13" s="1"/>
  <c r="G101" i="13"/>
  <c r="I101" i="13"/>
  <c r="I89" i="13" s="1"/>
  <c r="K101" i="13"/>
  <c r="M101" i="13"/>
  <c r="O101" i="13"/>
  <c r="Q101" i="13"/>
  <c r="Q89" i="13" s="1"/>
  <c r="V101" i="13"/>
  <c r="G106" i="13"/>
  <c r="M106" i="13" s="1"/>
  <c r="I106" i="13"/>
  <c r="K106" i="13"/>
  <c r="O106" i="13"/>
  <c r="Q106" i="13"/>
  <c r="V106" i="13"/>
  <c r="G110" i="13"/>
  <c r="M110" i="13" s="1"/>
  <c r="I110" i="13"/>
  <c r="K110" i="13"/>
  <c r="O110" i="13"/>
  <c r="Q110" i="13"/>
  <c r="V110" i="13"/>
  <c r="G114" i="13"/>
  <c r="I114" i="13"/>
  <c r="K114" i="13"/>
  <c r="M114" i="13"/>
  <c r="O114" i="13"/>
  <c r="Q114" i="13"/>
  <c r="V114" i="13"/>
  <c r="G118" i="13"/>
  <c r="M118" i="13" s="1"/>
  <c r="I118" i="13"/>
  <c r="K118" i="13"/>
  <c r="O118" i="13"/>
  <c r="Q118" i="13"/>
  <c r="V118" i="13"/>
  <c r="G122" i="13"/>
  <c r="M122" i="13" s="1"/>
  <c r="I122" i="13"/>
  <c r="K122" i="13"/>
  <c r="O122" i="13"/>
  <c r="Q122" i="13"/>
  <c r="V122" i="13"/>
  <c r="G126" i="13"/>
  <c r="M126" i="13" s="1"/>
  <c r="I126" i="13"/>
  <c r="K126" i="13"/>
  <c r="O126" i="13"/>
  <c r="Q126" i="13"/>
  <c r="V126" i="13"/>
  <c r="G128" i="13"/>
  <c r="I128" i="13"/>
  <c r="K128" i="13"/>
  <c r="M128" i="13"/>
  <c r="O128" i="13"/>
  <c r="Q128" i="13"/>
  <c r="V128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5" i="13"/>
  <c r="I135" i="13"/>
  <c r="K135" i="13"/>
  <c r="M135" i="13"/>
  <c r="O135" i="13"/>
  <c r="Q135" i="13"/>
  <c r="V135" i="13"/>
  <c r="G146" i="13"/>
  <c r="M146" i="13" s="1"/>
  <c r="I146" i="13"/>
  <c r="K146" i="13"/>
  <c r="O146" i="13"/>
  <c r="Q146" i="13"/>
  <c r="V146" i="13"/>
  <c r="G157" i="13"/>
  <c r="M157" i="13" s="1"/>
  <c r="I157" i="13"/>
  <c r="K157" i="13"/>
  <c r="O157" i="13"/>
  <c r="Q157" i="13"/>
  <c r="V157" i="13"/>
  <c r="G168" i="13"/>
  <c r="M168" i="13" s="1"/>
  <c r="I168" i="13"/>
  <c r="K168" i="13"/>
  <c r="O168" i="13"/>
  <c r="Q168" i="13"/>
  <c r="V168" i="13"/>
  <c r="G182" i="13"/>
  <c r="I182" i="13"/>
  <c r="K182" i="13"/>
  <c r="M182" i="13"/>
  <c r="O182" i="13"/>
  <c r="Q182" i="13"/>
  <c r="V182" i="13"/>
  <c r="G188" i="13"/>
  <c r="M188" i="13" s="1"/>
  <c r="I188" i="13"/>
  <c r="K188" i="13"/>
  <c r="O188" i="13"/>
  <c r="Q188" i="13"/>
  <c r="V188" i="13"/>
  <c r="G192" i="13"/>
  <c r="M192" i="13" s="1"/>
  <c r="I192" i="13"/>
  <c r="K192" i="13"/>
  <c r="O192" i="13"/>
  <c r="Q192" i="13"/>
  <c r="V192" i="13"/>
  <c r="G198" i="13"/>
  <c r="M198" i="13" s="1"/>
  <c r="I198" i="13"/>
  <c r="K198" i="13"/>
  <c r="O198" i="13"/>
  <c r="Q198" i="13"/>
  <c r="V198" i="13"/>
  <c r="G202" i="13"/>
  <c r="I202" i="13"/>
  <c r="K202" i="13"/>
  <c r="M202" i="13"/>
  <c r="O202" i="13"/>
  <c r="Q202" i="13"/>
  <c r="V202" i="13"/>
  <c r="G214" i="13"/>
  <c r="M214" i="13" s="1"/>
  <c r="I214" i="13"/>
  <c r="K214" i="13"/>
  <c r="O214" i="13"/>
  <c r="Q214" i="13"/>
  <c r="V214" i="13"/>
  <c r="G218" i="13"/>
  <c r="M218" i="13" s="1"/>
  <c r="I218" i="13"/>
  <c r="K218" i="13"/>
  <c r="O218" i="13"/>
  <c r="Q218" i="13"/>
  <c r="V218" i="13"/>
  <c r="G224" i="13"/>
  <c r="M224" i="13" s="1"/>
  <c r="I224" i="13"/>
  <c r="K224" i="13"/>
  <c r="O224" i="13"/>
  <c r="Q224" i="13"/>
  <c r="V224" i="13"/>
  <c r="G236" i="13"/>
  <c r="I236" i="13"/>
  <c r="K236" i="13"/>
  <c r="M236" i="13"/>
  <c r="O236" i="13"/>
  <c r="Q236" i="13"/>
  <c r="V236" i="13"/>
  <c r="G240" i="13"/>
  <c r="M240" i="13" s="1"/>
  <c r="I240" i="13"/>
  <c r="K240" i="13"/>
  <c r="O240" i="13"/>
  <c r="Q240" i="13"/>
  <c r="V240" i="13"/>
  <c r="G242" i="13"/>
  <c r="M242" i="13" s="1"/>
  <c r="I242" i="13"/>
  <c r="K242" i="13"/>
  <c r="O242" i="13"/>
  <c r="Q242" i="13"/>
  <c r="V242" i="13"/>
  <c r="G244" i="13"/>
  <c r="M244" i="13" s="1"/>
  <c r="I244" i="13"/>
  <c r="K244" i="13"/>
  <c r="O244" i="13"/>
  <c r="Q244" i="13"/>
  <c r="V244" i="13"/>
  <c r="G246" i="13"/>
  <c r="I246" i="13"/>
  <c r="K246" i="13"/>
  <c r="M246" i="13"/>
  <c r="O246" i="13"/>
  <c r="Q246" i="13"/>
  <c r="V246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V250" i="13"/>
  <c r="G252" i="13"/>
  <c r="M252" i="13" s="1"/>
  <c r="I252" i="13"/>
  <c r="K252" i="13"/>
  <c r="O252" i="13"/>
  <c r="Q252" i="13"/>
  <c r="V252" i="13"/>
  <c r="G254" i="13"/>
  <c r="I254" i="13"/>
  <c r="K254" i="13"/>
  <c r="M254" i="13"/>
  <c r="O254" i="13"/>
  <c r="Q254" i="13"/>
  <c r="V254" i="13"/>
  <c r="G256" i="13"/>
  <c r="M256" i="13" s="1"/>
  <c r="I256" i="13"/>
  <c r="K256" i="13"/>
  <c r="O256" i="13"/>
  <c r="Q256" i="13"/>
  <c r="V256" i="13"/>
  <c r="I258" i="13"/>
  <c r="G259" i="13"/>
  <c r="G258" i="13" s="1"/>
  <c r="I88" i="1" s="1"/>
  <c r="I259" i="13"/>
  <c r="K259" i="13"/>
  <c r="K258" i="13" s="1"/>
  <c r="O259" i="13"/>
  <c r="O258" i="13" s="1"/>
  <c r="Q259" i="13"/>
  <c r="Q258" i="13" s="1"/>
  <c r="V259" i="13"/>
  <c r="V258" i="13" s="1"/>
  <c r="I265" i="13"/>
  <c r="G266" i="13"/>
  <c r="G265" i="13" s="1"/>
  <c r="I90" i="1" s="1"/>
  <c r="I266" i="13"/>
  <c r="K266" i="13"/>
  <c r="K265" i="13" s="1"/>
  <c r="O266" i="13"/>
  <c r="O265" i="13" s="1"/>
  <c r="Q266" i="13"/>
  <c r="Q265" i="13" s="1"/>
  <c r="V266" i="13"/>
  <c r="V265" i="13" s="1"/>
  <c r="G281" i="13"/>
  <c r="I281" i="13"/>
  <c r="K281" i="13"/>
  <c r="O281" i="13"/>
  <c r="Q281" i="13"/>
  <c r="V281" i="13"/>
  <c r="G285" i="13"/>
  <c r="M285" i="13" s="1"/>
  <c r="I285" i="13"/>
  <c r="K285" i="13"/>
  <c r="O285" i="13"/>
  <c r="Q285" i="13"/>
  <c r="V285" i="13"/>
  <c r="G296" i="13"/>
  <c r="M296" i="13" s="1"/>
  <c r="I296" i="13"/>
  <c r="K296" i="13"/>
  <c r="O296" i="13"/>
  <c r="Q296" i="13"/>
  <c r="V296" i="13"/>
  <c r="G307" i="13"/>
  <c r="I307" i="13"/>
  <c r="K307" i="13"/>
  <c r="M307" i="13"/>
  <c r="O307" i="13"/>
  <c r="Q307" i="13"/>
  <c r="V307" i="13"/>
  <c r="G318" i="13"/>
  <c r="M318" i="13" s="1"/>
  <c r="I318" i="13"/>
  <c r="K318" i="13"/>
  <c r="O318" i="13"/>
  <c r="Q318" i="13"/>
  <c r="V318" i="13"/>
  <c r="G322" i="13"/>
  <c r="M322" i="13" s="1"/>
  <c r="I322" i="13"/>
  <c r="K322" i="13"/>
  <c r="O322" i="13"/>
  <c r="Q322" i="13"/>
  <c r="V322" i="13"/>
  <c r="G326" i="13"/>
  <c r="I326" i="13"/>
  <c r="I325" i="13" s="1"/>
  <c r="K326" i="13"/>
  <c r="M326" i="13"/>
  <c r="O326" i="13"/>
  <c r="Q326" i="13"/>
  <c r="V326" i="13"/>
  <c r="G331" i="13"/>
  <c r="M331" i="13" s="1"/>
  <c r="I331" i="13"/>
  <c r="K331" i="13"/>
  <c r="O331" i="13"/>
  <c r="Q331" i="13"/>
  <c r="V331" i="13"/>
  <c r="G335" i="13"/>
  <c r="M335" i="13" s="1"/>
  <c r="I335" i="13"/>
  <c r="K335" i="13"/>
  <c r="O335" i="13"/>
  <c r="Q335" i="13"/>
  <c r="V335" i="13"/>
  <c r="G339" i="13"/>
  <c r="M339" i="13" s="1"/>
  <c r="I339" i="13"/>
  <c r="K339" i="13"/>
  <c r="O339" i="13"/>
  <c r="Q339" i="13"/>
  <c r="V339" i="13"/>
  <c r="G347" i="13"/>
  <c r="I347" i="13"/>
  <c r="K347" i="13"/>
  <c r="M347" i="13"/>
  <c r="O347" i="13"/>
  <c r="Q347" i="13"/>
  <c r="V347" i="13"/>
  <c r="G351" i="13"/>
  <c r="M351" i="13" s="1"/>
  <c r="I351" i="13"/>
  <c r="K351" i="13"/>
  <c r="O351" i="13"/>
  <c r="Q351" i="13"/>
  <c r="V351" i="13"/>
  <c r="G355" i="13"/>
  <c r="M355" i="13" s="1"/>
  <c r="I355" i="13"/>
  <c r="K355" i="13"/>
  <c r="O355" i="13"/>
  <c r="O350" i="13" s="1"/>
  <c r="Q355" i="13"/>
  <c r="V355" i="13"/>
  <c r="V350" i="13" s="1"/>
  <c r="G360" i="13"/>
  <c r="I360" i="13"/>
  <c r="K360" i="13"/>
  <c r="M360" i="13"/>
  <c r="O360" i="13"/>
  <c r="Q360" i="13"/>
  <c r="V360" i="13"/>
  <c r="G363" i="13"/>
  <c r="I94" i="1" s="1"/>
  <c r="G364" i="13"/>
  <c r="M364" i="13" s="1"/>
  <c r="M363" i="13" s="1"/>
  <c r="I364" i="13"/>
  <c r="I363" i="13" s="1"/>
  <c r="K364" i="13"/>
  <c r="K363" i="13" s="1"/>
  <c r="O364" i="13"/>
  <c r="O363" i="13" s="1"/>
  <c r="Q364" i="13"/>
  <c r="Q363" i="13" s="1"/>
  <c r="V364" i="13"/>
  <c r="V363" i="13" s="1"/>
  <c r="K370" i="13"/>
  <c r="V370" i="13"/>
  <c r="G371" i="13"/>
  <c r="G370" i="13" s="1"/>
  <c r="I95" i="1" s="1"/>
  <c r="I371" i="13"/>
  <c r="I370" i="13" s="1"/>
  <c r="K371" i="13"/>
  <c r="M371" i="13"/>
  <c r="M370" i="13" s="1"/>
  <c r="O371" i="13"/>
  <c r="O370" i="13" s="1"/>
  <c r="Q371" i="13"/>
  <c r="Q370" i="13" s="1"/>
  <c r="V371" i="13"/>
  <c r="G374" i="13"/>
  <c r="M374" i="13" s="1"/>
  <c r="I374" i="13"/>
  <c r="K374" i="13"/>
  <c r="O374" i="13"/>
  <c r="Q374" i="13"/>
  <c r="V374" i="13"/>
  <c r="G379" i="13"/>
  <c r="M379" i="13" s="1"/>
  <c r="I379" i="13"/>
  <c r="K379" i="13"/>
  <c r="O379" i="13"/>
  <c r="O373" i="13" s="1"/>
  <c r="Q379" i="13"/>
  <c r="V379" i="13"/>
  <c r="V373" i="13" s="1"/>
  <c r="G385" i="13"/>
  <c r="I385" i="13"/>
  <c r="K385" i="13"/>
  <c r="M385" i="13"/>
  <c r="O385" i="13"/>
  <c r="Q385" i="13"/>
  <c r="V385" i="13"/>
  <c r="G390" i="13"/>
  <c r="M390" i="13" s="1"/>
  <c r="I390" i="13"/>
  <c r="K390" i="13"/>
  <c r="O390" i="13"/>
  <c r="Q390" i="13"/>
  <c r="V390" i="13"/>
  <c r="G396" i="13"/>
  <c r="M396" i="13" s="1"/>
  <c r="I396" i="13"/>
  <c r="K396" i="13"/>
  <c r="O396" i="13"/>
  <c r="Q396" i="13"/>
  <c r="V396" i="13"/>
  <c r="G401" i="13"/>
  <c r="M401" i="13" s="1"/>
  <c r="I401" i="13"/>
  <c r="K401" i="13"/>
  <c r="O401" i="13"/>
  <c r="Q401" i="13"/>
  <c r="V401" i="13"/>
  <c r="G406" i="13"/>
  <c r="I406" i="13"/>
  <c r="K406" i="13"/>
  <c r="M406" i="13"/>
  <c r="O406" i="13"/>
  <c r="Q406" i="13"/>
  <c r="V406" i="13"/>
  <c r="AE412" i="13"/>
  <c r="BA35" i="12"/>
  <c r="BA26" i="12"/>
  <c r="BA19" i="12"/>
  <c r="BA18" i="12"/>
  <c r="BA14" i="12"/>
  <c r="BA11" i="12"/>
  <c r="BA10" i="12"/>
  <c r="G9" i="12"/>
  <c r="I9" i="12"/>
  <c r="I8" i="12" s="1"/>
  <c r="K9" i="12"/>
  <c r="M9" i="12"/>
  <c r="O9" i="12"/>
  <c r="Q9" i="12"/>
  <c r="V9" i="12"/>
  <c r="G13" i="12"/>
  <c r="M13" i="12" s="1"/>
  <c r="I13" i="12"/>
  <c r="K13" i="12"/>
  <c r="O13" i="12"/>
  <c r="Q13" i="12"/>
  <c r="V13" i="12"/>
  <c r="G17" i="12"/>
  <c r="M17" i="12" s="1"/>
  <c r="I17" i="12"/>
  <c r="K17" i="12"/>
  <c r="O17" i="12"/>
  <c r="Q17" i="12"/>
  <c r="V17" i="12"/>
  <c r="G22" i="12"/>
  <c r="I22" i="12"/>
  <c r="K22" i="12"/>
  <c r="M22" i="12"/>
  <c r="O22" i="12"/>
  <c r="Q22" i="12"/>
  <c r="V22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31" i="12"/>
  <c r="M31" i="12" s="1"/>
  <c r="I31" i="12"/>
  <c r="K31" i="12"/>
  <c r="O31" i="12"/>
  <c r="Q31" i="12"/>
  <c r="V31" i="12"/>
  <c r="G34" i="12"/>
  <c r="I34" i="12"/>
  <c r="K34" i="12"/>
  <c r="M34" i="12"/>
  <c r="O34" i="12"/>
  <c r="Q34" i="12"/>
  <c r="V34" i="12"/>
  <c r="AE38" i="12"/>
  <c r="I18" i="1"/>
  <c r="H48" i="1"/>
  <c r="I48" i="1" s="1"/>
  <c r="H42" i="1"/>
  <c r="F41" i="1" l="1"/>
  <c r="F40" i="1"/>
  <c r="F39" i="1"/>
  <c r="K8" i="12"/>
  <c r="Q8" i="12"/>
  <c r="K325" i="13"/>
  <c r="Q325" i="13"/>
  <c r="V8" i="14"/>
  <c r="O8" i="14"/>
  <c r="G45" i="15"/>
  <c r="I57" i="1" s="1"/>
  <c r="K8" i="15"/>
  <c r="Q123" i="17"/>
  <c r="K280" i="13"/>
  <c r="G280" i="13"/>
  <c r="I91" i="1" s="1"/>
  <c r="I62" i="1"/>
  <c r="K45" i="15"/>
  <c r="Q8" i="15"/>
  <c r="I8" i="15"/>
  <c r="Q110" i="16"/>
  <c r="K94" i="16"/>
  <c r="Q40" i="16"/>
  <c r="K21" i="12"/>
  <c r="Q21" i="12"/>
  <c r="I21" i="12"/>
  <c r="F44" i="1"/>
  <c r="F43" i="1"/>
  <c r="K134" i="13"/>
  <c r="Q134" i="13"/>
  <c r="I134" i="13"/>
  <c r="V105" i="13"/>
  <c r="O105" i="13"/>
  <c r="K49" i="13"/>
  <c r="Q49" i="13"/>
  <c r="I49" i="13"/>
  <c r="V80" i="15"/>
  <c r="O80" i="15"/>
  <c r="K69" i="15"/>
  <c r="G69" i="15"/>
  <c r="I59" i="1" s="1"/>
  <c r="Q69" i="15"/>
  <c r="I69" i="15"/>
  <c r="Q52" i="15"/>
  <c r="I52" i="15"/>
  <c r="V52" i="15"/>
  <c r="O52" i="15"/>
  <c r="K99" i="16"/>
  <c r="Q99" i="16"/>
  <c r="I99" i="16"/>
  <c r="K81" i="16"/>
  <c r="G81" i="16"/>
  <c r="I80" i="1" s="1"/>
  <c r="Q55" i="16"/>
  <c r="I55" i="16"/>
  <c r="V55" i="16"/>
  <c r="O55" i="16"/>
  <c r="M16" i="16"/>
  <c r="AF146" i="16"/>
  <c r="G47" i="1" s="1"/>
  <c r="Q8" i="16"/>
  <c r="I8" i="16"/>
  <c r="V8" i="16"/>
  <c r="O8" i="16"/>
  <c r="V21" i="12"/>
  <c r="O21" i="12"/>
  <c r="V8" i="12"/>
  <c r="O8" i="12"/>
  <c r="K373" i="13"/>
  <c r="Q373" i="13"/>
  <c r="I373" i="13"/>
  <c r="K350" i="13"/>
  <c r="Q350" i="13"/>
  <c r="I350" i="13"/>
  <c r="V325" i="13"/>
  <c r="O325" i="13"/>
  <c r="Q280" i="13"/>
  <c r="I280" i="13"/>
  <c r="V280" i="13"/>
  <c r="O280" i="13"/>
  <c r="V134" i="13"/>
  <c r="O134" i="13"/>
  <c r="K105" i="13"/>
  <c r="Q105" i="13"/>
  <c r="I105" i="13"/>
  <c r="K89" i="13"/>
  <c r="G89" i="13"/>
  <c r="I85" i="1" s="1"/>
  <c r="V49" i="13"/>
  <c r="O49" i="13"/>
  <c r="K26" i="13"/>
  <c r="Q26" i="13"/>
  <c r="I26" i="13"/>
  <c r="K8" i="14"/>
  <c r="Q8" i="14"/>
  <c r="I8" i="14"/>
  <c r="K80" i="15"/>
  <c r="G80" i="15"/>
  <c r="I60" i="1" s="1"/>
  <c r="Q80" i="15"/>
  <c r="I80" i="15"/>
  <c r="V69" i="15"/>
  <c r="O69" i="15"/>
  <c r="K52" i="15"/>
  <c r="G52" i="15"/>
  <c r="I58" i="1" s="1"/>
  <c r="Q45" i="15"/>
  <c r="I45" i="15"/>
  <c r="V45" i="15"/>
  <c r="O45" i="15"/>
  <c r="V8" i="15"/>
  <c r="O8" i="15"/>
  <c r="Q126" i="16"/>
  <c r="K110" i="16"/>
  <c r="G110" i="16"/>
  <c r="I84" i="1" s="1"/>
  <c r="V99" i="16"/>
  <c r="O99" i="16"/>
  <c r="Q94" i="16"/>
  <c r="V94" i="16"/>
  <c r="O94" i="16"/>
  <c r="Q81" i="16"/>
  <c r="I81" i="16"/>
  <c r="V81" i="16"/>
  <c r="O81" i="16"/>
  <c r="K55" i="16"/>
  <c r="G55" i="16"/>
  <c r="I78" i="1" s="1"/>
  <c r="K40" i="16"/>
  <c r="G40" i="16"/>
  <c r="I77" i="1" s="1"/>
  <c r="K8" i="16"/>
  <c r="G8" i="16"/>
  <c r="K130" i="17"/>
  <c r="Q130" i="17"/>
  <c r="I130" i="17"/>
  <c r="K68" i="17"/>
  <c r="G68" i="17"/>
  <c r="I70" i="1" s="1"/>
  <c r="Q34" i="17"/>
  <c r="I34" i="17"/>
  <c r="V34" i="17"/>
  <c r="O34" i="17"/>
  <c r="K8" i="17"/>
  <c r="G8" i="17"/>
  <c r="Q8" i="17"/>
  <c r="I8" i="17"/>
  <c r="Q162" i="17"/>
  <c r="I162" i="17"/>
  <c r="K155" i="17"/>
  <c r="Q155" i="17"/>
  <c r="I155" i="17"/>
  <c r="K148" i="17"/>
  <c r="Q148" i="17"/>
  <c r="I148" i="17"/>
  <c r="K141" i="17"/>
  <c r="Q141" i="17"/>
  <c r="I141" i="17"/>
  <c r="V130" i="17"/>
  <c r="O130" i="17"/>
  <c r="V123" i="17"/>
  <c r="O123" i="17"/>
  <c r="K123" i="17"/>
  <c r="G123" i="17"/>
  <c r="I71" i="1" s="1"/>
  <c r="Q68" i="17"/>
  <c r="I68" i="17"/>
  <c r="V68" i="17"/>
  <c r="O68" i="17"/>
  <c r="K34" i="17"/>
  <c r="G34" i="17"/>
  <c r="I67" i="1" s="1"/>
  <c r="K26" i="17"/>
  <c r="G26" i="17"/>
  <c r="I65" i="1" s="1"/>
  <c r="Q26" i="17"/>
  <c r="I26" i="17"/>
  <c r="K19" i="17"/>
  <c r="G19" i="17"/>
  <c r="I64" i="1" s="1"/>
  <c r="Q19" i="17"/>
  <c r="I19" i="17"/>
  <c r="V8" i="17"/>
  <c r="O8" i="17"/>
  <c r="H47" i="1"/>
  <c r="I47" i="1" s="1"/>
  <c r="M130" i="17"/>
  <c r="M123" i="17"/>
  <c r="M162" i="17"/>
  <c r="M155" i="17"/>
  <c r="M148" i="17"/>
  <c r="M141" i="17"/>
  <c r="G162" i="17"/>
  <c r="I76" i="1" s="1"/>
  <c r="G155" i="17"/>
  <c r="I75" i="1" s="1"/>
  <c r="G148" i="17"/>
  <c r="I74" i="1" s="1"/>
  <c r="G141" i="17"/>
  <c r="I73" i="1" s="1"/>
  <c r="G130" i="17"/>
  <c r="I72" i="1" s="1"/>
  <c r="M69" i="17"/>
  <c r="M68" i="17" s="1"/>
  <c r="M66" i="17"/>
  <c r="M65" i="17" s="1"/>
  <c r="M35" i="17"/>
  <c r="M34" i="17" s="1"/>
  <c r="M32" i="17"/>
  <c r="M31" i="17" s="1"/>
  <c r="M29" i="17"/>
  <c r="M26" i="17" s="1"/>
  <c r="M22" i="17"/>
  <c r="M19" i="17" s="1"/>
  <c r="M11" i="17"/>
  <c r="M8" i="17" s="1"/>
  <c r="I126" i="16"/>
  <c r="V126" i="16"/>
  <c r="O126" i="16"/>
  <c r="K126" i="16"/>
  <c r="G126" i="16"/>
  <c r="I89" i="1" s="1"/>
  <c r="I17" i="1" s="1"/>
  <c r="M127" i="16"/>
  <c r="M126" i="16" s="1"/>
  <c r="M99" i="16"/>
  <c r="G99" i="16"/>
  <c r="I82" i="1" s="1"/>
  <c r="M111" i="16"/>
  <c r="M110" i="16" s="1"/>
  <c r="M95" i="16"/>
  <c r="M94" i="16" s="1"/>
  <c r="M83" i="16"/>
  <c r="M81" i="16" s="1"/>
  <c r="M57" i="16"/>
  <c r="M55" i="16" s="1"/>
  <c r="M42" i="16"/>
  <c r="M40" i="16" s="1"/>
  <c r="M11" i="16"/>
  <c r="M8" i="16" s="1"/>
  <c r="M102" i="15"/>
  <c r="M101" i="15" s="1"/>
  <c r="M83" i="15"/>
  <c r="M80" i="15" s="1"/>
  <c r="M72" i="15"/>
  <c r="M69" i="15" s="1"/>
  <c r="M53" i="15"/>
  <c r="M52" i="15" s="1"/>
  <c r="M46" i="15"/>
  <c r="M45" i="15" s="1"/>
  <c r="M11" i="15"/>
  <c r="M8" i="15" s="1"/>
  <c r="M8" i="14"/>
  <c r="G8" i="14"/>
  <c r="AF48" i="14"/>
  <c r="G45" i="1" s="1"/>
  <c r="H45" i="1" s="1"/>
  <c r="I45" i="1" s="1"/>
  <c r="M373" i="13"/>
  <c r="M350" i="13"/>
  <c r="M105" i="13"/>
  <c r="M26" i="13"/>
  <c r="M325" i="13"/>
  <c r="M134" i="13"/>
  <c r="M49" i="13"/>
  <c r="G373" i="13"/>
  <c r="I96" i="1" s="1"/>
  <c r="G350" i="13"/>
  <c r="I93" i="1" s="1"/>
  <c r="G325" i="13"/>
  <c r="I92" i="1" s="1"/>
  <c r="G134" i="13"/>
  <c r="I87" i="1" s="1"/>
  <c r="G105" i="13"/>
  <c r="I86" i="1" s="1"/>
  <c r="G49" i="13"/>
  <c r="I83" i="1" s="1"/>
  <c r="G26" i="13"/>
  <c r="I79" i="1" s="1"/>
  <c r="AF412" i="13"/>
  <c r="M281" i="13"/>
  <c r="M280" i="13" s="1"/>
  <c r="M266" i="13"/>
  <c r="M265" i="13" s="1"/>
  <c r="M259" i="13"/>
  <c r="M258" i="13" s="1"/>
  <c r="M90" i="13"/>
  <c r="M89" i="13" s="1"/>
  <c r="M21" i="12"/>
  <c r="M8" i="12"/>
  <c r="G21" i="12"/>
  <c r="I98" i="1" s="1"/>
  <c r="I20" i="1" s="1"/>
  <c r="G8" i="12"/>
  <c r="AF38" i="12"/>
  <c r="J28" i="1"/>
  <c r="J26" i="1"/>
  <c r="G38" i="1"/>
  <c r="F38" i="1"/>
  <c r="J23" i="1"/>
  <c r="J24" i="1"/>
  <c r="J25" i="1"/>
  <c r="J27" i="1"/>
  <c r="E24" i="1"/>
  <c r="E26" i="1"/>
  <c r="G40" i="1" l="1"/>
  <c r="G39" i="1"/>
  <c r="G41" i="1"/>
  <c r="H41" i="1" s="1"/>
  <c r="I41" i="1" s="1"/>
  <c r="G168" i="17"/>
  <c r="I63" i="1"/>
  <c r="H40" i="1"/>
  <c r="I40" i="1" s="1"/>
  <c r="I97" i="1"/>
  <c r="I19" i="1" s="1"/>
  <c r="G38" i="12"/>
  <c r="G43" i="1"/>
  <c r="G44" i="1"/>
  <c r="H44" i="1" s="1"/>
  <c r="I44" i="1" s="1"/>
  <c r="I61" i="1"/>
  <c r="G48" i="14"/>
  <c r="I68" i="1"/>
  <c r="G146" i="16"/>
  <c r="H43" i="1"/>
  <c r="I43" i="1" s="1"/>
  <c r="G105" i="15"/>
  <c r="G412" i="13"/>
  <c r="F49" i="1"/>
  <c r="H39" i="1"/>
  <c r="H49" i="1" s="1"/>
  <c r="G23" i="1" l="1"/>
  <c r="A23" i="1" s="1"/>
  <c r="A24" i="1" s="1"/>
  <c r="G24" i="1" s="1"/>
  <c r="A27" i="1" s="1"/>
  <c r="A29" i="1" s="1"/>
  <c r="G29" i="1" s="1"/>
  <c r="G27" i="1" s="1"/>
  <c r="G49" i="1"/>
  <c r="G25" i="1" s="1"/>
  <c r="A25" i="1" s="1"/>
  <c r="A26" i="1" s="1"/>
  <c r="G26" i="1" s="1"/>
  <c r="I39" i="1"/>
  <c r="I49" i="1" s="1"/>
  <c r="I16" i="1"/>
  <c r="I21" i="1" s="1"/>
  <c r="I99" i="1"/>
  <c r="J98" i="1" l="1"/>
  <c r="J67" i="1"/>
  <c r="J59" i="1"/>
  <c r="J91" i="1"/>
  <c r="J71" i="1"/>
  <c r="J87" i="1"/>
  <c r="J57" i="1"/>
  <c r="J65" i="1"/>
  <c r="J73" i="1"/>
  <c r="J81" i="1"/>
  <c r="J89" i="1"/>
  <c r="J97" i="1"/>
  <c r="J58" i="1"/>
  <c r="J62" i="1"/>
  <c r="J66" i="1"/>
  <c r="J70" i="1"/>
  <c r="J74" i="1"/>
  <c r="J78" i="1"/>
  <c r="J82" i="1"/>
  <c r="J86" i="1"/>
  <c r="J90" i="1"/>
  <c r="J94" i="1"/>
  <c r="J83" i="1"/>
  <c r="J75" i="1"/>
  <c r="J63" i="1"/>
  <c r="J79" i="1"/>
  <c r="J95" i="1"/>
  <c r="J61" i="1"/>
  <c r="J69" i="1"/>
  <c r="J77" i="1"/>
  <c r="J85" i="1"/>
  <c r="J93" i="1"/>
  <c r="J56" i="1"/>
  <c r="J60" i="1"/>
  <c r="J64" i="1"/>
  <c r="J68" i="1"/>
  <c r="J72" i="1"/>
  <c r="J76" i="1"/>
  <c r="J80" i="1"/>
  <c r="J84" i="1"/>
  <c r="J88" i="1"/>
  <c r="J92" i="1"/>
  <c r="J96" i="1"/>
  <c r="J45" i="1"/>
  <c r="J41" i="1"/>
  <c r="J48" i="1"/>
  <c r="J47" i="1"/>
  <c r="J43" i="1"/>
  <c r="J39" i="1"/>
  <c r="J49" i="1" s="1"/>
  <c r="J46" i="1"/>
  <c r="J40" i="1"/>
  <c r="J44" i="1"/>
  <c r="G28" i="1"/>
  <c r="J9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Pepa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<sst xmlns="http://schemas.openxmlformats.org/spreadsheetml/2006/main" count="3389" uniqueCount="808">
  <si>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</si>
  <si>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</si>
  <si>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</si>
  <si>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</si>
  <si>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</si>
  <si>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</si>
  <si>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</si>
  <si>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</si>
  <si>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</si>
  <si>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</si>
  <si>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</si>
  <si>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</si>
  <si>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</si>
  <si>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</si>
  <si>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</si>
  <si>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</si>
  <si>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</si>
  <si>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</si>
  <si>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</si>
  <si>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</si>
  <si>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</si>
  <si>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</si>
  <si>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</si>
  <si>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</si>
  <si>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</si>
  <si>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</si>
  <si>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</si>
  <si>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</si>
  <si>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</si>
  <si>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</si>
  <si>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</si>
  <si>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</si>
  <si>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</si>
  <si>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</si>
  <si>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</si>
  <si>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</si>
  <si>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</si>
  <si>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</si>
  <si>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</si>
  <si>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Soupis stavebních prací, dodávek a služeb</t>
  </si>
  <si>
    <t>Zadavatel</t>
  </si>
  <si>
    <t>AIDTEAM/N030</t>
  </si>
  <si>
    <t>UKB - DROBNÉ OBJEKTY</t>
  </si>
  <si>
    <t>Stavba</t>
  </si>
  <si>
    <t>Ostatní a vedlejší náklady</t>
  </si>
  <si>
    <t>00</t>
  </si>
  <si>
    <t>VEDLEJŠÍ A OSTATNÍ NÁKLADY</t>
  </si>
  <si>
    <t>Stavební objekt</t>
  </si>
  <si>
    <t>SO 117</t>
  </si>
  <si>
    <t>VESTAVBA KONGRESOVÉHO CENTRA B09</t>
  </si>
  <si>
    <t>D.117.01.01</t>
  </si>
  <si>
    <t>ARCHITEKTONICKO - STAVEBNÍ ŘEŠENÍ</t>
  </si>
  <si>
    <t>D.117.09</t>
  </si>
  <si>
    <t>VZDUCHOTECHNIKA</t>
  </si>
  <si>
    <t>D.117.10</t>
  </si>
  <si>
    <t>ELEKTROINSTALACE</t>
  </si>
  <si>
    <t>D.117.12</t>
  </si>
  <si>
    <t>SLABOPROUDÉ ROZVODY</t>
  </si>
  <si>
    <t>D.117.13</t>
  </si>
  <si>
    <t>MĚŘENÍ A REGULACE</t>
  </si>
  <si>
    <t>Celkem za stavbu</t>
  </si>
  <si>
    <t>CZK</t>
  </si>
  <si>
    <t>Rekapitulace dílů</t>
  </si>
  <si>
    <t>Typ dílu</t>
  </si>
  <si>
    <t>_2</t>
  </si>
  <si>
    <t>Svítidla</t>
  </si>
  <si>
    <t>_3</t>
  </si>
  <si>
    <t>Elektroinstalační materiál - spínače, zásuvky</t>
  </si>
  <si>
    <t>_4</t>
  </si>
  <si>
    <t>Elektroinstalační materiál - nosný</t>
  </si>
  <si>
    <t>_5</t>
  </si>
  <si>
    <t>Kabely + vodiče</t>
  </si>
  <si>
    <t>_9</t>
  </si>
  <si>
    <t>HZS</t>
  </si>
  <si>
    <t>0</t>
  </si>
  <si>
    <t>Úprava VZT/KLM knihovny pro potřebu kongresu</t>
  </si>
  <si>
    <t xml:space="preserve">Poznámka - NENACEŇOVAT !!! 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</si>
  <si>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</si>
  <si>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</si>
  <si>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</si>
  <si>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</si>
  <si>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</si>
  <si>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</si>
  <si>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</si>
  <si>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</si>
  <si>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</si>
  <si>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</si>
  <si>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1</t>
  </si>
  <si>
    <t>Elektrická požární signalizace (EPS)</t>
  </si>
  <si>
    <t>18-80</t>
  </si>
  <si>
    <t>Ostatní služby</t>
  </si>
  <si>
    <t>19-51</t>
  </si>
  <si>
    <t>Elektromontážní práce</t>
  </si>
  <si>
    <t>19-52</t>
  </si>
  <si>
    <t>Uvedení do provozu</t>
  </si>
  <si>
    <t>19-53</t>
  </si>
  <si>
    <t>Software DDC - práce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</si>
  <si>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</si>
  <si>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</si>
  <si>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</si>
  <si>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</si>
  <si>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</si>
  <si>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</si>
  <si>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</si>
  <si>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</si>
  <si>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2</t>
  </si>
  <si>
    <t>Evakuační rozhlas (ER)</t>
  </si>
  <si>
    <t>3</t>
  </si>
  <si>
    <t>Universální kabelážní systém, telefon (SK,TEL)</t>
  </si>
  <si>
    <t>399</t>
  </si>
  <si>
    <t>Sádrokartonové kce</t>
  </si>
  <si>
    <t>4</t>
  </si>
  <si>
    <t>Poplachový zabezpečovací a tísňový systém (PZTS)</t>
  </si>
  <si>
    <t>5</t>
  </si>
  <si>
    <t>Kamerový systém (CCTV)</t>
  </si>
  <si>
    <t>6</t>
  </si>
  <si>
    <t>Jednotný čas (JČ)</t>
  </si>
  <si>
    <t>63</t>
  </si>
  <si>
    <t>Podlahy a podlahové konstrukce</t>
  </si>
  <si>
    <t>8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</si>
  <si>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</si>
  <si>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</si>
  <si>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</si>
  <si>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</si>
  <si>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</si>
  <si>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</si>
  <si>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</si>
  <si>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</si>
  <si>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</t>
  </si>
  <si>
    <t>Společné trasy</t>
  </si>
  <si>
    <t>711</t>
  </si>
  <si>
    <t>Izolace proti vodě</t>
  </si>
  <si>
    <t>713</t>
  </si>
  <si>
    <t>Izolace tepelné</t>
  </si>
  <si>
    <t>767_P</t>
  </si>
  <si>
    <t>Podhledy skládané</t>
  </si>
  <si>
    <t>776</t>
  </si>
  <si>
    <t>Podlahy povlakové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</si>
  <si>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</si>
  <si>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</si>
  <si>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</si>
  <si>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</si>
  <si>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</si>
  <si>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</si>
  <si>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</si>
  <si>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</si>
  <si>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</si>
  <si>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</si>
  <si>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</si>
  <si>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</si>
  <si>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</si>
  <si>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</si>
  <si>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</si>
  <si>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</si>
  <si>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</si>
  <si>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</si>
  <si>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</si>
  <si>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</si>
  <si>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</si>
  <si>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</si>
  <si>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</si>
  <si>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</si>
  <si>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</si>
  <si>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</si>
  <si>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</si>
  <si>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</si>
  <si>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</si>
  <si>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</si>
  <si>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</si>
  <si>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</si>
  <si>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</si>
  <si>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</si>
  <si>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</si>
  <si>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</si>
  <si>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</si>
  <si>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</si>
  <si>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005121010R</t>
  </si>
  <si>
    <t>Vybudování zařízení staveniště</t>
  </si>
  <si>
    <t xml:space="preserve">sada  </t>
  </si>
  <si>
    <t>Vlastní</t>
  </si>
  <si>
    <t>Indiv</t>
  </si>
  <si>
    <t>VRN</t>
  </si>
  <si>
    <t>POL99_8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</si>
  <si>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</si>
  <si>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</si>
  <si>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SPU</t>
  </si>
  <si>
    <t>005121020R</t>
  </si>
  <si>
    <t xml:space="preserve">Provoz zařízení staveniště </t>
  </si>
  <si>
    <t>RTS 21/ I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</si>
  <si>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</si>
  <si>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VV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</si>
  <si>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</si>
  <si>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</si>
  <si>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</si>
  <si>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004111020R</t>
  </si>
  <si>
    <t xml:space="preserve">Vypracování projektové dokumentace </t>
  </si>
  <si>
    <t>Náklady spojené s vypracováním projektové - dílenská a výrobní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</si>
  <si>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</si>
  <si>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</si>
  <si>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</si>
  <si>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004111020R_A1</t>
  </si>
  <si>
    <t>stavební pasportizace dle metodiky UKB</t>
  </si>
  <si>
    <t>004111020R_A2</t>
  </si>
  <si>
    <t>technologická pasportizace dle metodiky UKB</t>
  </si>
  <si>
    <t>005211080R</t>
  </si>
  <si>
    <t>Bezpečnostní a hygienická opatření na staveništi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</si>
  <si>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</si>
  <si>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SUM</t>
  </si>
  <si>
    <t>END</t>
  </si>
  <si>
    <t>Položkový soupis prací a dodávek</t>
  </si>
  <si>
    <t>Poznámka - NENACEŇOVAT !!!</t>
  </si>
  <si>
    <t>POL99_0</t>
  </si>
  <si>
    <t xml:space="preserve">POLOŽKY VLASTNÍ VYTVOŘENY INDIVIDIULNÍ KALKULACÍ DLE OBOROVÉHO KALKULAČNÍHO VZORCE S NASTAVENÍM  REŽIÍ A MÍRY ZISKU  DLE RTS S INDIVIDUÁLNÍMI VSTUPY MATERIÁLŮ A VÝKONŮ, KTERÉ NEOBSAHUJÍ KMENOVÉ POLOŽKY CENÍKŮ RTS. : </t>
  </si>
  <si>
    <t xml:space="preserve">Platí pro celou stavbu : </t>
  </si>
  <si>
    <t xml:space="preserve">a) veškeré položky na přípomoce,  dopravu, montáž, zpevněné montážní plochy, atd...  zahrnout do jednotlivých jednotkových cen. : </t>
  </si>
  <si>
    <t xml:space="preserve">b) součásti prací jsou veškeré zkoušky, potřebná měření, inspekce, uvedení zařízení do provozu, zaškolení obsluhy, provozní řády, manuály a revize v českém jazyce. Za komplexní vyzkoušení se považuje bezporuchový provoz po dobu minimálně 96 hod. : </t>
  </si>
  <si>
    <t xml:space="preserve">c) součástí dodávky je zpracování veškeré dílenské dokumentace a dokumentace skutečného provedení : </t>
  </si>
  <si>
    <t xml:space="preserve">e) v rozsahu prací zhotovitele jsou rovněž jakékoliv prvky, zařízení, práce a pomocné materiály, neuvedené v tomto soupisu výkonů, které jsou ale nezbytně nutné k dodání, instalaci , dokončení a provozování díla, včetně ztratného a prořezů : </t>
  </si>
  <si>
    <t xml:space="preserve">f) součástí dodávky jsou veškerá geodetická měření jako například vytyčení konstrukcí, kontrolní měření, zaměření skutečného stavu apod. : </t>
  </si>
  <si>
    <t xml:space="preserve">g) součástí dodávky jsou i náklady na případná  opatření související s ochranou stávajících sítí, komunikací či staveb : </t>
  </si>
  <si>
    <t xml:space="preserve">h) součástí jednotkových cen jsou i vícenáklady související s výstavbou v zimním období, průběžný úklid staveniště a přilehlých komunikací, likvidaci odpadů, dočasná dopravní omezení atd. : </t>
  </si>
  <si>
    <t xml:space="preserve">h)pokud se v dokumentaci vyskytují obchodní názvy, jedná se pouze o vymezení minimálních požadovaných standardů výrobku, technologie či materiálu a zadavatel připouští použití i jiného, kvalitativně či technologicky obdobného řešení, které splňuje minimál : </t>
  </si>
  <si>
    <t xml:space="preserve">Nedílnou součástí výkazu výměr ( slepého rozpočtu ) je projektová dokumentace !! : </t>
  </si>
  <si>
    <t xml:space="preserve">Zpracovatel nabídky  je povinen prověřit specifikace a výměry uvedené ve výkazu výměr. : </t>
  </si>
  <si>
    <t xml:space="preserve">V případě zjištěných : </t>
  </si>
  <si>
    <t xml:space="preserve">rozdílů má na tyto rozdíly upozornit ve lhůtě pro podání nabídek : </t>
  </si>
  <si>
    <t xml:space="preserve">prostřednictvím žádosti o dodatečné informace k zadávacím podmínkám.  Následné změny výměr v průběhu realizace nebudou akceptovány. : </t>
  </si>
  <si>
    <t>342264051RT1</t>
  </si>
  <si>
    <t>Podhledy na kovové konstrukci opláštěné deskami sádrokartonovými nosná konstrukce z profilů CD s přímým uchycením 1x deska, tloušťky 12,5 mm, standard, bez izolace</t>
  </si>
  <si>
    <t>m2</t>
  </si>
  <si>
    <t>801-1</t>
  </si>
  <si>
    <t>Práce</t>
  </si>
  <si>
    <t>POL1_</t>
  </si>
  <si>
    <t xml:space="preserve">provést v souladu se specifikcí podhledu P- poznámky na níže uvedeném výkrese : </t>
  </si>
  <si>
    <t xml:space="preserve">D.1.1_004, 008 : </t>
  </si>
  <si>
    <t xml:space="preserve">P5 : </t>
  </si>
  <si>
    <t>4,7+6,5+14,0+4,7+5,3</t>
  </si>
  <si>
    <t>342264098RT2</t>
  </si>
  <si>
    <t>Příplatky k podhledům sádrokartonovým příplatek k podhledu sádrokartonovému za plochu přes 2 do 5 m2</t>
  </si>
  <si>
    <t>POL1_7</t>
  </si>
  <si>
    <t>4,7+4,7</t>
  </si>
  <si>
    <t>342264098RT3</t>
  </si>
  <si>
    <t>Příplatky k podhledům sádrokartonovým příplatek k podhledu sádrokartonovému za plochu přes 5 do 10 m2</t>
  </si>
  <si>
    <t>6,5+5,3</t>
  </si>
  <si>
    <t>34299_01</t>
  </si>
  <si>
    <t>Příplatek k podhledu - úprava pro montáž svítidel, mřížek, rev. dvířek atd...., neuvedených v samostatných položkách</t>
  </si>
  <si>
    <t xml:space="preserve">výměra - viz položka 342264051RT1 : </t>
  </si>
  <si>
    <t>35,2</t>
  </si>
  <si>
    <t>767_V1</t>
  </si>
  <si>
    <t>D + M revizních dvířek po podhedu 1800/1000, kompletně dle popisu výrobku V2 - výkres D.1.1_08</t>
  </si>
  <si>
    <t>kus</t>
  </si>
  <si>
    <t>Kalkul</t>
  </si>
  <si>
    <t>631345822R00</t>
  </si>
  <si>
    <t>Mazanina z betonu lehkého hutného konstrukčního tloušťky přes 120 do 240 mm z polystyrenbetonu, 0,3 MPa</t>
  </si>
  <si>
    <t>m3</t>
  </si>
  <si>
    <t xml:space="preserve">D.1.1_004 : </t>
  </si>
  <si>
    <t xml:space="preserve">plocha odstraňované kompletní skladby : </t>
  </si>
  <si>
    <t>0,5*(6,125+10,32+2,935+6,125+18,395+6,35+6,125+10,32+4,1+6,125)*0,206</t>
  </si>
  <si>
    <t>0,4*(2,395)*0,206</t>
  </si>
  <si>
    <t>0,3*(2,9+3,1+2,425+5,3)*0,206</t>
  </si>
  <si>
    <t xml:space="preserve">plocha pro krabice : </t>
  </si>
  <si>
    <t>0,5*1,0*0,206</t>
  </si>
  <si>
    <t xml:space="preserve">květináče : </t>
  </si>
  <si>
    <t>2,7*4,4*2*0,206</t>
  </si>
  <si>
    <t>632411150RT2</t>
  </si>
  <si>
    <t>Potěr ze suchých směsí cementový, tloušťky 50 mm, bez penetrace</t>
  </si>
  <si>
    <t>s rozprostřením a uhlazením</t>
  </si>
  <si>
    <t>SPI</t>
  </si>
  <si>
    <t>0,5*(6,125+10,32+2,935+6,125+18,395+6,35+6,125+10,32+4,1+6,125)</t>
  </si>
  <si>
    <t>0,4*(2,395)</t>
  </si>
  <si>
    <t>0,3*(2,9+3,1+2,425+5,3)</t>
  </si>
  <si>
    <t>0,5*1,0</t>
  </si>
  <si>
    <t>2,7*4,4*2</t>
  </si>
  <si>
    <t>632415106RT2</t>
  </si>
  <si>
    <t>Potěr ze suchých směsí cementový samonivelační vyrovnávací, tloušťky 6 mm, včetně penetrace, potěr cementový; zrnitost do 1,00 mm; samonivelační; pevnost v tlaku 35,0 MPa; pevnost v tahu za ohybu 7,00 MPa; tl. vrstvy 2,0 až 30,0 mm</t>
  </si>
  <si>
    <t>(550,0+2,7*4,4*2)</t>
  </si>
  <si>
    <t>663612222R00</t>
  </si>
  <si>
    <t>Sponkování rýh v podlahách</t>
  </si>
  <si>
    <t xml:space="preserve">m     </t>
  </si>
  <si>
    <t>2*(6,125+10,32+2,935+6,125+18,395+6,35+6,125+10,32+4,1+6,125)</t>
  </si>
  <si>
    <t>2*(2,395)</t>
  </si>
  <si>
    <t>2*(2,9+3,1+2,425+5,3)</t>
  </si>
  <si>
    <t>2*0,5</t>
  </si>
  <si>
    <t>(2,7+4,4)*2*2</t>
  </si>
  <si>
    <t>941955003R00</t>
  </si>
  <si>
    <t>Lešení lehké pracovní pomocné pomocné, o výšce lešeňové podlahy přes 1,9 do 2,5 m</t>
  </si>
  <si>
    <t>800-3</t>
  </si>
  <si>
    <t xml:space="preserve">pro podhledy s.v. 2800mm : </t>
  </si>
  <si>
    <t xml:space="preserve">výměra - viz položka 767_P3 : </t>
  </si>
  <si>
    <t>259,2</t>
  </si>
  <si>
    <t xml:space="preserve">výměra - viz položka 767_P3a : </t>
  </si>
  <si>
    <t>41,69</t>
  </si>
  <si>
    <t xml:space="preserve">přesahy - manipulační prostor : </t>
  </si>
  <si>
    <t>336,09*0,2</t>
  </si>
  <si>
    <t>974992020R00</t>
  </si>
  <si>
    <t>Pojízdná lešeňová věž do výšky 8m</t>
  </si>
  <si>
    <t>den</t>
  </si>
  <si>
    <t xml:space="preserve">pro práce se s.v. nad 2800mm : </t>
  </si>
  <si>
    <t>30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</si>
  <si>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</si>
  <si>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</si>
  <si>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>1411,5</t>
  </si>
  <si>
    <t>3420163_99</t>
  </si>
  <si>
    <t>Prachotěsná přepážka - montáž a demontáž</t>
  </si>
  <si>
    <t>1411,5/10</t>
  </si>
  <si>
    <t>95_01</t>
  </si>
  <si>
    <t>Montáž a demontáž zárubně vč. dveřního křídla vč. kování do provizorní příčky</t>
  </si>
  <si>
    <t>95_03</t>
  </si>
  <si>
    <t>Zakrývání stávajících prostor  folií</t>
  </si>
  <si>
    <t>1411,5*2</t>
  </si>
  <si>
    <t>95_S1</t>
  </si>
  <si>
    <t>Dem + ZM stávajícího nábytku - S15 - studijní stůl, vč. uskladnění po dobu výstavby</t>
  </si>
  <si>
    <t xml:space="preserve">ks    </t>
  </si>
  <si>
    <t xml:space="preserve">K001 : </t>
  </si>
  <si>
    <t>95-001_01</t>
  </si>
  <si>
    <t>Dem + ZM kapotáže " trubky " DN 450mm, kompletně dle popisu na výkrese D.1.1_04</t>
  </si>
  <si>
    <t>95-001_02</t>
  </si>
  <si>
    <t>Dem + ZM části kovového obkladu do v. 280mm v podélné ose " L " mezi osami  i01 a 24, kompletně dle popisu na výkrese D.1.1_04</t>
  </si>
  <si>
    <t>95-001_03</t>
  </si>
  <si>
    <t>Rozšíření otvoru ve dřevěném obkladu pro VZT vyústky, kompletně dle popisu na výkrese D.1.1_04</t>
  </si>
  <si>
    <t>95-02</t>
  </si>
  <si>
    <t>Průběžný úklid</t>
  </si>
  <si>
    <t>965041341R00</t>
  </si>
  <si>
    <t>Bourání podkladů pod dlažby nebo litých celistvých dlažeb a mazanin  lehčených, tloušťky do 100 mm, plochy přes 4 m2</t>
  </si>
  <si>
    <t>801-3</t>
  </si>
  <si>
    <t>0,5*(6,125+10,32+2,935+6,125+18,395+6,35+6,125+10,32+4,1+6,125)*0,05</t>
  </si>
  <si>
    <t>0,4*(2,395)*0,05</t>
  </si>
  <si>
    <t>0,3*(2,9+3,1+2,425+5,3)*0,05</t>
  </si>
  <si>
    <t>0,5*1,0*0,05</t>
  </si>
  <si>
    <t>2,7*4,4*2*0,05</t>
  </si>
  <si>
    <t>965041441RT3</t>
  </si>
  <si>
    <t>Bourání podkladů pod dlažby nebo litých celistvých dlažeb a mazanin  lehčených, tloušťky přes 100 mm, plochy přes 4 m2</t>
  </si>
  <si>
    <t>970241350R00</t>
  </si>
  <si>
    <t>Řezání prostého betonu hloubka řezu 350 mm</t>
  </si>
  <si>
    <t>m</t>
  </si>
  <si>
    <t>711140101R00</t>
  </si>
  <si>
    <t>Odstranění izolace proti vodě - pásy přitavením vodorovné, 1 vrstva</t>
  </si>
  <si>
    <t>800-711</t>
  </si>
  <si>
    <t xml:space="preserve">oprava poškozené izolace na cca 30-ti% plochy : </t>
  </si>
  <si>
    <t xml:space="preserve">plocha bez počkození 70% : </t>
  </si>
  <si>
    <t>-67,7955/100*70</t>
  </si>
  <si>
    <t>767581801R00</t>
  </si>
  <si>
    <t>Demontáž podhledů kazet</t>
  </si>
  <si>
    <t>800-767</t>
  </si>
  <si>
    <t>767581802R00</t>
  </si>
  <si>
    <t>Demontáž podhledů lamel</t>
  </si>
  <si>
    <t>110,0</t>
  </si>
  <si>
    <t>767582800R00</t>
  </si>
  <si>
    <t>Demontáž podhledů roštů</t>
  </si>
  <si>
    <t>776511820RT1</t>
  </si>
  <si>
    <t>Odstranění povlakových podlah z nášlapné plochy lepených, s podložkou, z ploch přes 20 m2</t>
  </si>
  <si>
    <t>800-775</t>
  </si>
  <si>
    <t>550,0</t>
  </si>
  <si>
    <t>713102438RA0</t>
  </si>
  <si>
    <t>Odstranění tepelné izolace podlah tl. do mm</t>
  </si>
  <si>
    <t xml:space="preserve">m2    </t>
  </si>
  <si>
    <t xml:space="preserve">vč. krycí PE folie : </t>
  </si>
  <si>
    <t>713300824R00</t>
  </si>
  <si>
    <t>Odstranění tepelné izolace nad podhledy</t>
  </si>
  <si>
    <t>960321271R10</t>
  </si>
  <si>
    <t>Bourání konstrukcí ze železobetonu</t>
  </si>
  <si>
    <t>Včetně bourání geotextilií, výplně otvorů tvárnic, drenáží, trubek a dilatačních prvků apod. zabudovaných v bouraných konstrukcích.</t>
  </si>
  <si>
    <t xml:space="preserve">D.1.1_003 : </t>
  </si>
  <si>
    <t>0,25*(0,425*0,425*3,14+1,7*1,7)*2</t>
  </si>
  <si>
    <t>0,2*1,25*(0,75*3,14+1,7*2)*2</t>
  </si>
  <si>
    <t>965048150RAY</t>
  </si>
  <si>
    <t>Dočištění a odmaštění povrchu nosné kce podlah po odstranění nášlapných vrstev</t>
  </si>
  <si>
    <t>-0,5*(6,125+10,32+2,935+6,125+18,395+6,35+6,125+10,32+4,1+6,125)</t>
  </si>
  <si>
    <t>-0,4*(2,395)</t>
  </si>
  <si>
    <t>-0,3*(2,9+3,1+2,425+5,3)</t>
  </si>
  <si>
    <t>-0,5*1,0</t>
  </si>
  <si>
    <t>-2,7*4,4*2</t>
  </si>
  <si>
    <t>967137803R00</t>
  </si>
  <si>
    <t>Demontáž podhledů sádrokartonových plných vč. roštu</t>
  </si>
  <si>
    <t>98600_001</t>
  </si>
  <si>
    <t>DMT stávajícího stínění světlíků., odvoz a likvidace</t>
  </si>
  <si>
    <t>98600_POK</t>
  </si>
  <si>
    <t>DMT pult obsluhy knihovhy, odvoz a likvidace</t>
  </si>
  <si>
    <t>98600_S11</t>
  </si>
  <si>
    <t>DMT studijní stůl 1300/4000/750, odvoz a likvidace</t>
  </si>
  <si>
    <t>98600_S15</t>
  </si>
  <si>
    <t>DMT studijní stůl 1300/6000/750, odvoz a likvidace</t>
  </si>
  <si>
    <t>98600_S20</t>
  </si>
  <si>
    <t>DMT regálová sestava na knihy, odvoz a likvidace</t>
  </si>
  <si>
    <t>98600_S22</t>
  </si>
  <si>
    <t>98600_S30</t>
  </si>
  <si>
    <t>DMT regálová sestava na časopisy, odvoz a likvidace</t>
  </si>
  <si>
    <t>98600_S31</t>
  </si>
  <si>
    <t>98600_S32</t>
  </si>
  <si>
    <t>999281111R00</t>
  </si>
  <si>
    <t xml:space="preserve">Přesun hmot pro opravy a údržbu objektů pro opravy a údržbu dosavadních objektů včetně vnějších plášťů_x000D_
 výšky do 25 m,  </t>
  </si>
  <si>
    <t>t</t>
  </si>
  <si>
    <t>801-4</t>
  </si>
  <si>
    <t>Přesun hmot</t>
  </si>
  <si>
    <t>POL7_</t>
  </si>
  <si>
    <t>oborů 801, 803, 811 a 812</t>
  </si>
  <si>
    <t xml:space="preserve">Hmotnosti z položek s pořadovými čísly: : </t>
  </si>
  <si>
    <t xml:space="preserve">2,6,7,8,9,10,11,13, : </t>
  </si>
  <si>
    <t>Součet: : 19,51051</t>
  </si>
  <si>
    <t>711140016RAB</t>
  </si>
  <si>
    <t xml:space="preserve">Izolace proti vodě asfalt. pásy přitavením vodorovná 1 x penetrace izolačním asfaltovým lakem, 1 x pás izolační z modifikovaného asfaltu natavitelný s minerálním posypem tl.4 mm vložka polyesterové rouno,  </t>
  </si>
  <si>
    <t>AP-PSV</t>
  </si>
  <si>
    <t>Agregovaná položka</t>
  </si>
  <si>
    <t>POL2_</t>
  </si>
  <si>
    <t>713111111R00</t>
  </si>
  <si>
    <t xml:space="preserve">Montáž tepelné izolace stropů kladené vrchem, volně,  </t>
  </si>
  <si>
    <t>800-713</t>
  </si>
  <si>
    <t>713121111R00</t>
  </si>
  <si>
    <t>Montáž tepelné izolace podlah  jednovrstvá, bez dodávky materiálu</t>
  </si>
  <si>
    <t>POL1_1</t>
  </si>
  <si>
    <t>713191100RT9</t>
  </si>
  <si>
    <t>Izolace tepelné běžných konstrukcí - doplňky položení separační fólie, včetně dodávky PE fólie</t>
  </si>
  <si>
    <t>28375312R</t>
  </si>
  <si>
    <t>rohož, pas izolační parozábrana; pěnový polyetylén; tl. 5,0 mm; součinitel tepelné vodivosti 0,038 W/mK; obj. hmotnost 25,00 kg/m3</t>
  </si>
  <si>
    <t>SPCM</t>
  </si>
  <si>
    <t>Specifikace</t>
  </si>
  <si>
    <t>POL3_</t>
  </si>
  <si>
    <t>63150946RX</t>
  </si>
  <si>
    <t>Deska izolační tl. 50mm, objemová hmotnost 70kg/m3</t>
  </si>
  <si>
    <t>110,0*1,02</t>
  </si>
  <si>
    <t>998713203R00</t>
  </si>
  <si>
    <t>Přesun hmot pro izolace tepelné v objektech výšky do 24 m</t>
  </si>
  <si>
    <t>50 m vodorovně</t>
  </si>
  <si>
    <t>767_P3</t>
  </si>
  <si>
    <t>D + M podhledu akustické - čtverce 60/60cm, nosný rošt</t>
  </si>
  <si>
    <t>91,0+70,0+91,0+3,6+3,6</t>
  </si>
  <si>
    <t>767_P3a</t>
  </si>
  <si>
    <t>D + M podhledu akustické - čtverce 60/60cm, nosný rošt stávající</t>
  </si>
  <si>
    <t>1,1*(9,85+9,85+18,2)</t>
  </si>
  <si>
    <t>767_PX</t>
  </si>
  <si>
    <t>D + M podhledu - kovový akustický podhled, kompletně dle popisu - viz výkres D.1.1_08</t>
  </si>
  <si>
    <t>767_X</t>
  </si>
  <si>
    <t>Příplatek k skládaným podhledům - úprava pro montáž svítidel, mřížek, rev. dvířek atd...., neuvedených v samostatných položkách</t>
  </si>
  <si>
    <t>998767203R00</t>
  </si>
  <si>
    <t>Přesun hmot pro kovové stavební doplňk. konstrukce v objektech výšky do 24 m</t>
  </si>
  <si>
    <t>776570020RAI</t>
  </si>
  <si>
    <t>Podlahy povlakové textilní lepené, bez dodávky koberce</t>
  </si>
  <si>
    <t>697411801R</t>
  </si>
  <si>
    <t>koberec střižená smyčka; ve čtvercích; PA, nylon; podklad bitumen, PES; š = 500,0 mm; l = 500 mm; tl. 6,50 mm; v vlákna = 3,4 mm; třída zatížení 32</t>
  </si>
  <si>
    <t xml:space="preserve">přizpůsobit stávajícímu : </t>
  </si>
  <si>
    <t>(550,0+2,7*4,4*2)*1,15</t>
  </si>
  <si>
    <t>998776203R00</t>
  </si>
  <si>
    <t>Přesun hmot pro podlahy povlakové v objektech výšky do 24 m</t>
  </si>
  <si>
    <t>vodorovně do 50 m</t>
  </si>
  <si>
    <t>784450025RA0</t>
  </si>
  <si>
    <t>Malby z malířských směsí disperzní na SDK, penetrace jednonásobná, malba dvojnásobná, bílá</t>
  </si>
  <si>
    <t>769_001</t>
  </si>
  <si>
    <t>D ++ M nového stínění - kalkulovat vč. montážních prostředků, kompletně dle PD - D.1.1_05</t>
  </si>
  <si>
    <t>979011111R00</t>
  </si>
  <si>
    <t>Svislá doprava suti a vybouraných hmot za prvé podlaží nad nebo pod základním podlažím</t>
  </si>
  <si>
    <t>Přesun suti</t>
  </si>
  <si>
    <t>POL8_</t>
  </si>
  <si>
    <t xml:space="preserve">Demontážní hmotnosti z položek s pořadovými čísly: : </t>
  </si>
  <si>
    <t xml:space="preserve">22,23,24,25,26,27,28,29,30,31,32,34, : </t>
  </si>
  <si>
    <t>Součet: : 45,63585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</si>
  <si>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</si>
  <si>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</si>
  <si>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</si>
  <si>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</si>
  <si>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</si>
  <si>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Součet: : 1323,43951</t>
  </si>
  <si>
    <t>979082111R00</t>
  </si>
  <si>
    <t>Vnitrostaveništní doprava suti a vybouraných hmot do 10 m</t>
  </si>
  <si>
    <t>Včetně případného složení na staveništní deponii.</t>
  </si>
  <si>
    <t>979082121R00</t>
  </si>
  <si>
    <t>Vnitrostaveništní doprava suti a vybouraných hmot příplatek k ceně za každých dalších 5 m</t>
  </si>
  <si>
    <t>Součet: : 912,71691</t>
  </si>
  <si>
    <t>979990107RXX</t>
  </si>
  <si>
    <t>Poplatek za skládku suti - směs - Katalog odpadů s vyjímkou odpadů, uvedených, v samostatných položkách</t>
  </si>
  <si>
    <t>Součet: : 43,35405</t>
  </si>
  <si>
    <t>979990113RX0</t>
  </si>
  <si>
    <t>Poplatek za skládku suti - kategorie odpadů , neuvedených v položce 979990107RXX</t>
  </si>
  <si>
    <t>Součet: : 2,28179</t>
  </si>
  <si>
    <t>směrově stavitelná přívodní dýza D315, cca 800 m3/hod při ?p &lt; 60 Pa, LWA &lt; 25 dB(A)</t>
  </si>
  <si>
    <t>ks</t>
  </si>
  <si>
    <t>R-položka</t>
  </si>
  <si>
    <t>POL12_0</t>
  </si>
  <si>
    <t>ohebná hluktlumící hadice D315</t>
  </si>
  <si>
    <t>bm</t>
  </si>
  <si>
    <t>čtyřhranné potrubí do obvodu 3000 mm</t>
  </si>
  <si>
    <t>tepelná a hluková izolace VZT potrubí do obvodu 3000 mm</t>
  </si>
  <si>
    <t>ekologická likvidace demontovaného materiálu</t>
  </si>
  <si>
    <t>kpl</t>
  </si>
  <si>
    <t>tlumič hluku 850x350/1000/5x100</t>
  </si>
  <si>
    <t>tlumič hluku 850x350/500/5x100</t>
  </si>
  <si>
    <t>tlumič hluku 850x350/600/5x100</t>
  </si>
  <si>
    <t>tlumič hluku 850x250/1000/4x100</t>
  </si>
  <si>
    <t>ověření potrubní trasy, příslušenství, zařízení před montáží - zpracování výrobní dokumentace, dodavatele</t>
  </si>
  <si>
    <t>spojovací, těsnící a montážní materiál</t>
  </si>
  <si>
    <t>VZT cirkulační jednotka, 3.000 m3/hod, bez MaR</t>
  </si>
  <si>
    <t>POL3_0</t>
  </si>
  <si>
    <t>demontáž kazetové FCU</t>
  </si>
  <si>
    <t>POL12_1</t>
  </si>
  <si>
    <t>dodávka a montáž nové kazetové FCU</t>
  </si>
  <si>
    <t>demontáž stávající potrubní trasy, čtyřhranné potrubí do obvodu 2.500 mm, ohebné hadice do D200</t>
  </si>
  <si>
    <t>demontáž stávajících přívodních dýz D200</t>
  </si>
  <si>
    <t>demontáž kanálové FCU</t>
  </si>
  <si>
    <t>demontáž a zpětná montáž přívodního anemostatu do nové pozice</t>
  </si>
  <si>
    <t>dodávka a montáž odvodního anemostatu</t>
  </si>
  <si>
    <t>220711605R00</t>
  </si>
  <si>
    <t>Zkušební provoz - uvedení do provozu</t>
  </si>
  <si>
    <t>kompl</t>
  </si>
  <si>
    <t>26</t>
  </si>
  <si>
    <t>A svítidlo  - montáž</t>
  </si>
  <si>
    <t>26b</t>
  </si>
  <si>
    <t>A svítidlo  -  demontáž</t>
  </si>
  <si>
    <t>28</t>
  </si>
  <si>
    <t>B svítidlo  - montáž</t>
  </si>
  <si>
    <t>28b</t>
  </si>
  <si>
    <t>B svítidlo  - demontáž</t>
  </si>
  <si>
    <t>C svítidlo - montáž</t>
  </si>
  <si>
    <t>30B</t>
  </si>
  <si>
    <t>C svítidlo  - demontáž</t>
  </si>
  <si>
    <t>32</t>
  </si>
  <si>
    <t>D svítidlo  - montáž</t>
  </si>
  <si>
    <t>32b</t>
  </si>
  <si>
    <t>D svítidlo - demontáž</t>
  </si>
  <si>
    <t>33</t>
  </si>
  <si>
    <t>Montáž jednotky pro centrální ovládání světel</t>
  </si>
  <si>
    <t>34</t>
  </si>
  <si>
    <t>Montáž radiového modulu</t>
  </si>
  <si>
    <t>20 124</t>
  </si>
  <si>
    <t>Centrální řídicí jednotka pro ovládání osvětlovacích prvků s rádiovým ovládáním vybaveným přijímačem</t>
  </si>
  <si>
    <t>20104</t>
  </si>
  <si>
    <t>Vysílací modul 230V, umožňuje posílat rádiové příkazy svítidlům a spínacím zařízením. Velikost 30x64</t>
  </si>
  <si>
    <t>96_R00</t>
  </si>
  <si>
    <t>Recyklační poplatek za svítidla</t>
  </si>
  <si>
    <t>D1150SD+20091</t>
  </si>
  <si>
    <t>A svítidlo</t>
  </si>
  <si>
    <t>D226SD</t>
  </si>
  <si>
    <t>B svítidlo</t>
  </si>
  <si>
    <t>KK-090128ED</t>
  </si>
  <si>
    <t>C svítidlo</t>
  </si>
  <si>
    <t>ZENO LED SD 4K</t>
  </si>
  <si>
    <t>D svítidlo</t>
  </si>
  <si>
    <t>81</t>
  </si>
  <si>
    <t>Zásuvka jednonásobná, IP20, s ochranným kolíkem a s clonkami - montáž</t>
  </si>
  <si>
    <t>104</t>
  </si>
  <si>
    <t>Podružný materiál - spínače, zásuvky</t>
  </si>
  <si>
    <t>ET111001</t>
  </si>
  <si>
    <t>Zásuvka , s dětskou ochranou, matná černá</t>
  </si>
  <si>
    <t>135</t>
  </si>
  <si>
    <t>Štítek kabelový - montáž</t>
  </si>
  <si>
    <t>222260546R00</t>
  </si>
  <si>
    <t>Trubka KOPOFLEX 63 na povrchu</t>
  </si>
  <si>
    <t>650012362R00</t>
  </si>
  <si>
    <t>Montáž sestavy podlahové krabice do betonu</t>
  </si>
  <si>
    <t>131</t>
  </si>
  <si>
    <t>Svorka Wago 3x0,5-2,5mm</t>
  </si>
  <si>
    <t>134</t>
  </si>
  <si>
    <t>Štítek kabelový</t>
  </si>
  <si>
    <t>136</t>
  </si>
  <si>
    <t>Podružný materiál - materiál nosný</t>
  </si>
  <si>
    <t>14562T</t>
  </si>
  <si>
    <t>KO CHRÁNIČKA OHEBNÁ KOPOFLEX KF 09040 BA ČERVENÁ 450N 40/32MM 50M</t>
  </si>
  <si>
    <t>M</t>
  </si>
  <si>
    <t>ET108006</t>
  </si>
  <si>
    <t>Podlahová krabice MT 21, 350x260x88mm</t>
  </si>
  <si>
    <t>210100001R00</t>
  </si>
  <si>
    <t>Ukončení vodičů vpodlahové krabici + zapojení do 2,5 mm2</t>
  </si>
  <si>
    <t>210810005R00</t>
  </si>
  <si>
    <t>Kabel CYKY-m 750 V 3 x 1,5 mm2 volně uložený</t>
  </si>
  <si>
    <t>210810006R00</t>
  </si>
  <si>
    <t>Kabel CYKY-m 750 V 3 x 2,5 mm2 volně uložený</t>
  </si>
  <si>
    <t>341118515R</t>
  </si>
  <si>
    <t>Kabel s Cu jádrem NOPOVIC 1kV 1-CXKH-R 3 x 1,5 mm2</t>
  </si>
  <si>
    <t>82790268T</t>
  </si>
  <si>
    <t>KV KABEL 1-CXKH-R-J 3X2,5M 0830014</t>
  </si>
  <si>
    <t>228</t>
  </si>
  <si>
    <t>Doprava</t>
  </si>
  <si>
    <t>229</t>
  </si>
  <si>
    <t>Zařízení staveniště</t>
  </si>
  <si>
    <t>232</t>
  </si>
  <si>
    <t>Měření intenzity osvětlení včetně vypracování protokolu</t>
  </si>
  <si>
    <t>HZS90550T00</t>
  </si>
  <si>
    <t>Spolupráce s revizním technikem</t>
  </si>
  <si>
    <t>hod</t>
  </si>
  <si>
    <t>HZS90553T00</t>
  </si>
  <si>
    <t>Revizní práce</t>
  </si>
  <si>
    <t>226</t>
  </si>
  <si>
    <t>Lešení a plošiny</t>
  </si>
  <si>
    <t>227</t>
  </si>
  <si>
    <t>Vedoucí zakázky</t>
  </si>
  <si>
    <t>231</t>
  </si>
  <si>
    <t>Koordinace s ostatními profesemi</t>
  </si>
  <si>
    <t>233</t>
  </si>
  <si>
    <t>Zaškolení obsluhy</t>
  </si>
  <si>
    <t>230</t>
  </si>
  <si>
    <t>Dokumentace skutečného stavu</t>
  </si>
  <si>
    <t>OPN</t>
  </si>
  <si>
    <t>POL13_0</t>
  </si>
  <si>
    <t>42</t>
  </si>
  <si>
    <t>Doplnění rozvaděče 9RMS14</t>
  </si>
  <si>
    <t>ZAŘÍZENÍ MUSÍ BÝT KOMPATIBILNÍ SE STÁV.SYSTÉMEM V UKB - SCHRACK SECONET</t>
  </si>
  <si>
    <t>Ústředna, tabla</t>
  </si>
  <si>
    <t>Pol__0001</t>
  </si>
  <si>
    <t>Konfigurace stávající ústředny EPS Schrack Seconet typ B5 SCU</t>
  </si>
  <si>
    <t>Hlásiče, V/V moduly</t>
  </si>
  <si>
    <t>Pol__0002</t>
  </si>
  <si>
    <t>multisenzorový hlásič - demontáž</t>
  </si>
  <si>
    <t>Pol__0003</t>
  </si>
  <si>
    <t>multisenzorový hlásič - montáž</t>
  </si>
  <si>
    <t>Pol__0004</t>
  </si>
  <si>
    <t>patice hlásiče - demontáž</t>
  </si>
  <si>
    <t>Pol__0005</t>
  </si>
  <si>
    <t>patice hlásiče - montáž</t>
  </si>
  <si>
    <t>Pol__0006</t>
  </si>
  <si>
    <t>V/V modul REL4 včetně instal.krabice a příslušenství</t>
  </si>
  <si>
    <t>Kabely</t>
  </si>
  <si>
    <t>Pol__0007</t>
  </si>
  <si>
    <t>Kabel 1x2x0,8 mm2 - demontáž</t>
  </si>
  <si>
    <t>Pol__0008</t>
  </si>
  <si>
    <t>Kabel 1x2x0,8 mm2. Funkční schopnost při požáru podle ČSN EN 60331. Spolu s trasou musí vytvořit, integrovaný kabelový systém s certifikací podle ZP27/2008 na min. P-30-R. Měděné jádro, stínění.</t>
  </si>
  <si>
    <t>Barva izolace hnědá. Pevně uložený do příchytek / ve zdivu.</t>
  </si>
  <si>
    <t>Pol__0009</t>
  </si>
  <si>
    <t>Měření kontinuity smyčky</t>
  </si>
  <si>
    <t>Pol__0010</t>
  </si>
  <si>
    <t>Uvedení PÚ do trvalého provozu</t>
  </si>
  <si>
    <t>Pol__0011</t>
  </si>
  <si>
    <t>Uvedení hlásiče do trvalého provozu</t>
  </si>
  <si>
    <t>Pol__0012</t>
  </si>
  <si>
    <t>zkušební přípravky</t>
  </si>
  <si>
    <t>Pol__0013</t>
  </si>
  <si>
    <t>Revize opticko-kouřového hlásiče</t>
  </si>
  <si>
    <t>Ústředna</t>
  </si>
  <si>
    <t>Pol__0014</t>
  </si>
  <si>
    <t>Konfigurace stávající ústředny ER</t>
  </si>
  <si>
    <t>Reproduktory</t>
  </si>
  <si>
    <t>Pol__0015</t>
  </si>
  <si>
    <t>Stávající reproduktor- demontáž</t>
  </si>
  <si>
    <t>Pol__0016</t>
  </si>
  <si>
    <t>Stávající reproduktor - montáž</t>
  </si>
  <si>
    <t>Pol__0017</t>
  </si>
  <si>
    <t>Kabel 4x1,5 mm2 - demontáž</t>
  </si>
  <si>
    <t>Pol__0018</t>
  </si>
  <si>
    <t>Kabel 4x1,5 mm2. Funkční schopnost při požáru podle ČSN EN 60331. Spolu s trasou musí vytvořit, integrovaný kabelový systém s certifikací podle ZP27/2008 na min. P-30-R. Měděné jádro, stínění.</t>
  </si>
  <si>
    <t>Zásuvky cat.5E- nestíněné</t>
  </si>
  <si>
    <t>Pol__0019</t>
  </si>
  <si>
    <t>datová zásuvka 1x RJ45 - v provedení do podlahové krabice (kompletní vč.masky nosné, krytu, rámečku, a třmenu)</t>
  </si>
  <si>
    <t>Pol__0021</t>
  </si>
  <si>
    <t>datová zásuvka 1x RJ45 - demontáž</t>
  </si>
  <si>
    <t>Pol__0022</t>
  </si>
  <si>
    <t>Keystone systémový shodný s typem kabeláží a patchpanely UTP cat.5E</t>
  </si>
  <si>
    <t>RACKY</t>
  </si>
  <si>
    <t>Pol__0023</t>
  </si>
  <si>
    <t>Úpravy ve stávajícím RACKu, konsolidace kabeláže</t>
  </si>
  <si>
    <t>Pol__0024</t>
  </si>
  <si>
    <t>Patch panel 24 port UTP Cat.5E</t>
  </si>
  <si>
    <t>Pol__0025</t>
  </si>
  <si>
    <t>Vyvazovací panel 1U</t>
  </si>
  <si>
    <t>Pol__0026</t>
  </si>
  <si>
    <t>Propojovací šňůra UTP, 2xRJ45 – cat.5E, 2m</t>
  </si>
  <si>
    <t>Kabeláže</t>
  </si>
  <si>
    <t>Pol__0027</t>
  </si>
  <si>
    <t>UTP kabel cat.5E, 4x2x0,5mm, izolace LSOH, uložení v trubce nebo žlabu</t>
  </si>
  <si>
    <t>Pol__0028</t>
  </si>
  <si>
    <t>UTP kabel cat.5E, 4x2x0,5mm, izolace LSOH - demontáž, uložení ve formě rezervy</t>
  </si>
  <si>
    <t>Pol__0029</t>
  </si>
  <si>
    <t>Měření metalických datových segmentů</t>
  </si>
  <si>
    <t>Pol__0020</t>
  </si>
  <si>
    <t>datová zásuvka 1x RJ45 - v provedení na povrch (kompletní vč.masky nosné, krytu, rámečku a třmenu)</t>
  </si>
  <si>
    <t>Pol__0030</t>
  </si>
  <si>
    <t>Konfigurace, zprovoznění, import uživatelů, nastavení podsystémů, veškeré práce nutné k zprovoznění, nových úprav na stáv.ústředně  PZTS</t>
  </si>
  <si>
    <t>Detektory, klávesnice, moduly</t>
  </si>
  <si>
    <t>Pol__0031</t>
  </si>
  <si>
    <t>Stávající detektor PZTS - demontáž</t>
  </si>
  <si>
    <t>Pol__0032</t>
  </si>
  <si>
    <t>Stávající detektor PZTS - opětovná montáž</t>
  </si>
  <si>
    <t>Pol__0033</t>
  </si>
  <si>
    <t>NF kabel 3x2x0,5mm2, měděné jádro, stíněný, izolace PVC v trubce nebo žlabu</t>
  </si>
  <si>
    <t>Pol__0034</t>
  </si>
  <si>
    <t>Stávající kabel PZTS - demontáž</t>
  </si>
  <si>
    <t>Pol__0035</t>
  </si>
  <si>
    <t>Stávající kamera - demontáž</t>
  </si>
  <si>
    <t>Pol__0036</t>
  </si>
  <si>
    <t>Stávající kamera - opětovná montáž</t>
  </si>
  <si>
    <t>Hodiny</t>
  </si>
  <si>
    <t>Pol__0037</t>
  </si>
  <si>
    <t>Stávající hodiny JČ oboustranné - demontáž</t>
  </si>
  <si>
    <t>Pol__0038</t>
  </si>
  <si>
    <t>Stávající hodiny JČ oboustranné - montáž</t>
  </si>
  <si>
    <t>Pol__0039</t>
  </si>
  <si>
    <t>Kabel 2x1,5 mm2 - demontáž</t>
  </si>
  <si>
    <t>Pol__0040</t>
  </si>
  <si>
    <t>Kabel 2x1,5 mm2. Pevně uložený do příchytek / ve zdivu.</t>
  </si>
  <si>
    <t>Pol__0051</t>
  </si>
  <si>
    <t>stavební přípomoce, zahrnuje průrazy, vysekání drážek včetně hrubého zapravení, rozebrání a složení, stáv.podhledů vč.dodávky potřebného materiálu, práce ve stáv.trasách</t>
  </si>
  <si>
    <t>Pol__0052</t>
  </si>
  <si>
    <t>přesuny hmot</t>
  </si>
  <si>
    <t>Pol__0053</t>
  </si>
  <si>
    <t>VzorkováníPoložka zahrnuje veškeré náklady na přípravu vzorkování, náklady spojené s odsouhlasením, nabízeného systému uživatelem, doložení atestů a certifikátů a veškeré další práce nutné k</t>
  </si>
  <si>
    <t>zajištění plné funkčnosti systému a řádného předání objednateli, včetně počítání hladiny akustického tlaku</t>
  </si>
  <si>
    <t>Pol__0054</t>
  </si>
  <si>
    <t>Komplexní zkouškyPoložka obsahuje povinné komplexní zkoušky celého díla za účelem prokázání kvality, a funkčnosti díla v rámci vzájemně propojených a na sebe navazujících systémů</t>
  </si>
  <si>
    <t>Pol__0055</t>
  </si>
  <si>
    <t>dopravné</t>
  </si>
  <si>
    <t>Pol__0056</t>
  </si>
  <si>
    <t>dokumentace skutečného provedení</t>
  </si>
  <si>
    <t>Pol__0050</t>
  </si>
  <si>
    <t>koordinace prací s ostatními profesemi</t>
  </si>
  <si>
    <t>Pol__0041</t>
  </si>
  <si>
    <t>Kabelová příchytka pro 1 až 2 kabely. Spolu s kabely musí být zajištěna certifikace podle ZP27/2008, na P30-R (30 minut)</t>
  </si>
  <si>
    <t>Pol__0042</t>
  </si>
  <si>
    <t>ohebná elektroinstalační trubka pr. 16mm</t>
  </si>
  <si>
    <t>Pol__0043</t>
  </si>
  <si>
    <t>ohebná elektroinstalační trubka pr. 25mm</t>
  </si>
  <si>
    <t>Pol__0044</t>
  </si>
  <si>
    <t>ohebná elektroinstalační trubka pr. 36mm</t>
  </si>
  <si>
    <t>Pol__0045</t>
  </si>
  <si>
    <t>ohebná elektroinstalační trubka pr. 40mm</t>
  </si>
  <si>
    <t>Pol__0046</t>
  </si>
  <si>
    <t>ohebná elektroinstalační trubka pr. 25mm 750N/5cm</t>
  </si>
  <si>
    <t>Pol__0047</t>
  </si>
  <si>
    <t>hmoždina s páskou pro uchycení kabelů nebo trubek</t>
  </si>
  <si>
    <t>Pol__0048</t>
  </si>
  <si>
    <t>protipožární ucpávky, max. EI-60, spěňovací hmoty a minerální deksy s protipožárním povlakem,, označovací štítky. Systémové řešení</t>
  </si>
  <si>
    <t>Pol__0049</t>
  </si>
  <si>
    <t>pomocný instalační materiál</t>
  </si>
  <si>
    <t>enteliBUS controller with 4 slot expander</t>
  </si>
  <si>
    <t>POL3_1</t>
  </si>
  <si>
    <t>enteliBUS expander with 4 slots for modules</t>
  </si>
  <si>
    <t>enteliBUS module, 4UI, 4BO (triak)</t>
  </si>
  <si>
    <t>enteliBUS module, 4UI, 4UO</t>
  </si>
  <si>
    <t>ukončovač sítě , BACnet MS/TP</t>
  </si>
  <si>
    <t>Čidlo teploty a C02 do interiéru, rozsah -10 až  +50°C, 0÷2000 ppm, 2x 0÷10V, IP20</t>
  </si>
  <si>
    <t>Snímače teploty SE STONKEM A PLASTOVOU HLAVICÍ, NTC-10 KOhm, délka stonku 300 mm, plastový držák</t>
  </si>
  <si>
    <t>Diferenční tlakový spínač, 20÷300 Pa, s připojovací sadou, se stupnicí v Pa, s držákem snímače, s, hadičkami a plastovými konektory na VZT kanál</t>
  </si>
  <si>
    <t>Pohon elektroventilu topení, napájení 24V, řízení 0-10V, dodávka VZT</t>
  </si>
  <si>
    <t>Pohon elektroventilu chlazení, napájení 24V, řízení 0-10V, dodávka VZT</t>
  </si>
  <si>
    <t>Rozvaděč tvořen oceloplechovou skříní o rozměrech 2000x600x400 (prostorová rezerva v rámci jednoho, rozvaděče musí být minimálně 20% z celkové využité plochy), IP54/20. Rozvaděč bude umístěn na soklu</t>
  </si>
  <si>
    <t>Kabel silový s Cu jádrem 750 V CYKY 4 x 4 mm2</t>
  </si>
  <si>
    <t>Kabel silový s Cu jádrem 1-CXKH-R 4 x 2,5 mm2</t>
  </si>
  <si>
    <t>Kabel sdělovací s Cu jádrem PRAFLACOM 1x2 x0,8 mm</t>
  </si>
  <si>
    <t xml:space="preserve">Kabel sdělovací s Cu jádrem  PRAFLACOM 2x2 x0,8 mm </t>
  </si>
  <si>
    <t>Kabel J-Y(st)Y 2x2x0,8 baleno po 100 m délky</t>
  </si>
  <si>
    <t>Vodič silový pevné uložení CYY 6,0 mm2</t>
  </si>
  <si>
    <t>Drátěný kabelový žlab 50x50mm, včetně upevňovacího a instalačního materiálu</t>
  </si>
  <si>
    <t>Trubka elektroinstalační tuhá z PVC 1532</t>
  </si>
  <si>
    <t>Příchytka pro tuhé trubky 5332 KB</t>
  </si>
  <si>
    <t>Trubka elektroinst. ohebná Monoflex 1432</t>
  </si>
  <si>
    <t>Lišta hranatá LHD 20x20, délka 2 m</t>
  </si>
  <si>
    <t>HE KRABICE KF 0202 B ČERNÁ IP 66 88X88X53MM</t>
  </si>
  <si>
    <t>Pom.montážní materiál (kab.průchodky, stah.pásky, hmoždinky ap.)</t>
  </si>
  <si>
    <t>kpt</t>
  </si>
  <si>
    <t>Servisní vypínač před ventilátor 3x400V/16A</t>
  </si>
  <si>
    <t>Protipožární ucpávka</t>
  </si>
  <si>
    <t>Doprava osob (km)</t>
  </si>
  <si>
    <t>Km</t>
  </si>
  <si>
    <t>Montáž regulátor MaR</t>
  </si>
  <si>
    <t>Montáž expanderu</t>
  </si>
  <si>
    <t>Montáž vstupně / výstupní modul MaR</t>
  </si>
  <si>
    <t>Montáž ukončovač sběrnice (terminátor)</t>
  </si>
  <si>
    <t>Montáž rozvaděč do 300kg</t>
  </si>
  <si>
    <t>Montáž propojovací krabice na omítku</t>
  </si>
  <si>
    <t>Montáž snímač teploty a C02 do místnosti</t>
  </si>
  <si>
    <t>Montáž snímač teploty do VZT potrubí</t>
  </si>
  <si>
    <t>Montáž spínač dif. tlaku pro kapaliny a plyny</t>
  </si>
  <si>
    <t>Montáž servisní vypínač 3f, do 25A</t>
  </si>
  <si>
    <t>Připojení servopohonů ventilů (servopohony ventilů dodávkou profese ÚT, Chlazení)</t>
  </si>
  <si>
    <t>Připojení 3f ventilátorú VZT jednotek (ECM)</t>
  </si>
  <si>
    <t>Demontáž a opětovná montáž stávajících podhledů</t>
  </si>
  <si>
    <t>Kabel CYKY-m 750 V 4 x 4 mm2 volně uložený</t>
  </si>
  <si>
    <t>Kabel CYKY-m 750 V 4 x 2,5 mm2 volně uložený</t>
  </si>
  <si>
    <t>Kabel speciální JYTY s Al 2 x 1 mm volně uložený</t>
  </si>
  <si>
    <t>Kabel speciální JYTY s Al 4 x 1 mm volně uložený</t>
  </si>
  <si>
    <t>Vodič H07V-U (CY) 6 mm2 uložený volně</t>
  </si>
  <si>
    <t>Trubka tuhá z PVC uložená pevně, 29 mm</t>
  </si>
  <si>
    <t>Trubka ohebná z PVC volně, vnější průměr 30 mm</t>
  </si>
  <si>
    <t>PRAFlaGuard 2x2x0,8 volně ve žlabu</t>
  </si>
  <si>
    <t>Montáž žlabu kabelového drátěného šířky do 50 mm</t>
  </si>
  <si>
    <t>Lišta vkládací 20x20, na úchyt.body, zavíčkování</t>
  </si>
  <si>
    <t>Oživení a zprovoznění systému, zaregulování systému, požadované funkční zkoušky, nastavení parametrů, regulovaných okruhů po vyhodnocení zkušebního provozu</t>
  </si>
  <si>
    <t>Parametrizace polní instrumentace, požadované funkční zkoušky</t>
  </si>
  <si>
    <t>Pol__0057</t>
  </si>
  <si>
    <t>Zaškolení obsluhy, včetně předání katalogových listů a montážních návodů</t>
  </si>
  <si>
    <t>Pol__0058</t>
  </si>
  <si>
    <t>Zpracování SW - uživatelský SW pro programovatelnou podstanici pro VZT</t>
  </si>
  <si>
    <t>d.b.</t>
  </si>
  <si>
    <t>Pol__0059</t>
  </si>
  <si>
    <t>Úprava stávajícího SW - uživatelský SW pro programovatelné podstanice pro VZT 102, VZT 103</t>
  </si>
  <si>
    <t>Pol__0060</t>
  </si>
  <si>
    <t>Úprava stávajícího SW - uživatelský SW pro programovatelné podstanice pro markýzy 09DC309</t>
  </si>
  <si>
    <t>Pol__0061</t>
  </si>
  <si>
    <t>uživatelský SW pro integraci jednotek FCU</t>
  </si>
  <si>
    <t>Pol__0062</t>
  </si>
  <si>
    <t>Integrace FCU přes rozhraní Modbus RTU, doplnění licecí pro 6 jednotek</t>
  </si>
  <si>
    <t>Pol__0063</t>
  </si>
  <si>
    <t>Zkoušky a prohlídky elektrických rozvodů a zařízení, celková prohlídka a vyhotovení revizní zprávy, pro objem montážních prací</t>
  </si>
  <si>
    <t>Pol__0064</t>
  </si>
  <si>
    <t>Zkoušky komunikace</t>
  </si>
  <si>
    <t>Pol__0065</t>
  </si>
  <si>
    <t>Revize</t>
  </si>
  <si>
    <t>Pol__0066</t>
  </si>
  <si>
    <t>Inženýrská činnost</t>
  </si>
  <si>
    <t>Pol__0067</t>
  </si>
  <si>
    <t>Pol__0068</t>
  </si>
  <si>
    <t>Koordinace na místě realizace vedoucí zakázky</t>
  </si>
  <si>
    <t>Pol__0069</t>
  </si>
  <si>
    <t>Zpracování SW - vizualizace na dispečerském pracovišt BMS pro programovatelnou podstanici pro VZT</t>
  </si>
  <si>
    <t>Pol__0070</t>
  </si>
  <si>
    <t>Zpracování SW - vizualizace na dispečerském pracovišti BMS pro FCU jednotky s komunikací Modbus RTU</t>
  </si>
  <si>
    <t>Pol__0071</t>
  </si>
  <si>
    <t>Úprava stávajícího SW - vizualizace na dispečerském pracovišti BMS pro programovatelné podstanice, pro VZT 102-103</t>
  </si>
  <si>
    <t>Pol__0072</t>
  </si>
  <si>
    <t>Projekční práce-Dílenská dokumentace</t>
  </si>
  <si>
    <t>Pol__0073</t>
  </si>
  <si>
    <t>Projekční práce-skutečný stav</t>
  </si>
  <si>
    <t>UKB - DROBNÉ OBJEKTY - VESTAVBA KONGRESOVÉHO CENTRA B09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</si>
</sst>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0" fontId="8" fillId="2" borderId="0" xfId="0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0" fontId="8" fillId="2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2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2" borderId="37" xfId="0" applyNumberFormat="1" applyFont="1" applyFill="1" applyBorder="1" applyAlignment="1">
      <alignment horizontal="center" vertical="center"/>
    </xf>
    <xf numFmtId="4" fontId="3" fillId="2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3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5" fillId="2" borderId="0" xfId="0" applyNumberFormat="1" applyFont="1" applyFill="1" applyBorder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4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0" fontId="5" fillId="2" borderId="12" xfId="0" applyFont="1" applyFill="1" applyBorder="1" applyAlignment="1">
      <alignment horizontal="center" vertical="top" shrinkToFit="1"/>
    </xf>
    <xf numFmtId="164" fontId="5" fillId="2" borderId="12" xfId="0" applyNumberFormat="1" applyFont="1" applyFill="1" applyBorder="1" applyAlignment="1">
      <alignment vertical="top" shrinkToFit="1"/>
    </xf>
    <xf numFmtId="4" fontId="5" fillId="2" borderId="12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164" fontId="16" fillId="3" borderId="0" xfId="0" applyNumberFormat="1" applyFont="1" applyFill="1" applyBorder="1" applyAlignment="1" applyProtection="1">
      <alignment vertical="top" shrinkToFit="1"/>
      <protection locked="0"/>
    </xf>
    <xf numFmtId="4" fontId="5" fillId="2" borderId="22" xfId="0" applyNumberFormat="1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6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3" borderId="0" xfId="0" applyFont="1" applyFill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6" fillId="3" borderId="0" xfId="0" applyNumberFormat="1" applyFont="1" applyFill="1" applyBorder="1" applyAlignment="1" applyProtection="1">
      <alignment horizontal="left" vertical="top" wrapText="1"/>
      <protection locked="0"/>
    </xf>
    <xf numFmtId="49" fontId="16" fillId="3" borderId="0" xfId="0" applyNumberFormat="1" applyFont="1" applyFill="1" applyBorder="1" applyAlignment="1" applyProtection="1">
      <alignment vertical="top"/>
      <protection locked="0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49" fontId="16" fillId="3" borderId="18" xfId="0" applyNumberFormat="1" applyFont="1" applyFill="1" applyBorder="1" applyAlignment="1" applyProtection="1">
      <alignment horizontal="left" vertical="top" wrapText="1"/>
      <protection locked="0"/>
    </xf>
    <xf numFmtId="49" fontId="16" fillId="3" borderId="18" xfId="0" applyNumberFormat="1" applyFont="1" applyFill="1" applyBorder="1" applyAlignment="1" applyProtection="1">
      <alignment vertical="top"/>
      <protection locked="0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102"/>
  <sheetViews>
    <sheetView showGridLines="0" tabSelected="1" topLeftCell="B1" zoomScaleNormal="100" zoomScaleSheetLayoutView="75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3" t="s">
        <v>39</v>
      </c>
      <c r="C1" s="224"/>
      <c r="D1" s="224"/>
      <c r="E1" s="224"/>
      <c r="F1" s="224"/>
      <c r="G1" s="224"/>
      <c r="H1" s="224"/>
      <c r="I1" s="224"/>
      <c r="J1" s="225"/>
    </row>
    <row r="2" spans="1:15" ht="36" customHeight="1" x14ac:dyDescent="0.2">
      <c r="A2" s="2"/>
      <c r="B2" s="76" t="s">
        <v>22</v>
      </c>
      <c r="C2" s="77"/>
      <c r="D2" s="78"/>
      <c r="E2" s="229" t="s">
        <v>807</v>
      </c>
      <c r="F2" s="230"/>
      <c r="G2" s="230"/>
      <c r="H2" s="230"/>
      <c r="I2" s="230"/>
      <c r="J2" s="231"/>
      <c r="O2" s="1"/>
    </row>
    <row r="3" spans="1:15" ht="27" hidden="1" customHeight="1" x14ac:dyDescent="0.2">
      <c r="A3" s="2"/>
      <c r="B3" s="79"/>
      <c r="C3" s="77"/>
      <c r="D3" s="80"/>
      <c r="E3" s="232"/>
      <c r="F3" s="233"/>
      <c r="G3" s="233"/>
      <c r="H3" s="233"/>
      <c r="I3" s="233"/>
      <c r="J3" s="234"/>
    </row>
    <row r="4" spans="1:15" ht="23.25" customHeight="1" x14ac:dyDescent="0.2">
      <c r="A4" s="2"/>
      <c r="B4" s="81"/>
      <c r="C4" s="82"/>
      <c r="D4" s="83"/>
      <c r="E4" s="213"/>
      <c r="F4" s="213"/>
      <c r="G4" s="213"/>
      <c r="H4" s="213"/>
      <c r="I4" s="213"/>
      <c r="J4" s="214"/>
    </row>
    <row r="5" spans="1:15" ht="24" customHeight="1" x14ac:dyDescent="0.2">
      <c r="A5" s="2"/>
      <c r="B5" s="31" t="s">
        <v>40</v>
      </c>
      <c r="D5" s="217"/>
      <c r="E5" s="218"/>
      <c r="F5" s="218"/>
      <c r="G5" s="218"/>
      <c r="H5" s="18" t="s">
        <v>38</v>
      </c>
      <c r="I5" s="22"/>
      <c r="J5" s="8"/>
    </row>
    <row r="6" spans="1:15" ht="15.75" customHeight="1" x14ac:dyDescent="0.2">
      <c r="A6" s="2"/>
      <c r="B6" s="28"/>
      <c r="C6" s="55"/>
      <c r="D6" s="219"/>
      <c r="E6" s="220"/>
      <c r="F6" s="220"/>
      <c r="G6" s="220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221"/>
      <c r="F7" s="222"/>
      <c r="G7" s="222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38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6"/>
      <c r="E11" s="236"/>
      <c r="F11" s="236"/>
      <c r="G11" s="236"/>
      <c r="H11" s="18" t="s">
        <v>38</v>
      </c>
      <c r="I11" s="85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34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215"/>
      <c r="F13" s="216"/>
      <c r="G13" s="216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5"/>
      <c r="F15" s="235"/>
      <c r="G15" s="237"/>
      <c r="H15" s="237"/>
      <c r="I15" s="237" t="s">
        <v>29</v>
      </c>
      <c r="J15" s="238"/>
    </row>
    <row r="16" spans="1:15" ht="23.25" customHeight="1" x14ac:dyDescent="0.2">
      <c r="A16" s="138" t="s">
        <v>24</v>
      </c>
      <c r="B16" s="38" t="s">
        <v>24</v>
      </c>
      <c r="C16" s="62"/>
      <c r="D16" s="63"/>
      <c r="E16" s="201"/>
      <c r="F16" s="202"/>
      <c r="G16" s="201"/>
      <c r="H16" s="202"/>
      <c r="I16" s="201">
        <f>SUMIF(F56:F98,A16,I56:I98)+SUMIF(F56:F98,"PSU",I56:I98)</f>
        <v>0</v>
      </c>
      <c r="J16" s="203"/>
    </row>
    <row r="17" spans="1:10" ht="23.25" customHeight="1" x14ac:dyDescent="0.2">
      <c r="A17" s="138" t="s">
        <v>25</v>
      </c>
      <c r="B17" s="38" t="s">
        <v>25</v>
      </c>
      <c r="C17" s="62"/>
      <c r="D17" s="63"/>
      <c r="E17" s="201"/>
      <c r="F17" s="202"/>
      <c r="G17" s="201"/>
      <c r="H17" s="202"/>
      <c r="I17" s="201">
        <f>SUMIF(F56:F98,A17,I56:I98)</f>
        <v>0</v>
      </c>
      <c r="J17" s="203"/>
    </row>
    <row r="18" spans="1:10" ht="23.25" customHeight="1" x14ac:dyDescent="0.2">
      <c r="A18" s="138" t="s">
        <v>26</v>
      </c>
      <c r="B18" s="38" t="s">
        <v>26</v>
      </c>
      <c r="C18" s="62"/>
      <c r="D18" s="63"/>
      <c r="E18" s="201"/>
      <c r="F18" s="202"/>
      <c r="G18" s="201"/>
      <c r="H18" s="202"/>
      <c r="I18" s="201">
        <f>SUMIF(F56:F98,A18,I56:I98)</f>
        <v>0</v>
      </c>
      <c r="J18" s="203"/>
    </row>
    <row r="19" spans="1:10" ht="23.25" customHeight="1" x14ac:dyDescent="0.2">
      <c r="A19" s="138" t="s">
        <v>145</v>
      </c>
      <c r="B19" s="38" t="s">
        <v>27</v>
      </c>
      <c r="C19" s="62"/>
      <c r="D19" s="63"/>
      <c r="E19" s="201"/>
      <c r="F19" s="202"/>
      <c r="G19" s="201"/>
      <c r="H19" s="202"/>
      <c r="I19" s="201">
        <f>SUMIF(F56:F98,A19,I56:I98)</f>
        <v>0</v>
      </c>
      <c r="J19" s="203"/>
    </row>
    <row r="20" spans="1:10" ht="23.25" customHeight="1" x14ac:dyDescent="0.2">
      <c r="A20" s="138" t="s">
        <v>146</v>
      </c>
      <c r="B20" s="38" t="s">
        <v>28</v>
      </c>
      <c r="C20" s="62"/>
      <c r="D20" s="63"/>
      <c r="E20" s="201"/>
      <c r="F20" s="202"/>
      <c r="G20" s="201"/>
      <c r="H20" s="202"/>
      <c r="I20" s="201">
        <f>SUMIF(F56:F98,A20,I56:I98)</f>
        <v>0</v>
      </c>
      <c r="J20" s="203"/>
    </row>
    <row r="21" spans="1:10" ht="23.25" customHeight="1" x14ac:dyDescent="0.2">
      <c r="A21" s="2"/>
      <c r="B21" s="48" t="s">
        <v>29</v>
      </c>
      <c r="C21" s="64"/>
      <c r="D21" s="65"/>
      <c r="E21" s="204"/>
      <c r="F21" s="239"/>
      <c r="G21" s="204"/>
      <c r="H21" s="239"/>
      <c r="I21" s="204">
        <f>SUM(I16:J20)</f>
        <v>0</v>
      </c>
      <c r="J21" s="205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197">
        <f>IF(A24&gt;50, ROUNDUP(A23, 0), ROUNDDOWN(A23, 0))</f>
        <v>0</v>
      </c>
      <c r="H24" s="198"/>
      <c r="I24" s="1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26">
        <f>IF(A26&gt;50, ROUNDUP(A25, 0), ROUNDDOWN(A25, 0))</f>
        <v>0</v>
      </c>
      <c r="H26" s="227"/>
      <c r="I26" s="227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28">
        <f>CenaCelkem-(ZakladDPHSni+DPHSni+ZakladDPHZakl+DPHZakl)</f>
        <v>0</v>
      </c>
      <c r="H27" s="228"/>
      <c r="I27" s="228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23</v>
      </c>
      <c r="C28" s="113"/>
      <c r="D28" s="113"/>
      <c r="E28" s="114"/>
      <c r="F28" s="115"/>
      <c r="G28" s="207">
        <f>ZakladDPHSniVypocet+ZakladDPHZaklVypocet</f>
        <v>0</v>
      </c>
      <c r="H28" s="207"/>
      <c r="I28" s="207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35</v>
      </c>
      <c r="C29" s="117"/>
      <c r="D29" s="117"/>
      <c r="E29" s="117"/>
      <c r="F29" s="118"/>
      <c r="G29" s="206">
        <f>IF(A29&gt;50, ROUNDUP(A27, 0), ROUNDDOWN(A27, 0))</f>
        <v>0</v>
      </c>
      <c r="H29" s="206"/>
      <c r="I29" s="206"/>
      <c r="J29" s="119" t="s">
        <v>61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16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37</v>
      </c>
      <c r="B38" s="93" t="s">
        <v>17</v>
      </c>
      <c r="C38" s="94" t="s">
        <v>5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18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43</v>
      </c>
      <c r="C39" s="194"/>
      <c r="D39" s="194"/>
      <c r="E39" s="194"/>
      <c r="F39" s="99">
        <f>'00 00 Naklady'!AE38+'SO 117 D.117.01.01 Pol'!AE412+'SO 117 D.117.09 Pol'!AE48+'SO 117 D.117.10 Pol'!AE105+'SO 117 D.117.12 Pol'!AE146+'SO 117 D.117.13 Pol'!AE168</f>
        <v>0</v>
      </c>
      <c r="G39" s="100">
        <f>'00 00 Naklady'!AF38+'SO 117 D.117.01.01 Pol'!AF412+'SO 117 D.117.09 Pol'!AF48+'SO 117 D.117.10 Pol'!AF105+'SO 117 D.117.12 Pol'!AF146+'SO 117 D.117.13 Pol'!AF168</f>
        <v>0</v>
      </c>
      <c r="H39" s="101">
        <f t="shared" ref="H39:H48" si="1">(F39*SazbaDPH1/100)+(G39*SazbaDPH2/100)</f>
        <v>0</v>
      </c>
      <c r="I39" s="101">
        <f>F39+G39+H39</f>
        <v>0</v>
      </c>
      <c r="J39" s="102" t="str">
        <f>IF(CenaCelkemVypocet=0,"",I39/CenaCelkemVypocet*100)</f>
        <v/>
      </c>
    </row>
    <row r="40" spans="1:10" ht="25.5" customHeight="1" x14ac:dyDescent="0.2">
      <c r="A40" s="88">
        <v>2</v>
      </c>
      <c r="B40" s="103"/>
      <c r="C40" s="195" t="s">
        <v>44</v>
      </c>
      <c r="D40" s="195"/>
      <c r="E40" s="195"/>
      <c r="F40" s="104">
        <f>'00 00 Naklady'!AE38</f>
        <v>0</v>
      </c>
      <c r="G40" s="105">
        <f>'00 00 Naklady'!AF38</f>
        <v>0</v>
      </c>
      <c r="H40" s="105">
        <f t="shared" si="1"/>
        <v>0</v>
      </c>
      <c r="I40" s="105">
        <f>F40+G40+H40</f>
        <v>0</v>
      </c>
      <c r="J40" s="106" t="str">
        <f>IF(CenaCelkemVypocet=0,"",I40/CenaCelkemVypocet*100)</f>
        <v/>
      </c>
    </row>
    <row r="41" spans="1:10" ht="25.5" customHeight="1" x14ac:dyDescent="0.2">
      <c r="A41" s="88">
        <v>3</v>
      </c>
      <c r="B41" s="107" t="s">
        <v>45</v>
      </c>
      <c r="C41" s="194" t="s">
        <v>46</v>
      </c>
      <c r="D41" s="194"/>
      <c r="E41" s="194"/>
      <c r="F41" s="108">
        <f>'00 00 Naklady'!AE38</f>
        <v>0</v>
      </c>
      <c r="G41" s="101">
        <f>'00 00 Naklady'!AF38</f>
        <v>0</v>
      </c>
      <c r="H41" s="101">
        <f t="shared" si="1"/>
        <v>0</v>
      </c>
      <c r="I41" s="101">
        <f>F41+G41+H41</f>
        <v>0</v>
      </c>
      <c r="J41" s="102" t="str">
        <f>IF(CenaCelkemVypocet=0,"",I41/CenaCelkemVypocet*100)</f>
        <v/>
      </c>
    </row>
    <row r="42" spans="1:10" ht="25.5" customHeight="1" x14ac:dyDescent="0.2">
      <c r="A42" s="88">
        <v>2</v>
      </c>
      <c r="B42" s="103"/>
      <c r="C42" s="195" t="s">
        <v>47</v>
      </c>
      <c r="D42" s="195"/>
      <c r="E42" s="195"/>
      <c r="F42" s="104"/>
      <c r="G42" s="105"/>
      <c r="H42" s="105">
        <f t="shared" si="1"/>
        <v>0</v>
      </c>
      <c r="I42" s="105"/>
      <c r="J42" s="106"/>
    </row>
    <row r="43" spans="1:10" ht="25.5" customHeight="1" x14ac:dyDescent="0.2">
      <c r="A43" s="88">
        <v>2</v>
      </c>
      <c r="B43" s="103" t="s">
        <v>48</v>
      </c>
      <c r="C43" s="195" t="s">
        <v>49</v>
      </c>
      <c r="D43" s="195"/>
      <c r="E43" s="195"/>
      <c r="F43" s="104">
        <f>'SO 117 D.117.01.01 Pol'!AE412+'SO 117 D.117.09 Pol'!AE48+'SO 117 D.117.10 Pol'!AE105+'SO 117 D.117.12 Pol'!AE146+'SO 117 D.117.13 Pol'!AE168</f>
        <v>0</v>
      </c>
      <c r="G43" s="105">
        <f>'SO 117 D.117.01.01 Pol'!AF412+'SO 117 D.117.09 Pol'!AF48+'SO 117 D.117.10 Pol'!AF105+'SO 117 D.117.12 Pol'!AF146+'SO 117 D.117.13 Pol'!AF168</f>
        <v>0</v>
      </c>
      <c r="H43" s="105">
        <f t="shared" si="1"/>
        <v>0</v>
      </c>
      <c r="I43" s="105">
        <f t="shared" ref="I43:I48" si="2">F43+G43+H43</f>
        <v>0</v>
      </c>
      <c r="J43" s="106" t="str">
        <f t="shared" ref="J43:J48" si="3">IF(CenaCelkemVypocet=0,"",I43/CenaCelkemVypocet*100)</f>
        <v/>
      </c>
    </row>
    <row r="44" spans="1:10" ht="25.5" customHeight="1" x14ac:dyDescent="0.2">
      <c r="A44" s="88">
        <v>3</v>
      </c>
      <c r="B44" s="107" t="s">
        <v>50</v>
      </c>
      <c r="C44" s="194" t="s">
        <v>51</v>
      </c>
      <c r="D44" s="194"/>
      <c r="E44" s="194"/>
      <c r="F44" s="108">
        <f>'SO 117 D.117.01.01 Pol'!AE412</f>
        <v>0</v>
      </c>
      <c r="G44" s="101">
        <f>'SO 117 D.117.01.01 Pol'!AF412</f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52</v>
      </c>
      <c r="C45" s="194" t="s">
        <v>53</v>
      </c>
      <c r="D45" s="194"/>
      <c r="E45" s="194"/>
      <c r="F45" s="108">
        <f>'SO 117 D.117.09 Pol'!AE48</f>
        <v>0</v>
      </c>
      <c r="G45" s="101">
        <f>'SO 117 D.117.09 Pol'!AF48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54</v>
      </c>
      <c r="C46" s="194" t="s">
        <v>55</v>
      </c>
      <c r="D46" s="194"/>
      <c r="E46" s="194"/>
      <c r="F46" s="108">
        <f>'SO 117 D.117.10 Pol'!AE105</f>
        <v>0</v>
      </c>
      <c r="G46" s="101">
        <f>'SO 117 D.117.10 Pol'!AF105</f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56</v>
      </c>
      <c r="C47" s="194" t="s">
        <v>57</v>
      </c>
      <c r="D47" s="194"/>
      <c r="E47" s="194"/>
      <c r="F47" s="108">
        <f>'SO 117 D.117.12 Pol'!AE146</f>
        <v>0</v>
      </c>
      <c r="G47" s="101">
        <f>'SO 117 D.117.12 Pol'!AF146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>
        <v>3</v>
      </c>
      <c r="B48" s="107" t="s">
        <v>58</v>
      </c>
      <c r="C48" s="194" t="s">
        <v>59</v>
      </c>
      <c r="D48" s="194"/>
      <c r="E48" s="194"/>
      <c r="F48" s="108">
        <f>'SO 117 D.117.13 Pol'!AE168</f>
        <v>0</v>
      </c>
      <c r="G48" s="101">
        <f>'SO 117 D.117.13 Pol'!AF168</f>
        <v>0</v>
      </c>
      <c r="H48" s="101">
        <f t="shared" si="1"/>
        <v>0</v>
      </c>
      <c r="I48" s="101">
        <f t="shared" si="2"/>
        <v>0</v>
      </c>
      <c r="J48" s="102" t="str">
        <f t="shared" si="3"/>
        <v/>
      </c>
    </row>
    <row r="49" spans="1:10" ht="25.5" customHeight="1" x14ac:dyDescent="0.2">
      <c r="A49" s="88"/>
      <c r="B49" s="191" t="s">
        <v>60</v>
      </c>
      <c r="C49" s="192"/>
      <c r="D49" s="192"/>
      <c r="E49" s="193"/>
      <c r="F49" s="109">
        <f>SUMIF(A39:A48,"=1",F39:F48)</f>
        <v>0</v>
      </c>
      <c r="G49" s="110">
        <f>SUMIF(A39:A48,"=1",G39:G48)</f>
        <v>0</v>
      </c>
      <c r="H49" s="110">
        <f>SUMIF(A39:A48,"=1",H39:H48)</f>
        <v>0</v>
      </c>
      <c r="I49" s="110">
        <f>SUMIF(A39:A48,"=1",I39:I48)</f>
        <v>0</v>
      </c>
      <c r="J49" s="111">
        <f>SUMIF(A39:A48,"=1",J39:J48)</f>
        <v>0</v>
      </c>
    </row>
    <row r="53" spans="1:10" ht="15.75" x14ac:dyDescent="0.25">
      <c r="B53" s="120" t="s">
        <v>62</v>
      </c>
    </row>
    <row r="55" spans="1:10" ht="25.5" customHeight="1" x14ac:dyDescent="0.2">
      <c r="A55" s="122"/>
      <c r="B55" s="125" t="s">
        <v>17</v>
      </c>
      <c r="C55" s="125" t="s">
        <v>5</v>
      </c>
      <c r="D55" s="126"/>
      <c r="E55" s="126"/>
      <c r="F55" s="127" t="s">
        <v>63</v>
      </c>
      <c r="G55" s="127"/>
      <c r="H55" s="127"/>
      <c r="I55" s="127" t="s">
        <v>29</v>
      </c>
      <c r="J55" s="127" t="s">
        <v>0</v>
      </c>
    </row>
    <row r="56" spans="1:10" ht="36.75" customHeight="1" x14ac:dyDescent="0.2">
      <c r="A56" s="123"/>
      <c r="B56" s="128" t="s">
        <v>64</v>
      </c>
      <c r="C56" s="189" t="s">
        <v>65</v>
      </c>
      <c r="D56" s="190"/>
      <c r="E56" s="190"/>
      <c r="F56" s="134" t="s">
        <v>24</v>
      </c>
      <c r="G56" s="135"/>
      <c r="H56" s="135"/>
      <c r="I56" s="135">
        <f>'SO 117 D.117.10 Pol'!G8</f>
        <v>0</v>
      </c>
      <c r="J56" s="132" t="str">
        <f>IF(I99=0,"",I56/I99*100)</f>
        <v/>
      </c>
    </row>
    <row r="57" spans="1:10" ht="36.75" customHeight="1" x14ac:dyDescent="0.2">
      <c r="A57" s="123"/>
      <c r="B57" s="128" t="s">
        <v>66</v>
      </c>
      <c r="C57" s="189" t="s">
        <v>67</v>
      </c>
      <c r="D57" s="190"/>
      <c r="E57" s="190"/>
      <c r="F57" s="134" t="s">
        <v>24</v>
      </c>
      <c r="G57" s="135"/>
      <c r="H57" s="135"/>
      <c r="I57" s="135">
        <f>'SO 117 D.117.10 Pol'!G45</f>
        <v>0</v>
      </c>
      <c r="J57" s="132" t="str">
        <f>IF(I99=0,"",I57/I99*100)</f>
        <v/>
      </c>
    </row>
    <row r="58" spans="1:10" ht="36.75" customHeight="1" x14ac:dyDescent="0.2">
      <c r="A58" s="123"/>
      <c r="B58" s="128" t="s">
        <v>68</v>
      </c>
      <c r="C58" s="189" t="s">
        <v>69</v>
      </c>
      <c r="D58" s="190"/>
      <c r="E58" s="190"/>
      <c r="F58" s="134" t="s">
        <v>24</v>
      </c>
      <c r="G58" s="135"/>
      <c r="H58" s="135"/>
      <c r="I58" s="135">
        <f>'SO 117 D.117.10 Pol'!G52</f>
        <v>0</v>
      </c>
      <c r="J58" s="132" t="str">
        <f>IF(I99=0,"",I58/I99*100)</f>
        <v/>
      </c>
    </row>
    <row r="59" spans="1:10" ht="36.75" customHeight="1" x14ac:dyDescent="0.2">
      <c r="A59" s="123"/>
      <c r="B59" s="128" t="s">
        <v>70</v>
      </c>
      <c r="C59" s="189" t="s">
        <v>71</v>
      </c>
      <c r="D59" s="190"/>
      <c r="E59" s="190"/>
      <c r="F59" s="134" t="s">
        <v>24</v>
      </c>
      <c r="G59" s="135"/>
      <c r="H59" s="135"/>
      <c r="I59" s="135">
        <f>'SO 117 D.117.10 Pol'!G69</f>
        <v>0</v>
      </c>
      <c r="J59" s="132" t="str">
        <f>IF(I99=0,"",I59/I99*100)</f>
        <v/>
      </c>
    </row>
    <row r="60" spans="1:10" ht="36.75" customHeight="1" x14ac:dyDescent="0.2">
      <c r="A60" s="123"/>
      <c r="B60" s="128" t="s">
        <v>72</v>
      </c>
      <c r="C60" s="189" t="s">
        <v>73</v>
      </c>
      <c r="D60" s="190"/>
      <c r="E60" s="190"/>
      <c r="F60" s="134" t="s">
        <v>24</v>
      </c>
      <c r="G60" s="135"/>
      <c r="H60" s="135"/>
      <c r="I60" s="135">
        <f>'SO 117 D.117.10 Pol'!G80</f>
        <v>0</v>
      </c>
      <c r="J60" s="132" t="str">
        <f>IF(I99=0,"",I60/I99*100)</f>
        <v/>
      </c>
    </row>
    <row r="61" spans="1:10" ht="36.75" customHeight="1" x14ac:dyDescent="0.2">
      <c r="A61" s="123"/>
      <c r="B61" s="128" t="s">
        <v>74</v>
      </c>
      <c r="C61" s="189" t="s">
        <v>75</v>
      </c>
      <c r="D61" s="190"/>
      <c r="E61" s="190"/>
      <c r="F61" s="134" t="s">
        <v>24</v>
      </c>
      <c r="G61" s="135"/>
      <c r="H61" s="135"/>
      <c r="I61" s="135">
        <f>'SO 117 D.117.09 Pol'!G8</f>
        <v>0</v>
      </c>
      <c r="J61" s="132" t="str">
        <f>IF(I99=0,"",I61/I99*100)</f>
        <v/>
      </c>
    </row>
    <row r="62" spans="1:10" ht="36.75" customHeight="1" x14ac:dyDescent="0.2">
      <c r="A62" s="123"/>
      <c r="B62" s="128" t="s">
        <v>45</v>
      </c>
      <c r="C62" s="189" t="s">
        <v>76</v>
      </c>
      <c r="D62" s="190"/>
      <c r="E62" s="190"/>
      <c r="F62" s="134" t="s">
        <v>24</v>
      </c>
      <c r="G62" s="135"/>
      <c r="H62" s="135"/>
      <c r="I62" s="135">
        <f>'SO 117 D.117.01.01 Pol'!G8</f>
        <v>0</v>
      </c>
      <c r="J62" s="132" t="str">
        <f>IF(I99=0,"",I62/I99*100)</f>
        <v/>
      </c>
    </row>
    <row r="63" spans="1:10" ht="36.75" customHeight="1" x14ac:dyDescent="0.2">
      <c r="A63" s="123"/>
      <c r="B63" s="128" t="s">
        <v>77</v>
      </c>
      <c r="C63" s="189" t="s">
        <v>78</v>
      </c>
      <c r="D63" s="190"/>
      <c r="E63" s="190"/>
      <c r="F63" s="134" t="s">
        <v>24</v>
      </c>
      <c r="G63" s="135"/>
      <c r="H63" s="135"/>
      <c r="I63" s="135">
        <f>'SO 117 D.117.13 Pol'!G8</f>
        <v>0</v>
      </c>
      <c r="J63" s="132" t="str">
        <f>IF(I99=0,"",I63/I99*100)</f>
        <v/>
      </c>
    </row>
    <row r="64" spans="1:10" ht="36.75" customHeight="1" x14ac:dyDescent="0.2">
      <c r="A64" s="123"/>
      <c r="B64" s="128" t="s">
        <v>79</v>
      </c>
      <c r="C64" s="189" t="s">
        <v>80</v>
      </c>
      <c r="D64" s="190"/>
      <c r="E64" s="190"/>
      <c r="F64" s="134" t="s">
        <v>24</v>
      </c>
      <c r="G64" s="135"/>
      <c r="H64" s="135"/>
      <c r="I64" s="135">
        <f>'SO 117 D.117.13 Pol'!G19</f>
        <v>0</v>
      </c>
      <c r="J64" s="132" t="str">
        <f>IF(I99=0,"",I64/I99*100)</f>
        <v/>
      </c>
    </row>
    <row r="65" spans="1:10" ht="36.75" customHeight="1" x14ac:dyDescent="0.2">
      <c r="A65" s="123"/>
      <c r="B65" s="128" t="s">
        <v>81</v>
      </c>
      <c r="C65" s="189" t="s">
        <v>82</v>
      </c>
      <c r="D65" s="190"/>
      <c r="E65" s="190"/>
      <c r="F65" s="134" t="s">
        <v>24</v>
      </c>
      <c r="G65" s="135"/>
      <c r="H65" s="135"/>
      <c r="I65" s="135">
        <f>'SO 117 D.117.13 Pol'!G26</f>
        <v>0</v>
      </c>
      <c r="J65" s="132" t="str">
        <f>IF(I99=0,"",I65/I99*100)</f>
        <v/>
      </c>
    </row>
    <row r="66" spans="1:10" ht="36.75" customHeight="1" x14ac:dyDescent="0.2">
      <c r="A66" s="123"/>
      <c r="B66" s="128" t="s">
        <v>83</v>
      </c>
      <c r="C66" s="189" t="s">
        <v>84</v>
      </c>
      <c r="D66" s="190"/>
      <c r="E66" s="190"/>
      <c r="F66" s="134" t="s">
        <v>24</v>
      </c>
      <c r="G66" s="135"/>
      <c r="H66" s="135"/>
      <c r="I66" s="135">
        <f>'SO 117 D.117.10 Pol'!G101+'SO 117 D.117.13 Pol'!G31</f>
        <v>0</v>
      </c>
      <c r="J66" s="132" t="str">
        <f>IF(I99=0,"",I66/I99*100)</f>
        <v/>
      </c>
    </row>
    <row r="67" spans="1:10" ht="36.75" customHeight="1" x14ac:dyDescent="0.2">
      <c r="A67" s="123"/>
      <c r="B67" s="128" t="s">
        <v>85</v>
      </c>
      <c r="C67" s="189" t="s">
        <v>86</v>
      </c>
      <c r="D67" s="190"/>
      <c r="E67" s="190"/>
      <c r="F67" s="134" t="s">
        <v>24</v>
      </c>
      <c r="G67" s="135"/>
      <c r="H67" s="135"/>
      <c r="I67" s="135">
        <f>'SO 117 D.117.13 Pol'!G34</f>
        <v>0</v>
      </c>
      <c r="J67" s="132" t="str">
        <f>IF(I99=0,"",I67/I99*100)</f>
        <v/>
      </c>
    </row>
    <row r="68" spans="1:10" ht="36.75" customHeight="1" x14ac:dyDescent="0.2">
      <c r="A68" s="123"/>
      <c r="B68" s="128" t="s">
        <v>87</v>
      </c>
      <c r="C68" s="189" t="s">
        <v>88</v>
      </c>
      <c r="D68" s="190"/>
      <c r="E68" s="190"/>
      <c r="F68" s="134" t="s">
        <v>24</v>
      </c>
      <c r="G68" s="135"/>
      <c r="H68" s="135"/>
      <c r="I68" s="135">
        <f>'SO 117 D.117.12 Pol'!G8</f>
        <v>0</v>
      </c>
      <c r="J68" s="132" t="str">
        <f>IF(I99=0,"",I68/I99*100)</f>
        <v/>
      </c>
    </row>
    <row r="69" spans="1:10" ht="36.75" customHeight="1" x14ac:dyDescent="0.2">
      <c r="A69" s="123"/>
      <c r="B69" s="128" t="s">
        <v>89</v>
      </c>
      <c r="C69" s="189" t="s">
        <v>90</v>
      </c>
      <c r="D69" s="190"/>
      <c r="E69" s="190"/>
      <c r="F69" s="134" t="s">
        <v>24</v>
      </c>
      <c r="G69" s="135"/>
      <c r="H69" s="135"/>
      <c r="I69" s="135">
        <f>'SO 117 D.117.13 Pol'!G65</f>
        <v>0</v>
      </c>
      <c r="J69" s="132" t="str">
        <f>IF(I99=0,"",I69/I99*100)</f>
        <v/>
      </c>
    </row>
    <row r="70" spans="1:10" ht="36.75" customHeight="1" x14ac:dyDescent="0.2">
      <c r="A70" s="123"/>
      <c r="B70" s="128" t="s">
        <v>91</v>
      </c>
      <c r="C70" s="189" t="s">
        <v>92</v>
      </c>
      <c r="D70" s="190"/>
      <c r="E70" s="190"/>
      <c r="F70" s="134" t="s">
        <v>24</v>
      </c>
      <c r="G70" s="135"/>
      <c r="H70" s="135"/>
      <c r="I70" s="135">
        <f>'SO 117 D.117.13 Pol'!G68</f>
        <v>0</v>
      </c>
      <c r="J70" s="132" t="str">
        <f>IF(I99=0,"",I70/I99*100)</f>
        <v/>
      </c>
    </row>
    <row r="71" spans="1:10" ht="36.75" customHeight="1" x14ac:dyDescent="0.2">
      <c r="A71" s="123"/>
      <c r="B71" s="128" t="s">
        <v>93</v>
      </c>
      <c r="C71" s="189" t="s">
        <v>94</v>
      </c>
      <c r="D71" s="190"/>
      <c r="E71" s="190"/>
      <c r="F71" s="134" t="s">
        <v>24</v>
      </c>
      <c r="G71" s="135"/>
      <c r="H71" s="135"/>
      <c r="I71" s="135">
        <f>'SO 117 D.117.13 Pol'!G123</f>
        <v>0</v>
      </c>
      <c r="J71" s="132" t="str">
        <f>IF(I99=0,"",I71/I99*100)</f>
        <v/>
      </c>
    </row>
    <row r="72" spans="1:10" ht="36.75" customHeight="1" x14ac:dyDescent="0.2">
      <c r="A72" s="123"/>
      <c r="B72" s="128" t="s">
        <v>95</v>
      </c>
      <c r="C72" s="189" t="s">
        <v>96</v>
      </c>
      <c r="D72" s="190"/>
      <c r="E72" s="190"/>
      <c r="F72" s="134" t="s">
        <v>24</v>
      </c>
      <c r="G72" s="135"/>
      <c r="H72" s="135"/>
      <c r="I72" s="135">
        <f>'SO 117 D.117.13 Pol'!G130</f>
        <v>0</v>
      </c>
      <c r="J72" s="132" t="str">
        <f>IF(I99=0,"",I72/I99*100)</f>
        <v/>
      </c>
    </row>
    <row r="73" spans="1:10" ht="36.75" customHeight="1" x14ac:dyDescent="0.2">
      <c r="A73" s="123"/>
      <c r="B73" s="128" t="s">
        <v>97</v>
      </c>
      <c r="C73" s="189" t="s">
        <v>98</v>
      </c>
      <c r="D73" s="190"/>
      <c r="E73" s="190"/>
      <c r="F73" s="134" t="s">
        <v>24</v>
      </c>
      <c r="G73" s="135"/>
      <c r="H73" s="135"/>
      <c r="I73" s="135">
        <f>'SO 117 D.117.13 Pol'!G141</f>
        <v>0</v>
      </c>
      <c r="J73" s="132" t="str">
        <f>IF(I99=0,"",I73/I99*100)</f>
        <v/>
      </c>
    </row>
    <row r="74" spans="1:10" ht="36.75" customHeight="1" x14ac:dyDescent="0.2">
      <c r="A74" s="123"/>
      <c r="B74" s="128" t="s">
        <v>99</v>
      </c>
      <c r="C74" s="189" t="s">
        <v>100</v>
      </c>
      <c r="D74" s="190"/>
      <c r="E74" s="190"/>
      <c r="F74" s="134" t="s">
        <v>24</v>
      </c>
      <c r="G74" s="135"/>
      <c r="H74" s="135"/>
      <c r="I74" s="135">
        <f>'SO 117 D.117.13 Pol'!G148</f>
        <v>0</v>
      </c>
      <c r="J74" s="132" t="str">
        <f>IF(I99=0,"",I74/I99*100)</f>
        <v/>
      </c>
    </row>
    <row r="75" spans="1:10" ht="36.75" customHeight="1" x14ac:dyDescent="0.2">
      <c r="A75" s="123"/>
      <c r="B75" s="128" t="s">
        <v>101</v>
      </c>
      <c r="C75" s="189" t="s">
        <v>102</v>
      </c>
      <c r="D75" s="190"/>
      <c r="E75" s="190"/>
      <c r="F75" s="134" t="s">
        <v>24</v>
      </c>
      <c r="G75" s="135"/>
      <c r="H75" s="135"/>
      <c r="I75" s="135">
        <f>'SO 117 D.117.13 Pol'!G155</f>
        <v>0</v>
      </c>
      <c r="J75" s="132" t="str">
        <f>IF(I99=0,"",I75/I99*100)</f>
        <v/>
      </c>
    </row>
    <row r="76" spans="1:10" ht="36.75" customHeight="1" x14ac:dyDescent="0.2">
      <c r="A76" s="123"/>
      <c r="B76" s="128" t="s">
        <v>103</v>
      </c>
      <c r="C76" s="189" t="s">
        <v>104</v>
      </c>
      <c r="D76" s="190"/>
      <c r="E76" s="190"/>
      <c r="F76" s="134" t="s">
        <v>24</v>
      </c>
      <c r="G76" s="135"/>
      <c r="H76" s="135"/>
      <c r="I76" s="135">
        <f>'SO 117 D.117.13 Pol'!G162</f>
        <v>0</v>
      </c>
      <c r="J76" s="132" t="str">
        <f>IF(I99=0,"",I76/I99*100)</f>
        <v/>
      </c>
    </row>
    <row r="77" spans="1:10" ht="36.75" customHeight="1" x14ac:dyDescent="0.2">
      <c r="A77" s="123"/>
      <c r="B77" s="128" t="s">
        <v>105</v>
      </c>
      <c r="C77" s="189" t="s">
        <v>106</v>
      </c>
      <c r="D77" s="190"/>
      <c r="E77" s="190"/>
      <c r="F77" s="134" t="s">
        <v>24</v>
      </c>
      <c r="G77" s="135"/>
      <c r="H77" s="135"/>
      <c r="I77" s="135">
        <f>'SO 117 D.117.12 Pol'!G40</f>
        <v>0</v>
      </c>
      <c r="J77" s="132" t="str">
        <f>IF(I99=0,"",I77/I99*100)</f>
        <v/>
      </c>
    </row>
    <row r="78" spans="1:10" ht="36.75" customHeight="1" x14ac:dyDescent="0.2">
      <c r="A78" s="123"/>
      <c r="B78" s="128" t="s">
        <v>107</v>
      </c>
      <c r="C78" s="189" t="s">
        <v>108</v>
      </c>
      <c r="D78" s="190"/>
      <c r="E78" s="190"/>
      <c r="F78" s="134" t="s">
        <v>24</v>
      </c>
      <c r="G78" s="135"/>
      <c r="H78" s="135"/>
      <c r="I78" s="135">
        <f>'SO 117 D.117.12 Pol'!G55</f>
        <v>0</v>
      </c>
      <c r="J78" s="132" t="str">
        <f>IF(I99=0,"",I78/I99*100)</f>
        <v/>
      </c>
    </row>
    <row r="79" spans="1:10" ht="36.75" customHeight="1" x14ac:dyDescent="0.2">
      <c r="A79" s="123"/>
      <c r="B79" s="128" t="s">
        <v>109</v>
      </c>
      <c r="C79" s="189" t="s">
        <v>110</v>
      </c>
      <c r="D79" s="190"/>
      <c r="E79" s="190"/>
      <c r="F79" s="134" t="s">
        <v>24</v>
      </c>
      <c r="G79" s="135"/>
      <c r="H79" s="135"/>
      <c r="I79" s="135">
        <f>'SO 117 D.117.01.01 Pol'!G26</f>
        <v>0</v>
      </c>
      <c r="J79" s="132" t="str">
        <f>IF(I99=0,"",I79/I99*100)</f>
        <v/>
      </c>
    </row>
    <row r="80" spans="1:10" ht="36.75" customHeight="1" x14ac:dyDescent="0.2">
      <c r="A80" s="123"/>
      <c r="B80" s="128" t="s">
        <v>111</v>
      </c>
      <c r="C80" s="189" t="s">
        <v>112</v>
      </c>
      <c r="D80" s="190"/>
      <c r="E80" s="190"/>
      <c r="F80" s="134" t="s">
        <v>24</v>
      </c>
      <c r="G80" s="135"/>
      <c r="H80" s="135"/>
      <c r="I80" s="135">
        <f>'SO 117 D.117.12 Pol'!G81</f>
        <v>0</v>
      </c>
      <c r="J80" s="132" t="str">
        <f>IF(I99=0,"",I80/I99*100)</f>
        <v/>
      </c>
    </row>
    <row r="81" spans="1:10" ht="36.75" customHeight="1" x14ac:dyDescent="0.2">
      <c r="A81" s="123"/>
      <c r="B81" s="128" t="s">
        <v>113</v>
      </c>
      <c r="C81" s="189" t="s">
        <v>114</v>
      </c>
      <c r="D81" s="190"/>
      <c r="E81" s="190"/>
      <c r="F81" s="134" t="s">
        <v>24</v>
      </c>
      <c r="G81" s="135"/>
      <c r="H81" s="135"/>
      <c r="I81" s="135">
        <f>'SO 117 D.117.12 Pol'!G94</f>
        <v>0</v>
      </c>
      <c r="J81" s="132" t="str">
        <f>IF(I99=0,"",I81/I99*100)</f>
        <v/>
      </c>
    </row>
    <row r="82" spans="1:10" ht="36.75" customHeight="1" x14ac:dyDescent="0.2">
      <c r="A82" s="123"/>
      <c r="B82" s="128" t="s">
        <v>115</v>
      </c>
      <c r="C82" s="189" t="s">
        <v>116</v>
      </c>
      <c r="D82" s="190"/>
      <c r="E82" s="190"/>
      <c r="F82" s="134" t="s">
        <v>24</v>
      </c>
      <c r="G82" s="135"/>
      <c r="H82" s="135"/>
      <c r="I82" s="135">
        <f>'SO 117 D.117.12 Pol'!G99</f>
        <v>0</v>
      </c>
      <c r="J82" s="132" t="str">
        <f>IF(I99=0,"",I82/I99*100)</f>
        <v/>
      </c>
    </row>
    <row r="83" spans="1:10" ht="36.75" customHeight="1" x14ac:dyDescent="0.2">
      <c r="A83" s="123"/>
      <c r="B83" s="128" t="s">
        <v>117</v>
      </c>
      <c r="C83" s="189" t="s">
        <v>118</v>
      </c>
      <c r="D83" s="190"/>
      <c r="E83" s="190"/>
      <c r="F83" s="134" t="s">
        <v>24</v>
      </c>
      <c r="G83" s="135"/>
      <c r="H83" s="135"/>
      <c r="I83" s="135">
        <f>'SO 117 D.117.01.01 Pol'!G49</f>
        <v>0</v>
      </c>
      <c r="J83" s="132" t="str">
        <f>IF(I99=0,"",I83/I99*100)</f>
        <v/>
      </c>
    </row>
    <row r="84" spans="1:10" ht="36.75" customHeight="1" x14ac:dyDescent="0.2">
      <c r="A84" s="123"/>
      <c r="B84" s="128" t="s">
        <v>119</v>
      </c>
      <c r="C84" s="189" t="s">
        <v>73</v>
      </c>
      <c r="D84" s="190"/>
      <c r="E84" s="190"/>
      <c r="F84" s="134" t="s">
        <v>24</v>
      </c>
      <c r="G84" s="135"/>
      <c r="H84" s="135"/>
      <c r="I84" s="135">
        <f>'SO 117 D.117.12 Pol'!G110</f>
        <v>0</v>
      </c>
      <c r="J84" s="132" t="str">
        <f>IF(I99=0,"",I84/I99*100)</f>
        <v/>
      </c>
    </row>
    <row r="85" spans="1:10" ht="36.75" customHeight="1" x14ac:dyDescent="0.2">
      <c r="A85" s="123"/>
      <c r="B85" s="128" t="s">
        <v>120</v>
      </c>
      <c r="C85" s="189" t="s">
        <v>121</v>
      </c>
      <c r="D85" s="190"/>
      <c r="E85" s="190"/>
      <c r="F85" s="134" t="s">
        <v>24</v>
      </c>
      <c r="G85" s="135"/>
      <c r="H85" s="135"/>
      <c r="I85" s="135">
        <f>'SO 117 D.117.01.01 Pol'!G89</f>
        <v>0</v>
      </c>
      <c r="J85" s="132" t="str">
        <f>IF(I99=0,"",I85/I99*100)</f>
        <v/>
      </c>
    </row>
    <row r="86" spans="1:10" ht="36.75" customHeight="1" x14ac:dyDescent="0.2">
      <c r="A86" s="123"/>
      <c r="B86" s="128" t="s">
        <v>122</v>
      </c>
      <c r="C86" s="189" t="s">
        <v>123</v>
      </c>
      <c r="D86" s="190"/>
      <c r="E86" s="190"/>
      <c r="F86" s="134" t="s">
        <v>24</v>
      </c>
      <c r="G86" s="135"/>
      <c r="H86" s="135"/>
      <c r="I86" s="135">
        <f>'SO 117 D.117.01.01 Pol'!G105</f>
        <v>0</v>
      </c>
      <c r="J86" s="132" t="str">
        <f>IF(I99=0,"",I86/I99*100)</f>
        <v/>
      </c>
    </row>
    <row r="87" spans="1:10" ht="36.75" customHeight="1" x14ac:dyDescent="0.2">
      <c r="A87" s="123"/>
      <c r="B87" s="128" t="s">
        <v>124</v>
      </c>
      <c r="C87" s="189" t="s">
        <v>125</v>
      </c>
      <c r="D87" s="190"/>
      <c r="E87" s="190"/>
      <c r="F87" s="134" t="s">
        <v>24</v>
      </c>
      <c r="G87" s="135"/>
      <c r="H87" s="135"/>
      <c r="I87" s="135">
        <f>'SO 117 D.117.01.01 Pol'!G134</f>
        <v>0</v>
      </c>
      <c r="J87" s="132" t="str">
        <f>IF(I99=0,"",I87/I99*100)</f>
        <v/>
      </c>
    </row>
    <row r="88" spans="1:10" ht="36.75" customHeight="1" x14ac:dyDescent="0.2">
      <c r="A88" s="123"/>
      <c r="B88" s="128" t="s">
        <v>126</v>
      </c>
      <c r="C88" s="189" t="s">
        <v>127</v>
      </c>
      <c r="D88" s="190"/>
      <c r="E88" s="190"/>
      <c r="F88" s="134" t="s">
        <v>24</v>
      </c>
      <c r="G88" s="135"/>
      <c r="H88" s="135"/>
      <c r="I88" s="135">
        <f>'SO 117 D.117.01.01 Pol'!G258</f>
        <v>0</v>
      </c>
      <c r="J88" s="132" t="str">
        <f>IF(I99=0,"",I88/I99*100)</f>
        <v/>
      </c>
    </row>
    <row r="89" spans="1:10" ht="36.75" customHeight="1" x14ac:dyDescent="0.2">
      <c r="A89" s="123"/>
      <c r="B89" s="128" t="s">
        <v>128</v>
      </c>
      <c r="C89" s="189" t="s">
        <v>129</v>
      </c>
      <c r="D89" s="190"/>
      <c r="E89" s="190"/>
      <c r="F89" s="134" t="s">
        <v>25</v>
      </c>
      <c r="G89" s="135"/>
      <c r="H89" s="135"/>
      <c r="I89" s="135">
        <f>'SO 117 D.117.12 Pol'!G126</f>
        <v>0</v>
      </c>
      <c r="J89" s="132" t="str">
        <f>IF(I99=0,"",I89/I99*100)</f>
        <v/>
      </c>
    </row>
    <row r="90" spans="1:10" ht="36.75" customHeight="1" x14ac:dyDescent="0.2">
      <c r="A90" s="123"/>
      <c r="B90" s="128" t="s">
        <v>130</v>
      </c>
      <c r="C90" s="189" t="s">
        <v>131</v>
      </c>
      <c r="D90" s="190"/>
      <c r="E90" s="190"/>
      <c r="F90" s="134" t="s">
        <v>25</v>
      </c>
      <c r="G90" s="135"/>
      <c r="H90" s="135"/>
      <c r="I90" s="135">
        <f>'SO 117 D.117.01.01 Pol'!G265</f>
        <v>0</v>
      </c>
      <c r="J90" s="132" t="str">
        <f>IF(I99=0,"",I90/I99*100)</f>
        <v/>
      </c>
    </row>
    <row r="91" spans="1:10" ht="36.75" customHeight="1" x14ac:dyDescent="0.2">
      <c r="A91" s="123"/>
      <c r="B91" s="128" t="s">
        <v>132</v>
      </c>
      <c r="C91" s="189" t="s">
        <v>133</v>
      </c>
      <c r="D91" s="190"/>
      <c r="E91" s="190"/>
      <c r="F91" s="134" t="s">
        <v>25</v>
      </c>
      <c r="G91" s="135"/>
      <c r="H91" s="135"/>
      <c r="I91" s="135">
        <f>'SO 117 D.117.01.01 Pol'!G280</f>
        <v>0</v>
      </c>
      <c r="J91" s="132" t="str">
        <f>IF(I99=0,"",I91/I99*100)</f>
        <v/>
      </c>
    </row>
    <row r="92" spans="1:10" ht="36.75" customHeight="1" x14ac:dyDescent="0.2">
      <c r="A92" s="123"/>
      <c r="B92" s="128" t="s">
        <v>134</v>
      </c>
      <c r="C92" s="189" t="s">
        <v>135</v>
      </c>
      <c r="D92" s="190"/>
      <c r="E92" s="190"/>
      <c r="F92" s="134" t="s">
        <v>25</v>
      </c>
      <c r="G92" s="135"/>
      <c r="H92" s="135"/>
      <c r="I92" s="135">
        <f>'SO 117 D.117.01.01 Pol'!G325</f>
        <v>0</v>
      </c>
      <c r="J92" s="132" t="str">
        <f>IF(I99=0,"",I92/I99*100)</f>
        <v/>
      </c>
    </row>
    <row r="93" spans="1:10" ht="36.75" customHeight="1" x14ac:dyDescent="0.2">
      <c r="A93" s="123"/>
      <c r="B93" s="128" t="s">
        <v>136</v>
      </c>
      <c r="C93" s="189" t="s">
        <v>137</v>
      </c>
      <c r="D93" s="190"/>
      <c r="E93" s="190"/>
      <c r="F93" s="134" t="s">
        <v>25</v>
      </c>
      <c r="G93" s="135"/>
      <c r="H93" s="135"/>
      <c r="I93" s="135">
        <f>'SO 117 D.117.01.01 Pol'!G350</f>
        <v>0</v>
      </c>
      <c r="J93" s="132" t="str">
        <f>IF(I99=0,"",I93/I99*100)</f>
        <v/>
      </c>
    </row>
    <row r="94" spans="1:10" ht="36.75" customHeight="1" x14ac:dyDescent="0.2">
      <c r="A94" s="123"/>
      <c r="B94" s="128" t="s">
        <v>138</v>
      </c>
      <c r="C94" s="189" t="s">
        <v>139</v>
      </c>
      <c r="D94" s="190"/>
      <c r="E94" s="190"/>
      <c r="F94" s="134" t="s">
        <v>25</v>
      </c>
      <c r="G94" s="135"/>
      <c r="H94" s="135"/>
      <c r="I94" s="135">
        <f>'SO 117 D.117.01.01 Pol'!G363</f>
        <v>0</v>
      </c>
      <c r="J94" s="132" t="str">
        <f>IF(I99=0,"",I94/I99*100)</f>
        <v/>
      </c>
    </row>
    <row r="95" spans="1:10" ht="36.75" customHeight="1" x14ac:dyDescent="0.2">
      <c r="A95" s="123"/>
      <c r="B95" s="128" t="s">
        <v>140</v>
      </c>
      <c r="C95" s="189" t="s">
        <v>141</v>
      </c>
      <c r="D95" s="190"/>
      <c r="E95" s="190"/>
      <c r="F95" s="134" t="s">
        <v>25</v>
      </c>
      <c r="G95" s="135"/>
      <c r="H95" s="135"/>
      <c r="I95" s="135">
        <f>'SO 117 D.117.01.01 Pol'!G370</f>
        <v>0</v>
      </c>
      <c r="J95" s="132" t="str">
        <f>IF(I99=0,"",I95/I99*100)</f>
        <v/>
      </c>
    </row>
    <row r="96" spans="1:10" ht="36.75" customHeight="1" x14ac:dyDescent="0.2">
      <c r="A96" s="123"/>
      <c r="B96" s="128" t="s">
        <v>142</v>
      </c>
      <c r="C96" s="189" t="s">
        <v>143</v>
      </c>
      <c r="D96" s="190"/>
      <c r="E96" s="190"/>
      <c r="F96" s="134" t="s">
        <v>144</v>
      </c>
      <c r="G96" s="135"/>
      <c r="H96" s="135"/>
      <c r="I96" s="135">
        <f>'SO 117 D.117.01.01 Pol'!G373</f>
        <v>0</v>
      </c>
      <c r="J96" s="132" t="str">
        <f>IF(I99=0,"",I96/I99*100)</f>
        <v/>
      </c>
    </row>
    <row r="97" spans="1:10" ht="36.75" customHeight="1" x14ac:dyDescent="0.2">
      <c r="A97" s="123"/>
      <c r="B97" s="128" t="s">
        <v>145</v>
      </c>
      <c r="C97" s="189" t="s">
        <v>27</v>
      </c>
      <c r="D97" s="190"/>
      <c r="E97" s="190"/>
      <c r="F97" s="134" t="s">
        <v>145</v>
      </c>
      <c r="G97" s="135"/>
      <c r="H97" s="135"/>
      <c r="I97" s="135">
        <f>'00 00 Naklady'!G8</f>
        <v>0</v>
      </c>
      <c r="J97" s="132" t="str">
        <f>IF(I99=0,"",I97/I99*100)</f>
        <v/>
      </c>
    </row>
    <row r="98" spans="1:10" ht="36.75" customHeight="1" x14ac:dyDescent="0.2">
      <c r="A98" s="123"/>
      <c r="B98" s="128" t="s">
        <v>146</v>
      </c>
      <c r="C98" s="189" t="s">
        <v>28</v>
      </c>
      <c r="D98" s="190"/>
      <c r="E98" s="190"/>
      <c r="F98" s="134" t="s">
        <v>146</v>
      </c>
      <c r="G98" s="135"/>
      <c r="H98" s="135"/>
      <c r="I98" s="135">
        <f>'00 00 Naklady'!G21</f>
        <v>0</v>
      </c>
      <c r="J98" s="132" t="str">
        <f>IF(I99=0,"",I98/I99*100)</f>
        <v/>
      </c>
    </row>
    <row r="99" spans="1:10" ht="25.5" customHeight="1" x14ac:dyDescent="0.2">
      <c r="A99" s="124"/>
      <c r="B99" s="129" t="s">
        <v>1</v>
      </c>
      <c r="C99" s="130"/>
      <c r="D99" s="131"/>
      <c r="E99" s="131"/>
      <c r="F99" s="136"/>
      <c r="G99" s="137"/>
      <c r="H99" s="137"/>
      <c r="I99" s="137">
        <f>SUM(I56:I98)</f>
        <v>0</v>
      </c>
      <c r="J99" s="133">
        <f>SUM(J56:J98)</f>
        <v>0</v>
      </c>
    </row>
    <row r="100" spans="1:10" x14ac:dyDescent="0.2">
      <c r="F100" s="86"/>
      <c r="G100" s="86"/>
      <c r="H100" s="86"/>
      <c r="I100" s="86"/>
      <c r="J100" s="87"/>
    </row>
    <row r="101" spans="1:10" x14ac:dyDescent="0.2">
      <c r="F101" s="86"/>
      <c r="G101" s="86"/>
      <c r="H101" s="86"/>
      <c r="I101" s="86"/>
      <c r="J101" s="87"/>
    </row>
    <row r="102" spans="1:10" x14ac:dyDescent="0.2">
      <c r="F102" s="86"/>
      <c r="G102" s="86"/>
      <c r="H102" s="86"/>
      <c r="I102" s="86"/>
      <c r="J102" s="87"/>
    </row>
  </sheetData>
  <sheetProtection password="DE3B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B49:E49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95:E95"/>
    <mergeCell ref="C96:E96"/>
    <mergeCell ref="C97:E97"/>
    <mergeCell ref="C98:E98"/>
    <mergeCell ref="C90:E90"/>
    <mergeCell ref="C91:E91"/>
    <mergeCell ref="C92:E92"/>
    <mergeCell ref="C93:E93"/>
    <mergeCell ref="C94:E9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0" t="s">
        <v>6</v>
      </c>
      <c r="B1" s="240"/>
      <c r="C1" s="241"/>
      <c r="D1" s="240"/>
      <c r="E1" s="240"/>
      <c r="F1" s="240"/>
      <c r="G1" s="240"/>
    </row>
    <row r="2" spans="1:7" ht="24.95" customHeight="1" x14ac:dyDescent="0.2">
      <c r="A2" s="50" t="s">
        <v>7</v>
      </c>
      <c r="B2" s="49"/>
      <c r="C2" s="242"/>
      <c r="D2" s="242"/>
      <c r="E2" s="242"/>
      <c r="F2" s="242"/>
      <c r="G2" s="243"/>
    </row>
    <row r="3" spans="1:7" ht="24.95" customHeight="1" x14ac:dyDescent="0.2">
      <c r="A3" s="50" t="s">
        <v>8</v>
      </c>
      <c r="B3" s="49"/>
      <c r="C3" s="242"/>
      <c r="D3" s="242"/>
      <c r="E3" s="242"/>
      <c r="F3" s="242"/>
      <c r="G3" s="243"/>
    </row>
    <row r="4" spans="1:7" ht="24.95" customHeight="1" x14ac:dyDescent="0.2">
      <c r="A4" s="50" t="s">
        <v>9</v>
      </c>
      <c r="B4" s="49"/>
      <c r="C4" s="242"/>
      <c r="D4" s="242"/>
      <c r="E4" s="242"/>
      <c r="F4" s="242"/>
      <c r="G4" s="243"/>
    </row>
    <row r="5" spans="1:7" x14ac:dyDescent="0.2">
      <c r="B5" s="4"/>
      <c r="C5" s="5"/>
      <c r="D5" s="6"/>
    </row>
  </sheetData>
  <sheetProtection password="DE3B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147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45</v>
      </c>
      <c r="C3" s="251" t="s">
        <v>46</v>
      </c>
      <c r="D3" s="252"/>
      <c r="E3" s="252"/>
      <c r="F3" s="252"/>
      <c r="G3" s="253"/>
      <c r="AC3" s="121" t="s">
        <v>150</v>
      </c>
      <c r="AG3" t="s">
        <v>151</v>
      </c>
    </row>
    <row r="4" spans="1:60" ht="24.95" customHeight="1" x14ac:dyDescent="0.2">
      <c r="A4" s="140" t="s">
        <v>9</v>
      </c>
      <c r="B4" s="141" t="s">
        <v>45</v>
      </c>
      <c r="C4" s="254" t="s">
        <v>46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145</v>
      </c>
      <c r="C8" s="182" t="s">
        <v>27</v>
      </c>
      <c r="D8" s="164"/>
      <c r="E8" s="165"/>
      <c r="F8" s="166"/>
      <c r="G8" s="166">
        <f>SUMIF(AG9:AG20,"&lt;&gt;NOR",G9:G20)</f>
        <v>0</v>
      </c>
      <c r="H8" s="166"/>
      <c r="I8" s="166">
        <f>SUM(I9:I20)</f>
        <v>0</v>
      </c>
      <c r="J8" s="166"/>
      <c r="K8" s="166">
        <f>SUM(K9:K20)</f>
        <v>0</v>
      </c>
      <c r="L8" s="166"/>
      <c r="M8" s="166">
        <f>SUM(M9:M20)</f>
        <v>0</v>
      </c>
      <c r="N8" s="166"/>
      <c r="O8" s="166">
        <f>SUM(O9:O20)</f>
        <v>0</v>
      </c>
      <c r="P8" s="166"/>
      <c r="Q8" s="166">
        <f>SUM(Q9:Q20)</f>
        <v>0</v>
      </c>
      <c r="R8" s="166"/>
      <c r="S8" s="166"/>
      <c r="T8" s="167"/>
      <c r="U8" s="161"/>
      <c r="V8" s="161">
        <f>SUM(V9:V20)</f>
        <v>0</v>
      </c>
      <c r="W8" s="161"/>
      <c r="X8" s="161"/>
      <c r="AG8" t="s">
        <v>175</v>
      </c>
    </row>
    <row r="9" spans="1:60" outlineLevel="1" x14ac:dyDescent="0.2">
      <c r="A9" s="172">
        <v>1</v>
      </c>
      <c r="B9" s="173" t="s">
        <v>176</v>
      </c>
      <c r="C9" s="183" t="s">
        <v>177</v>
      </c>
      <c r="D9" s="174" t="s">
        <v>178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0</v>
      </c>
      <c r="V9" s="157">
        <f>ROUND(E9*U9,2)</f>
        <v>0</v>
      </c>
      <c r="W9" s="157"/>
      <c r="X9" s="157" t="s">
        <v>181</v>
      </c>
      <c r="Y9" s="147"/>
      <c r="Z9" s="147"/>
      <c r="AA9" s="147"/>
      <c r="AB9" s="147"/>
      <c r="AC9" s="147"/>
      <c r="AD9" s="147"/>
      <c r="AE9" s="147"/>
      <c r="AF9" s="147"/>
      <c r="AG9" s="147" t="s">
        <v>182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54"/>
      <c r="B10" s="155"/>
      <c r="C10" s="244" t="s">
        <v>183</v>
      </c>
      <c r="D10" s="245"/>
      <c r="E10" s="245"/>
      <c r="F10" s="245"/>
      <c r="G10" s="245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79" t="str">
        <f>C10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54"/>
      <c r="B11" s="155"/>
      <c r="C11" s="248" t="s">
        <v>183</v>
      </c>
      <c r="D11" s="249"/>
      <c r="E11" s="249"/>
      <c r="F11" s="249"/>
      <c r="G11" s="249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184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79" t="str">
        <f>C11</f>
        <v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6"/>
      <c r="D12" s="247"/>
      <c r="E12" s="247"/>
      <c r="F12" s="247"/>
      <c r="G12" s="24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2</v>
      </c>
      <c r="B13" s="173" t="s">
        <v>186</v>
      </c>
      <c r="C13" s="183" t="s">
        <v>187</v>
      </c>
      <c r="D13" s="174" t="s">
        <v>178</v>
      </c>
      <c r="E13" s="175">
        <v>1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188</v>
      </c>
      <c r="T13" s="178" t="s">
        <v>180</v>
      </c>
      <c r="U13" s="157">
        <v>0</v>
      </c>
      <c r="V13" s="157">
        <f>ROUND(E13*U13,2)</f>
        <v>0</v>
      </c>
      <c r="W13" s="157"/>
      <c r="X13" s="157" t="s">
        <v>181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182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1" x14ac:dyDescent="0.2">
      <c r="A14" s="154"/>
      <c r="B14" s="155"/>
      <c r="C14" s="244" t="s">
        <v>189</v>
      </c>
      <c r="D14" s="245"/>
      <c r="E14" s="245"/>
      <c r="F14" s="245"/>
      <c r="G14" s="245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184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79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184" t="s">
        <v>87</v>
      </c>
      <c r="D15" s="159"/>
      <c r="E15" s="160">
        <v>1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46"/>
      <c r="D16" s="247"/>
      <c r="E16" s="247"/>
      <c r="F16" s="247"/>
      <c r="G16" s="24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3</v>
      </c>
      <c r="B17" s="173" t="s">
        <v>191</v>
      </c>
      <c r="C17" s="183" t="s">
        <v>192</v>
      </c>
      <c r="D17" s="174" t="s">
        <v>178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179</v>
      </c>
      <c r="T17" s="178" t="s">
        <v>180</v>
      </c>
      <c r="U17" s="157">
        <v>0</v>
      </c>
      <c r="V17" s="157">
        <f>ROUND(E17*U17,2)</f>
        <v>0</v>
      </c>
      <c r="W17" s="157"/>
      <c r="X17" s="157" t="s">
        <v>181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182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54"/>
      <c r="B18" s="155"/>
      <c r="C18" s="244" t="s">
        <v>193</v>
      </c>
      <c r="D18" s="245"/>
      <c r="E18" s="245"/>
      <c r="F18" s="245"/>
      <c r="G18" s="245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184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79" t="str">
        <f>C18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54"/>
      <c r="B19" s="155"/>
      <c r="C19" s="248" t="s">
        <v>193</v>
      </c>
      <c r="D19" s="249"/>
      <c r="E19" s="249"/>
      <c r="F19" s="249"/>
      <c r="G19" s="249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184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79" t="str">
        <f>C19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46"/>
      <c r="D20" s="247"/>
      <c r="E20" s="247"/>
      <c r="F20" s="247"/>
      <c r="G20" s="24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2" t="s">
        <v>174</v>
      </c>
      <c r="B21" s="163" t="s">
        <v>146</v>
      </c>
      <c r="C21" s="182" t="s">
        <v>28</v>
      </c>
      <c r="D21" s="164"/>
      <c r="E21" s="165"/>
      <c r="F21" s="166"/>
      <c r="G21" s="166">
        <f>SUMIF(AG22:AG36,"&lt;&gt;NOR",G22:G36)</f>
        <v>0</v>
      </c>
      <c r="H21" s="166"/>
      <c r="I21" s="166">
        <f>SUM(I22:I36)</f>
        <v>0</v>
      </c>
      <c r="J21" s="166"/>
      <c r="K21" s="166">
        <f>SUM(K22:K36)</f>
        <v>0</v>
      </c>
      <c r="L21" s="166"/>
      <c r="M21" s="166">
        <f>SUM(M22:M36)</f>
        <v>0</v>
      </c>
      <c r="N21" s="166"/>
      <c r="O21" s="166">
        <f>SUM(O22:O36)</f>
        <v>0</v>
      </c>
      <c r="P21" s="166"/>
      <c r="Q21" s="166">
        <f>SUM(Q22:Q36)</f>
        <v>0</v>
      </c>
      <c r="R21" s="166"/>
      <c r="S21" s="166"/>
      <c r="T21" s="167"/>
      <c r="U21" s="161"/>
      <c r="V21" s="161">
        <f>SUM(V22:V36)</f>
        <v>0</v>
      </c>
      <c r="W21" s="161"/>
      <c r="X21" s="161"/>
      <c r="AG21" t="s">
        <v>175</v>
      </c>
    </row>
    <row r="22" spans="1:60" outlineLevel="1" x14ac:dyDescent="0.2">
      <c r="A22" s="172">
        <v>4</v>
      </c>
      <c r="B22" s="173" t="s">
        <v>194</v>
      </c>
      <c r="C22" s="183" t="s">
        <v>195</v>
      </c>
      <c r="D22" s="174" t="s">
        <v>178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188</v>
      </c>
      <c r="T22" s="178" t="s">
        <v>180</v>
      </c>
      <c r="U22" s="157">
        <v>0</v>
      </c>
      <c r="V22" s="157">
        <f>ROUND(E22*U22,2)</f>
        <v>0</v>
      </c>
      <c r="W22" s="157"/>
      <c r="X22" s="157" t="s">
        <v>181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182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 t="s">
        <v>196</v>
      </c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6"/>
      <c r="D24" s="247"/>
      <c r="E24" s="247"/>
      <c r="F24" s="247"/>
      <c r="G24" s="24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5</v>
      </c>
      <c r="B25" s="173" t="s">
        <v>197</v>
      </c>
      <c r="C25" s="183" t="s">
        <v>198</v>
      </c>
      <c r="D25" s="174" t="s">
        <v>178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188</v>
      </c>
      <c r="T25" s="178" t="s">
        <v>180</v>
      </c>
      <c r="U25" s="157">
        <v>0</v>
      </c>
      <c r="V25" s="157">
        <f>ROUND(E25*U25,2)</f>
        <v>0</v>
      </c>
      <c r="W25" s="157"/>
      <c r="X25" s="157" t="s">
        <v>181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182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44" t="s">
        <v>199</v>
      </c>
      <c r="D26" s="245"/>
      <c r="E26" s="245"/>
      <c r="F26" s="245"/>
      <c r="G26" s="245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184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79" t="str">
        <f>C26</f>
        <v>Náklady na vyhotovení dokumentace skutečného provedení stavby a její předání objednateli v požadované formě a požadovaném počtu.</v>
      </c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54"/>
      <c r="B27" s="155"/>
      <c r="C27" s="246"/>
      <c r="D27" s="247"/>
      <c r="E27" s="247"/>
      <c r="F27" s="247"/>
      <c r="G27" s="24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7"/>
      <c r="Z27" s="147"/>
      <c r="AA27" s="147"/>
      <c r="AB27" s="147"/>
      <c r="AC27" s="147"/>
      <c r="AD27" s="147"/>
      <c r="AE27" s="147"/>
      <c r="AF27" s="147"/>
      <c r="AG27" s="147" t="s">
        <v>185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2">
        <v>6</v>
      </c>
      <c r="B28" s="173" t="s">
        <v>200</v>
      </c>
      <c r="C28" s="183" t="s">
        <v>201</v>
      </c>
      <c r="D28" s="174" t="s">
        <v>178</v>
      </c>
      <c r="E28" s="175">
        <v>1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7"/>
      <c r="S28" s="177" t="s">
        <v>179</v>
      </c>
      <c r="T28" s="178" t="s">
        <v>180</v>
      </c>
      <c r="U28" s="157">
        <v>0</v>
      </c>
      <c r="V28" s="157">
        <f>ROUND(E28*U28,2)</f>
        <v>0</v>
      </c>
      <c r="W28" s="157"/>
      <c r="X28" s="157" t="s">
        <v>181</v>
      </c>
      <c r="Y28" s="147"/>
      <c r="Z28" s="147"/>
      <c r="AA28" s="147"/>
      <c r="AB28" s="147"/>
      <c r="AC28" s="147"/>
      <c r="AD28" s="147"/>
      <c r="AE28" s="147"/>
      <c r="AF28" s="147"/>
      <c r="AG28" s="147" t="s">
        <v>182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4" t="s">
        <v>196</v>
      </c>
      <c r="D29" s="245"/>
      <c r="E29" s="245"/>
      <c r="F29" s="245"/>
      <c r="G29" s="245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184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46"/>
      <c r="D30" s="247"/>
      <c r="E30" s="247"/>
      <c r="F30" s="247"/>
      <c r="G30" s="24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2">
        <v>7</v>
      </c>
      <c r="B31" s="173" t="s">
        <v>202</v>
      </c>
      <c r="C31" s="183" t="s">
        <v>203</v>
      </c>
      <c r="D31" s="174" t="s">
        <v>178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179</v>
      </c>
      <c r="T31" s="178" t="s">
        <v>180</v>
      </c>
      <c r="U31" s="157">
        <v>0</v>
      </c>
      <c r="V31" s="157">
        <f>ROUND(E31*U31,2)</f>
        <v>0</v>
      </c>
      <c r="W31" s="157"/>
      <c r="X31" s="157" t="s">
        <v>181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182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4" t="s">
        <v>196</v>
      </c>
      <c r="D32" s="245"/>
      <c r="E32" s="245"/>
      <c r="F32" s="245"/>
      <c r="G32" s="245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184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46"/>
      <c r="D33" s="247"/>
      <c r="E33" s="247"/>
      <c r="F33" s="247"/>
      <c r="G33" s="24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2">
        <v>8</v>
      </c>
      <c r="B34" s="173" t="s">
        <v>204</v>
      </c>
      <c r="C34" s="183" t="s">
        <v>205</v>
      </c>
      <c r="D34" s="174" t="s">
        <v>178</v>
      </c>
      <c r="E34" s="175">
        <v>1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/>
      <c r="S34" s="177" t="s">
        <v>179</v>
      </c>
      <c r="T34" s="178" t="s">
        <v>180</v>
      </c>
      <c r="U34" s="157">
        <v>0</v>
      </c>
      <c r="V34" s="157">
        <f>ROUND(E34*U34,2)</f>
        <v>0</v>
      </c>
      <c r="W34" s="157"/>
      <c r="X34" s="157" t="s">
        <v>181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182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1" x14ac:dyDescent="0.2">
      <c r="A35" s="154"/>
      <c r="B35" s="155"/>
      <c r="C35" s="244" t="s">
        <v>206</v>
      </c>
      <c r="D35" s="245"/>
      <c r="E35" s="245"/>
      <c r="F35" s="245"/>
      <c r="G35" s="245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184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79" t="str">
        <f>C35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46"/>
      <c r="D36" s="247"/>
      <c r="E36" s="247"/>
      <c r="F36" s="247"/>
      <c r="G36" s="24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3"/>
      <c r="B37" s="4"/>
      <c r="C37" s="185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AE37">
        <v>15</v>
      </c>
      <c r="AF37">
        <v>21</v>
      </c>
      <c r="AG37" t="s">
        <v>161</v>
      </c>
    </row>
    <row r="38" spans="1:60" x14ac:dyDescent="0.2">
      <c r="A38" s="150"/>
      <c r="B38" s="151" t="s">
        <v>29</v>
      </c>
      <c r="C38" s="186"/>
      <c r="D38" s="152"/>
      <c r="E38" s="153"/>
      <c r="F38" s="153"/>
      <c r="G38" s="181">
        <f>G8+G21</f>
        <v>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AE38">
        <f>SUMIF(L7:L36,AE37,G7:G36)</f>
        <v>0</v>
      </c>
      <c r="AF38">
        <f>SUMIF(L7:L36,AF37,G7:G36)</f>
        <v>0</v>
      </c>
      <c r="AG38" t="s">
        <v>207</v>
      </c>
    </row>
    <row r="39" spans="1:60" x14ac:dyDescent="0.2">
      <c r="C39" s="187"/>
      <c r="D39" s="10"/>
      <c r="AG39" t="s">
        <v>208</v>
      </c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22">
    <mergeCell ref="C20:G20"/>
    <mergeCell ref="A1:G1"/>
    <mergeCell ref="C2:G2"/>
    <mergeCell ref="C3:G3"/>
    <mergeCell ref="C4:G4"/>
    <mergeCell ref="C10:G10"/>
    <mergeCell ref="C11:G11"/>
    <mergeCell ref="C12:G12"/>
    <mergeCell ref="C14:G14"/>
    <mergeCell ref="C16:G16"/>
    <mergeCell ref="C18:G18"/>
    <mergeCell ref="C19:G19"/>
    <mergeCell ref="C32:G32"/>
    <mergeCell ref="C33:G33"/>
    <mergeCell ref="C35:G35"/>
    <mergeCell ref="C36:G36"/>
    <mergeCell ref="C23:G23"/>
    <mergeCell ref="C24:G24"/>
    <mergeCell ref="C26:G26"/>
    <mergeCell ref="C27:G27"/>
    <mergeCell ref="C29:G29"/>
    <mergeCell ref="C30:G3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23" activePane="bottomLeft" state="frozen"/>
      <selection pane="bottomLeft" activeCell="F27" sqref="F27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209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50</v>
      </c>
      <c r="C4" s="254" t="s">
        <v>51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45</v>
      </c>
      <c r="C8" s="182" t="s">
        <v>76</v>
      </c>
      <c r="D8" s="164"/>
      <c r="E8" s="165"/>
      <c r="F8" s="166"/>
      <c r="G8" s="166">
        <f>SUMIF(AG9:AG25,"&lt;&gt;NOR",G9:G25)</f>
        <v>0</v>
      </c>
      <c r="H8" s="166"/>
      <c r="I8" s="166">
        <f>SUM(I9:I25)</f>
        <v>0</v>
      </c>
      <c r="J8" s="166"/>
      <c r="K8" s="166">
        <f>SUM(K9:K25)</f>
        <v>0</v>
      </c>
      <c r="L8" s="166"/>
      <c r="M8" s="166">
        <f>SUM(M9:M25)</f>
        <v>0</v>
      </c>
      <c r="N8" s="166"/>
      <c r="O8" s="166">
        <f>SUM(O9:O25)</f>
        <v>0</v>
      </c>
      <c r="P8" s="166"/>
      <c r="Q8" s="166">
        <f>SUM(Q9:Q25)</f>
        <v>0</v>
      </c>
      <c r="R8" s="166"/>
      <c r="S8" s="166"/>
      <c r="T8" s="167"/>
      <c r="U8" s="161"/>
      <c r="V8" s="161">
        <f>SUM(V9:V25)</f>
        <v>0</v>
      </c>
      <c r="W8" s="161"/>
      <c r="X8" s="161"/>
      <c r="AG8" t="s">
        <v>175</v>
      </c>
    </row>
    <row r="9" spans="1:60" outlineLevel="1" x14ac:dyDescent="0.2">
      <c r="A9" s="172">
        <v>1</v>
      </c>
      <c r="B9" s="173" t="s">
        <v>45</v>
      </c>
      <c r="C9" s="183" t="s">
        <v>210</v>
      </c>
      <c r="D9" s="174"/>
      <c r="E9" s="175">
        <v>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0</v>
      </c>
      <c r="V9" s="157">
        <f>ROUND(E9*U9,2)</f>
        <v>0</v>
      </c>
      <c r="W9" s="157"/>
      <c r="X9" s="157" t="s">
        <v>181</v>
      </c>
      <c r="Y9" s="147"/>
      <c r="Z9" s="147"/>
      <c r="AA9" s="147"/>
      <c r="AB9" s="147"/>
      <c r="AC9" s="147"/>
      <c r="AD9" s="147"/>
      <c r="AE9" s="147"/>
      <c r="AF9" s="147"/>
      <c r="AG9" s="147" t="s">
        <v>211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45" outlineLevel="1" x14ac:dyDescent="0.2">
      <c r="A10" s="154"/>
      <c r="B10" s="155"/>
      <c r="C10" s="184" t="s">
        <v>212</v>
      </c>
      <c r="D10" s="159"/>
      <c r="E10" s="160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190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4" t="s">
        <v>213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7"/>
      <c r="Z11" s="147"/>
      <c r="AA11" s="147"/>
      <c r="AB11" s="147"/>
      <c r="AC11" s="147"/>
      <c r="AD11" s="147"/>
      <c r="AE11" s="147"/>
      <c r="AF11" s="147"/>
      <c r="AG11" s="147" t="s">
        <v>190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54"/>
      <c r="B12" s="155"/>
      <c r="C12" s="184" t="s">
        <v>214</v>
      </c>
      <c r="D12" s="159"/>
      <c r="E12" s="160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190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54"/>
      <c r="B13" s="155"/>
      <c r="C13" s="184" t="s">
        <v>215</v>
      </c>
      <c r="D13" s="159"/>
      <c r="E13" s="160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190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4" t="s">
        <v>216</v>
      </c>
      <c r="D14" s="159"/>
      <c r="E14" s="160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190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33.75" outlineLevel="1" x14ac:dyDescent="0.2">
      <c r="A15" s="154"/>
      <c r="B15" s="155"/>
      <c r="C15" s="184" t="s">
        <v>217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190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54"/>
      <c r="B16" s="155"/>
      <c r="C16" s="184" t="s">
        <v>218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190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54"/>
      <c r="B17" s="155"/>
      <c r="C17" s="184" t="s">
        <v>219</v>
      </c>
      <c r="D17" s="159"/>
      <c r="E17" s="160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190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1" x14ac:dyDescent="0.2">
      <c r="A18" s="154"/>
      <c r="B18" s="155"/>
      <c r="C18" s="184" t="s">
        <v>220</v>
      </c>
      <c r="D18" s="159"/>
      <c r="E18" s="160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190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45" outlineLevel="1" x14ac:dyDescent="0.2">
      <c r="A19" s="154"/>
      <c r="B19" s="155"/>
      <c r="C19" s="184" t="s">
        <v>221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190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184" t="s">
        <v>222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190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54"/>
      <c r="B21" s="155"/>
      <c r="C21" s="184" t="s">
        <v>223</v>
      </c>
      <c r="D21" s="159"/>
      <c r="E21" s="160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190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184" t="s">
        <v>224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190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184" t="s">
        <v>225</v>
      </c>
      <c r="D23" s="159"/>
      <c r="E23" s="160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190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54"/>
      <c r="B24" s="155"/>
      <c r="C24" s="184" t="s">
        <v>226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190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46"/>
      <c r="D25" s="247"/>
      <c r="E25" s="247"/>
      <c r="F25" s="247"/>
      <c r="G25" s="24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2" t="s">
        <v>174</v>
      </c>
      <c r="B26" s="163" t="s">
        <v>109</v>
      </c>
      <c r="C26" s="182" t="s">
        <v>110</v>
      </c>
      <c r="D26" s="164"/>
      <c r="E26" s="165"/>
      <c r="F26" s="166"/>
      <c r="G26" s="166">
        <f>SUMIF(AG27:AG48,"&lt;&gt;NOR",G27:G48)</f>
        <v>0</v>
      </c>
      <c r="H26" s="166"/>
      <c r="I26" s="166">
        <f>SUM(I27:I48)</f>
        <v>0</v>
      </c>
      <c r="J26" s="166"/>
      <c r="K26" s="166">
        <f>SUM(K27:K48)</f>
        <v>0</v>
      </c>
      <c r="L26" s="166"/>
      <c r="M26" s="166">
        <f>SUM(M27:M48)</f>
        <v>0</v>
      </c>
      <c r="N26" s="166"/>
      <c r="O26" s="166">
        <f>SUM(O27:O48)</f>
        <v>0.52</v>
      </c>
      <c r="P26" s="166"/>
      <c r="Q26" s="166">
        <f>SUM(Q27:Q48)</f>
        <v>0</v>
      </c>
      <c r="R26" s="166"/>
      <c r="S26" s="166"/>
      <c r="T26" s="167"/>
      <c r="U26" s="161"/>
      <c r="V26" s="161">
        <f>SUM(V27:V48)</f>
        <v>59.91</v>
      </c>
      <c r="W26" s="161"/>
      <c r="X26" s="161"/>
      <c r="AG26" t="s">
        <v>175</v>
      </c>
    </row>
    <row r="27" spans="1:60" ht="22.5" outlineLevel="1" x14ac:dyDescent="0.2">
      <c r="A27" s="172">
        <v>2</v>
      </c>
      <c r="B27" s="173" t="s">
        <v>227</v>
      </c>
      <c r="C27" s="183" t="s">
        <v>228</v>
      </c>
      <c r="D27" s="174" t="s">
        <v>229</v>
      </c>
      <c r="E27" s="175">
        <v>35.200000000000003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1.2149999999999999E-2</v>
      </c>
      <c r="O27" s="177">
        <f>ROUND(E27*N27,2)</f>
        <v>0.43</v>
      </c>
      <c r="P27" s="177">
        <v>0</v>
      </c>
      <c r="Q27" s="177">
        <f>ROUND(E27*P27,2)</f>
        <v>0</v>
      </c>
      <c r="R27" s="177" t="s">
        <v>230</v>
      </c>
      <c r="S27" s="177" t="s">
        <v>188</v>
      </c>
      <c r="T27" s="178" t="s">
        <v>188</v>
      </c>
      <c r="U27" s="157">
        <v>1.01</v>
      </c>
      <c r="V27" s="157">
        <f>ROUND(E27*U27,2)</f>
        <v>35.549999999999997</v>
      </c>
      <c r="W27" s="157"/>
      <c r="X27" s="157" t="s">
        <v>231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4" t="s">
        <v>233</v>
      </c>
      <c r="D28" s="159"/>
      <c r="E28" s="160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190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4" t="s">
        <v>234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190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184" t="s">
        <v>235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190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4" t="s">
        <v>236</v>
      </c>
      <c r="D31" s="159"/>
      <c r="E31" s="160">
        <v>35.200000000000003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190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46"/>
      <c r="D32" s="247"/>
      <c r="E32" s="247"/>
      <c r="F32" s="247"/>
      <c r="G32" s="24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2">
        <v>3</v>
      </c>
      <c r="B33" s="173" t="s">
        <v>237</v>
      </c>
      <c r="C33" s="183" t="s">
        <v>238</v>
      </c>
      <c r="D33" s="174" t="s">
        <v>229</v>
      </c>
      <c r="E33" s="175">
        <v>9.4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 t="s">
        <v>230</v>
      </c>
      <c r="S33" s="177" t="s">
        <v>188</v>
      </c>
      <c r="T33" s="178" t="s">
        <v>188</v>
      </c>
      <c r="U33" s="157">
        <v>0.43</v>
      </c>
      <c r="V33" s="157">
        <f>ROUND(E33*U33,2)</f>
        <v>4.04</v>
      </c>
      <c r="W33" s="157"/>
      <c r="X33" s="157" t="s">
        <v>231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239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4" t="s">
        <v>234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190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4" t="s">
        <v>235</v>
      </c>
      <c r="D35" s="159"/>
      <c r="E35" s="160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190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184" t="s">
        <v>240</v>
      </c>
      <c r="D36" s="159"/>
      <c r="E36" s="160">
        <v>9.4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190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46"/>
      <c r="D37" s="247"/>
      <c r="E37" s="247"/>
      <c r="F37" s="247"/>
      <c r="G37" s="24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2">
        <v>4</v>
      </c>
      <c r="B38" s="173" t="s">
        <v>241</v>
      </c>
      <c r="C38" s="183" t="s">
        <v>242</v>
      </c>
      <c r="D38" s="174" t="s">
        <v>229</v>
      </c>
      <c r="E38" s="175">
        <v>11.8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 t="s">
        <v>230</v>
      </c>
      <c r="S38" s="177" t="s">
        <v>188</v>
      </c>
      <c r="T38" s="178" t="s">
        <v>188</v>
      </c>
      <c r="U38" s="157">
        <v>0.28000000000000003</v>
      </c>
      <c r="V38" s="157">
        <f>ROUND(E38*U38,2)</f>
        <v>3.3</v>
      </c>
      <c r="W38" s="157"/>
      <c r="X38" s="157" t="s">
        <v>231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232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184" t="s">
        <v>234</v>
      </c>
      <c r="D39" s="159"/>
      <c r="E39" s="160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190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184" t="s">
        <v>235</v>
      </c>
      <c r="D40" s="159"/>
      <c r="E40" s="160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190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54"/>
      <c r="B41" s="155"/>
      <c r="C41" s="184" t="s">
        <v>243</v>
      </c>
      <c r="D41" s="159"/>
      <c r="E41" s="160">
        <v>11.8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190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46"/>
      <c r="D42" s="247"/>
      <c r="E42" s="247"/>
      <c r="F42" s="247"/>
      <c r="G42" s="24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2">
        <v>5</v>
      </c>
      <c r="B43" s="173" t="s">
        <v>244</v>
      </c>
      <c r="C43" s="183" t="s">
        <v>245</v>
      </c>
      <c r="D43" s="174" t="s">
        <v>229</v>
      </c>
      <c r="E43" s="175">
        <v>35.200000000000003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179</v>
      </c>
      <c r="T43" s="178" t="s">
        <v>180</v>
      </c>
      <c r="U43" s="157">
        <v>0.28000000000000003</v>
      </c>
      <c r="V43" s="157">
        <f>ROUND(E43*U43,2)</f>
        <v>9.86</v>
      </c>
      <c r="W43" s="157"/>
      <c r="X43" s="157" t="s">
        <v>231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232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4" t="s">
        <v>246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190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54"/>
      <c r="B45" s="155"/>
      <c r="C45" s="184" t="s">
        <v>247</v>
      </c>
      <c r="D45" s="159"/>
      <c r="E45" s="160">
        <v>35.200000000000003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7"/>
      <c r="Z45" s="147"/>
      <c r="AA45" s="147"/>
      <c r="AB45" s="147"/>
      <c r="AC45" s="147"/>
      <c r="AD45" s="147"/>
      <c r="AE45" s="147"/>
      <c r="AF45" s="147"/>
      <c r="AG45" s="147" t="s">
        <v>190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46"/>
      <c r="D46" s="247"/>
      <c r="E46" s="247"/>
      <c r="F46" s="247"/>
      <c r="G46" s="24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2">
        <v>6</v>
      </c>
      <c r="B47" s="173" t="s">
        <v>248</v>
      </c>
      <c r="C47" s="183" t="s">
        <v>249</v>
      </c>
      <c r="D47" s="174" t="s">
        <v>250</v>
      </c>
      <c r="E47" s="175">
        <v>4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2.1250000000000002E-2</v>
      </c>
      <c r="O47" s="177">
        <f>ROUND(E47*N47,2)</f>
        <v>0.09</v>
      </c>
      <c r="P47" s="177">
        <v>0</v>
      </c>
      <c r="Q47" s="177">
        <f>ROUND(E47*P47,2)</f>
        <v>0</v>
      </c>
      <c r="R47" s="177"/>
      <c r="S47" s="177" t="s">
        <v>179</v>
      </c>
      <c r="T47" s="178" t="s">
        <v>251</v>
      </c>
      <c r="U47" s="157">
        <v>1.79</v>
      </c>
      <c r="V47" s="157">
        <f>ROUND(E47*U47,2)</f>
        <v>7.16</v>
      </c>
      <c r="W47" s="157"/>
      <c r="X47" s="157" t="s">
        <v>231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239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9"/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2" t="s">
        <v>174</v>
      </c>
      <c r="B49" s="163" t="s">
        <v>117</v>
      </c>
      <c r="C49" s="182" t="s">
        <v>118</v>
      </c>
      <c r="D49" s="164"/>
      <c r="E49" s="165"/>
      <c r="F49" s="166"/>
      <c r="G49" s="166">
        <f>SUMIF(AG50:AG88,"&lt;&gt;NOR",G50:G88)</f>
        <v>0</v>
      </c>
      <c r="H49" s="166"/>
      <c r="I49" s="166">
        <f>SUM(I50:I88)</f>
        <v>0</v>
      </c>
      <c r="J49" s="166"/>
      <c r="K49" s="166">
        <f>SUM(K50:K88)</f>
        <v>0</v>
      </c>
      <c r="L49" s="166"/>
      <c r="M49" s="166">
        <f>SUM(M50:M88)</f>
        <v>0</v>
      </c>
      <c r="N49" s="166"/>
      <c r="O49" s="166">
        <f>SUM(O50:O88)</f>
        <v>16.560000000000002</v>
      </c>
      <c r="P49" s="166"/>
      <c r="Q49" s="166">
        <f>SUM(Q50:Q88)</f>
        <v>0</v>
      </c>
      <c r="R49" s="166"/>
      <c r="S49" s="166"/>
      <c r="T49" s="167"/>
      <c r="U49" s="161"/>
      <c r="V49" s="161">
        <f>SUM(V50:V88)</f>
        <v>343.21999999999997</v>
      </c>
      <c r="W49" s="161"/>
      <c r="X49" s="161"/>
      <c r="AG49" t="s">
        <v>175</v>
      </c>
    </row>
    <row r="50" spans="1:60" ht="22.5" outlineLevel="1" x14ac:dyDescent="0.2">
      <c r="A50" s="172">
        <v>7</v>
      </c>
      <c r="B50" s="173" t="s">
        <v>252</v>
      </c>
      <c r="C50" s="183" t="s">
        <v>253</v>
      </c>
      <c r="D50" s="174" t="s">
        <v>254</v>
      </c>
      <c r="E50" s="175">
        <v>13.965870000000001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0.28782000000000002</v>
      </c>
      <c r="O50" s="177">
        <f>ROUND(E50*N50,2)</f>
        <v>4.0199999999999996</v>
      </c>
      <c r="P50" s="177">
        <v>0</v>
      </c>
      <c r="Q50" s="177">
        <f>ROUND(E50*P50,2)</f>
        <v>0</v>
      </c>
      <c r="R50" s="177" t="s">
        <v>230</v>
      </c>
      <c r="S50" s="177" t="s">
        <v>188</v>
      </c>
      <c r="T50" s="178" t="s">
        <v>188</v>
      </c>
      <c r="U50" s="157">
        <v>3.7490000000000001</v>
      </c>
      <c r="V50" s="157">
        <f>ROUND(E50*U50,2)</f>
        <v>52.36</v>
      </c>
      <c r="W50" s="157"/>
      <c r="X50" s="157" t="s">
        <v>231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232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184" t="s">
        <v>255</v>
      </c>
      <c r="D51" s="159"/>
      <c r="E51" s="160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190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184" t="s">
        <v>256</v>
      </c>
      <c r="D52" s="159"/>
      <c r="E52" s="160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190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184" t="s">
        <v>257</v>
      </c>
      <c r="D53" s="159"/>
      <c r="E53" s="160">
        <v>7.9227600000000002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190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184" t="s">
        <v>258</v>
      </c>
      <c r="D54" s="159"/>
      <c r="E54" s="160">
        <v>0.19735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190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54"/>
      <c r="B55" s="155"/>
      <c r="C55" s="184" t="s">
        <v>259</v>
      </c>
      <c r="D55" s="159"/>
      <c r="E55" s="160">
        <v>0.84821000000000002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7"/>
      <c r="Z55" s="147"/>
      <c r="AA55" s="147"/>
      <c r="AB55" s="147"/>
      <c r="AC55" s="147"/>
      <c r="AD55" s="147"/>
      <c r="AE55" s="147"/>
      <c r="AF55" s="147"/>
      <c r="AG55" s="147" t="s">
        <v>190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184" t="s">
        <v>260</v>
      </c>
      <c r="D56" s="159"/>
      <c r="E56" s="160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190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54"/>
      <c r="B57" s="155"/>
      <c r="C57" s="184" t="s">
        <v>261</v>
      </c>
      <c r="D57" s="159"/>
      <c r="E57" s="160">
        <v>0.10299999999999999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7"/>
      <c r="Z57" s="147"/>
      <c r="AA57" s="147"/>
      <c r="AB57" s="147"/>
      <c r="AC57" s="147"/>
      <c r="AD57" s="147"/>
      <c r="AE57" s="147"/>
      <c r="AF57" s="147"/>
      <c r="AG57" s="147" t="s">
        <v>190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184" t="s">
        <v>262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190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54"/>
      <c r="B59" s="155"/>
      <c r="C59" s="184" t="s">
        <v>263</v>
      </c>
      <c r="D59" s="159"/>
      <c r="E59" s="160">
        <v>4.8945600000000002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7"/>
      <c r="Z59" s="147"/>
      <c r="AA59" s="147"/>
      <c r="AB59" s="147"/>
      <c r="AC59" s="147"/>
      <c r="AD59" s="147"/>
      <c r="AE59" s="147"/>
      <c r="AF59" s="147"/>
      <c r="AG59" s="147" t="s">
        <v>190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46"/>
      <c r="D60" s="247"/>
      <c r="E60" s="247"/>
      <c r="F60" s="247"/>
      <c r="G60" s="24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2">
        <v>8</v>
      </c>
      <c r="B61" s="173" t="s">
        <v>264</v>
      </c>
      <c r="C61" s="183" t="s">
        <v>265</v>
      </c>
      <c r="D61" s="174" t="s">
        <v>229</v>
      </c>
      <c r="E61" s="175">
        <v>67.795500000000004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9.5000000000000001E-2</v>
      </c>
      <c r="O61" s="177">
        <f>ROUND(E61*N61,2)</f>
        <v>6.44</v>
      </c>
      <c r="P61" s="177">
        <v>0</v>
      </c>
      <c r="Q61" s="177">
        <f>ROUND(E61*P61,2)</f>
        <v>0</v>
      </c>
      <c r="R61" s="177" t="s">
        <v>230</v>
      </c>
      <c r="S61" s="177" t="s">
        <v>188</v>
      </c>
      <c r="T61" s="178" t="s">
        <v>188</v>
      </c>
      <c r="U61" s="157">
        <v>0.47</v>
      </c>
      <c r="V61" s="157">
        <f>ROUND(E61*U61,2)</f>
        <v>31.86</v>
      </c>
      <c r="W61" s="157"/>
      <c r="X61" s="157" t="s">
        <v>231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232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61" t="s">
        <v>266</v>
      </c>
      <c r="D62" s="262"/>
      <c r="E62" s="262"/>
      <c r="F62" s="262"/>
      <c r="G62" s="262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267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184" t="s">
        <v>255</v>
      </c>
      <c r="D63" s="159"/>
      <c r="E63" s="160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190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184" t="s">
        <v>256</v>
      </c>
      <c r="D64" s="159"/>
      <c r="E64" s="160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190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184" t="s">
        <v>268</v>
      </c>
      <c r="D65" s="159"/>
      <c r="E65" s="160">
        <v>38.46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190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184" t="s">
        <v>269</v>
      </c>
      <c r="D66" s="159"/>
      <c r="E66" s="160">
        <v>0.95799999999999996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190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184" t="s">
        <v>270</v>
      </c>
      <c r="D67" s="159"/>
      <c r="E67" s="160">
        <v>4.1174999999999997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190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184" t="s">
        <v>260</v>
      </c>
      <c r="D68" s="159"/>
      <c r="E68" s="160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190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184" t="s">
        <v>271</v>
      </c>
      <c r="D69" s="159"/>
      <c r="E69" s="160">
        <v>0.5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190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4" t="s">
        <v>262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190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184" t="s">
        <v>272</v>
      </c>
      <c r="D71" s="159"/>
      <c r="E71" s="160">
        <v>23.76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190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6"/>
      <c r="D72" s="247"/>
      <c r="E72" s="247"/>
      <c r="F72" s="247"/>
      <c r="G72" s="24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33.75" outlineLevel="1" x14ac:dyDescent="0.2">
      <c r="A73" s="172">
        <v>9</v>
      </c>
      <c r="B73" s="173" t="s">
        <v>273</v>
      </c>
      <c r="C73" s="183" t="s">
        <v>274</v>
      </c>
      <c r="D73" s="174" t="s">
        <v>229</v>
      </c>
      <c r="E73" s="175">
        <v>573.76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1.035E-2</v>
      </c>
      <c r="O73" s="177">
        <f>ROUND(E73*N73,2)</f>
        <v>5.94</v>
      </c>
      <c r="P73" s="177">
        <v>0</v>
      </c>
      <c r="Q73" s="177">
        <f>ROUND(E73*P73,2)</f>
        <v>0</v>
      </c>
      <c r="R73" s="177" t="s">
        <v>230</v>
      </c>
      <c r="S73" s="177" t="s">
        <v>188</v>
      </c>
      <c r="T73" s="178" t="s">
        <v>188</v>
      </c>
      <c r="U73" s="157">
        <v>0.35</v>
      </c>
      <c r="V73" s="157">
        <f>ROUND(E73*U73,2)</f>
        <v>200.82</v>
      </c>
      <c r="W73" s="157"/>
      <c r="X73" s="157" t="s">
        <v>231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232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61" t="s">
        <v>266</v>
      </c>
      <c r="D74" s="262"/>
      <c r="E74" s="262"/>
      <c r="F74" s="262"/>
      <c r="G74" s="262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267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4" t="s">
        <v>255</v>
      </c>
      <c r="D75" s="159"/>
      <c r="E75" s="160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190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4" t="s">
        <v>275</v>
      </c>
      <c r="D76" s="159"/>
      <c r="E76" s="160">
        <v>573.76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190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46"/>
      <c r="D77" s="247"/>
      <c r="E77" s="247"/>
      <c r="F77" s="247"/>
      <c r="G77" s="24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2">
        <v>10</v>
      </c>
      <c r="B78" s="173" t="s">
        <v>276</v>
      </c>
      <c r="C78" s="183" t="s">
        <v>277</v>
      </c>
      <c r="D78" s="174" t="s">
        <v>278</v>
      </c>
      <c r="E78" s="175">
        <v>215.48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7.2000000000000005E-4</v>
      </c>
      <c r="O78" s="177">
        <f>ROUND(E78*N78,2)</f>
        <v>0.16</v>
      </c>
      <c r="P78" s="177">
        <v>0</v>
      </c>
      <c r="Q78" s="177">
        <f>ROUND(E78*P78,2)</f>
        <v>0</v>
      </c>
      <c r="R78" s="177"/>
      <c r="S78" s="177" t="s">
        <v>179</v>
      </c>
      <c r="T78" s="178" t="s">
        <v>180</v>
      </c>
      <c r="U78" s="157">
        <v>0.27</v>
      </c>
      <c r="V78" s="157">
        <f>ROUND(E78*U78,2)</f>
        <v>58.18</v>
      </c>
      <c r="W78" s="157"/>
      <c r="X78" s="157" t="s">
        <v>231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232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4" t="s">
        <v>255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190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184" t="s">
        <v>256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190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4" t="s">
        <v>279</v>
      </c>
      <c r="D81" s="159"/>
      <c r="E81" s="160">
        <v>153.84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7"/>
      <c r="Z81" s="147"/>
      <c r="AA81" s="147"/>
      <c r="AB81" s="147"/>
      <c r="AC81" s="147"/>
      <c r="AD81" s="147"/>
      <c r="AE81" s="147"/>
      <c r="AF81" s="147"/>
      <c r="AG81" s="147" t="s">
        <v>190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4" t="s">
        <v>280</v>
      </c>
      <c r="D82" s="159"/>
      <c r="E82" s="160">
        <v>4.79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190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54"/>
      <c r="B83" s="155"/>
      <c r="C83" s="184" t="s">
        <v>281</v>
      </c>
      <c r="D83" s="159"/>
      <c r="E83" s="160">
        <v>27.45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7"/>
      <c r="Z83" s="147"/>
      <c r="AA83" s="147"/>
      <c r="AB83" s="147"/>
      <c r="AC83" s="147"/>
      <c r="AD83" s="147"/>
      <c r="AE83" s="147"/>
      <c r="AF83" s="147"/>
      <c r="AG83" s="147" t="s">
        <v>190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184" t="s">
        <v>260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190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184" t="s">
        <v>282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190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184" t="s">
        <v>262</v>
      </c>
      <c r="D86" s="159"/>
      <c r="E86" s="160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190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4" t="s">
        <v>283</v>
      </c>
      <c r="D87" s="159"/>
      <c r="E87" s="160">
        <v>28.4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190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46"/>
      <c r="D88" s="247"/>
      <c r="E88" s="247"/>
      <c r="F88" s="247"/>
      <c r="G88" s="24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x14ac:dyDescent="0.2">
      <c r="A89" s="162" t="s">
        <v>174</v>
      </c>
      <c r="B89" s="163" t="s">
        <v>120</v>
      </c>
      <c r="C89" s="182" t="s">
        <v>121</v>
      </c>
      <c r="D89" s="164"/>
      <c r="E89" s="165"/>
      <c r="F89" s="166"/>
      <c r="G89" s="166">
        <f>SUMIF(AG90:AG104,"&lt;&gt;NOR",G90:G104)</f>
        <v>0</v>
      </c>
      <c r="H89" s="166"/>
      <c r="I89" s="166">
        <f>SUM(I90:I104)</f>
        <v>0</v>
      </c>
      <c r="J89" s="166"/>
      <c r="K89" s="166">
        <f>SUM(K90:K104)</f>
        <v>0</v>
      </c>
      <c r="L89" s="166"/>
      <c r="M89" s="166">
        <f>SUM(M90:M104)</f>
        <v>0</v>
      </c>
      <c r="N89" s="166"/>
      <c r="O89" s="166">
        <f>SUM(O90:O104)</f>
        <v>2.39</v>
      </c>
      <c r="P89" s="166"/>
      <c r="Q89" s="166">
        <f>SUM(Q90:Q104)</f>
        <v>0</v>
      </c>
      <c r="R89" s="166"/>
      <c r="S89" s="166"/>
      <c r="T89" s="167"/>
      <c r="U89" s="161"/>
      <c r="V89" s="161">
        <f>SUM(V90:V104)</f>
        <v>104.86</v>
      </c>
      <c r="W89" s="161"/>
      <c r="X89" s="161"/>
      <c r="AG89" t="s">
        <v>175</v>
      </c>
    </row>
    <row r="90" spans="1:60" outlineLevel="1" x14ac:dyDescent="0.2">
      <c r="A90" s="172">
        <v>11</v>
      </c>
      <c r="B90" s="173" t="s">
        <v>284</v>
      </c>
      <c r="C90" s="183" t="s">
        <v>285</v>
      </c>
      <c r="D90" s="174" t="s">
        <v>229</v>
      </c>
      <c r="E90" s="175">
        <v>403.30799999999999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5.9199999999999999E-3</v>
      </c>
      <c r="O90" s="177">
        <f>ROUND(E90*N90,2)</f>
        <v>2.39</v>
      </c>
      <c r="P90" s="177">
        <v>0</v>
      </c>
      <c r="Q90" s="177">
        <f>ROUND(E90*P90,2)</f>
        <v>0</v>
      </c>
      <c r="R90" s="177" t="s">
        <v>286</v>
      </c>
      <c r="S90" s="177" t="s">
        <v>188</v>
      </c>
      <c r="T90" s="178" t="s">
        <v>188</v>
      </c>
      <c r="U90" s="157">
        <v>0.26</v>
      </c>
      <c r="V90" s="157">
        <f>ROUND(E90*U90,2)</f>
        <v>104.86</v>
      </c>
      <c r="W90" s="157"/>
      <c r="X90" s="157" t="s">
        <v>231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232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184" t="s">
        <v>287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190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4" t="s">
        <v>246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190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184" t="s">
        <v>247</v>
      </c>
      <c r="D93" s="159"/>
      <c r="E93" s="160">
        <v>35.200000000000003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190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184" t="s">
        <v>288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190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4" t="s">
        <v>289</v>
      </c>
      <c r="D95" s="159"/>
      <c r="E95" s="160">
        <v>259.2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7"/>
      <c r="Z95" s="147"/>
      <c r="AA95" s="147"/>
      <c r="AB95" s="147"/>
      <c r="AC95" s="147"/>
      <c r="AD95" s="147"/>
      <c r="AE95" s="147"/>
      <c r="AF95" s="147"/>
      <c r="AG95" s="147" t="s">
        <v>190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184" t="s">
        <v>290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190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4" t="s">
        <v>291</v>
      </c>
      <c r="D97" s="159"/>
      <c r="E97" s="160">
        <v>41.69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7"/>
      <c r="Z97" s="147"/>
      <c r="AA97" s="147"/>
      <c r="AB97" s="147"/>
      <c r="AC97" s="147"/>
      <c r="AD97" s="147"/>
      <c r="AE97" s="147"/>
      <c r="AF97" s="147"/>
      <c r="AG97" s="147" t="s">
        <v>190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4" t="s">
        <v>292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190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4" t="s">
        <v>293</v>
      </c>
      <c r="D99" s="159"/>
      <c r="E99" s="160">
        <v>67.218000000000004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7"/>
      <c r="Z99" s="147"/>
      <c r="AA99" s="147"/>
      <c r="AB99" s="147"/>
      <c r="AC99" s="147"/>
      <c r="AD99" s="147"/>
      <c r="AE99" s="147"/>
      <c r="AF99" s="147"/>
      <c r="AG99" s="147" t="s">
        <v>190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46"/>
      <c r="D100" s="247"/>
      <c r="E100" s="247"/>
      <c r="F100" s="247"/>
      <c r="G100" s="24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2">
        <v>12</v>
      </c>
      <c r="B101" s="173" t="s">
        <v>294</v>
      </c>
      <c r="C101" s="183" t="s">
        <v>295</v>
      </c>
      <c r="D101" s="174" t="s">
        <v>296</v>
      </c>
      <c r="E101" s="175">
        <v>30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179</v>
      </c>
      <c r="T101" s="178" t="s">
        <v>180</v>
      </c>
      <c r="U101" s="157">
        <v>0</v>
      </c>
      <c r="V101" s="157">
        <f>ROUND(E101*U101,2)</f>
        <v>0</v>
      </c>
      <c r="W101" s="157"/>
      <c r="X101" s="157" t="s">
        <v>231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232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4" t="s">
        <v>297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190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4" t="s">
        <v>298</v>
      </c>
      <c r="D103" s="159"/>
      <c r="E103" s="160">
        <v>30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190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6"/>
      <c r="D104" s="247"/>
      <c r="E104" s="247"/>
      <c r="F104" s="247"/>
      <c r="G104" s="24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185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x14ac:dyDescent="0.2">
      <c r="A105" s="162" t="s">
        <v>174</v>
      </c>
      <c r="B105" s="163" t="s">
        <v>122</v>
      </c>
      <c r="C105" s="182" t="s">
        <v>123</v>
      </c>
      <c r="D105" s="164"/>
      <c r="E105" s="165"/>
      <c r="F105" s="166"/>
      <c r="G105" s="166">
        <f>SUMIF(AG106:AG133,"&lt;&gt;NOR",G106:G133)</f>
        <v>0</v>
      </c>
      <c r="H105" s="166"/>
      <c r="I105" s="166">
        <f>SUM(I106:I133)</f>
        <v>0</v>
      </c>
      <c r="J105" s="166"/>
      <c r="K105" s="166">
        <f>SUM(K106:K133)</f>
        <v>0</v>
      </c>
      <c r="L105" s="166"/>
      <c r="M105" s="166">
        <f>SUM(M106:M133)</f>
        <v>0</v>
      </c>
      <c r="N105" s="166"/>
      <c r="O105" s="166">
        <f>SUM(O106:O133)</f>
        <v>0.06</v>
      </c>
      <c r="P105" s="166"/>
      <c r="Q105" s="166">
        <f>SUM(Q106:Q133)</f>
        <v>0</v>
      </c>
      <c r="R105" s="166"/>
      <c r="S105" s="166"/>
      <c r="T105" s="167"/>
      <c r="U105" s="161"/>
      <c r="V105" s="161">
        <f>SUM(V106:V133)</f>
        <v>494.90999999999997</v>
      </c>
      <c r="W105" s="161"/>
      <c r="X105" s="161"/>
      <c r="AG105" t="s">
        <v>175</v>
      </c>
    </row>
    <row r="106" spans="1:60" ht="56.25" outlineLevel="1" x14ac:dyDescent="0.2">
      <c r="A106" s="172">
        <v>13</v>
      </c>
      <c r="B106" s="173" t="s">
        <v>299</v>
      </c>
      <c r="C106" s="183" t="s">
        <v>300</v>
      </c>
      <c r="D106" s="174" t="s">
        <v>229</v>
      </c>
      <c r="E106" s="175">
        <v>1411.5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4.0000000000000003E-5</v>
      </c>
      <c r="O106" s="177">
        <f>ROUND(E106*N106,2)</f>
        <v>0.06</v>
      </c>
      <c r="P106" s="177">
        <v>0</v>
      </c>
      <c r="Q106" s="177">
        <f>ROUND(E106*P106,2)</f>
        <v>0</v>
      </c>
      <c r="R106" s="177" t="s">
        <v>230</v>
      </c>
      <c r="S106" s="177" t="s">
        <v>188</v>
      </c>
      <c r="T106" s="178" t="s">
        <v>188</v>
      </c>
      <c r="U106" s="157">
        <v>0.35</v>
      </c>
      <c r="V106" s="157">
        <f>ROUND(E106*U106,2)</f>
        <v>494.03</v>
      </c>
      <c r="W106" s="157"/>
      <c r="X106" s="157" t="s">
        <v>231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232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184" t="s">
        <v>255</v>
      </c>
      <c r="D107" s="159"/>
      <c r="E107" s="160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190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184" t="s">
        <v>301</v>
      </c>
      <c r="D108" s="159"/>
      <c r="E108" s="160">
        <v>1411.5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190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46"/>
      <c r="D109" s="247"/>
      <c r="E109" s="247"/>
      <c r="F109" s="247"/>
      <c r="G109" s="24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2">
        <v>14</v>
      </c>
      <c r="B110" s="173" t="s">
        <v>302</v>
      </c>
      <c r="C110" s="183" t="s">
        <v>303</v>
      </c>
      <c r="D110" s="174" t="s">
        <v>229</v>
      </c>
      <c r="E110" s="175">
        <v>141.15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7"/>
      <c r="S110" s="177" t="s">
        <v>179</v>
      </c>
      <c r="T110" s="178" t="s">
        <v>180</v>
      </c>
      <c r="U110" s="157">
        <v>0</v>
      </c>
      <c r="V110" s="157">
        <f>ROUND(E110*U110,2)</f>
        <v>0</v>
      </c>
      <c r="W110" s="157"/>
      <c r="X110" s="157" t="s">
        <v>231</v>
      </c>
      <c r="Y110" s="147"/>
      <c r="Z110" s="147"/>
      <c r="AA110" s="147"/>
      <c r="AB110" s="147"/>
      <c r="AC110" s="147"/>
      <c r="AD110" s="147"/>
      <c r="AE110" s="147"/>
      <c r="AF110" s="147"/>
      <c r="AG110" s="147" t="s">
        <v>232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54"/>
      <c r="B111" s="155"/>
      <c r="C111" s="184" t="s">
        <v>255</v>
      </c>
      <c r="D111" s="159"/>
      <c r="E111" s="160"/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7"/>
      <c r="Z111" s="147"/>
      <c r="AA111" s="147"/>
      <c r="AB111" s="147"/>
      <c r="AC111" s="147"/>
      <c r="AD111" s="147"/>
      <c r="AE111" s="147"/>
      <c r="AF111" s="147"/>
      <c r="AG111" s="147" t="s">
        <v>190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184" t="s">
        <v>304</v>
      </c>
      <c r="D112" s="159"/>
      <c r="E112" s="160">
        <v>141.15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190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54"/>
      <c r="B113" s="155"/>
      <c r="C113" s="246"/>
      <c r="D113" s="247"/>
      <c r="E113" s="247"/>
      <c r="F113" s="247"/>
      <c r="G113" s="24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7"/>
      <c r="Z113" s="147"/>
      <c r="AA113" s="147"/>
      <c r="AB113" s="147"/>
      <c r="AC113" s="147"/>
      <c r="AD113" s="147"/>
      <c r="AE113" s="147"/>
      <c r="AF113" s="147"/>
      <c r="AG113" s="147" t="s">
        <v>185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2">
        <v>15</v>
      </c>
      <c r="B114" s="173" t="s">
        <v>305</v>
      </c>
      <c r="C114" s="183" t="s">
        <v>306</v>
      </c>
      <c r="D114" s="174" t="s">
        <v>178</v>
      </c>
      <c r="E114" s="175">
        <v>2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0</v>
      </c>
      <c r="O114" s="177">
        <f>ROUND(E114*N114,2)</f>
        <v>0</v>
      </c>
      <c r="P114" s="177">
        <v>0</v>
      </c>
      <c r="Q114" s="177">
        <f>ROUND(E114*P114,2)</f>
        <v>0</v>
      </c>
      <c r="R114" s="177"/>
      <c r="S114" s="177" t="s">
        <v>179</v>
      </c>
      <c r="T114" s="178" t="s">
        <v>180</v>
      </c>
      <c r="U114" s="157">
        <v>0.02</v>
      </c>
      <c r="V114" s="157">
        <f>ROUND(E114*U114,2)</f>
        <v>0.04</v>
      </c>
      <c r="W114" s="157"/>
      <c r="X114" s="157" t="s">
        <v>231</v>
      </c>
      <c r="Y114" s="147"/>
      <c r="Z114" s="147"/>
      <c r="AA114" s="147"/>
      <c r="AB114" s="147"/>
      <c r="AC114" s="147"/>
      <c r="AD114" s="147"/>
      <c r="AE114" s="147"/>
      <c r="AF114" s="147"/>
      <c r="AG114" s="147" t="s">
        <v>232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54"/>
      <c r="B115" s="155"/>
      <c r="C115" s="184" t="s">
        <v>255</v>
      </c>
      <c r="D115" s="159"/>
      <c r="E115" s="160"/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7"/>
      <c r="Z115" s="147"/>
      <c r="AA115" s="147"/>
      <c r="AB115" s="147"/>
      <c r="AC115" s="147"/>
      <c r="AD115" s="147"/>
      <c r="AE115" s="147"/>
      <c r="AF115" s="147"/>
      <c r="AG115" s="147" t="s">
        <v>190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184" t="s">
        <v>105</v>
      </c>
      <c r="D116" s="159"/>
      <c r="E116" s="160">
        <v>2</v>
      </c>
      <c r="F116" s="157"/>
      <c r="G116" s="157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190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6"/>
      <c r="D117" s="247"/>
      <c r="E117" s="247"/>
      <c r="F117" s="247"/>
      <c r="G117" s="24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2">
        <v>16</v>
      </c>
      <c r="B118" s="173" t="s">
        <v>307</v>
      </c>
      <c r="C118" s="183" t="s">
        <v>308</v>
      </c>
      <c r="D118" s="174" t="s">
        <v>229</v>
      </c>
      <c r="E118" s="175">
        <v>2823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7"/>
      <c r="S118" s="177" t="s">
        <v>179</v>
      </c>
      <c r="T118" s="178" t="s">
        <v>180</v>
      </c>
      <c r="U118" s="157">
        <v>0</v>
      </c>
      <c r="V118" s="157">
        <f>ROUND(E118*U118,2)</f>
        <v>0</v>
      </c>
      <c r="W118" s="157"/>
      <c r="X118" s="157" t="s">
        <v>231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232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184" t="s">
        <v>255</v>
      </c>
      <c r="D119" s="159"/>
      <c r="E119" s="160"/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190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184" t="s">
        <v>309</v>
      </c>
      <c r="D120" s="159"/>
      <c r="E120" s="160">
        <v>2823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190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46"/>
      <c r="D121" s="247"/>
      <c r="E121" s="247"/>
      <c r="F121" s="247"/>
      <c r="G121" s="24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2">
        <v>17</v>
      </c>
      <c r="B122" s="173" t="s">
        <v>310</v>
      </c>
      <c r="C122" s="183" t="s">
        <v>311</v>
      </c>
      <c r="D122" s="174" t="s">
        <v>312</v>
      </c>
      <c r="E122" s="175">
        <v>3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/>
      <c r="S122" s="177" t="s">
        <v>179</v>
      </c>
      <c r="T122" s="178" t="s">
        <v>180</v>
      </c>
      <c r="U122" s="157">
        <v>0.28000000000000003</v>
      </c>
      <c r="V122" s="157">
        <f>ROUND(E122*U122,2)</f>
        <v>0.84</v>
      </c>
      <c r="W122" s="157"/>
      <c r="X122" s="157" t="s">
        <v>231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232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184" t="s">
        <v>313</v>
      </c>
      <c r="D123" s="159"/>
      <c r="E123" s="160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190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54"/>
      <c r="B124" s="155"/>
      <c r="C124" s="184" t="s">
        <v>107</v>
      </c>
      <c r="D124" s="159"/>
      <c r="E124" s="160">
        <v>3</v>
      </c>
      <c r="F124" s="157"/>
      <c r="G124" s="157"/>
      <c r="H124" s="157"/>
      <c r="I124" s="157"/>
      <c r="J124" s="157"/>
      <c r="K124" s="157"/>
      <c r="L124" s="157"/>
      <c r="M124" s="157"/>
      <c r="N124" s="157"/>
      <c r="O124" s="157"/>
      <c r="P124" s="157"/>
      <c r="Q124" s="157"/>
      <c r="R124" s="157"/>
      <c r="S124" s="157"/>
      <c r="T124" s="157"/>
      <c r="U124" s="157"/>
      <c r="V124" s="157"/>
      <c r="W124" s="157"/>
      <c r="X124" s="157"/>
      <c r="Y124" s="147"/>
      <c r="Z124" s="147"/>
      <c r="AA124" s="147"/>
      <c r="AB124" s="147"/>
      <c r="AC124" s="147"/>
      <c r="AD124" s="147"/>
      <c r="AE124" s="147"/>
      <c r="AF124" s="147"/>
      <c r="AG124" s="147" t="s">
        <v>190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46"/>
      <c r="D125" s="247"/>
      <c r="E125" s="247"/>
      <c r="F125" s="247"/>
      <c r="G125" s="24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2">
        <v>18</v>
      </c>
      <c r="B126" s="173" t="s">
        <v>314</v>
      </c>
      <c r="C126" s="183" t="s">
        <v>315</v>
      </c>
      <c r="D126" s="174" t="s">
        <v>312</v>
      </c>
      <c r="E126" s="175">
        <v>1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7"/>
      <c r="S126" s="177" t="s">
        <v>179</v>
      </c>
      <c r="T126" s="178" t="s">
        <v>180</v>
      </c>
      <c r="U126" s="157">
        <v>0</v>
      </c>
      <c r="V126" s="157">
        <f>ROUND(E126*U126,2)</f>
        <v>0</v>
      </c>
      <c r="W126" s="157"/>
      <c r="X126" s="157" t="s">
        <v>231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232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9"/>
      <c r="D127" s="260"/>
      <c r="E127" s="260"/>
      <c r="F127" s="260"/>
      <c r="G127" s="260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185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2">
        <v>19</v>
      </c>
      <c r="B128" s="173" t="s">
        <v>316</v>
      </c>
      <c r="C128" s="183" t="s">
        <v>317</v>
      </c>
      <c r="D128" s="174" t="s">
        <v>312</v>
      </c>
      <c r="E128" s="175">
        <v>1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7"/>
      <c r="S128" s="177" t="s">
        <v>179</v>
      </c>
      <c r="T128" s="178" t="s">
        <v>180</v>
      </c>
      <c r="U128" s="157">
        <v>0</v>
      </c>
      <c r="V128" s="157">
        <f>ROUND(E128*U128,2)</f>
        <v>0</v>
      </c>
      <c r="W128" s="157"/>
      <c r="X128" s="157" t="s">
        <v>231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232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9"/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2">
        <v>20</v>
      </c>
      <c r="B130" s="173" t="s">
        <v>318</v>
      </c>
      <c r="C130" s="183" t="s">
        <v>319</v>
      </c>
      <c r="D130" s="174" t="s">
        <v>312</v>
      </c>
      <c r="E130" s="175">
        <v>10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7"/>
      <c r="S130" s="177" t="s">
        <v>179</v>
      </c>
      <c r="T130" s="178" t="s">
        <v>180</v>
      </c>
      <c r="U130" s="157">
        <v>0</v>
      </c>
      <c r="V130" s="157">
        <f>ROUND(E130*U130,2)</f>
        <v>0</v>
      </c>
      <c r="W130" s="157"/>
      <c r="X130" s="157" t="s">
        <v>231</v>
      </c>
      <c r="Y130" s="147"/>
      <c r="Z130" s="147"/>
      <c r="AA130" s="147"/>
      <c r="AB130" s="147"/>
      <c r="AC130" s="147"/>
      <c r="AD130" s="147"/>
      <c r="AE130" s="147"/>
      <c r="AF130" s="147"/>
      <c r="AG130" s="147" t="s">
        <v>232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54"/>
      <c r="B131" s="155"/>
      <c r="C131" s="259"/>
      <c r="D131" s="260"/>
      <c r="E131" s="260"/>
      <c r="F131" s="260"/>
      <c r="G131" s="260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7"/>
      <c r="Z131" s="147"/>
      <c r="AA131" s="147"/>
      <c r="AB131" s="147"/>
      <c r="AC131" s="147"/>
      <c r="AD131" s="147"/>
      <c r="AE131" s="147"/>
      <c r="AF131" s="147"/>
      <c r="AG131" s="147" t="s">
        <v>185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2">
        <v>21</v>
      </c>
      <c r="B132" s="173" t="s">
        <v>320</v>
      </c>
      <c r="C132" s="183" t="s">
        <v>321</v>
      </c>
      <c r="D132" s="174" t="s">
        <v>296</v>
      </c>
      <c r="E132" s="175">
        <v>20</v>
      </c>
      <c r="F132" s="176"/>
      <c r="G132" s="177">
        <f>ROUND(E132*F132,2)</f>
        <v>0</v>
      </c>
      <c r="H132" s="176"/>
      <c r="I132" s="177">
        <f>ROUND(E132*H132,2)</f>
        <v>0</v>
      </c>
      <c r="J132" s="176"/>
      <c r="K132" s="177">
        <f>ROUND(E132*J132,2)</f>
        <v>0</v>
      </c>
      <c r="L132" s="177">
        <v>21</v>
      </c>
      <c r="M132" s="177">
        <f>G132*(1+L132/100)</f>
        <v>0</v>
      </c>
      <c r="N132" s="177">
        <v>0</v>
      </c>
      <c r="O132" s="177">
        <f>ROUND(E132*N132,2)</f>
        <v>0</v>
      </c>
      <c r="P132" s="177">
        <v>0</v>
      </c>
      <c r="Q132" s="177">
        <f>ROUND(E132*P132,2)</f>
        <v>0</v>
      </c>
      <c r="R132" s="177"/>
      <c r="S132" s="177" t="s">
        <v>179</v>
      </c>
      <c r="T132" s="178" t="s">
        <v>180</v>
      </c>
      <c r="U132" s="157">
        <v>0</v>
      </c>
      <c r="V132" s="157">
        <f>ROUND(E132*U132,2)</f>
        <v>0</v>
      </c>
      <c r="W132" s="157"/>
      <c r="X132" s="157" t="s">
        <v>231</v>
      </c>
      <c r="Y132" s="147"/>
      <c r="Z132" s="147"/>
      <c r="AA132" s="147"/>
      <c r="AB132" s="147"/>
      <c r="AC132" s="147"/>
      <c r="AD132" s="147"/>
      <c r="AE132" s="147"/>
      <c r="AF132" s="147"/>
      <c r="AG132" s="147" t="s">
        <v>232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54"/>
      <c r="B133" s="155"/>
      <c r="C133" s="259"/>
      <c r="D133" s="260"/>
      <c r="E133" s="260"/>
      <c r="F133" s="260"/>
      <c r="G133" s="260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7"/>
      <c r="Z133" s="147"/>
      <c r="AA133" s="147"/>
      <c r="AB133" s="147"/>
      <c r="AC133" s="147"/>
      <c r="AD133" s="147"/>
      <c r="AE133" s="147"/>
      <c r="AF133" s="147"/>
      <c r="AG133" s="147" t="s">
        <v>185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2" t="s">
        <v>174</v>
      </c>
      <c r="B134" s="163" t="s">
        <v>124</v>
      </c>
      <c r="C134" s="182" t="s">
        <v>125</v>
      </c>
      <c r="D134" s="164"/>
      <c r="E134" s="165"/>
      <c r="F134" s="166"/>
      <c r="G134" s="166">
        <f>SUMIF(AG135:AG257,"&lt;&gt;NOR",G135:G257)</f>
        <v>0</v>
      </c>
      <c r="H134" s="166"/>
      <c r="I134" s="166">
        <f>SUM(I135:I257)</f>
        <v>0</v>
      </c>
      <c r="J134" s="166"/>
      <c r="K134" s="166">
        <f>SUM(K135:K257)</f>
        <v>0</v>
      </c>
      <c r="L134" s="166"/>
      <c r="M134" s="166">
        <f>SUM(M135:M257)</f>
        <v>0</v>
      </c>
      <c r="N134" s="166"/>
      <c r="O134" s="166">
        <f>SUM(O135:O257)</f>
        <v>0</v>
      </c>
      <c r="P134" s="166"/>
      <c r="Q134" s="166">
        <f>SUM(Q135:Q257)</f>
        <v>45.63000000000001</v>
      </c>
      <c r="R134" s="166"/>
      <c r="S134" s="166"/>
      <c r="T134" s="167"/>
      <c r="U134" s="161"/>
      <c r="V134" s="161">
        <f>SUM(V135:V257)</f>
        <v>1384.3499999999997</v>
      </c>
      <c r="W134" s="161"/>
      <c r="X134" s="161"/>
      <c r="AG134" t="s">
        <v>175</v>
      </c>
    </row>
    <row r="135" spans="1:60" ht="22.5" outlineLevel="1" x14ac:dyDescent="0.2">
      <c r="A135" s="172">
        <v>22</v>
      </c>
      <c r="B135" s="173" t="s">
        <v>322</v>
      </c>
      <c r="C135" s="183" t="s">
        <v>323</v>
      </c>
      <c r="D135" s="174" t="s">
        <v>254</v>
      </c>
      <c r="E135" s="175">
        <v>3.38978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1.6</v>
      </c>
      <c r="Q135" s="177">
        <f>ROUND(E135*P135,2)</f>
        <v>5.42</v>
      </c>
      <c r="R135" s="177" t="s">
        <v>324</v>
      </c>
      <c r="S135" s="177" t="s">
        <v>188</v>
      </c>
      <c r="T135" s="178" t="s">
        <v>188</v>
      </c>
      <c r="U135" s="157">
        <v>4.2889999999999997</v>
      </c>
      <c r="V135" s="157">
        <f>ROUND(E135*U135,2)</f>
        <v>14.54</v>
      </c>
      <c r="W135" s="157"/>
      <c r="X135" s="157" t="s">
        <v>231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232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184" t="s">
        <v>255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190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54"/>
      <c r="B137" s="155"/>
      <c r="C137" s="184" t="s">
        <v>256</v>
      </c>
      <c r="D137" s="159"/>
      <c r="E137" s="160"/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7"/>
      <c r="Z137" s="147"/>
      <c r="AA137" s="147"/>
      <c r="AB137" s="147"/>
      <c r="AC137" s="147"/>
      <c r="AD137" s="147"/>
      <c r="AE137" s="147"/>
      <c r="AF137" s="147"/>
      <c r="AG137" s="147" t="s">
        <v>190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184" t="s">
        <v>325</v>
      </c>
      <c r="D138" s="159"/>
      <c r="E138" s="160">
        <v>1.923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190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54"/>
      <c r="B139" s="155"/>
      <c r="C139" s="184" t="s">
        <v>326</v>
      </c>
      <c r="D139" s="159"/>
      <c r="E139" s="160">
        <v>4.7899999999999998E-2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7"/>
      <c r="Z139" s="147"/>
      <c r="AA139" s="147"/>
      <c r="AB139" s="147"/>
      <c r="AC139" s="147"/>
      <c r="AD139" s="147"/>
      <c r="AE139" s="147"/>
      <c r="AF139" s="147"/>
      <c r="AG139" s="147" t="s">
        <v>190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184" t="s">
        <v>327</v>
      </c>
      <c r="D140" s="159"/>
      <c r="E140" s="160">
        <v>0.20588000000000001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190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54"/>
      <c r="B141" s="155"/>
      <c r="C141" s="184" t="s">
        <v>260</v>
      </c>
      <c r="D141" s="159"/>
      <c r="E141" s="160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7"/>
      <c r="Z141" s="147"/>
      <c r="AA141" s="147"/>
      <c r="AB141" s="147"/>
      <c r="AC141" s="147"/>
      <c r="AD141" s="147"/>
      <c r="AE141" s="147"/>
      <c r="AF141" s="147"/>
      <c r="AG141" s="147" t="s">
        <v>190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184" t="s">
        <v>328</v>
      </c>
      <c r="D142" s="159"/>
      <c r="E142" s="160">
        <v>2.5000000000000001E-2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190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184" t="s">
        <v>262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190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184" t="s">
        <v>329</v>
      </c>
      <c r="D144" s="159"/>
      <c r="E144" s="160">
        <v>1.1879999999999999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190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46"/>
      <c r="D145" s="247"/>
      <c r="E145" s="247"/>
      <c r="F145" s="247"/>
      <c r="G145" s="24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185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ht="22.5" outlineLevel="1" x14ac:dyDescent="0.2">
      <c r="A146" s="172">
        <v>23</v>
      </c>
      <c r="B146" s="173" t="s">
        <v>330</v>
      </c>
      <c r="C146" s="183" t="s">
        <v>331</v>
      </c>
      <c r="D146" s="174" t="s">
        <v>254</v>
      </c>
      <c r="E146" s="175">
        <v>13.965870000000001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1.6</v>
      </c>
      <c r="Q146" s="177">
        <f>ROUND(E146*P146,2)</f>
        <v>22.35</v>
      </c>
      <c r="R146" s="177" t="s">
        <v>324</v>
      </c>
      <c r="S146" s="177" t="s">
        <v>188</v>
      </c>
      <c r="T146" s="178" t="s">
        <v>188</v>
      </c>
      <c r="U146" s="157">
        <v>4.5549999999999997</v>
      </c>
      <c r="V146" s="157">
        <f>ROUND(E146*U146,2)</f>
        <v>63.61</v>
      </c>
      <c r="W146" s="157"/>
      <c r="X146" s="157" t="s">
        <v>231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232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184" t="s">
        <v>255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190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54"/>
      <c r="B148" s="155"/>
      <c r="C148" s="184" t="s">
        <v>256</v>
      </c>
      <c r="D148" s="159"/>
      <c r="E148" s="160"/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7"/>
      <c r="Z148" s="147"/>
      <c r="AA148" s="147"/>
      <c r="AB148" s="147"/>
      <c r="AC148" s="147"/>
      <c r="AD148" s="147"/>
      <c r="AE148" s="147"/>
      <c r="AF148" s="147"/>
      <c r="AG148" s="147" t="s">
        <v>190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54"/>
      <c r="B149" s="155"/>
      <c r="C149" s="184" t="s">
        <v>257</v>
      </c>
      <c r="D149" s="159"/>
      <c r="E149" s="160">
        <v>7.9227600000000002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7"/>
      <c r="Z149" s="147"/>
      <c r="AA149" s="147"/>
      <c r="AB149" s="147"/>
      <c r="AC149" s="147"/>
      <c r="AD149" s="147"/>
      <c r="AE149" s="147"/>
      <c r="AF149" s="147"/>
      <c r="AG149" s="147" t="s">
        <v>190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184" t="s">
        <v>258</v>
      </c>
      <c r="D150" s="159"/>
      <c r="E150" s="160">
        <v>0.19735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190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54"/>
      <c r="B151" s="155"/>
      <c r="C151" s="184" t="s">
        <v>259</v>
      </c>
      <c r="D151" s="159"/>
      <c r="E151" s="160">
        <v>0.84821000000000002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7"/>
      <c r="Z151" s="147"/>
      <c r="AA151" s="147"/>
      <c r="AB151" s="147"/>
      <c r="AC151" s="147"/>
      <c r="AD151" s="147"/>
      <c r="AE151" s="147"/>
      <c r="AF151" s="147"/>
      <c r="AG151" s="147" t="s">
        <v>190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184" t="s">
        <v>260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190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54"/>
      <c r="B153" s="155"/>
      <c r="C153" s="184" t="s">
        <v>261</v>
      </c>
      <c r="D153" s="159"/>
      <c r="E153" s="160">
        <v>0.10299999999999999</v>
      </c>
      <c r="F153" s="157"/>
      <c r="G153" s="157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7"/>
      <c r="Z153" s="147"/>
      <c r="AA153" s="147"/>
      <c r="AB153" s="147"/>
      <c r="AC153" s="147"/>
      <c r="AD153" s="147"/>
      <c r="AE153" s="147"/>
      <c r="AF153" s="147"/>
      <c r="AG153" s="147" t="s">
        <v>190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184" t="s">
        <v>262</v>
      </c>
      <c r="D154" s="159"/>
      <c r="E154" s="160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190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54"/>
      <c r="B155" s="155"/>
      <c r="C155" s="184" t="s">
        <v>263</v>
      </c>
      <c r="D155" s="159"/>
      <c r="E155" s="160">
        <v>4.8945600000000002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7"/>
      <c r="Z155" s="147"/>
      <c r="AA155" s="147"/>
      <c r="AB155" s="147"/>
      <c r="AC155" s="147"/>
      <c r="AD155" s="147"/>
      <c r="AE155" s="147"/>
      <c r="AF155" s="147"/>
      <c r="AG155" s="147" t="s">
        <v>190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54"/>
      <c r="B156" s="155"/>
      <c r="C156" s="246"/>
      <c r="D156" s="247"/>
      <c r="E156" s="247"/>
      <c r="F156" s="247"/>
      <c r="G156" s="24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7"/>
      <c r="Z156" s="147"/>
      <c r="AA156" s="147"/>
      <c r="AB156" s="147"/>
      <c r="AC156" s="147"/>
      <c r="AD156" s="147"/>
      <c r="AE156" s="147"/>
      <c r="AF156" s="147"/>
      <c r="AG156" s="147" t="s">
        <v>185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2">
        <v>24</v>
      </c>
      <c r="B157" s="173" t="s">
        <v>332</v>
      </c>
      <c r="C157" s="183" t="s">
        <v>333</v>
      </c>
      <c r="D157" s="174" t="s">
        <v>334</v>
      </c>
      <c r="E157" s="175">
        <v>215.48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7">
        <v>0</v>
      </c>
      <c r="O157" s="177">
        <f>ROUND(E157*N157,2)</f>
        <v>0</v>
      </c>
      <c r="P157" s="177">
        <v>4.6000000000000001E-4</v>
      </c>
      <c r="Q157" s="177">
        <f>ROUND(E157*P157,2)</f>
        <v>0.1</v>
      </c>
      <c r="R157" s="177" t="s">
        <v>324</v>
      </c>
      <c r="S157" s="177" t="s">
        <v>188</v>
      </c>
      <c r="T157" s="178" t="s">
        <v>188</v>
      </c>
      <c r="U157" s="157">
        <v>3.15</v>
      </c>
      <c r="V157" s="157">
        <f>ROUND(E157*U157,2)</f>
        <v>678.76</v>
      </c>
      <c r="W157" s="157"/>
      <c r="X157" s="157" t="s">
        <v>231</v>
      </c>
      <c r="Y157" s="147"/>
      <c r="Z157" s="147"/>
      <c r="AA157" s="147"/>
      <c r="AB157" s="147"/>
      <c r="AC157" s="147"/>
      <c r="AD157" s="147"/>
      <c r="AE157" s="147"/>
      <c r="AF157" s="147"/>
      <c r="AG157" s="147" t="s">
        <v>232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54"/>
      <c r="B158" s="155"/>
      <c r="C158" s="184" t="s">
        <v>255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7"/>
      <c r="Z158" s="147"/>
      <c r="AA158" s="147"/>
      <c r="AB158" s="147"/>
      <c r="AC158" s="147"/>
      <c r="AD158" s="147"/>
      <c r="AE158" s="147"/>
      <c r="AF158" s="147"/>
      <c r="AG158" s="147" t="s">
        <v>190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184" t="s">
        <v>256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190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54"/>
      <c r="B160" s="155"/>
      <c r="C160" s="184" t="s">
        <v>279</v>
      </c>
      <c r="D160" s="159"/>
      <c r="E160" s="160">
        <v>153.84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7"/>
      <c r="Z160" s="147"/>
      <c r="AA160" s="147"/>
      <c r="AB160" s="147"/>
      <c r="AC160" s="147"/>
      <c r="AD160" s="147"/>
      <c r="AE160" s="147"/>
      <c r="AF160" s="147"/>
      <c r="AG160" s="147" t="s">
        <v>190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184" t="s">
        <v>280</v>
      </c>
      <c r="D161" s="159"/>
      <c r="E161" s="160">
        <v>4.79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190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54"/>
      <c r="B162" s="155"/>
      <c r="C162" s="184" t="s">
        <v>281</v>
      </c>
      <c r="D162" s="159"/>
      <c r="E162" s="160">
        <v>27.45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7"/>
      <c r="Z162" s="147"/>
      <c r="AA162" s="147"/>
      <c r="AB162" s="147"/>
      <c r="AC162" s="147"/>
      <c r="AD162" s="147"/>
      <c r="AE162" s="147"/>
      <c r="AF162" s="147"/>
      <c r="AG162" s="147" t="s">
        <v>190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54"/>
      <c r="B163" s="155"/>
      <c r="C163" s="184" t="s">
        <v>260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7"/>
      <c r="Z163" s="147"/>
      <c r="AA163" s="147"/>
      <c r="AB163" s="147"/>
      <c r="AC163" s="147"/>
      <c r="AD163" s="147"/>
      <c r="AE163" s="147"/>
      <c r="AF163" s="147"/>
      <c r="AG163" s="147" t="s">
        <v>190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184" t="s">
        <v>282</v>
      </c>
      <c r="D164" s="159"/>
      <c r="E164" s="160">
        <v>1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190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54"/>
      <c r="B165" s="155"/>
      <c r="C165" s="184" t="s">
        <v>262</v>
      </c>
      <c r="D165" s="159"/>
      <c r="E165" s="160"/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7"/>
      <c r="Z165" s="147"/>
      <c r="AA165" s="147"/>
      <c r="AB165" s="147"/>
      <c r="AC165" s="147"/>
      <c r="AD165" s="147"/>
      <c r="AE165" s="147"/>
      <c r="AF165" s="147"/>
      <c r="AG165" s="147" t="s">
        <v>190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184" t="s">
        <v>283</v>
      </c>
      <c r="D166" s="159"/>
      <c r="E166" s="160">
        <v>28.4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190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1" x14ac:dyDescent="0.2">
      <c r="A167" s="154"/>
      <c r="B167" s="155"/>
      <c r="C167" s="246"/>
      <c r="D167" s="247"/>
      <c r="E167" s="247"/>
      <c r="F167" s="247"/>
      <c r="G167" s="24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7"/>
      <c r="Z167" s="147"/>
      <c r="AA167" s="147"/>
      <c r="AB167" s="147"/>
      <c r="AC167" s="147"/>
      <c r="AD167" s="147"/>
      <c r="AE167" s="147"/>
      <c r="AF167" s="147"/>
      <c r="AG167" s="147" t="s">
        <v>185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2">
        <v>25</v>
      </c>
      <c r="B168" s="173" t="s">
        <v>335</v>
      </c>
      <c r="C168" s="183" t="s">
        <v>336</v>
      </c>
      <c r="D168" s="174" t="s">
        <v>229</v>
      </c>
      <c r="E168" s="175">
        <v>20.338650000000001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7">
        <v>0</v>
      </c>
      <c r="O168" s="177">
        <f>ROUND(E168*N168,2)</f>
        <v>0</v>
      </c>
      <c r="P168" s="177">
        <v>4.8700000000000002E-3</v>
      </c>
      <c r="Q168" s="177">
        <f>ROUND(E168*P168,2)</f>
        <v>0.1</v>
      </c>
      <c r="R168" s="177" t="s">
        <v>337</v>
      </c>
      <c r="S168" s="177" t="s">
        <v>188</v>
      </c>
      <c r="T168" s="178" t="s">
        <v>188</v>
      </c>
      <c r="U168" s="157">
        <v>4.1000000000000002E-2</v>
      </c>
      <c r="V168" s="157">
        <f>ROUND(E168*U168,2)</f>
        <v>0.83</v>
      </c>
      <c r="W168" s="157"/>
      <c r="X168" s="157" t="s">
        <v>231</v>
      </c>
      <c r="Y168" s="147"/>
      <c r="Z168" s="147"/>
      <c r="AA168" s="147"/>
      <c r="AB168" s="147"/>
      <c r="AC168" s="147"/>
      <c r="AD168" s="147"/>
      <c r="AE168" s="147"/>
      <c r="AF168" s="147"/>
      <c r="AG168" s="147" t="s">
        <v>232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1" x14ac:dyDescent="0.2">
      <c r="A169" s="154"/>
      <c r="B169" s="155"/>
      <c r="C169" s="184" t="s">
        <v>338</v>
      </c>
      <c r="D169" s="159"/>
      <c r="E169" s="160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7"/>
      <c r="Z169" s="147"/>
      <c r="AA169" s="147"/>
      <c r="AB169" s="147"/>
      <c r="AC169" s="147"/>
      <c r="AD169" s="147"/>
      <c r="AE169" s="147"/>
      <c r="AF169" s="147"/>
      <c r="AG169" s="147" t="s">
        <v>190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54"/>
      <c r="B170" s="155"/>
      <c r="C170" s="184" t="s">
        <v>255</v>
      </c>
      <c r="D170" s="159"/>
      <c r="E170" s="160"/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7"/>
      <c r="Z170" s="147"/>
      <c r="AA170" s="147"/>
      <c r="AB170" s="147"/>
      <c r="AC170" s="147"/>
      <c r="AD170" s="147"/>
      <c r="AE170" s="147"/>
      <c r="AF170" s="147"/>
      <c r="AG170" s="147" t="s">
        <v>190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54"/>
      <c r="B171" s="155"/>
      <c r="C171" s="184" t="s">
        <v>256</v>
      </c>
      <c r="D171" s="159"/>
      <c r="E171" s="160"/>
      <c r="F171" s="157"/>
      <c r="G171" s="157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7"/>
      <c r="Z171" s="147"/>
      <c r="AA171" s="147"/>
      <c r="AB171" s="147"/>
      <c r="AC171" s="147"/>
      <c r="AD171" s="147"/>
      <c r="AE171" s="147"/>
      <c r="AF171" s="147"/>
      <c r="AG171" s="147" t="s">
        <v>190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54"/>
      <c r="B172" s="155"/>
      <c r="C172" s="184" t="s">
        <v>268</v>
      </c>
      <c r="D172" s="159"/>
      <c r="E172" s="160">
        <v>38.46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7"/>
      <c r="Z172" s="147"/>
      <c r="AA172" s="147"/>
      <c r="AB172" s="147"/>
      <c r="AC172" s="147"/>
      <c r="AD172" s="147"/>
      <c r="AE172" s="147"/>
      <c r="AF172" s="147"/>
      <c r="AG172" s="147" t="s">
        <v>190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54"/>
      <c r="B173" s="155"/>
      <c r="C173" s="184" t="s">
        <v>269</v>
      </c>
      <c r="D173" s="159"/>
      <c r="E173" s="160">
        <v>0.95799999999999996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7"/>
      <c r="Z173" s="147"/>
      <c r="AA173" s="147"/>
      <c r="AB173" s="147"/>
      <c r="AC173" s="147"/>
      <c r="AD173" s="147"/>
      <c r="AE173" s="147"/>
      <c r="AF173" s="147"/>
      <c r="AG173" s="147" t="s">
        <v>190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54"/>
      <c r="B174" s="155"/>
      <c r="C174" s="184" t="s">
        <v>270</v>
      </c>
      <c r="D174" s="159"/>
      <c r="E174" s="160">
        <v>4.1174999999999997</v>
      </c>
      <c r="F174" s="157"/>
      <c r="G174" s="157"/>
      <c r="H174" s="157"/>
      <c r="I174" s="157"/>
      <c r="J174" s="157"/>
      <c r="K174" s="157"/>
      <c r="L174" s="157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47"/>
      <c r="Z174" s="147"/>
      <c r="AA174" s="147"/>
      <c r="AB174" s="147"/>
      <c r="AC174" s="147"/>
      <c r="AD174" s="147"/>
      <c r="AE174" s="147"/>
      <c r="AF174" s="147"/>
      <c r="AG174" s="147" t="s">
        <v>190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">
      <c r="A175" s="154"/>
      <c r="B175" s="155"/>
      <c r="C175" s="184" t="s">
        <v>260</v>
      </c>
      <c r="D175" s="159"/>
      <c r="E175" s="160"/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7"/>
      <c r="Z175" s="147"/>
      <c r="AA175" s="147"/>
      <c r="AB175" s="147"/>
      <c r="AC175" s="147"/>
      <c r="AD175" s="147"/>
      <c r="AE175" s="147"/>
      <c r="AF175" s="147"/>
      <c r="AG175" s="147" t="s">
        <v>190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1" x14ac:dyDescent="0.2">
      <c r="A176" s="154"/>
      <c r="B176" s="155"/>
      <c r="C176" s="184" t="s">
        <v>271</v>
      </c>
      <c r="D176" s="159"/>
      <c r="E176" s="160">
        <v>0.5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7"/>
      <c r="Z176" s="147"/>
      <c r="AA176" s="147"/>
      <c r="AB176" s="147"/>
      <c r="AC176" s="147"/>
      <c r="AD176" s="147"/>
      <c r="AE176" s="147"/>
      <c r="AF176" s="147"/>
      <c r="AG176" s="147" t="s">
        <v>190</v>
      </c>
      <c r="AH176" s="147">
        <v>0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54"/>
      <c r="B177" s="155"/>
      <c r="C177" s="184" t="s">
        <v>262</v>
      </c>
      <c r="D177" s="159"/>
      <c r="E177" s="160"/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7"/>
      <c r="Z177" s="147"/>
      <c r="AA177" s="147"/>
      <c r="AB177" s="147"/>
      <c r="AC177" s="147"/>
      <c r="AD177" s="147"/>
      <c r="AE177" s="147"/>
      <c r="AF177" s="147"/>
      <c r="AG177" s="147" t="s">
        <v>190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">
      <c r="A178" s="154"/>
      <c r="B178" s="155"/>
      <c r="C178" s="184" t="s">
        <v>272</v>
      </c>
      <c r="D178" s="159"/>
      <c r="E178" s="160">
        <v>23.76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7"/>
      <c r="Z178" s="147"/>
      <c r="AA178" s="147"/>
      <c r="AB178" s="147"/>
      <c r="AC178" s="147"/>
      <c r="AD178" s="147"/>
      <c r="AE178" s="147"/>
      <c r="AF178" s="147"/>
      <c r="AG178" s="147" t="s">
        <v>190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54"/>
      <c r="B179" s="155"/>
      <c r="C179" s="184" t="s">
        <v>339</v>
      </c>
      <c r="D179" s="159"/>
      <c r="E179" s="160"/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7"/>
      <c r="Z179" s="147"/>
      <c r="AA179" s="147"/>
      <c r="AB179" s="147"/>
      <c r="AC179" s="147"/>
      <c r="AD179" s="147"/>
      <c r="AE179" s="147"/>
      <c r="AF179" s="147"/>
      <c r="AG179" s="147" t="s">
        <v>190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54"/>
      <c r="B180" s="155"/>
      <c r="C180" s="184" t="s">
        <v>340</v>
      </c>
      <c r="D180" s="159"/>
      <c r="E180" s="160">
        <v>-47.456850000000003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7"/>
      <c r="Z180" s="147"/>
      <c r="AA180" s="147"/>
      <c r="AB180" s="147"/>
      <c r="AC180" s="147"/>
      <c r="AD180" s="147"/>
      <c r="AE180" s="147"/>
      <c r="AF180" s="147"/>
      <c r="AG180" s="147" t="s">
        <v>190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54"/>
      <c r="B181" s="155"/>
      <c r="C181" s="246"/>
      <c r="D181" s="247"/>
      <c r="E181" s="247"/>
      <c r="F181" s="247"/>
      <c r="G181" s="24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7"/>
      <c r="Z181" s="147"/>
      <c r="AA181" s="147"/>
      <c r="AB181" s="147"/>
      <c r="AC181" s="147"/>
      <c r="AD181" s="147"/>
      <c r="AE181" s="147"/>
      <c r="AF181" s="147"/>
      <c r="AG181" s="147" t="s">
        <v>185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2">
        <v>26</v>
      </c>
      <c r="B182" s="173" t="s">
        <v>341</v>
      </c>
      <c r="C182" s="183" t="s">
        <v>342</v>
      </c>
      <c r="D182" s="174" t="s">
        <v>229</v>
      </c>
      <c r="E182" s="175">
        <v>300.89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7">
        <v>0</v>
      </c>
      <c r="O182" s="177">
        <f>ROUND(E182*N182,2)</f>
        <v>0</v>
      </c>
      <c r="P182" s="177">
        <v>5.0000000000000001E-3</v>
      </c>
      <c r="Q182" s="177">
        <f>ROUND(E182*P182,2)</f>
        <v>1.5</v>
      </c>
      <c r="R182" s="177" t="s">
        <v>343</v>
      </c>
      <c r="S182" s="177" t="s">
        <v>188</v>
      </c>
      <c r="T182" s="178" t="s">
        <v>188</v>
      </c>
      <c r="U182" s="157">
        <v>0.51</v>
      </c>
      <c r="V182" s="157">
        <f>ROUND(E182*U182,2)</f>
        <v>153.44999999999999</v>
      </c>
      <c r="W182" s="157"/>
      <c r="X182" s="157" t="s">
        <v>231</v>
      </c>
      <c r="Y182" s="147"/>
      <c r="Z182" s="147"/>
      <c r="AA182" s="147"/>
      <c r="AB182" s="147"/>
      <c r="AC182" s="147"/>
      <c r="AD182" s="147"/>
      <c r="AE182" s="147"/>
      <c r="AF182" s="147"/>
      <c r="AG182" s="147" t="s">
        <v>232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54"/>
      <c r="B183" s="155"/>
      <c r="C183" s="184" t="s">
        <v>288</v>
      </c>
      <c r="D183" s="159"/>
      <c r="E183" s="160"/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7"/>
      <c r="Z183" s="147"/>
      <c r="AA183" s="147"/>
      <c r="AB183" s="147"/>
      <c r="AC183" s="147"/>
      <c r="AD183" s="147"/>
      <c r="AE183" s="147"/>
      <c r="AF183" s="147"/>
      <c r="AG183" s="147" t="s">
        <v>190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">
      <c r="A184" s="154"/>
      <c r="B184" s="155"/>
      <c r="C184" s="184" t="s">
        <v>289</v>
      </c>
      <c r="D184" s="159"/>
      <c r="E184" s="160">
        <v>259.2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7"/>
      <c r="Z184" s="147"/>
      <c r="AA184" s="147"/>
      <c r="AB184" s="147"/>
      <c r="AC184" s="147"/>
      <c r="AD184" s="147"/>
      <c r="AE184" s="147"/>
      <c r="AF184" s="147"/>
      <c r="AG184" s="147" t="s">
        <v>190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54"/>
      <c r="B185" s="155"/>
      <c r="C185" s="184" t="s">
        <v>290</v>
      </c>
      <c r="D185" s="159"/>
      <c r="E185" s="160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7"/>
      <c r="Z185" s="147"/>
      <c r="AA185" s="147"/>
      <c r="AB185" s="147"/>
      <c r="AC185" s="147"/>
      <c r="AD185" s="147"/>
      <c r="AE185" s="147"/>
      <c r="AF185" s="147"/>
      <c r="AG185" s="147" t="s">
        <v>190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1" x14ac:dyDescent="0.2">
      <c r="A186" s="154"/>
      <c r="B186" s="155"/>
      <c r="C186" s="184" t="s">
        <v>291</v>
      </c>
      <c r="D186" s="159"/>
      <c r="E186" s="160">
        <v>41.69</v>
      </c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7"/>
      <c r="Z186" s="147"/>
      <c r="AA186" s="147"/>
      <c r="AB186" s="147"/>
      <c r="AC186" s="147"/>
      <c r="AD186" s="147"/>
      <c r="AE186" s="147"/>
      <c r="AF186" s="147"/>
      <c r="AG186" s="147" t="s">
        <v>190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54"/>
      <c r="B187" s="155"/>
      <c r="C187" s="246"/>
      <c r="D187" s="247"/>
      <c r="E187" s="247"/>
      <c r="F187" s="247"/>
      <c r="G187" s="24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7"/>
      <c r="Z187" s="147"/>
      <c r="AA187" s="147"/>
      <c r="AB187" s="147"/>
      <c r="AC187" s="147"/>
      <c r="AD187" s="147"/>
      <c r="AE187" s="147"/>
      <c r="AF187" s="147"/>
      <c r="AG187" s="147" t="s">
        <v>185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2">
        <v>27</v>
      </c>
      <c r="B188" s="173" t="s">
        <v>344</v>
      </c>
      <c r="C188" s="183" t="s">
        <v>345</v>
      </c>
      <c r="D188" s="174" t="s">
        <v>229</v>
      </c>
      <c r="E188" s="175">
        <v>110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7">
        <v>0</v>
      </c>
      <c r="O188" s="177">
        <f>ROUND(E188*N188,2)</f>
        <v>0</v>
      </c>
      <c r="P188" s="177">
        <v>4.0000000000000001E-3</v>
      </c>
      <c r="Q188" s="177">
        <f>ROUND(E188*P188,2)</f>
        <v>0.44</v>
      </c>
      <c r="R188" s="177" t="s">
        <v>343</v>
      </c>
      <c r="S188" s="177" t="s">
        <v>188</v>
      </c>
      <c r="T188" s="178" t="s">
        <v>188</v>
      </c>
      <c r="U188" s="157">
        <v>0.41</v>
      </c>
      <c r="V188" s="157">
        <f>ROUND(E188*U188,2)</f>
        <v>45.1</v>
      </c>
      <c r="W188" s="157"/>
      <c r="X188" s="157" t="s">
        <v>231</v>
      </c>
      <c r="Y188" s="147"/>
      <c r="Z188" s="147"/>
      <c r="AA188" s="147"/>
      <c r="AB188" s="147"/>
      <c r="AC188" s="147"/>
      <c r="AD188" s="147"/>
      <c r="AE188" s="147"/>
      <c r="AF188" s="147"/>
      <c r="AG188" s="147" t="s">
        <v>232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54"/>
      <c r="B189" s="155"/>
      <c r="C189" s="184" t="s">
        <v>234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7"/>
      <c r="S189" s="157"/>
      <c r="T189" s="157"/>
      <c r="U189" s="157"/>
      <c r="V189" s="157"/>
      <c r="W189" s="157"/>
      <c r="X189" s="157"/>
      <c r="Y189" s="147"/>
      <c r="Z189" s="147"/>
      <c r="AA189" s="147"/>
      <c r="AB189" s="147"/>
      <c r="AC189" s="147"/>
      <c r="AD189" s="147"/>
      <c r="AE189" s="147"/>
      <c r="AF189" s="147"/>
      <c r="AG189" s="147" t="s">
        <v>190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54"/>
      <c r="B190" s="155"/>
      <c r="C190" s="184" t="s">
        <v>346</v>
      </c>
      <c r="D190" s="159"/>
      <c r="E190" s="160">
        <v>110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7"/>
      <c r="Z190" s="147"/>
      <c r="AA190" s="147"/>
      <c r="AB190" s="147"/>
      <c r="AC190" s="147"/>
      <c r="AD190" s="147"/>
      <c r="AE190" s="147"/>
      <c r="AF190" s="147"/>
      <c r="AG190" s="147" t="s">
        <v>190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54"/>
      <c r="B191" s="155"/>
      <c r="C191" s="246"/>
      <c r="D191" s="247"/>
      <c r="E191" s="247"/>
      <c r="F191" s="247"/>
      <c r="G191" s="24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7"/>
      <c r="Z191" s="147"/>
      <c r="AA191" s="147"/>
      <c r="AB191" s="147"/>
      <c r="AC191" s="147"/>
      <c r="AD191" s="147"/>
      <c r="AE191" s="147"/>
      <c r="AF191" s="147"/>
      <c r="AG191" s="147" t="s">
        <v>185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2">
        <v>28</v>
      </c>
      <c r="B192" s="173" t="s">
        <v>347</v>
      </c>
      <c r="C192" s="183" t="s">
        <v>348</v>
      </c>
      <c r="D192" s="174" t="s">
        <v>229</v>
      </c>
      <c r="E192" s="175">
        <v>369.2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</v>
      </c>
      <c r="O192" s="177">
        <f>ROUND(E192*N192,2)</f>
        <v>0</v>
      </c>
      <c r="P192" s="177">
        <v>2E-3</v>
      </c>
      <c r="Q192" s="177">
        <f>ROUND(E192*P192,2)</f>
        <v>0.74</v>
      </c>
      <c r="R192" s="177" t="s">
        <v>343</v>
      </c>
      <c r="S192" s="177" t="s">
        <v>188</v>
      </c>
      <c r="T192" s="178" t="s">
        <v>188</v>
      </c>
      <c r="U192" s="157">
        <v>0.1</v>
      </c>
      <c r="V192" s="157">
        <f>ROUND(E192*U192,2)</f>
        <v>36.92</v>
      </c>
      <c r="W192" s="157"/>
      <c r="X192" s="157" t="s">
        <v>231</v>
      </c>
      <c r="Y192" s="147"/>
      <c r="Z192" s="147"/>
      <c r="AA192" s="147"/>
      <c r="AB192" s="147"/>
      <c r="AC192" s="147"/>
      <c r="AD192" s="147"/>
      <c r="AE192" s="147"/>
      <c r="AF192" s="147"/>
      <c r="AG192" s="147" t="s">
        <v>232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54"/>
      <c r="B193" s="155"/>
      <c r="C193" s="184" t="s">
        <v>288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7"/>
      <c r="Z193" s="147"/>
      <c r="AA193" s="147"/>
      <c r="AB193" s="147"/>
      <c r="AC193" s="147"/>
      <c r="AD193" s="147"/>
      <c r="AE193" s="147"/>
      <c r="AF193" s="147"/>
      <c r="AG193" s="147" t="s">
        <v>190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54"/>
      <c r="B194" s="155"/>
      <c r="C194" s="184" t="s">
        <v>289</v>
      </c>
      <c r="D194" s="159"/>
      <c r="E194" s="160">
        <v>259.2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7"/>
      <c r="Z194" s="147"/>
      <c r="AA194" s="147"/>
      <c r="AB194" s="147"/>
      <c r="AC194" s="147"/>
      <c r="AD194" s="147"/>
      <c r="AE194" s="147"/>
      <c r="AF194" s="147"/>
      <c r="AG194" s="147" t="s">
        <v>190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54"/>
      <c r="B195" s="155"/>
      <c r="C195" s="184" t="s">
        <v>234</v>
      </c>
      <c r="D195" s="159"/>
      <c r="E195" s="160"/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7"/>
      <c r="Z195" s="147"/>
      <c r="AA195" s="147"/>
      <c r="AB195" s="147"/>
      <c r="AC195" s="147"/>
      <c r="AD195" s="147"/>
      <c r="AE195" s="147"/>
      <c r="AF195" s="147"/>
      <c r="AG195" s="147" t="s">
        <v>190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54"/>
      <c r="B196" s="155"/>
      <c r="C196" s="184" t="s">
        <v>346</v>
      </c>
      <c r="D196" s="159"/>
      <c r="E196" s="160">
        <v>110</v>
      </c>
      <c r="F196" s="157"/>
      <c r="G196" s="157"/>
      <c r="H196" s="157"/>
      <c r="I196" s="157"/>
      <c r="J196" s="157"/>
      <c r="K196" s="157"/>
      <c r="L196" s="157"/>
      <c r="M196" s="157"/>
      <c r="N196" s="157"/>
      <c r="O196" s="157"/>
      <c r="P196" s="157"/>
      <c r="Q196" s="157"/>
      <c r="R196" s="157"/>
      <c r="S196" s="157"/>
      <c r="T196" s="157"/>
      <c r="U196" s="157"/>
      <c r="V196" s="157"/>
      <c r="W196" s="157"/>
      <c r="X196" s="157"/>
      <c r="Y196" s="147"/>
      <c r="Z196" s="147"/>
      <c r="AA196" s="147"/>
      <c r="AB196" s="147"/>
      <c r="AC196" s="147"/>
      <c r="AD196" s="147"/>
      <c r="AE196" s="147"/>
      <c r="AF196" s="147"/>
      <c r="AG196" s="147" t="s">
        <v>190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1" x14ac:dyDescent="0.2">
      <c r="A197" s="154"/>
      <c r="B197" s="155"/>
      <c r="C197" s="246"/>
      <c r="D197" s="247"/>
      <c r="E197" s="247"/>
      <c r="F197" s="247"/>
      <c r="G197" s="24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7"/>
      <c r="Z197" s="147"/>
      <c r="AA197" s="147"/>
      <c r="AB197" s="147"/>
      <c r="AC197" s="147"/>
      <c r="AD197" s="147"/>
      <c r="AE197" s="147"/>
      <c r="AF197" s="147"/>
      <c r="AG197" s="147" t="s">
        <v>185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2">
        <v>29</v>
      </c>
      <c r="B198" s="173" t="s">
        <v>349</v>
      </c>
      <c r="C198" s="183" t="s">
        <v>350</v>
      </c>
      <c r="D198" s="174" t="s">
        <v>229</v>
      </c>
      <c r="E198" s="175">
        <v>550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7">
        <v>0</v>
      </c>
      <c r="O198" s="177">
        <f>ROUND(E198*N198,2)</f>
        <v>0</v>
      </c>
      <c r="P198" s="177">
        <v>1E-3</v>
      </c>
      <c r="Q198" s="177">
        <f>ROUND(E198*P198,2)</f>
        <v>0.55000000000000004</v>
      </c>
      <c r="R198" s="177" t="s">
        <v>351</v>
      </c>
      <c r="S198" s="177" t="s">
        <v>188</v>
      </c>
      <c r="T198" s="178" t="s">
        <v>188</v>
      </c>
      <c r="U198" s="157">
        <v>0.255</v>
      </c>
      <c r="V198" s="157">
        <f>ROUND(E198*U198,2)</f>
        <v>140.25</v>
      </c>
      <c r="W198" s="157"/>
      <c r="X198" s="157" t="s">
        <v>231</v>
      </c>
      <c r="Y198" s="147"/>
      <c r="Z198" s="147"/>
      <c r="AA198" s="147"/>
      <c r="AB198" s="147"/>
      <c r="AC198" s="147"/>
      <c r="AD198" s="147"/>
      <c r="AE198" s="147"/>
      <c r="AF198" s="147"/>
      <c r="AG198" s="147" t="s">
        <v>239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54"/>
      <c r="B199" s="155"/>
      <c r="C199" s="184" t="s">
        <v>255</v>
      </c>
      <c r="D199" s="159"/>
      <c r="E199" s="160"/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7"/>
      <c r="Z199" s="147"/>
      <c r="AA199" s="147"/>
      <c r="AB199" s="147"/>
      <c r="AC199" s="147"/>
      <c r="AD199" s="147"/>
      <c r="AE199" s="147"/>
      <c r="AF199" s="147"/>
      <c r="AG199" s="147" t="s">
        <v>190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54"/>
      <c r="B200" s="155"/>
      <c r="C200" s="184" t="s">
        <v>352</v>
      </c>
      <c r="D200" s="159"/>
      <c r="E200" s="160">
        <v>550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7"/>
      <c r="Z200" s="147"/>
      <c r="AA200" s="147"/>
      <c r="AB200" s="147"/>
      <c r="AC200" s="147"/>
      <c r="AD200" s="147"/>
      <c r="AE200" s="147"/>
      <c r="AF200" s="147"/>
      <c r="AG200" s="147" t="s">
        <v>190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54"/>
      <c r="B201" s="155"/>
      <c r="C201" s="246"/>
      <c r="D201" s="247"/>
      <c r="E201" s="247"/>
      <c r="F201" s="247"/>
      <c r="G201" s="24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7"/>
      <c r="Z201" s="147"/>
      <c r="AA201" s="147"/>
      <c r="AB201" s="147"/>
      <c r="AC201" s="147"/>
      <c r="AD201" s="147"/>
      <c r="AE201" s="147"/>
      <c r="AF201" s="147"/>
      <c r="AG201" s="147" t="s">
        <v>185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2">
        <v>30</v>
      </c>
      <c r="B202" s="173" t="s">
        <v>353</v>
      </c>
      <c r="C202" s="183" t="s">
        <v>354</v>
      </c>
      <c r="D202" s="174" t="s">
        <v>355</v>
      </c>
      <c r="E202" s="175">
        <v>67.795500000000004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7">
        <v>0</v>
      </c>
      <c r="O202" s="177">
        <f>ROUND(E202*N202,2)</f>
        <v>0</v>
      </c>
      <c r="P202" s="177">
        <v>9.4999999999999998E-3</v>
      </c>
      <c r="Q202" s="177">
        <f>ROUND(E202*P202,2)</f>
        <v>0.64</v>
      </c>
      <c r="R202" s="177"/>
      <c r="S202" s="177" t="s">
        <v>179</v>
      </c>
      <c r="T202" s="178" t="s">
        <v>180</v>
      </c>
      <c r="U202" s="157">
        <v>0.8</v>
      </c>
      <c r="V202" s="157">
        <f>ROUND(E202*U202,2)</f>
        <v>54.24</v>
      </c>
      <c r="W202" s="157"/>
      <c r="X202" s="157" t="s">
        <v>231</v>
      </c>
      <c r="Y202" s="147"/>
      <c r="Z202" s="147"/>
      <c r="AA202" s="147"/>
      <c r="AB202" s="147"/>
      <c r="AC202" s="147"/>
      <c r="AD202" s="147"/>
      <c r="AE202" s="147"/>
      <c r="AF202" s="147"/>
      <c r="AG202" s="147" t="s">
        <v>232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54"/>
      <c r="B203" s="155"/>
      <c r="C203" s="184" t="s">
        <v>356</v>
      </c>
      <c r="D203" s="159"/>
      <c r="E203" s="160"/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7"/>
      <c r="Z203" s="147"/>
      <c r="AA203" s="147"/>
      <c r="AB203" s="147"/>
      <c r="AC203" s="147"/>
      <c r="AD203" s="147"/>
      <c r="AE203" s="147"/>
      <c r="AF203" s="147"/>
      <c r="AG203" s="147" t="s">
        <v>190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1" x14ac:dyDescent="0.2">
      <c r="A204" s="154"/>
      <c r="B204" s="155"/>
      <c r="C204" s="184" t="s">
        <v>255</v>
      </c>
      <c r="D204" s="159"/>
      <c r="E204" s="160"/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7"/>
      <c r="Z204" s="147"/>
      <c r="AA204" s="147"/>
      <c r="AB204" s="147"/>
      <c r="AC204" s="147"/>
      <c r="AD204" s="147"/>
      <c r="AE204" s="147"/>
      <c r="AF204" s="147"/>
      <c r="AG204" s="147" t="s">
        <v>190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">
      <c r="A205" s="154"/>
      <c r="B205" s="155"/>
      <c r="C205" s="184" t="s">
        <v>256</v>
      </c>
      <c r="D205" s="159"/>
      <c r="E205" s="160"/>
      <c r="F205" s="157"/>
      <c r="G205" s="157"/>
      <c r="H205" s="157"/>
      <c r="I205" s="157"/>
      <c r="J205" s="157"/>
      <c r="K205" s="157"/>
      <c r="L205" s="157"/>
      <c r="M205" s="157"/>
      <c r="N205" s="157"/>
      <c r="O205" s="157"/>
      <c r="P205" s="157"/>
      <c r="Q205" s="157"/>
      <c r="R205" s="157"/>
      <c r="S205" s="157"/>
      <c r="T205" s="157"/>
      <c r="U205" s="157"/>
      <c r="V205" s="157"/>
      <c r="W205" s="157"/>
      <c r="X205" s="157"/>
      <c r="Y205" s="147"/>
      <c r="Z205" s="147"/>
      <c r="AA205" s="147"/>
      <c r="AB205" s="147"/>
      <c r="AC205" s="147"/>
      <c r="AD205" s="147"/>
      <c r="AE205" s="147"/>
      <c r="AF205" s="147"/>
      <c r="AG205" s="147" t="s">
        <v>190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1" x14ac:dyDescent="0.2">
      <c r="A206" s="154"/>
      <c r="B206" s="155"/>
      <c r="C206" s="184" t="s">
        <v>268</v>
      </c>
      <c r="D206" s="159"/>
      <c r="E206" s="160">
        <v>38.46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7"/>
      <c r="Z206" s="147"/>
      <c r="AA206" s="147"/>
      <c r="AB206" s="147"/>
      <c r="AC206" s="147"/>
      <c r="AD206" s="147"/>
      <c r="AE206" s="147"/>
      <c r="AF206" s="147"/>
      <c r="AG206" s="147" t="s">
        <v>190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54"/>
      <c r="B207" s="155"/>
      <c r="C207" s="184" t="s">
        <v>269</v>
      </c>
      <c r="D207" s="159"/>
      <c r="E207" s="160">
        <v>0.95799999999999996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7"/>
      <c r="Z207" s="147"/>
      <c r="AA207" s="147"/>
      <c r="AB207" s="147"/>
      <c r="AC207" s="147"/>
      <c r="AD207" s="147"/>
      <c r="AE207" s="147"/>
      <c r="AF207" s="147"/>
      <c r="AG207" s="147" t="s">
        <v>190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1" x14ac:dyDescent="0.2">
      <c r="A208" s="154"/>
      <c r="B208" s="155"/>
      <c r="C208" s="184" t="s">
        <v>270</v>
      </c>
      <c r="D208" s="159"/>
      <c r="E208" s="160">
        <v>4.1174999999999997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7"/>
      <c r="Z208" s="147"/>
      <c r="AA208" s="147"/>
      <c r="AB208" s="147"/>
      <c r="AC208" s="147"/>
      <c r="AD208" s="147"/>
      <c r="AE208" s="147"/>
      <c r="AF208" s="147"/>
      <c r="AG208" s="147" t="s">
        <v>190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54"/>
      <c r="B209" s="155"/>
      <c r="C209" s="184" t="s">
        <v>260</v>
      </c>
      <c r="D209" s="159"/>
      <c r="E209" s="160"/>
      <c r="F209" s="157"/>
      <c r="G209" s="157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7"/>
      <c r="Z209" s="147"/>
      <c r="AA209" s="147"/>
      <c r="AB209" s="147"/>
      <c r="AC209" s="147"/>
      <c r="AD209" s="147"/>
      <c r="AE209" s="147"/>
      <c r="AF209" s="147"/>
      <c r="AG209" s="147" t="s">
        <v>190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54"/>
      <c r="B210" s="155"/>
      <c r="C210" s="184" t="s">
        <v>271</v>
      </c>
      <c r="D210" s="159"/>
      <c r="E210" s="160">
        <v>0.5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7"/>
      <c r="Z210" s="147"/>
      <c r="AA210" s="147"/>
      <c r="AB210" s="147"/>
      <c r="AC210" s="147"/>
      <c r="AD210" s="147"/>
      <c r="AE210" s="147"/>
      <c r="AF210" s="147"/>
      <c r="AG210" s="147" t="s">
        <v>190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54"/>
      <c r="B211" s="155"/>
      <c r="C211" s="184" t="s">
        <v>262</v>
      </c>
      <c r="D211" s="159"/>
      <c r="E211" s="160"/>
      <c r="F211" s="157"/>
      <c r="G211" s="157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7"/>
      <c r="Z211" s="147"/>
      <c r="AA211" s="147"/>
      <c r="AB211" s="147"/>
      <c r="AC211" s="147"/>
      <c r="AD211" s="147"/>
      <c r="AE211" s="147"/>
      <c r="AF211" s="147"/>
      <c r="AG211" s="147" t="s">
        <v>190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54"/>
      <c r="B212" s="155"/>
      <c r="C212" s="184" t="s">
        <v>272</v>
      </c>
      <c r="D212" s="159"/>
      <c r="E212" s="160">
        <v>23.76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7"/>
      <c r="Z212" s="147"/>
      <c r="AA212" s="147"/>
      <c r="AB212" s="147"/>
      <c r="AC212" s="147"/>
      <c r="AD212" s="147"/>
      <c r="AE212" s="147"/>
      <c r="AF212" s="147"/>
      <c r="AG212" s="147" t="s">
        <v>190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54"/>
      <c r="B213" s="155"/>
      <c r="C213" s="246"/>
      <c r="D213" s="247"/>
      <c r="E213" s="247"/>
      <c r="F213" s="247"/>
      <c r="G213" s="24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7"/>
      <c r="Z213" s="147"/>
      <c r="AA213" s="147"/>
      <c r="AB213" s="147"/>
      <c r="AC213" s="147"/>
      <c r="AD213" s="147"/>
      <c r="AE213" s="147"/>
      <c r="AF213" s="147"/>
      <c r="AG213" s="147" t="s">
        <v>185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2">
        <v>31</v>
      </c>
      <c r="B214" s="173" t="s">
        <v>357</v>
      </c>
      <c r="C214" s="183" t="s">
        <v>358</v>
      </c>
      <c r="D214" s="174" t="s">
        <v>229</v>
      </c>
      <c r="E214" s="175">
        <v>110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7">
        <v>0</v>
      </c>
      <c r="O214" s="177">
        <f>ROUND(E214*N214,2)</f>
        <v>0</v>
      </c>
      <c r="P214" s="177">
        <v>2.2000000000000001E-3</v>
      </c>
      <c r="Q214" s="177">
        <f>ROUND(E214*P214,2)</f>
        <v>0.24</v>
      </c>
      <c r="R214" s="177"/>
      <c r="S214" s="177" t="s">
        <v>179</v>
      </c>
      <c r="T214" s="178" t="s">
        <v>251</v>
      </c>
      <c r="U214" s="157">
        <v>0.2</v>
      </c>
      <c r="V214" s="157">
        <f>ROUND(E214*U214,2)</f>
        <v>22</v>
      </c>
      <c r="W214" s="157"/>
      <c r="X214" s="157" t="s">
        <v>231</v>
      </c>
      <c r="Y214" s="147"/>
      <c r="Z214" s="147"/>
      <c r="AA214" s="147"/>
      <c r="AB214" s="147"/>
      <c r="AC214" s="147"/>
      <c r="AD214" s="147"/>
      <c r="AE214" s="147"/>
      <c r="AF214" s="147"/>
      <c r="AG214" s="147" t="s">
        <v>232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54"/>
      <c r="B215" s="155"/>
      <c r="C215" s="184" t="s">
        <v>234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7"/>
      <c r="Z215" s="147"/>
      <c r="AA215" s="147"/>
      <c r="AB215" s="147"/>
      <c r="AC215" s="147"/>
      <c r="AD215" s="147"/>
      <c r="AE215" s="147"/>
      <c r="AF215" s="147"/>
      <c r="AG215" s="147" t="s">
        <v>190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54"/>
      <c r="B216" s="155"/>
      <c r="C216" s="184" t="s">
        <v>346</v>
      </c>
      <c r="D216" s="159"/>
      <c r="E216" s="160">
        <v>110</v>
      </c>
      <c r="F216" s="157"/>
      <c r="G216" s="157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47"/>
      <c r="Z216" s="147"/>
      <c r="AA216" s="147"/>
      <c r="AB216" s="147"/>
      <c r="AC216" s="147"/>
      <c r="AD216" s="147"/>
      <c r="AE216" s="147"/>
      <c r="AF216" s="147"/>
      <c r="AG216" s="147" t="s">
        <v>190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54"/>
      <c r="B217" s="155"/>
      <c r="C217" s="246"/>
      <c r="D217" s="247"/>
      <c r="E217" s="247"/>
      <c r="F217" s="247"/>
      <c r="G217" s="24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7"/>
      <c r="Z217" s="147"/>
      <c r="AA217" s="147"/>
      <c r="AB217" s="147"/>
      <c r="AC217" s="147"/>
      <c r="AD217" s="147"/>
      <c r="AE217" s="147"/>
      <c r="AF217" s="147"/>
      <c r="AG217" s="147" t="s">
        <v>185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2">
        <v>32</v>
      </c>
      <c r="B218" s="173" t="s">
        <v>359</v>
      </c>
      <c r="C218" s="183" t="s">
        <v>360</v>
      </c>
      <c r="D218" s="174" t="s">
        <v>254</v>
      </c>
      <c r="E218" s="175">
        <v>4.6060800000000004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7">
        <v>0</v>
      </c>
      <c r="O218" s="177">
        <f>ROUND(E218*N218,2)</f>
        <v>0</v>
      </c>
      <c r="P218" s="177">
        <v>2.85</v>
      </c>
      <c r="Q218" s="177">
        <f>ROUND(E218*P218,2)</f>
        <v>13.13</v>
      </c>
      <c r="R218" s="177"/>
      <c r="S218" s="177" t="s">
        <v>179</v>
      </c>
      <c r="T218" s="178" t="s">
        <v>180</v>
      </c>
      <c r="U218" s="157">
        <v>17.606999999999999</v>
      </c>
      <c r="V218" s="157">
        <f>ROUND(E218*U218,2)</f>
        <v>81.099999999999994</v>
      </c>
      <c r="W218" s="157"/>
      <c r="X218" s="157" t="s">
        <v>231</v>
      </c>
      <c r="Y218" s="147"/>
      <c r="Z218" s="147"/>
      <c r="AA218" s="147"/>
      <c r="AB218" s="147"/>
      <c r="AC218" s="147"/>
      <c r="AD218" s="147"/>
      <c r="AE218" s="147"/>
      <c r="AF218" s="147"/>
      <c r="AG218" s="147" t="s">
        <v>232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54"/>
      <c r="B219" s="155"/>
      <c r="C219" s="244" t="s">
        <v>361</v>
      </c>
      <c r="D219" s="245"/>
      <c r="E219" s="245"/>
      <c r="F219" s="245"/>
      <c r="G219" s="245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7"/>
      <c r="Z219" s="147"/>
      <c r="AA219" s="147"/>
      <c r="AB219" s="147"/>
      <c r="AC219" s="147"/>
      <c r="AD219" s="147"/>
      <c r="AE219" s="147"/>
      <c r="AF219" s="147"/>
      <c r="AG219" s="147" t="s">
        <v>184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79" t="str">
        <f>C219</f>
        <v>Včetně bourání geotextilií, výplně otvorů tvárnic, drenáží, trubek a dilatačních prvků apod. zabudovaných v bouraných konstrukcích.</v>
      </c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54"/>
      <c r="B220" s="155"/>
      <c r="C220" s="184" t="s">
        <v>362</v>
      </c>
      <c r="D220" s="159"/>
      <c r="E220" s="160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7"/>
      <c r="Z220" s="147"/>
      <c r="AA220" s="147"/>
      <c r="AB220" s="147"/>
      <c r="AC220" s="147"/>
      <c r="AD220" s="147"/>
      <c r="AE220" s="147"/>
      <c r="AF220" s="147"/>
      <c r="AG220" s="147" t="s">
        <v>190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54"/>
      <c r="B221" s="155"/>
      <c r="C221" s="184" t="s">
        <v>363</v>
      </c>
      <c r="D221" s="159"/>
      <c r="E221" s="160">
        <v>1.72858</v>
      </c>
      <c r="F221" s="157"/>
      <c r="G221" s="157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7"/>
      <c r="Z221" s="147"/>
      <c r="AA221" s="147"/>
      <c r="AB221" s="147"/>
      <c r="AC221" s="147"/>
      <c r="AD221" s="147"/>
      <c r="AE221" s="147"/>
      <c r="AF221" s="147"/>
      <c r="AG221" s="147" t="s">
        <v>190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54"/>
      <c r="B222" s="155"/>
      <c r="C222" s="184" t="s">
        <v>364</v>
      </c>
      <c r="D222" s="159"/>
      <c r="E222" s="160">
        <v>2.8774999999999999</v>
      </c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7"/>
      <c r="Z222" s="147"/>
      <c r="AA222" s="147"/>
      <c r="AB222" s="147"/>
      <c r="AC222" s="147"/>
      <c r="AD222" s="147"/>
      <c r="AE222" s="147"/>
      <c r="AF222" s="147"/>
      <c r="AG222" s="147" t="s">
        <v>190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">
      <c r="A223" s="154"/>
      <c r="B223" s="155"/>
      <c r="C223" s="246"/>
      <c r="D223" s="247"/>
      <c r="E223" s="247"/>
      <c r="F223" s="247"/>
      <c r="G223" s="24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7"/>
      <c r="Z223" s="147"/>
      <c r="AA223" s="147"/>
      <c r="AB223" s="147"/>
      <c r="AC223" s="147"/>
      <c r="AD223" s="147"/>
      <c r="AE223" s="147"/>
      <c r="AF223" s="147"/>
      <c r="AG223" s="147" t="s">
        <v>185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2">
        <v>33</v>
      </c>
      <c r="B224" s="173" t="s">
        <v>365</v>
      </c>
      <c r="C224" s="183" t="s">
        <v>366</v>
      </c>
      <c r="D224" s="174" t="s">
        <v>229</v>
      </c>
      <c r="E224" s="175">
        <v>482.2045</v>
      </c>
      <c r="F224" s="176"/>
      <c r="G224" s="177">
        <f>ROUND(E224*F224,2)</f>
        <v>0</v>
      </c>
      <c r="H224" s="176"/>
      <c r="I224" s="177">
        <f>ROUND(E224*H224,2)</f>
        <v>0</v>
      </c>
      <c r="J224" s="176"/>
      <c r="K224" s="177">
        <f>ROUND(E224*J224,2)</f>
        <v>0</v>
      </c>
      <c r="L224" s="177">
        <v>21</v>
      </c>
      <c r="M224" s="177">
        <f>G224*(1+L224/100)</f>
        <v>0</v>
      </c>
      <c r="N224" s="177">
        <v>0</v>
      </c>
      <c r="O224" s="177">
        <f>ROUND(E224*N224,2)</f>
        <v>0</v>
      </c>
      <c r="P224" s="177">
        <v>0</v>
      </c>
      <c r="Q224" s="177">
        <f>ROUND(E224*P224,2)</f>
        <v>0</v>
      </c>
      <c r="R224" s="177"/>
      <c r="S224" s="177" t="s">
        <v>179</v>
      </c>
      <c r="T224" s="178" t="s">
        <v>180</v>
      </c>
      <c r="U224" s="157">
        <v>0.17</v>
      </c>
      <c r="V224" s="157">
        <f>ROUND(E224*U224,2)</f>
        <v>81.97</v>
      </c>
      <c r="W224" s="157"/>
      <c r="X224" s="157" t="s">
        <v>231</v>
      </c>
      <c r="Y224" s="147"/>
      <c r="Z224" s="147"/>
      <c r="AA224" s="147"/>
      <c r="AB224" s="147"/>
      <c r="AC224" s="147"/>
      <c r="AD224" s="147"/>
      <c r="AE224" s="147"/>
      <c r="AF224" s="147"/>
      <c r="AG224" s="147" t="s">
        <v>232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54"/>
      <c r="B225" s="155"/>
      <c r="C225" s="184" t="s">
        <v>255</v>
      </c>
      <c r="D225" s="159"/>
      <c r="E225" s="160"/>
      <c r="F225" s="157"/>
      <c r="G225" s="157"/>
      <c r="H225" s="157"/>
      <c r="I225" s="157"/>
      <c r="J225" s="157"/>
      <c r="K225" s="157"/>
      <c r="L225" s="157"/>
      <c r="M225" s="157"/>
      <c r="N225" s="157"/>
      <c r="O225" s="157"/>
      <c r="P225" s="157"/>
      <c r="Q225" s="157"/>
      <c r="R225" s="157"/>
      <c r="S225" s="157"/>
      <c r="T225" s="157"/>
      <c r="U225" s="157"/>
      <c r="V225" s="157"/>
      <c r="W225" s="157"/>
      <c r="X225" s="157"/>
      <c r="Y225" s="147"/>
      <c r="Z225" s="147"/>
      <c r="AA225" s="147"/>
      <c r="AB225" s="147"/>
      <c r="AC225" s="147"/>
      <c r="AD225" s="147"/>
      <c r="AE225" s="147"/>
      <c r="AF225" s="147"/>
      <c r="AG225" s="147" t="s">
        <v>190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54"/>
      <c r="B226" s="155"/>
      <c r="C226" s="184" t="s">
        <v>352</v>
      </c>
      <c r="D226" s="159"/>
      <c r="E226" s="160">
        <v>550</v>
      </c>
      <c r="F226" s="157"/>
      <c r="G226" s="157"/>
      <c r="H226" s="157"/>
      <c r="I226" s="157"/>
      <c r="J226" s="157"/>
      <c r="K226" s="157"/>
      <c r="L226" s="157"/>
      <c r="M226" s="157"/>
      <c r="N226" s="157"/>
      <c r="O226" s="157"/>
      <c r="P226" s="157"/>
      <c r="Q226" s="157"/>
      <c r="R226" s="157"/>
      <c r="S226" s="157"/>
      <c r="T226" s="157"/>
      <c r="U226" s="157"/>
      <c r="V226" s="157"/>
      <c r="W226" s="157"/>
      <c r="X226" s="157"/>
      <c r="Y226" s="147"/>
      <c r="Z226" s="147"/>
      <c r="AA226" s="147"/>
      <c r="AB226" s="147"/>
      <c r="AC226" s="147"/>
      <c r="AD226" s="147"/>
      <c r="AE226" s="147"/>
      <c r="AF226" s="147"/>
      <c r="AG226" s="147" t="s">
        <v>190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54"/>
      <c r="B227" s="155"/>
      <c r="C227" s="184" t="s">
        <v>256</v>
      </c>
      <c r="D227" s="159"/>
      <c r="E227" s="160"/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7"/>
      <c r="Z227" s="147"/>
      <c r="AA227" s="147"/>
      <c r="AB227" s="147"/>
      <c r="AC227" s="147"/>
      <c r="AD227" s="147"/>
      <c r="AE227" s="147"/>
      <c r="AF227" s="147"/>
      <c r="AG227" s="147" t="s">
        <v>190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54"/>
      <c r="B228" s="155"/>
      <c r="C228" s="184" t="s">
        <v>367</v>
      </c>
      <c r="D228" s="159"/>
      <c r="E228" s="160">
        <v>-38.46</v>
      </c>
      <c r="F228" s="157"/>
      <c r="G228" s="157"/>
      <c r="H228" s="157"/>
      <c r="I228" s="157"/>
      <c r="J228" s="157"/>
      <c r="K228" s="157"/>
      <c r="L228" s="157"/>
      <c r="M228" s="157"/>
      <c r="N228" s="157"/>
      <c r="O228" s="157"/>
      <c r="P228" s="157"/>
      <c r="Q228" s="157"/>
      <c r="R228" s="157"/>
      <c r="S228" s="157"/>
      <c r="T228" s="157"/>
      <c r="U228" s="157"/>
      <c r="V228" s="157"/>
      <c r="W228" s="157"/>
      <c r="X228" s="157"/>
      <c r="Y228" s="147"/>
      <c r="Z228" s="147"/>
      <c r="AA228" s="147"/>
      <c r="AB228" s="147"/>
      <c r="AC228" s="147"/>
      <c r="AD228" s="147"/>
      <c r="AE228" s="147"/>
      <c r="AF228" s="147"/>
      <c r="AG228" s="147" t="s">
        <v>190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54"/>
      <c r="B229" s="155"/>
      <c r="C229" s="184" t="s">
        <v>368</v>
      </c>
      <c r="D229" s="159"/>
      <c r="E229" s="160">
        <v>-0.95799999999999996</v>
      </c>
      <c r="F229" s="157"/>
      <c r="G229" s="157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7"/>
      <c r="Z229" s="147"/>
      <c r="AA229" s="147"/>
      <c r="AB229" s="147"/>
      <c r="AC229" s="147"/>
      <c r="AD229" s="147"/>
      <c r="AE229" s="147"/>
      <c r="AF229" s="147"/>
      <c r="AG229" s="147" t="s">
        <v>190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54"/>
      <c r="B230" s="155"/>
      <c r="C230" s="184" t="s">
        <v>369</v>
      </c>
      <c r="D230" s="159"/>
      <c r="E230" s="160">
        <v>-4.1174999999999997</v>
      </c>
      <c r="F230" s="157"/>
      <c r="G230" s="157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7"/>
      <c r="Z230" s="147"/>
      <c r="AA230" s="147"/>
      <c r="AB230" s="147"/>
      <c r="AC230" s="147"/>
      <c r="AD230" s="147"/>
      <c r="AE230" s="147"/>
      <c r="AF230" s="147"/>
      <c r="AG230" s="147" t="s">
        <v>190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54"/>
      <c r="B231" s="155"/>
      <c r="C231" s="184" t="s">
        <v>260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7"/>
      <c r="Z231" s="147"/>
      <c r="AA231" s="147"/>
      <c r="AB231" s="147"/>
      <c r="AC231" s="147"/>
      <c r="AD231" s="147"/>
      <c r="AE231" s="147"/>
      <c r="AF231" s="147"/>
      <c r="AG231" s="147" t="s">
        <v>190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">
      <c r="A232" s="154"/>
      <c r="B232" s="155"/>
      <c r="C232" s="184" t="s">
        <v>370</v>
      </c>
      <c r="D232" s="159"/>
      <c r="E232" s="160">
        <v>-0.5</v>
      </c>
      <c r="F232" s="157"/>
      <c r="G232" s="157"/>
      <c r="H232" s="157"/>
      <c r="I232" s="157"/>
      <c r="J232" s="157"/>
      <c r="K232" s="157"/>
      <c r="L232" s="157"/>
      <c r="M232" s="157"/>
      <c r="N232" s="157"/>
      <c r="O232" s="157"/>
      <c r="P232" s="157"/>
      <c r="Q232" s="157"/>
      <c r="R232" s="157"/>
      <c r="S232" s="157"/>
      <c r="T232" s="157"/>
      <c r="U232" s="157"/>
      <c r="V232" s="157"/>
      <c r="W232" s="157"/>
      <c r="X232" s="157"/>
      <c r="Y232" s="147"/>
      <c r="Z232" s="147"/>
      <c r="AA232" s="147"/>
      <c r="AB232" s="147"/>
      <c r="AC232" s="147"/>
      <c r="AD232" s="147"/>
      <c r="AE232" s="147"/>
      <c r="AF232" s="147"/>
      <c r="AG232" s="147" t="s">
        <v>190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54"/>
      <c r="B233" s="155"/>
      <c r="C233" s="184" t="s">
        <v>262</v>
      </c>
      <c r="D233" s="159"/>
      <c r="E233" s="160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7"/>
      <c r="Z233" s="147"/>
      <c r="AA233" s="147"/>
      <c r="AB233" s="147"/>
      <c r="AC233" s="147"/>
      <c r="AD233" s="147"/>
      <c r="AE233" s="147"/>
      <c r="AF233" s="147"/>
      <c r="AG233" s="147" t="s">
        <v>190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54"/>
      <c r="B234" s="155"/>
      <c r="C234" s="184" t="s">
        <v>371</v>
      </c>
      <c r="D234" s="159"/>
      <c r="E234" s="160">
        <v>-23.76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7"/>
      <c r="Z234" s="147"/>
      <c r="AA234" s="147"/>
      <c r="AB234" s="147"/>
      <c r="AC234" s="147"/>
      <c r="AD234" s="147"/>
      <c r="AE234" s="147"/>
      <c r="AF234" s="147"/>
      <c r="AG234" s="147" t="s">
        <v>190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">
      <c r="A235" s="154"/>
      <c r="B235" s="155"/>
      <c r="C235" s="246"/>
      <c r="D235" s="247"/>
      <c r="E235" s="247"/>
      <c r="F235" s="247"/>
      <c r="G235" s="247"/>
      <c r="H235" s="157"/>
      <c r="I235" s="157"/>
      <c r="J235" s="157"/>
      <c r="K235" s="157"/>
      <c r="L235" s="157"/>
      <c r="M235" s="157"/>
      <c r="N235" s="157"/>
      <c r="O235" s="157"/>
      <c r="P235" s="157"/>
      <c r="Q235" s="157"/>
      <c r="R235" s="157"/>
      <c r="S235" s="157"/>
      <c r="T235" s="157"/>
      <c r="U235" s="157"/>
      <c r="V235" s="157"/>
      <c r="W235" s="157"/>
      <c r="X235" s="157"/>
      <c r="Y235" s="147"/>
      <c r="Z235" s="147"/>
      <c r="AA235" s="147"/>
      <c r="AB235" s="147"/>
      <c r="AC235" s="147"/>
      <c r="AD235" s="147"/>
      <c r="AE235" s="147"/>
      <c r="AF235" s="147"/>
      <c r="AG235" s="147" t="s">
        <v>185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1" x14ac:dyDescent="0.2">
      <c r="A236" s="172">
        <v>34</v>
      </c>
      <c r="B236" s="173" t="s">
        <v>372</v>
      </c>
      <c r="C236" s="183" t="s">
        <v>373</v>
      </c>
      <c r="D236" s="174" t="s">
        <v>229</v>
      </c>
      <c r="E236" s="175">
        <v>35.200000000000003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7">
        <v>0</v>
      </c>
      <c r="O236" s="177">
        <f>ROUND(E236*N236,2)</f>
        <v>0</v>
      </c>
      <c r="P236" s="177">
        <v>1.2E-2</v>
      </c>
      <c r="Q236" s="177">
        <f>ROUND(E236*P236,2)</f>
        <v>0.42</v>
      </c>
      <c r="R236" s="177"/>
      <c r="S236" s="177" t="s">
        <v>179</v>
      </c>
      <c r="T236" s="178" t="s">
        <v>180</v>
      </c>
      <c r="U236" s="157">
        <v>0.13</v>
      </c>
      <c r="V236" s="157">
        <f>ROUND(E236*U236,2)</f>
        <v>4.58</v>
      </c>
      <c r="W236" s="157"/>
      <c r="X236" s="157" t="s">
        <v>231</v>
      </c>
      <c r="Y236" s="147"/>
      <c r="Z236" s="147"/>
      <c r="AA236" s="147"/>
      <c r="AB236" s="147"/>
      <c r="AC236" s="147"/>
      <c r="AD236" s="147"/>
      <c r="AE236" s="147"/>
      <c r="AF236" s="147"/>
      <c r="AG236" s="147" t="s">
        <v>232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1" x14ac:dyDescent="0.2">
      <c r="A237" s="154"/>
      <c r="B237" s="155"/>
      <c r="C237" s="184" t="s">
        <v>246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7"/>
      <c r="O237" s="157"/>
      <c r="P237" s="157"/>
      <c r="Q237" s="157"/>
      <c r="R237" s="157"/>
      <c r="S237" s="157"/>
      <c r="T237" s="157"/>
      <c r="U237" s="157"/>
      <c r="V237" s="157"/>
      <c r="W237" s="157"/>
      <c r="X237" s="157"/>
      <c r="Y237" s="147"/>
      <c r="Z237" s="147"/>
      <c r="AA237" s="147"/>
      <c r="AB237" s="147"/>
      <c r="AC237" s="147"/>
      <c r="AD237" s="147"/>
      <c r="AE237" s="147"/>
      <c r="AF237" s="147"/>
      <c r="AG237" s="147" t="s">
        <v>190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">
      <c r="A238" s="154"/>
      <c r="B238" s="155"/>
      <c r="C238" s="184" t="s">
        <v>247</v>
      </c>
      <c r="D238" s="159"/>
      <c r="E238" s="160">
        <v>35.200000000000003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7"/>
      <c r="Z238" s="147"/>
      <c r="AA238" s="147"/>
      <c r="AB238" s="147"/>
      <c r="AC238" s="147"/>
      <c r="AD238" s="147"/>
      <c r="AE238" s="147"/>
      <c r="AF238" s="147"/>
      <c r="AG238" s="147" t="s">
        <v>190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54"/>
      <c r="B239" s="155"/>
      <c r="C239" s="246"/>
      <c r="D239" s="247"/>
      <c r="E239" s="247"/>
      <c r="F239" s="247"/>
      <c r="G239" s="24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7"/>
      <c r="Z239" s="147"/>
      <c r="AA239" s="147"/>
      <c r="AB239" s="147"/>
      <c r="AC239" s="147"/>
      <c r="AD239" s="147"/>
      <c r="AE239" s="147"/>
      <c r="AF239" s="147"/>
      <c r="AG239" s="147" t="s">
        <v>185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1" x14ac:dyDescent="0.2">
      <c r="A240" s="172">
        <v>35</v>
      </c>
      <c r="B240" s="173" t="s">
        <v>374</v>
      </c>
      <c r="C240" s="183" t="s">
        <v>375</v>
      </c>
      <c r="D240" s="174" t="s">
        <v>312</v>
      </c>
      <c r="E240" s="175">
        <v>2</v>
      </c>
      <c r="F240" s="176"/>
      <c r="G240" s="177">
        <f>ROUND(E240*F240,2)</f>
        <v>0</v>
      </c>
      <c r="H240" s="176"/>
      <c r="I240" s="177">
        <f>ROUND(E240*H240,2)</f>
        <v>0</v>
      </c>
      <c r="J240" s="176"/>
      <c r="K240" s="177">
        <f>ROUND(E240*J240,2)</f>
        <v>0</v>
      </c>
      <c r="L240" s="177">
        <v>21</v>
      </c>
      <c r="M240" s="177">
        <f>G240*(1+L240/100)</f>
        <v>0</v>
      </c>
      <c r="N240" s="177">
        <v>0</v>
      </c>
      <c r="O240" s="177">
        <f>ROUND(E240*N240,2)</f>
        <v>0</v>
      </c>
      <c r="P240" s="177">
        <v>0</v>
      </c>
      <c r="Q240" s="177">
        <f>ROUND(E240*P240,2)</f>
        <v>0</v>
      </c>
      <c r="R240" s="177"/>
      <c r="S240" s="177" t="s">
        <v>179</v>
      </c>
      <c r="T240" s="178" t="s">
        <v>180</v>
      </c>
      <c r="U240" s="157">
        <v>0.28000000000000003</v>
      </c>
      <c r="V240" s="157">
        <f>ROUND(E240*U240,2)</f>
        <v>0.56000000000000005</v>
      </c>
      <c r="W240" s="157"/>
      <c r="X240" s="157" t="s">
        <v>231</v>
      </c>
      <c r="Y240" s="147"/>
      <c r="Z240" s="147"/>
      <c r="AA240" s="147"/>
      <c r="AB240" s="147"/>
      <c r="AC240" s="147"/>
      <c r="AD240" s="147"/>
      <c r="AE240" s="147"/>
      <c r="AF240" s="147"/>
      <c r="AG240" s="147" t="s">
        <v>232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1" x14ac:dyDescent="0.2">
      <c r="A241" s="154"/>
      <c r="B241" s="155"/>
      <c r="C241" s="259"/>
      <c r="D241" s="260"/>
      <c r="E241" s="260"/>
      <c r="F241" s="260"/>
      <c r="G241" s="260"/>
      <c r="H241" s="157"/>
      <c r="I241" s="157"/>
      <c r="J241" s="157"/>
      <c r="K241" s="157"/>
      <c r="L241" s="157"/>
      <c r="M241" s="157"/>
      <c r="N241" s="157"/>
      <c r="O241" s="157"/>
      <c r="P241" s="157"/>
      <c r="Q241" s="157"/>
      <c r="R241" s="157"/>
      <c r="S241" s="157"/>
      <c r="T241" s="157"/>
      <c r="U241" s="157"/>
      <c r="V241" s="157"/>
      <c r="W241" s="157"/>
      <c r="X241" s="157"/>
      <c r="Y241" s="147"/>
      <c r="Z241" s="147"/>
      <c r="AA241" s="147"/>
      <c r="AB241" s="147"/>
      <c r="AC241" s="147"/>
      <c r="AD241" s="147"/>
      <c r="AE241" s="147"/>
      <c r="AF241" s="147"/>
      <c r="AG241" s="147" t="s">
        <v>185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1" x14ac:dyDescent="0.2">
      <c r="A242" s="172">
        <v>36</v>
      </c>
      <c r="B242" s="173" t="s">
        <v>376</v>
      </c>
      <c r="C242" s="183" t="s">
        <v>377</v>
      </c>
      <c r="D242" s="174" t="s">
        <v>312</v>
      </c>
      <c r="E242" s="175">
        <v>1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7">
        <v>0</v>
      </c>
      <c r="O242" s="177">
        <f>ROUND(E242*N242,2)</f>
        <v>0</v>
      </c>
      <c r="P242" s="177">
        <v>0</v>
      </c>
      <c r="Q242" s="177">
        <f>ROUND(E242*P242,2)</f>
        <v>0</v>
      </c>
      <c r="R242" s="177"/>
      <c r="S242" s="177" t="s">
        <v>179</v>
      </c>
      <c r="T242" s="178" t="s">
        <v>180</v>
      </c>
      <c r="U242" s="157">
        <v>0.28000000000000003</v>
      </c>
      <c r="V242" s="157">
        <f>ROUND(E242*U242,2)</f>
        <v>0.28000000000000003</v>
      </c>
      <c r="W242" s="157"/>
      <c r="X242" s="157" t="s">
        <v>231</v>
      </c>
      <c r="Y242" s="147"/>
      <c r="Z242" s="147"/>
      <c r="AA242" s="147"/>
      <c r="AB242" s="147"/>
      <c r="AC242" s="147"/>
      <c r="AD242" s="147"/>
      <c r="AE242" s="147"/>
      <c r="AF242" s="147"/>
      <c r="AG242" s="147" t="s">
        <v>232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">
      <c r="A243" s="154"/>
      <c r="B243" s="155"/>
      <c r="C243" s="259"/>
      <c r="D243" s="260"/>
      <c r="E243" s="260"/>
      <c r="F243" s="260"/>
      <c r="G243" s="260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7"/>
      <c r="Z243" s="147"/>
      <c r="AA243" s="147"/>
      <c r="AB243" s="147"/>
      <c r="AC243" s="147"/>
      <c r="AD243" s="147"/>
      <c r="AE243" s="147"/>
      <c r="AF243" s="147"/>
      <c r="AG243" s="147" t="s">
        <v>185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1" x14ac:dyDescent="0.2">
      <c r="A244" s="172">
        <v>37</v>
      </c>
      <c r="B244" s="173" t="s">
        <v>378</v>
      </c>
      <c r="C244" s="183" t="s">
        <v>379</v>
      </c>
      <c r="D244" s="174" t="s">
        <v>312</v>
      </c>
      <c r="E244" s="175">
        <v>1</v>
      </c>
      <c r="F244" s="176"/>
      <c r="G244" s="177">
        <f>ROUND(E244*F244,2)</f>
        <v>0</v>
      </c>
      <c r="H244" s="176"/>
      <c r="I244" s="177">
        <f>ROUND(E244*H244,2)</f>
        <v>0</v>
      </c>
      <c r="J244" s="176"/>
      <c r="K244" s="177">
        <f>ROUND(E244*J244,2)</f>
        <v>0</v>
      </c>
      <c r="L244" s="177">
        <v>21</v>
      </c>
      <c r="M244" s="177">
        <f>G244*(1+L244/100)</f>
        <v>0</v>
      </c>
      <c r="N244" s="177">
        <v>0</v>
      </c>
      <c r="O244" s="177">
        <f>ROUND(E244*N244,2)</f>
        <v>0</v>
      </c>
      <c r="P244" s="177">
        <v>0</v>
      </c>
      <c r="Q244" s="177">
        <f>ROUND(E244*P244,2)</f>
        <v>0</v>
      </c>
      <c r="R244" s="177"/>
      <c r="S244" s="177" t="s">
        <v>179</v>
      </c>
      <c r="T244" s="178" t="s">
        <v>180</v>
      </c>
      <c r="U244" s="157">
        <v>0.28000000000000003</v>
      </c>
      <c r="V244" s="157">
        <f>ROUND(E244*U244,2)</f>
        <v>0.28000000000000003</v>
      </c>
      <c r="W244" s="157"/>
      <c r="X244" s="157" t="s">
        <v>231</v>
      </c>
      <c r="Y244" s="147"/>
      <c r="Z244" s="147"/>
      <c r="AA244" s="147"/>
      <c r="AB244" s="147"/>
      <c r="AC244" s="147"/>
      <c r="AD244" s="147"/>
      <c r="AE244" s="147"/>
      <c r="AF244" s="147"/>
      <c r="AG244" s="147" t="s">
        <v>232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1" x14ac:dyDescent="0.2">
      <c r="A245" s="154"/>
      <c r="B245" s="155"/>
      <c r="C245" s="259"/>
      <c r="D245" s="260"/>
      <c r="E245" s="260"/>
      <c r="F245" s="260"/>
      <c r="G245" s="260"/>
      <c r="H245" s="157"/>
      <c r="I245" s="157"/>
      <c r="J245" s="157"/>
      <c r="K245" s="157"/>
      <c r="L245" s="157"/>
      <c r="M245" s="157"/>
      <c r="N245" s="157"/>
      <c r="O245" s="157"/>
      <c r="P245" s="157"/>
      <c r="Q245" s="157"/>
      <c r="R245" s="157"/>
      <c r="S245" s="157"/>
      <c r="T245" s="157"/>
      <c r="U245" s="157"/>
      <c r="V245" s="157"/>
      <c r="W245" s="157"/>
      <c r="X245" s="157"/>
      <c r="Y245" s="147"/>
      <c r="Z245" s="147"/>
      <c r="AA245" s="147"/>
      <c r="AB245" s="147"/>
      <c r="AC245" s="147"/>
      <c r="AD245" s="147"/>
      <c r="AE245" s="147"/>
      <c r="AF245" s="147"/>
      <c r="AG245" s="147" t="s">
        <v>185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">
      <c r="A246" s="172">
        <v>38</v>
      </c>
      <c r="B246" s="173" t="s">
        <v>380</v>
      </c>
      <c r="C246" s="183" t="s">
        <v>381</v>
      </c>
      <c r="D246" s="174" t="s">
        <v>312</v>
      </c>
      <c r="E246" s="175">
        <v>3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7">
        <v>0</v>
      </c>
      <c r="O246" s="177">
        <f>ROUND(E246*N246,2)</f>
        <v>0</v>
      </c>
      <c r="P246" s="177">
        <v>0</v>
      </c>
      <c r="Q246" s="177">
        <f>ROUND(E246*P246,2)</f>
        <v>0</v>
      </c>
      <c r="R246" s="177"/>
      <c r="S246" s="177" t="s">
        <v>179</v>
      </c>
      <c r="T246" s="178" t="s">
        <v>180</v>
      </c>
      <c r="U246" s="157">
        <v>0.28000000000000003</v>
      </c>
      <c r="V246" s="157">
        <f>ROUND(E246*U246,2)</f>
        <v>0.84</v>
      </c>
      <c r="W246" s="157"/>
      <c r="X246" s="157" t="s">
        <v>231</v>
      </c>
      <c r="Y246" s="147"/>
      <c r="Z246" s="147"/>
      <c r="AA246" s="147"/>
      <c r="AB246" s="147"/>
      <c r="AC246" s="147"/>
      <c r="AD246" s="147"/>
      <c r="AE246" s="147"/>
      <c r="AF246" s="147"/>
      <c r="AG246" s="147" t="s">
        <v>232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1" x14ac:dyDescent="0.2">
      <c r="A247" s="154"/>
      <c r="B247" s="155"/>
      <c r="C247" s="259"/>
      <c r="D247" s="260"/>
      <c r="E247" s="260"/>
      <c r="F247" s="260"/>
      <c r="G247" s="260"/>
      <c r="H247" s="157"/>
      <c r="I247" s="157"/>
      <c r="J247" s="157"/>
      <c r="K247" s="157"/>
      <c r="L247" s="157"/>
      <c r="M247" s="157"/>
      <c r="N247" s="157"/>
      <c r="O247" s="157"/>
      <c r="P247" s="157"/>
      <c r="Q247" s="157"/>
      <c r="R247" s="157"/>
      <c r="S247" s="157"/>
      <c r="T247" s="157"/>
      <c r="U247" s="157"/>
      <c r="V247" s="157"/>
      <c r="W247" s="157"/>
      <c r="X247" s="157"/>
      <c r="Y247" s="147"/>
      <c r="Z247" s="147"/>
      <c r="AA247" s="147"/>
      <c r="AB247" s="147"/>
      <c r="AC247" s="147"/>
      <c r="AD247" s="147"/>
      <c r="AE247" s="147"/>
      <c r="AF247" s="147"/>
      <c r="AG247" s="147" t="s">
        <v>185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">
      <c r="A248" s="172">
        <v>39</v>
      </c>
      <c r="B248" s="173" t="s">
        <v>382</v>
      </c>
      <c r="C248" s="183" t="s">
        <v>383</v>
      </c>
      <c r="D248" s="174" t="s">
        <v>312</v>
      </c>
      <c r="E248" s="175">
        <v>6</v>
      </c>
      <c r="F248" s="176"/>
      <c r="G248" s="177">
        <f>ROUND(E248*F248,2)</f>
        <v>0</v>
      </c>
      <c r="H248" s="176"/>
      <c r="I248" s="177">
        <f>ROUND(E248*H248,2)</f>
        <v>0</v>
      </c>
      <c r="J248" s="176"/>
      <c r="K248" s="177">
        <f>ROUND(E248*J248,2)</f>
        <v>0</v>
      </c>
      <c r="L248" s="177">
        <v>21</v>
      </c>
      <c r="M248" s="177">
        <f>G248*(1+L248/100)</f>
        <v>0</v>
      </c>
      <c r="N248" s="177">
        <v>0</v>
      </c>
      <c r="O248" s="177">
        <f>ROUND(E248*N248,2)</f>
        <v>0</v>
      </c>
      <c r="P248" s="177">
        <v>0</v>
      </c>
      <c r="Q248" s="177">
        <f>ROUND(E248*P248,2)</f>
        <v>0</v>
      </c>
      <c r="R248" s="177"/>
      <c r="S248" s="177" t="s">
        <v>179</v>
      </c>
      <c r="T248" s="178" t="s">
        <v>180</v>
      </c>
      <c r="U248" s="157">
        <v>0.28000000000000003</v>
      </c>
      <c r="V248" s="157">
        <f>ROUND(E248*U248,2)</f>
        <v>1.68</v>
      </c>
      <c r="W248" s="157"/>
      <c r="X248" s="157" t="s">
        <v>231</v>
      </c>
      <c r="Y248" s="147"/>
      <c r="Z248" s="147"/>
      <c r="AA248" s="147"/>
      <c r="AB248" s="147"/>
      <c r="AC248" s="147"/>
      <c r="AD248" s="147"/>
      <c r="AE248" s="147"/>
      <c r="AF248" s="147"/>
      <c r="AG248" s="147" t="s">
        <v>232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54"/>
      <c r="B249" s="155"/>
      <c r="C249" s="259"/>
      <c r="D249" s="260"/>
      <c r="E249" s="260"/>
      <c r="F249" s="260"/>
      <c r="G249" s="260"/>
      <c r="H249" s="157"/>
      <c r="I249" s="157"/>
      <c r="J249" s="157"/>
      <c r="K249" s="157"/>
      <c r="L249" s="157"/>
      <c r="M249" s="157"/>
      <c r="N249" s="157"/>
      <c r="O249" s="157"/>
      <c r="P249" s="157"/>
      <c r="Q249" s="157"/>
      <c r="R249" s="157"/>
      <c r="S249" s="157"/>
      <c r="T249" s="157"/>
      <c r="U249" s="157"/>
      <c r="V249" s="157"/>
      <c r="W249" s="157"/>
      <c r="X249" s="157"/>
      <c r="Y249" s="147"/>
      <c r="Z249" s="147"/>
      <c r="AA249" s="147"/>
      <c r="AB249" s="147"/>
      <c r="AC249" s="147"/>
      <c r="AD249" s="147"/>
      <c r="AE249" s="147"/>
      <c r="AF249" s="147"/>
      <c r="AG249" s="147" t="s">
        <v>185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1" x14ac:dyDescent="0.2">
      <c r="A250" s="172">
        <v>40</v>
      </c>
      <c r="B250" s="173" t="s">
        <v>384</v>
      </c>
      <c r="C250" s="183" t="s">
        <v>383</v>
      </c>
      <c r="D250" s="174" t="s">
        <v>312</v>
      </c>
      <c r="E250" s="175">
        <v>2</v>
      </c>
      <c r="F250" s="176"/>
      <c r="G250" s="177">
        <f>ROUND(E250*F250,2)</f>
        <v>0</v>
      </c>
      <c r="H250" s="176"/>
      <c r="I250" s="177">
        <f>ROUND(E250*H250,2)</f>
        <v>0</v>
      </c>
      <c r="J250" s="176"/>
      <c r="K250" s="177">
        <f>ROUND(E250*J250,2)</f>
        <v>0</v>
      </c>
      <c r="L250" s="177">
        <v>21</v>
      </c>
      <c r="M250" s="177">
        <f>G250*(1+L250/100)</f>
        <v>0</v>
      </c>
      <c r="N250" s="177">
        <v>0</v>
      </c>
      <c r="O250" s="177">
        <f>ROUND(E250*N250,2)</f>
        <v>0</v>
      </c>
      <c r="P250" s="177">
        <v>0</v>
      </c>
      <c r="Q250" s="177">
        <f>ROUND(E250*P250,2)</f>
        <v>0</v>
      </c>
      <c r="R250" s="177"/>
      <c r="S250" s="177" t="s">
        <v>179</v>
      </c>
      <c r="T250" s="178" t="s">
        <v>180</v>
      </c>
      <c r="U250" s="157">
        <v>0.28000000000000003</v>
      </c>
      <c r="V250" s="157">
        <f>ROUND(E250*U250,2)</f>
        <v>0.56000000000000005</v>
      </c>
      <c r="W250" s="157"/>
      <c r="X250" s="157" t="s">
        <v>231</v>
      </c>
      <c r="Y250" s="147"/>
      <c r="Z250" s="147"/>
      <c r="AA250" s="147"/>
      <c r="AB250" s="147"/>
      <c r="AC250" s="147"/>
      <c r="AD250" s="147"/>
      <c r="AE250" s="147"/>
      <c r="AF250" s="147"/>
      <c r="AG250" s="147" t="s">
        <v>232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1" x14ac:dyDescent="0.2">
      <c r="A251" s="154"/>
      <c r="B251" s="155"/>
      <c r="C251" s="259"/>
      <c r="D251" s="260"/>
      <c r="E251" s="260"/>
      <c r="F251" s="260"/>
      <c r="G251" s="260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7"/>
      <c r="Z251" s="147"/>
      <c r="AA251" s="147"/>
      <c r="AB251" s="147"/>
      <c r="AC251" s="147"/>
      <c r="AD251" s="147"/>
      <c r="AE251" s="147"/>
      <c r="AF251" s="147"/>
      <c r="AG251" s="147" t="s">
        <v>185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">
      <c r="A252" s="172">
        <v>41</v>
      </c>
      <c r="B252" s="173" t="s">
        <v>385</v>
      </c>
      <c r="C252" s="183" t="s">
        <v>386</v>
      </c>
      <c r="D252" s="174" t="s">
        <v>312</v>
      </c>
      <c r="E252" s="175">
        <v>6</v>
      </c>
      <c r="F252" s="176"/>
      <c r="G252" s="177">
        <f>ROUND(E252*F252,2)</f>
        <v>0</v>
      </c>
      <c r="H252" s="176"/>
      <c r="I252" s="177">
        <f>ROUND(E252*H252,2)</f>
        <v>0</v>
      </c>
      <c r="J252" s="176"/>
      <c r="K252" s="177">
        <f>ROUND(E252*J252,2)</f>
        <v>0</v>
      </c>
      <c r="L252" s="177">
        <v>21</v>
      </c>
      <c r="M252" s="177">
        <f>G252*(1+L252/100)</f>
        <v>0</v>
      </c>
      <c r="N252" s="177">
        <v>0</v>
      </c>
      <c r="O252" s="177">
        <f>ROUND(E252*N252,2)</f>
        <v>0</v>
      </c>
      <c r="P252" s="177">
        <v>0</v>
      </c>
      <c r="Q252" s="177">
        <f>ROUND(E252*P252,2)</f>
        <v>0</v>
      </c>
      <c r="R252" s="177"/>
      <c r="S252" s="177" t="s">
        <v>179</v>
      </c>
      <c r="T252" s="178" t="s">
        <v>180</v>
      </c>
      <c r="U252" s="157">
        <v>0.28000000000000003</v>
      </c>
      <c r="V252" s="157">
        <f>ROUND(E252*U252,2)</f>
        <v>1.68</v>
      </c>
      <c r="W252" s="157"/>
      <c r="X252" s="157" t="s">
        <v>231</v>
      </c>
      <c r="Y252" s="147"/>
      <c r="Z252" s="147"/>
      <c r="AA252" s="147"/>
      <c r="AB252" s="147"/>
      <c r="AC252" s="147"/>
      <c r="AD252" s="147"/>
      <c r="AE252" s="147"/>
      <c r="AF252" s="147"/>
      <c r="AG252" s="147" t="s">
        <v>232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54"/>
      <c r="B253" s="155"/>
      <c r="C253" s="259"/>
      <c r="D253" s="260"/>
      <c r="E253" s="260"/>
      <c r="F253" s="260"/>
      <c r="G253" s="260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7"/>
      <c r="Z253" s="147"/>
      <c r="AA253" s="147"/>
      <c r="AB253" s="147"/>
      <c r="AC253" s="147"/>
      <c r="AD253" s="147"/>
      <c r="AE253" s="147"/>
      <c r="AF253" s="147"/>
      <c r="AG253" s="147" t="s">
        <v>185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1" x14ac:dyDescent="0.2">
      <c r="A254" s="172">
        <v>42</v>
      </c>
      <c r="B254" s="173" t="s">
        <v>387</v>
      </c>
      <c r="C254" s="183" t="s">
        <v>386</v>
      </c>
      <c r="D254" s="174" t="s">
        <v>312</v>
      </c>
      <c r="E254" s="175">
        <v>2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21</v>
      </c>
      <c r="M254" s="177">
        <f>G254*(1+L254/100)</f>
        <v>0</v>
      </c>
      <c r="N254" s="177">
        <v>0</v>
      </c>
      <c r="O254" s="177">
        <f>ROUND(E254*N254,2)</f>
        <v>0</v>
      </c>
      <c r="P254" s="177">
        <v>0</v>
      </c>
      <c r="Q254" s="177">
        <f>ROUND(E254*P254,2)</f>
        <v>0</v>
      </c>
      <c r="R254" s="177"/>
      <c r="S254" s="177" t="s">
        <v>179</v>
      </c>
      <c r="T254" s="178" t="s">
        <v>180</v>
      </c>
      <c r="U254" s="157">
        <v>0.28000000000000003</v>
      </c>
      <c r="V254" s="157">
        <f>ROUND(E254*U254,2)</f>
        <v>0.56000000000000005</v>
      </c>
      <c r="W254" s="157"/>
      <c r="X254" s="157" t="s">
        <v>231</v>
      </c>
      <c r="Y254" s="147"/>
      <c r="Z254" s="147"/>
      <c r="AA254" s="147"/>
      <c r="AB254" s="147"/>
      <c r="AC254" s="147"/>
      <c r="AD254" s="147"/>
      <c r="AE254" s="147"/>
      <c r="AF254" s="147"/>
      <c r="AG254" s="147" t="s">
        <v>232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1" x14ac:dyDescent="0.2">
      <c r="A255" s="154"/>
      <c r="B255" s="155"/>
      <c r="C255" s="259"/>
      <c r="D255" s="260"/>
      <c r="E255" s="260"/>
      <c r="F255" s="260"/>
      <c r="G255" s="260"/>
      <c r="H255" s="157"/>
      <c r="I255" s="157"/>
      <c r="J255" s="157"/>
      <c r="K255" s="157"/>
      <c r="L255" s="157"/>
      <c r="M255" s="157"/>
      <c r="N255" s="157"/>
      <c r="O255" s="157"/>
      <c r="P255" s="157"/>
      <c r="Q255" s="157"/>
      <c r="R255" s="157"/>
      <c r="S255" s="157"/>
      <c r="T255" s="157"/>
      <c r="U255" s="157"/>
      <c r="V255" s="157"/>
      <c r="W255" s="157"/>
      <c r="X255" s="157"/>
      <c r="Y255" s="147"/>
      <c r="Z255" s="147"/>
      <c r="AA255" s="147"/>
      <c r="AB255" s="147"/>
      <c r="AC255" s="147"/>
      <c r="AD255" s="147"/>
      <c r="AE255" s="147"/>
      <c r="AF255" s="147"/>
      <c r="AG255" s="147" t="s">
        <v>185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2">
        <v>43</v>
      </c>
      <c r="B256" s="173" t="s">
        <v>388</v>
      </c>
      <c r="C256" s="183" t="s">
        <v>386</v>
      </c>
      <c r="D256" s="174" t="s">
        <v>312</v>
      </c>
      <c r="E256" s="175">
        <v>2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7">
        <v>0</v>
      </c>
      <c r="O256" s="177">
        <f>ROUND(E256*N256,2)</f>
        <v>0</v>
      </c>
      <c r="P256" s="177">
        <v>0</v>
      </c>
      <c r="Q256" s="177">
        <f>ROUND(E256*P256,2)</f>
        <v>0</v>
      </c>
      <c r="R256" s="177"/>
      <c r="S256" s="177" t="s">
        <v>179</v>
      </c>
      <c r="T256" s="178" t="s">
        <v>180</v>
      </c>
      <c r="U256" s="157">
        <v>0.28000000000000003</v>
      </c>
      <c r="V256" s="157">
        <f>ROUND(E256*U256,2)</f>
        <v>0.56000000000000005</v>
      </c>
      <c r="W256" s="157"/>
      <c r="X256" s="157" t="s">
        <v>231</v>
      </c>
      <c r="Y256" s="147"/>
      <c r="Z256" s="147"/>
      <c r="AA256" s="147"/>
      <c r="AB256" s="147"/>
      <c r="AC256" s="147"/>
      <c r="AD256" s="147"/>
      <c r="AE256" s="147"/>
      <c r="AF256" s="147"/>
      <c r="AG256" s="147" t="s">
        <v>232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">
      <c r="A257" s="154"/>
      <c r="B257" s="155"/>
      <c r="C257" s="259"/>
      <c r="D257" s="260"/>
      <c r="E257" s="260"/>
      <c r="F257" s="260"/>
      <c r="G257" s="260"/>
      <c r="H257" s="157"/>
      <c r="I257" s="157"/>
      <c r="J257" s="157"/>
      <c r="K257" s="157"/>
      <c r="L257" s="157"/>
      <c r="M257" s="157"/>
      <c r="N257" s="157"/>
      <c r="O257" s="157"/>
      <c r="P257" s="157"/>
      <c r="Q257" s="157"/>
      <c r="R257" s="157"/>
      <c r="S257" s="157"/>
      <c r="T257" s="157"/>
      <c r="U257" s="157"/>
      <c r="V257" s="157"/>
      <c r="W257" s="157"/>
      <c r="X257" s="157"/>
      <c r="Y257" s="147"/>
      <c r="Z257" s="147"/>
      <c r="AA257" s="147"/>
      <c r="AB257" s="147"/>
      <c r="AC257" s="147"/>
      <c r="AD257" s="147"/>
      <c r="AE257" s="147"/>
      <c r="AF257" s="147"/>
      <c r="AG257" s="147" t="s">
        <v>185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x14ac:dyDescent="0.2">
      <c r="A258" s="162" t="s">
        <v>174</v>
      </c>
      <c r="B258" s="163" t="s">
        <v>126</v>
      </c>
      <c r="C258" s="182" t="s">
        <v>127</v>
      </c>
      <c r="D258" s="164"/>
      <c r="E258" s="165"/>
      <c r="F258" s="166"/>
      <c r="G258" s="166">
        <f>SUMIF(AG259:AG264,"&lt;&gt;NOR",G259:G264)</f>
        <v>0</v>
      </c>
      <c r="H258" s="166"/>
      <c r="I258" s="166">
        <f>SUM(I259:I264)</f>
        <v>0</v>
      </c>
      <c r="J258" s="166"/>
      <c r="K258" s="166">
        <f>SUM(K259:K264)</f>
        <v>0</v>
      </c>
      <c r="L258" s="166"/>
      <c r="M258" s="166">
        <f>SUM(M259:M264)</f>
        <v>0</v>
      </c>
      <c r="N258" s="166"/>
      <c r="O258" s="166">
        <f>SUM(O259:O264)</f>
        <v>0</v>
      </c>
      <c r="P258" s="166"/>
      <c r="Q258" s="166">
        <f>SUM(Q259:Q264)</f>
        <v>0</v>
      </c>
      <c r="R258" s="166"/>
      <c r="S258" s="166"/>
      <c r="T258" s="167"/>
      <c r="U258" s="161"/>
      <c r="V258" s="161">
        <f>SUM(V259:V264)</f>
        <v>50.28</v>
      </c>
      <c r="W258" s="161"/>
      <c r="X258" s="161"/>
      <c r="AG258" t="s">
        <v>175</v>
      </c>
    </row>
    <row r="259" spans="1:60" ht="33.75" outlineLevel="1" x14ac:dyDescent="0.2">
      <c r="A259" s="172">
        <v>44</v>
      </c>
      <c r="B259" s="173" t="s">
        <v>389</v>
      </c>
      <c r="C259" s="183" t="s">
        <v>390</v>
      </c>
      <c r="D259" s="174" t="s">
        <v>391</v>
      </c>
      <c r="E259" s="175">
        <v>19.51051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21</v>
      </c>
      <c r="M259" s="177">
        <f>G259*(1+L259/100)</f>
        <v>0</v>
      </c>
      <c r="N259" s="177">
        <v>0</v>
      </c>
      <c r="O259" s="177">
        <f>ROUND(E259*N259,2)</f>
        <v>0</v>
      </c>
      <c r="P259" s="177">
        <v>0</v>
      </c>
      <c r="Q259" s="177">
        <f>ROUND(E259*P259,2)</f>
        <v>0</v>
      </c>
      <c r="R259" s="177" t="s">
        <v>392</v>
      </c>
      <c r="S259" s="177" t="s">
        <v>188</v>
      </c>
      <c r="T259" s="178" t="s">
        <v>188</v>
      </c>
      <c r="U259" s="157">
        <v>2.577</v>
      </c>
      <c r="V259" s="157">
        <f>ROUND(E259*U259,2)</f>
        <v>50.28</v>
      </c>
      <c r="W259" s="157"/>
      <c r="X259" s="157" t="s">
        <v>393</v>
      </c>
      <c r="Y259" s="147"/>
      <c r="Z259" s="147"/>
      <c r="AA259" s="147"/>
      <c r="AB259" s="147"/>
      <c r="AC259" s="147"/>
      <c r="AD259" s="147"/>
      <c r="AE259" s="147"/>
      <c r="AF259" s="147"/>
      <c r="AG259" s="147" t="s">
        <v>394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">
      <c r="A260" s="154"/>
      <c r="B260" s="155"/>
      <c r="C260" s="261" t="s">
        <v>395</v>
      </c>
      <c r="D260" s="262"/>
      <c r="E260" s="262"/>
      <c r="F260" s="262"/>
      <c r="G260" s="262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7"/>
      <c r="Z260" s="147"/>
      <c r="AA260" s="147"/>
      <c r="AB260" s="147"/>
      <c r="AC260" s="147"/>
      <c r="AD260" s="147"/>
      <c r="AE260" s="147"/>
      <c r="AF260" s="147"/>
      <c r="AG260" s="147" t="s">
        <v>267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1" x14ac:dyDescent="0.2">
      <c r="A261" s="154"/>
      <c r="B261" s="155"/>
      <c r="C261" s="184" t="s">
        <v>396</v>
      </c>
      <c r="D261" s="159"/>
      <c r="E261" s="160"/>
      <c r="F261" s="157"/>
      <c r="G261" s="157"/>
      <c r="H261" s="157"/>
      <c r="I261" s="157"/>
      <c r="J261" s="157"/>
      <c r="K261" s="157"/>
      <c r="L261" s="157"/>
      <c r="M261" s="157"/>
      <c r="N261" s="157"/>
      <c r="O261" s="157"/>
      <c r="P261" s="157"/>
      <c r="Q261" s="157"/>
      <c r="R261" s="157"/>
      <c r="S261" s="157"/>
      <c r="T261" s="157"/>
      <c r="U261" s="157"/>
      <c r="V261" s="157"/>
      <c r="W261" s="157"/>
      <c r="X261" s="157"/>
      <c r="Y261" s="147"/>
      <c r="Z261" s="147"/>
      <c r="AA261" s="147"/>
      <c r="AB261" s="147"/>
      <c r="AC261" s="147"/>
      <c r="AD261" s="147"/>
      <c r="AE261" s="147"/>
      <c r="AF261" s="147"/>
      <c r="AG261" s="147" t="s">
        <v>190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1" x14ac:dyDescent="0.2">
      <c r="A262" s="154"/>
      <c r="B262" s="155"/>
      <c r="C262" s="184" t="s">
        <v>397</v>
      </c>
      <c r="D262" s="159"/>
      <c r="E262" s="160"/>
      <c r="F262" s="157"/>
      <c r="G262" s="157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7"/>
      <c r="Z262" s="147"/>
      <c r="AA262" s="147"/>
      <c r="AB262" s="147"/>
      <c r="AC262" s="147"/>
      <c r="AD262" s="147"/>
      <c r="AE262" s="147"/>
      <c r="AF262" s="147"/>
      <c r="AG262" s="147" t="s">
        <v>190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54"/>
      <c r="B263" s="155"/>
      <c r="C263" s="184" t="s">
        <v>398</v>
      </c>
      <c r="D263" s="159"/>
      <c r="E263" s="160">
        <v>19.51051</v>
      </c>
      <c r="F263" s="157"/>
      <c r="G263" s="157"/>
      <c r="H263" s="157"/>
      <c r="I263" s="157"/>
      <c r="J263" s="157"/>
      <c r="K263" s="157"/>
      <c r="L263" s="157"/>
      <c r="M263" s="157"/>
      <c r="N263" s="157"/>
      <c r="O263" s="157"/>
      <c r="P263" s="157"/>
      <c r="Q263" s="157"/>
      <c r="R263" s="157"/>
      <c r="S263" s="157"/>
      <c r="T263" s="157"/>
      <c r="U263" s="157"/>
      <c r="V263" s="157"/>
      <c r="W263" s="157"/>
      <c r="X263" s="157"/>
      <c r="Y263" s="147"/>
      <c r="Z263" s="147"/>
      <c r="AA263" s="147"/>
      <c r="AB263" s="147"/>
      <c r="AC263" s="147"/>
      <c r="AD263" s="147"/>
      <c r="AE263" s="147"/>
      <c r="AF263" s="147"/>
      <c r="AG263" s="147" t="s">
        <v>190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1" x14ac:dyDescent="0.2">
      <c r="A264" s="154"/>
      <c r="B264" s="155"/>
      <c r="C264" s="246"/>
      <c r="D264" s="247"/>
      <c r="E264" s="247"/>
      <c r="F264" s="247"/>
      <c r="G264" s="247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7"/>
      <c r="Z264" s="147"/>
      <c r="AA264" s="147"/>
      <c r="AB264" s="147"/>
      <c r="AC264" s="147"/>
      <c r="AD264" s="147"/>
      <c r="AE264" s="147"/>
      <c r="AF264" s="147"/>
      <c r="AG264" s="147" t="s">
        <v>185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x14ac:dyDescent="0.2">
      <c r="A265" s="162" t="s">
        <v>174</v>
      </c>
      <c r="B265" s="163" t="s">
        <v>130</v>
      </c>
      <c r="C265" s="182" t="s">
        <v>131</v>
      </c>
      <c r="D265" s="164"/>
      <c r="E265" s="165"/>
      <c r="F265" s="166"/>
      <c r="G265" s="166">
        <f>SUMIF(AG266:AG279,"&lt;&gt;NOR",G266:G279)</f>
        <v>0</v>
      </c>
      <c r="H265" s="166"/>
      <c r="I265" s="166">
        <f>SUM(I266:I279)</f>
        <v>0</v>
      </c>
      <c r="J265" s="166"/>
      <c r="K265" s="166">
        <f>SUM(K266:K279)</f>
        <v>0</v>
      </c>
      <c r="L265" s="166"/>
      <c r="M265" s="166">
        <f>SUM(M266:M279)</f>
        <v>0</v>
      </c>
      <c r="N265" s="166"/>
      <c r="O265" s="166">
        <f>SUM(O266:O279)</f>
        <v>0.12</v>
      </c>
      <c r="P265" s="166"/>
      <c r="Q265" s="166">
        <f>SUM(Q266:Q279)</f>
        <v>0</v>
      </c>
      <c r="R265" s="166"/>
      <c r="S265" s="166"/>
      <c r="T265" s="167"/>
      <c r="U265" s="161"/>
      <c r="V265" s="161">
        <f>SUM(V266:V279)</f>
        <v>0</v>
      </c>
      <c r="W265" s="161"/>
      <c r="X265" s="161"/>
      <c r="AG265" t="s">
        <v>175</v>
      </c>
    </row>
    <row r="266" spans="1:60" ht="33.75" outlineLevel="1" x14ac:dyDescent="0.2">
      <c r="A266" s="172">
        <v>45</v>
      </c>
      <c r="B266" s="173" t="s">
        <v>399</v>
      </c>
      <c r="C266" s="183" t="s">
        <v>400</v>
      </c>
      <c r="D266" s="174" t="s">
        <v>229</v>
      </c>
      <c r="E266" s="175">
        <v>20.338650000000001</v>
      </c>
      <c r="F266" s="176"/>
      <c r="G266" s="177">
        <f>ROUND(E266*F266,2)</f>
        <v>0</v>
      </c>
      <c r="H266" s="176"/>
      <c r="I266" s="177">
        <f>ROUND(E266*H266,2)</f>
        <v>0</v>
      </c>
      <c r="J266" s="176"/>
      <c r="K266" s="177">
        <f>ROUND(E266*J266,2)</f>
        <v>0</v>
      </c>
      <c r="L266" s="177">
        <v>21</v>
      </c>
      <c r="M266" s="177">
        <f>G266*(1+L266/100)</f>
        <v>0</v>
      </c>
      <c r="N266" s="177">
        <v>6.0299999999999998E-3</v>
      </c>
      <c r="O266" s="177">
        <f>ROUND(E266*N266,2)</f>
        <v>0.12</v>
      </c>
      <c r="P266" s="177">
        <v>0</v>
      </c>
      <c r="Q266" s="177">
        <f>ROUND(E266*P266,2)</f>
        <v>0</v>
      </c>
      <c r="R266" s="177" t="s">
        <v>401</v>
      </c>
      <c r="S266" s="177" t="s">
        <v>188</v>
      </c>
      <c r="T266" s="178" t="s">
        <v>188</v>
      </c>
      <c r="U266" s="157">
        <v>0</v>
      </c>
      <c r="V266" s="157">
        <f>ROUND(E266*U266,2)</f>
        <v>0</v>
      </c>
      <c r="W266" s="157"/>
      <c r="X266" s="157" t="s">
        <v>402</v>
      </c>
      <c r="Y266" s="147"/>
      <c r="Z266" s="147"/>
      <c r="AA266" s="147"/>
      <c r="AB266" s="147"/>
      <c r="AC266" s="147"/>
      <c r="AD266" s="147"/>
      <c r="AE266" s="147"/>
      <c r="AF266" s="147"/>
      <c r="AG266" s="147" t="s">
        <v>403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1" x14ac:dyDescent="0.2">
      <c r="A267" s="154"/>
      <c r="B267" s="155"/>
      <c r="C267" s="184" t="s">
        <v>338</v>
      </c>
      <c r="D267" s="159"/>
      <c r="E267" s="160"/>
      <c r="F267" s="157"/>
      <c r="G267" s="157"/>
      <c r="H267" s="157"/>
      <c r="I267" s="157"/>
      <c r="J267" s="157"/>
      <c r="K267" s="157"/>
      <c r="L267" s="157"/>
      <c r="M267" s="157"/>
      <c r="N267" s="157"/>
      <c r="O267" s="157"/>
      <c r="P267" s="157"/>
      <c r="Q267" s="157"/>
      <c r="R267" s="157"/>
      <c r="S267" s="157"/>
      <c r="T267" s="157"/>
      <c r="U267" s="157"/>
      <c r="V267" s="157"/>
      <c r="W267" s="157"/>
      <c r="X267" s="157"/>
      <c r="Y267" s="147"/>
      <c r="Z267" s="147"/>
      <c r="AA267" s="147"/>
      <c r="AB267" s="147"/>
      <c r="AC267" s="147"/>
      <c r="AD267" s="147"/>
      <c r="AE267" s="147"/>
      <c r="AF267" s="147"/>
      <c r="AG267" s="147" t="s">
        <v>190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">
      <c r="A268" s="154"/>
      <c r="B268" s="155"/>
      <c r="C268" s="184" t="s">
        <v>255</v>
      </c>
      <c r="D268" s="159"/>
      <c r="E268" s="160"/>
      <c r="F268" s="157"/>
      <c r="G268" s="157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7"/>
      <c r="Z268" s="147"/>
      <c r="AA268" s="147"/>
      <c r="AB268" s="147"/>
      <c r="AC268" s="147"/>
      <c r="AD268" s="147"/>
      <c r="AE268" s="147"/>
      <c r="AF268" s="147"/>
      <c r="AG268" s="147" t="s">
        <v>190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1" x14ac:dyDescent="0.2">
      <c r="A269" s="154"/>
      <c r="B269" s="155"/>
      <c r="C269" s="184" t="s">
        <v>256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7"/>
      <c r="O269" s="157"/>
      <c r="P269" s="157"/>
      <c r="Q269" s="157"/>
      <c r="R269" s="157"/>
      <c r="S269" s="157"/>
      <c r="T269" s="157"/>
      <c r="U269" s="157"/>
      <c r="V269" s="157"/>
      <c r="W269" s="157"/>
      <c r="X269" s="157"/>
      <c r="Y269" s="147"/>
      <c r="Z269" s="147"/>
      <c r="AA269" s="147"/>
      <c r="AB269" s="147"/>
      <c r="AC269" s="147"/>
      <c r="AD269" s="147"/>
      <c r="AE269" s="147"/>
      <c r="AF269" s="147"/>
      <c r="AG269" s="147" t="s">
        <v>190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1" x14ac:dyDescent="0.2">
      <c r="A270" s="154"/>
      <c r="B270" s="155"/>
      <c r="C270" s="184" t="s">
        <v>268</v>
      </c>
      <c r="D270" s="159"/>
      <c r="E270" s="160">
        <v>38.46</v>
      </c>
      <c r="F270" s="157"/>
      <c r="G270" s="157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7"/>
      <c r="Z270" s="147"/>
      <c r="AA270" s="147"/>
      <c r="AB270" s="147"/>
      <c r="AC270" s="147"/>
      <c r="AD270" s="147"/>
      <c r="AE270" s="147"/>
      <c r="AF270" s="147"/>
      <c r="AG270" s="147" t="s">
        <v>190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">
      <c r="A271" s="154"/>
      <c r="B271" s="155"/>
      <c r="C271" s="184" t="s">
        <v>269</v>
      </c>
      <c r="D271" s="159"/>
      <c r="E271" s="160">
        <v>0.95799999999999996</v>
      </c>
      <c r="F271" s="157"/>
      <c r="G271" s="157"/>
      <c r="H271" s="157"/>
      <c r="I271" s="157"/>
      <c r="J271" s="157"/>
      <c r="K271" s="157"/>
      <c r="L271" s="157"/>
      <c r="M271" s="157"/>
      <c r="N271" s="157"/>
      <c r="O271" s="157"/>
      <c r="P271" s="157"/>
      <c r="Q271" s="157"/>
      <c r="R271" s="157"/>
      <c r="S271" s="157"/>
      <c r="T271" s="157"/>
      <c r="U271" s="157"/>
      <c r="V271" s="157"/>
      <c r="W271" s="157"/>
      <c r="X271" s="157"/>
      <c r="Y271" s="147"/>
      <c r="Z271" s="147"/>
      <c r="AA271" s="147"/>
      <c r="AB271" s="147"/>
      <c r="AC271" s="147"/>
      <c r="AD271" s="147"/>
      <c r="AE271" s="147"/>
      <c r="AF271" s="147"/>
      <c r="AG271" s="147" t="s">
        <v>190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1" x14ac:dyDescent="0.2">
      <c r="A272" s="154"/>
      <c r="B272" s="155"/>
      <c r="C272" s="184" t="s">
        <v>270</v>
      </c>
      <c r="D272" s="159"/>
      <c r="E272" s="160">
        <v>4.1174999999999997</v>
      </c>
      <c r="F272" s="157"/>
      <c r="G272" s="157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7"/>
      <c r="Z272" s="147"/>
      <c r="AA272" s="147"/>
      <c r="AB272" s="147"/>
      <c r="AC272" s="147"/>
      <c r="AD272" s="147"/>
      <c r="AE272" s="147"/>
      <c r="AF272" s="147"/>
      <c r="AG272" s="147" t="s">
        <v>190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1" x14ac:dyDescent="0.2">
      <c r="A273" s="154"/>
      <c r="B273" s="155"/>
      <c r="C273" s="184" t="s">
        <v>260</v>
      </c>
      <c r="D273" s="159"/>
      <c r="E273" s="160"/>
      <c r="F273" s="157"/>
      <c r="G273" s="157"/>
      <c r="H273" s="157"/>
      <c r="I273" s="157"/>
      <c r="J273" s="157"/>
      <c r="K273" s="157"/>
      <c r="L273" s="157"/>
      <c r="M273" s="157"/>
      <c r="N273" s="157"/>
      <c r="O273" s="157"/>
      <c r="P273" s="157"/>
      <c r="Q273" s="157"/>
      <c r="R273" s="157"/>
      <c r="S273" s="157"/>
      <c r="T273" s="157"/>
      <c r="U273" s="157"/>
      <c r="V273" s="157"/>
      <c r="W273" s="157"/>
      <c r="X273" s="157"/>
      <c r="Y273" s="147"/>
      <c r="Z273" s="147"/>
      <c r="AA273" s="147"/>
      <c r="AB273" s="147"/>
      <c r="AC273" s="147"/>
      <c r="AD273" s="147"/>
      <c r="AE273" s="147"/>
      <c r="AF273" s="147"/>
      <c r="AG273" s="147" t="s">
        <v>190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1" x14ac:dyDescent="0.2">
      <c r="A274" s="154"/>
      <c r="B274" s="155"/>
      <c r="C274" s="184" t="s">
        <v>271</v>
      </c>
      <c r="D274" s="159"/>
      <c r="E274" s="160">
        <v>0.5</v>
      </c>
      <c r="F274" s="157"/>
      <c r="G274" s="157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7"/>
      <c r="Z274" s="147"/>
      <c r="AA274" s="147"/>
      <c r="AB274" s="147"/>
      <c r="AC274" s="147"/>
      <c r="AD274" s="147"/>
      <c r="AE274" s="147"/>
      <c r="AF274" s="147"/>
      <c r="AG274" s="147" t="s">
        <v>190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1" x14ac:dyDescent="0.2">
      <c r="A275" s="154"/>
      <c r="B275" s="155"/>
      <c r="C275" s="184" t="s">
        <v>262</v>
      </c>
      <c r="D275" s="159"/>
      <c r="E275" s="160"/>
      <c r="F275" s="157"/>
      <c r="G275" s="157"/>
      <c r="H275" s="157"/>
      <c r="I275" s="157"/>
      <c r="J275" s="157"/>
      <c r="K275" s="157"/>
      <c r="L275" s="157"/>
      <c r="M275" s="157"/>
      <c r="N275" s="157"/>
      <c r="O275" s="157"/>
      <c r="P275" s="157"/>
      <c r="Q275" s="157"/>
      <c r="R275" s="157"/>
      <c r="S275" s="157"/>
      <c r="T275" s="157"/>
      <c r="U275" s="157"/>
      <c r="V275" s="157"/>
      <c r="W275" s="157"/>
      <c r="X275" s="157"/>
      <c r="Y275" s="147"/>
      <c r="Z275" s="147"/>
      <c r="AA275" s="147"/>
      <c r="AB275" s="147"/>
      <c r="AC275" s="147"/>
      <c r="AD275" s="147"/>
      <c r="AE275" s="147"/>
      <c r="AF275" s="147"/>
      <c r="AG275" s="147" t="s">
        <v>190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1" x14ac:dyDescent="0.2">
      <c r="A276" s="154"/>
      <c r="B276" s="155"/>
      <c r="C276" s="184" t="s">
        <v>272</v>
      </c>
      <c r="D276" s="159"/>
      <c r="E276" s="160">
        <v>23.76</v>
      </c>
      <c r="F276" s="157"/>
      <c r="G276" s="157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7"/>
      <c r="Z276" s="147"/>
      <c r="AA276" s="147"/>
      <c r="AB276" s="147"/>
      <c r="AC276" s="147"/>
      <c r="AD276" s="147"/>
      <c r="AE276" s="147"/>
      <c r="AF276" s="147"/>
      <c r="AG276" s="147" t="s">
        <v>190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1" x14ac:dyDescent="0.2">
      <c r="A277" s="154"/>
      <c r="B277" s="155"/>
      <c r="C277" s="184" t="s">
        <v>339</v>
      </c>
      <c r="D277" s="159"/>
      <c r="E277" s="160"/>
      <c r="F277" s="157"/>
      <c r="G277" s="157"/>
      <c r="H277" s="157"/>
      <c r="I277" s="157"/>
      <c r="J277" s="157"/>
      <c r="K277" s="157"/>
      <c r="L277" s="157"/>
      <c r="M277" s="157"/>
      <c r="N277" s="157"/>
      <c r="O277" s="157"/>
      <c r="P277" s="157"/>
      <c r="Q277" s="157"/>
      <c r="R277" s="157"/>
      <c r="S277" s="157"/>
      <c r="T277" s="157"/>
      <c r="U277" s="157"/>
      <c r="V277" s="157"/>
      <c r="W277" s="157"/>
      <c r="X277" s="157"/>
      <c r="Y277" s="147"/>
      <c r="Z277" s="147"/>
      <c r="AA277" s="147"/>
      <c r="AB277" s="147"/>
      <c r="AC277" s="147"/>
      <c r="AD277" s="147"/>
      <c r="AE277" s="147"/>
      <c r="AF277" s="147"/>
      <c r="AG277" s="147" t="s">
        <v>190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1" x14ac:dyDescent="0.2">
      <c r="A278" s="154"/>
      <c r="B278" s="155"/>
      <c r="C278" s="184" t="s">
        <v>340</v>
      </c>
      <c r="D278" s="159"/>
      <c r="E278" s="160">
        <v>-47.456850000000003</v>
      </c>
      <c r="F278" s="157"/>
      <c r="G278" s="157"/>
      <c r="H278" s="157"/>
      <c r="I278" s="157"/>
      <c r="J278" s="157"/>
      <c r="K278" s="157"/>
      <c r="L278" s="157"/>
      <c r="M278" s="157"/>
      <c r="N278" s="157"/>
      <c r="O278" s="157"/>
      <c r="P278" s="157"/>
      <c r="Q278" s="157"/>
      <c r="R278" s="157"/>
      <c r="S278" s="157"/>
      <c r="T278" s="157"/>
      <c r="U278" s="157"/>
      <c r="V278" s="157"/>
      <c r="W278" s="157"/>
      <c r="X278" s="157"/>
      <c r="Y278" s="147"/>
      <c r="Z278" s="147"/>
      <c r="AA278" s="147"/>
      <c r="AB278" s="147"/>
      <c r="AC278" s="147"/>
      <c r="AD278" s="147"/>
      <c r="AE278" s="147"/>
      <c r="AF278" s="147"/>
      <c r="AG278" s="147" t="s">
        <v>190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1" x14ac:dyDescent="0.2">
      <c r="A279" s="154"/>
      <c r="B279" s="155"/>
      <c r="C279" s="246"/>
      <c r="D279" s="247"/>
      <c r="E279" s="247"/>
      <c r="F279" s="247"/>
      <c r="G279" s="247"/>
      <c r="H279" s="157"/>
      <c r="I279" s="157"/>
      <c r="J279" s="157"/>
      <c r="K279" s="157"/>
      <c r="L279" s="157"/>
      <c r="M279" s="157"/>
      <c r="N279" s="157"/>
      <c r="O279" s="157"/>
      <c r="P279" s="157"/>
      <c r="Q279" s="157"/>
      <c r="R279" s="157"/>
      <c r="S279" s="157"/>
      <c r="T279" s="157"/>
      <c r="U279" s="157"/>
      <c r="V279" s="157"/>
      <c r="W279" s="157"/>
      <c r="X279" s="157"/>
      <c r="Y279" s="147"/>
      <c r="Z279" s="147"/>
      <c r="AA279" s="147"/>
      <c r="AB279" s="147"/>
      <c r="AC279" s="147"/>
      <c r="AD279" s="147"/>
      <c r="AE279" s="147"/>
      <c r="AF279" s="147"/>
      <c r="AG279" s="147" t="s">
        <v>185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162" t="s">
        <v>174</v>
      </c>
      <c r="B280" s="163" t="s">
        <v>132</v>
      </c>
      <c r="C280" s="182" t="s">
        <v>133</v>
      </c>
      <c r="D280" s="164"/>
      <c r="E280" s="165"/>
      <c r="F280" s="166"/>
      <c r="G280" s="166">
        <f>SUMIF(AG281:AG324,"&lt;&gt;NOR",G281:G324)</f>
        <v>0</v>
      </c>
      <c r="H280" s="166"/>
      <c r="I280" s="166">
        <f>SUM(I281:I324)</f>
        <v>0</v>
      </c>
      <c r="J280" s="166"/>
      <c r="K280" s="166">
        <f>SUM(K281:K324)</f>
        <v>0</v>
      </c>
      <c r="L280" s="166"/>
      <c r="M280" s="166">
        <f>SUM(M281:M324)</f>
        <v>0</v>
      </c>
      <c r="N280" s="166"/>
      <c r="O280" s="166">
        <f>SUM(O281:O324)</f>
        <v>0.9</v>
      </c>
      <c r="P280" s="166"/>
      <c r="Q280" s="166">
        <f>SUM(Q281:Q324)</f>
        <v>0</v>
      </c>
      <c r="R280" s="166"/>
      <c r="S280" s="166"/>
      <c r="T280" s="167"/>
      <c r="U280" s="161"/>
      <c r="V280" s="161">
        <f>SUM(V281:V324)</f>
        <v>20.07</v>
      </c>
      <c r="W280" s="161"/>
      <c r="X280" s="161"/>
      <c r="AG280" t="s">
        <v>175</v>
      </c>
    </row>
    <row r="281" spans="1:60" outlineLevel="1" x14ac:dyDescent="0.2">
      <c r="A281" s="172">
        <v>46</v>
      </c>
      <c r="B281" s="173" t="s">
        <v>404</v>
      </c>
      <c r="C281" s="183" t="s">
        <v>405</v>
      </c>
      <c r="D281" s="174" t="s">
        <v>229</v>
      </c>
      <c r="E281" s="175">
        <v>110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21</v>
      </c>
      <c r="M281" s="177">
        <f>G281*(1+L281/100)</f>
        <v>0</v>
      </c>
      <c r="N281" s="177">
        <v>0</v>
      </c>
      <c r="O281" s="177">
        <f>ROUND(E281*N281,2)</f>
        <v>0</v>
      </c>
      <c r="P281" s="177">
        <v>0</v>
      </c>
      <c r="Q281" s="177">
        <f>ROUND(E281*P281,2)</f>
        <v>0</v>
      </c>
      <c r="R281" s="177" t="s">
        <v>406</v>
      </c>
      <c r="S281" s="177" t="s">
        <v>188</v>
      </c>
      <c r="T281" s="178" t="s">
        <v>188</v>
      </c>
      <c r="U281" s="157">
        <v>0.09</v>
      </c>
      <c r="V281" s="157">
        <f>ROUND(E281*U281,2)</f>
        <v>9.9</v>
      </c>
      <c r="W281" s="157"/>
      <c r="X281" s="157" t="s">
        <v>231</v>
      </c>
      <c r="Y281" s="147"/>
      <c r="Z281" s="147"/>
      <c r="AA281" s="147"/>
      <c r="AB281" s="147"/>
      <c r="AC281" s="147"/>
      <c r="AD281" s="147"/>
      <c r="AE281" s="147"/>
      <c r="AF281" s="147"/>
      <c r="AG281" s="147" t="s">
        <v>232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1" x14ac:dyDescent="0.2">
      <c r="A282" s="154"/>
      <c r="B282" s="155"/>
      <c r="C282" s="184" t="s">
        <v>234</v>
      </c>
      <c r="D282" s="159"/>
      <c r="E282" s="160"/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7"/>
      <c r="Z282" s="147"/>
      <c r="AA282" s="147"/>
      <c r="AB282" s="147"/>
      <c r="AC282" s="147"/>
      <c r="AD282" s="147"/>
      <c r="AE282" s="147"/>
      <c r="AF282" s="147"/>
      <c r="AG282" s="147" t="s">
        <v>190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1" x14ac:dyDescent="0.2">
      <c r="A283" s="154"/>
      <c r="B283" s="155"/>
      <c r="C283" s="184" t="s">
        <v>346</v>
      </c>
      <c r="D283" s="159"/>
      <c r="E283" s="160">
        <v>110</v>
      </c>
      <c r="F283" s="157"/>
      <c r="G283" s="157"/>
      <c r="H283" s="157"/>
      <c r="I283" s="157"/>
      <c r="J283" s="157"/>
      <c r="K283" s="157"/>
      <c r="L283" s="157"/>
      <c r="M283" s="157"/>
      <c r="N283" s="157"/>
      <c r="O283" s="157"/>
      <c r="P283" s="157"/>
      <c r="Q283" s="157"/>
      <c r="R283" s="157"/>
      <c r="S283" s="157"/>
      <c r="T283" s="157"/>
      <c r="U283" s="157"/>
      <c r="V283" s="157"/>
      <c r="W283" s="157"/>
      <c r="X283" s="157"/>
      <c r="Y283" s="147"/>
      <c r="Z283" s="147"/>
      <c r="AA283" s="147"/>
      <c r="AB283" s="147"/>
      <c r="AC283" s="147"/>
      <c r="AD283" s="147"/>
      <c r="AE283" s="147"/>
      <c r="AF283" s="147"/>
      <c r="AG283" s="147" t="s">
        <v>190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1" x14ac:dyDescent="0.2">
      <c r="A284" s="154"/>
      <c r="B284" s="155"/>
      <c r="C284" s="246"/>
      <c r="D284" s="247"/>
      <c r="E284" s="247"/>
      <c r="F284" s="247"/>
      <c r="G284" s="247"/>
      <c r="H284" s="157"/>
      <c r="I284" s="157"/>
      <c r="J284" s="157"/>
      <c r="K284" s="157"/>
      <c r="L284" s="157"/>
      <c r="M284" s="157"/>
      <c r="N284" s="157"/>
      <c r="O284" s="157"/>
      <c r="P284" s="157"/>
      <c r="Q284" s="157"/>
      <c r="R284" s="157"/>
      <c r="S284" s="157"/>
      <c r="T284" s="157"/>
      <c r="U284" s="157"/>
      <c r="V284" s="157"/>
      <c r="W284" s="157"/>
      <c r="X284" s="157"/>
      <c r="Y284" s="147"/>
      <c r="Z284" s="147"/>
      <c r="AA284" s="147"/>
      <c r="AB284" s="147"/>
      <c r="AC284" s="147"/>
      <c r="AD284" s="147"/>
      <c r="AE284" s="147"/>
      <c r="AF284" s="147"/>
      <c r="AG284" s="147" t="s">
        <v>185</v>
      </c>
      <c r="AH284" s="147"/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1" x14ac:dyDescent="0.2">
      <c r="A285" s="172">
        <v>47</v>
      </c>
      <c r="B285" s="173" t="s">
        <v>407</v>
      </c>
      <c r="C285" s="183" t="s">
        <v>408</v>
      </c>
      <c r="D285" s="174" t="s">
        <v>229</v>
      </c>
      <c r="E285" s="175">
        <v>67.795500000000004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21</v>
      </c>
      <c r="M285" s="177">
        <f>G285*(1+L285/100)</f>
        <v>0</v>
      </c>
      <c r="N285" s="177">
        <v>0</v>
      </c>
      <c r="O285" s="177">
        <f>ROUND(E285*N285,2)</f>
        <v>0</v>
      </c>
      <c r="P285" s="177">
        <v>0</v>
      </c>
      <c r="Q285" s="177">
        <f>ROUND(E285*P285,2)</f>
        <v>0</v>
      </c>
      <c r="R285" s="177" t="s">
        <v>406</v>
      </c>
      <c r="S285" s="177" t="s">
        <v>188</v>
      </c>
      <c r="T285" s="178" t="s">
        <v>188</v>
      </c>
      <c r="U285" s="157">
        <v>0.08</v>
      </c>
      <c r="V285" s="157">
        <f>ROUND(E285*U285,2)</f>
        <v>5.42</v>
      </c>
      <c r="W285" s="157"/>
      <c r="X285" s="157" t="s">
        <v>231</v>
      </c>
      <c r="Y285" s="147"/>
      <c r="Z285" s="147"/>
      <c r="AA285" s="147"/>
      <c r="AB285" s="147"/>
      <c r="AC285" s="147"/>
      <c r="AD285" s="147"/>
      <c r="AE285" s="147"/>
      <c r="AF285" s="147"/>
      <c r="AG285" s="147" t="s">
        <v>409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">
      <c r="A286" s="154"/>
      <c r="B286" s="155"/>
      <c r="C286" s="184" t="s">
        <v>255</v>
      </c>
      <c r="D286" s="159"/>
      <c r="E286" s="160"/>
      <c r="F286" s="157"/>
      <c r="G286" s="157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7"/>
      <c r="Z286" s="147"/>
      <c r="AA286" s="147"/>
      <c r="AB286" s="147"/>
      <c r="AC286" s="147"/>
      <c r="AD286" s="147"/>
      <c r="AE286" s="147"/>
      <c r="AF286" s="147"/>
      <c r="AG286" s="147" t="s">
        <v>190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1" x14ac:dyDescent="0.2">
      <c r="A287" s="154"/>
      <c r="B287" s="155"/>
      <c r="C287" s="184" t="s">
        <v>256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7"/>
      <c r="Z287" s="147"/>
      <c r="AA287" s="147"/>
      <c r="AB287" s="147"/>
      <c r="AC287" s="147"/>
      <c r="AD287" s="147"/>
      <c r="AE287" s="147"/>
      <c r="AF287" s="147"/>
      <c r="AG287" s="147" t="s">
        <v>190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1" x14ac:dyDescent="0.2">
      <c r="A288" s="154"/>
      <c r="B288" s="155"/>
      <c r="C288" s="184" t="s">
        <v>268</v>
      </c>
      <c r="D288" s="159"/>
      <c r="E288" s="160">
        <v>38.46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7"/>
      <c r="Z288" s="147"/>
      <c r="AA288" s="147"/>
      <c r="AB288" s="147"/>
      <c r="AC288" s="147"/>
      <c r="AD288" s="147"/>
      <c r="AE288" s="147"/>
      <c r="AF288" s="147"/>
      <c r="AG288" s="147" t="s">
        <v>190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54"/>
      <c r="B289" s="155"/>
      <c r="C289" s="184" t="s">
        <v>269</v>
      </c>
      <c r="D289" s="159"/>
      <c r="E289" s="160">
        <v>0.95799999999999996</v>
      </c>
      <c r="F289" s="157"/>
      <c r="G289" s="157"/>
      <c r="H289" s="157"/>
      <c r="I289" s="157"/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47"/>
      <c r="Z289" s="147"/>
      <c r="AA289" s="147"/>
      <c r="AB289" s="147"/>
      <c r="AC289" s="147"/>
      <c r="AD289" s="147"/>
      <c r="AE289" s="147"/>
      <c r="AF289" s="147"/>
      <c r="AG289" s="147" t="s">
        <v>190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1" x14ac:dyDescent="0.2">
      <c r="A290" s="154"/>
      <c r="B290" s="155"/>
      <c r="C290" s="184" t="s">
        <v>270</v>
      </c>
      <c r="D290" s="159"/>
      <c r="E290" s="160">
        <v>4.1174999999999997</v>
      </c>
      <c r="F290" s="157"/>
      <c r="G290" s="157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7"/>
      <c r="Z290" s="147"/>
      <c r="AA290" s="147"/>
      <c r="AB290" s="147"/>
      <c r="AC290" s="147"/>
      <c r="AD290" s="147"/>
      <c r="AE290" s="147"/>
      <c r="AF290" s="147"/>
      <c r="AG290" s="147" t="s">
        <v>190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1" x14ac:dyDescent="0.2">
      <c r="A291" s="154"/>
      <c r="B291" s="155"/>
      <c r="C291" s="184" t="s">
        <v>260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7"/>
      <c r="Z291" s="147"/>
      <c r="AA291" s="147"/>
      <c r="AB291" s="147"/>
      <c r="AC291" s="147"/>
      <c r="AD291" s="147"/>
      <c r="AE291" s="147"/>
      <c r="AF291" s="147"/>
      <c r="AG291" s="147" t="s">
        <v>190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">
      <c r="A292" s="154"/>
      <c r="B292" s="155"/>
      <c r="C292" s="184" t="s">
        <v>271</v>
      </c>
      <c r="D292" s="159"/>
      <c r="E292" s="160">
        <v>0.5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7"/>
      <c r="Z292" s="147"/>
      <c r="AA292" s="147"/>
      <c r="AB292" s="147"/>
      <c r="AC292" s="147"/>
      <c r="AD292" s="147"/>
      <c r="AE292" s="147"/>
      <c r="AF292" s="147"/>
      <c r="AG292" s="147" t="s">
        <v>190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54"/>
      <c r="B293" s="155"/>
      <c r="C293" s="184" t="s">
        <v>262</v>
      </c>
      <c r="D293" s="159"/>
      <c r="E293" s="160"/>
      <c r="F293" s="157"/>
      <c r="G293" s="157"/>
      <c r="H293" s="157"/>
      <c r="I293" s="157"/>
      <c r="J293" s="157"/>
      <c r="K293" s="157"/>
      <c r="L293" s="157"/>
      <c r="M293" s="157"/>
      <c r="N293" s="157"/>
      <c r="O293" s="157"/>
      <c r="P293" s="157"/>
      <c r="Q293" s="157"/>
      <c r="R293" s="157"/>
      <c r="S293" s="157"/>
      <c r="T293" s="157"/>
      <c r="U293" s="157"/>
      <c r="V293" s="157"/>
      <c r="W293" s="157"/>
      <c r="X293" s="157"/>
      <c r="Y293" s="147"/>
      <c r="Z293" s="147"/>
      <c r="AA293" s="147"/>
      <c r="AB293" s="147"/>
      <c r="AC293" s="147"/>
      <c r="AD293" s="147"/>
      <c r="AE293" s="147"/>
      <c r="AF293" s="147"/>
      <c r="AG293" s="147" t="s">
        <v>190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">
      <c r="A294" s="154"/>
      <c r="B294" s="155"/>
      <c r="C294" s="184" t="s">
        <v>272</v>
      </c>
      <c r="D294" s="159"/>
      <c r="E294" s="160">
        <v>23.76</v>
      </c>
      <c r="F294" s="157"/>
      <c r="G294" s="157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7"/>
      <c r="Z294" s="147"/>
      <c r="AA294" s="147"/>
      <c r="AB294" s="147"/>
      <c r="AC294" s="147"/>
      <c r="AD294" s="147"/>
      <c r="AE294" s="147"/>
      <c r="AF294" s="147"/>
      <c r="AG294" s="147" t="s">
        <v>190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54"/>
      <c r="B295" s="155"/>
      <c r="C295" s="246"/>
      <c r="D295" s="247"/>
      <c r="E295" s="247"/>
      <c r="F295" s="247"/>
      <c r="G295" s="24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7"/>
      <c r="Z295" s="147"/>
      <c r="AA295" s="147"/>
      <c r="AB295" s="147"/>
      <c r="AC295" s="147"/>
      <c r="AD295" s="147"/>
      <c r="AE295" s="147"/>
      <c r="AF295" s="147"/>
      <c r="AG295" s="147" t="s">
        <v>185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1" x14ac:dyDescent="0.2">
      <c r="A296" s="172">
        <v>48</v>
      </c>
      <c r="B296" s="173" t="s">
        <v>410</v>
      </c>
      <c r="C296" s="183" t="s">
        <v>411</v>
      </c>
      <c r="D296" s="174" t="s">
        <v>229</v>
      </c>
      <c r="E296" s="175">
        <v>67.795500000000004</v>
      </c>
      <c r="F296" s="176"/>
      <c r="G296" s="177">
        <f>ROUND(E296*F296,2)</f>
        <v>0</v>
      </c>
      <c r="H296" s="176"/>
      <c r="I296" s="177">
        <f>ROUND(E296*H296,2)</f>
        <v>0</v>
      </c>
      <c r="J296" s="176"/>
      <c r="K296" s="177">
        <f>ROUND(E296*J296,2)</f>
        <v>0</v>
      </c>
      <c r="L296" s="177">
        <v>21</v>
      </c>
      <c r="M296" s="177">
        <f>G296*(1+L296/100)</f>
        <v>0</v>
      </c>
      <c r="N296" s="177">
        <v>1.0000000000000001E-5</v>
      </c>
      <c r="O296" s="177">
        <f>ROUND(E296*N296,2)</f>
        <v>0</v>
      </c>
      <c r="P296" s="177">
        <v>0</v>
      </c>
      <c r="Q296" s="177">
        <f>ROUND(E296*P296,2)</f>
        <v>0</v>
      </c>
      <c r="R296" s="177" t="s">
        <v>406</v>
      </c>
      <c r="S296" s="177" t="s">
        <v>188</v>
      </c>
      <c r="T296" s="178" t="s">
        <v>188</v>
      </c>
      <c r="U296" s="157">
        <v>7.0000000000000007E-2</v>
      </c>
      <c r="V296" s="157">
        <f>ROUND(E296*U296,2)</f>
        <v>4.75</v>
      </c>
      <c r="W296" s="157"/>
      <c r="X296" s="157" t="s">
        <v>231</v>
      </c>
      <c r="Y296" s="147"/>
      <c r="Z296" s="147"/>
      <c r="AA296" s="147"/>
      <c r="AB296" s="147"/>
      <c r="AC296" s="147"/>
      <c r="AD296" s="147"/>
      <c r="AE296" s="147"/>
      <c r="AF296" s="147"/>
      <c r="AG296" s="147" t="s">
        <v>232</v>
      </c>
      <c r="AH296" s="147"/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">
      <c r="A297" s="154"/>
      <c r="B297" s="155"/>
      <c r="C297" s="184" t="s">
        <v>255</v>
      </c>
      <c r="D297" s="159"/>
      <c r="E297" s="160"/>
      <c r="F297" s="157"/>
      <c r="G297" s="157"/>
      <c r="H297" s="157"/>
      <c r="I297" s="157"/>
      <c r="J297" s="157"/>
      <c r="K297" s="157"/>
      <c r="L297" s="157"/>
      <c r="M297" s="157"/>
      <c r="N297" s="157"/>
      <c r="O297" s="157"/>
      <c r="P297" s="157"/>
      <c r="Q297" s="157"/>
      <c r="R297" s="157"/>
      <c r="S297" s="157"/>
      <c r="T297" s="157"/>
      <c r="U297" s="157"/>
      <c r="V297" s="157"/>
      <c r="W297" s="157"/>
      <c r="X297" s="157"/>
      <c r="Y297" s="147"/>
      <c r="Z297" s="147"/>
      <c r="AA297" s="147"/>
      <c r="AB297" s="147"/>
      <c r="AC297" s="147"/>
      <c r="AD297" s="147"/>
      <c r="AE297" s="147"/>
      <c r="AF297" s="147"/>
      <c r="AG297" s="147" t="s">
        <v>190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1" x14ac:dyDescent="0.2">
      <c r="A298" s="154"/>
      <c r="B298" s="155"/>
      <c r="C298" s="184" t="s">
        <v>256</v>
      </c>
      <c r="D298" s="159"/>
      <c r="E298" s="160"/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7"/>
      <c r="Z298" s="147"/>
      <c r="AA298" s="147"/>
      <c r="AB298" s="147"/>
      <c r="AC298" s="147"/>
      <c r="AD298" s="147"/>
      <c r="AE298" s="147"/>
      <c r="AF298" s="147"/>
      <c r="AG298" s="147" t="s">
        <v>190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">
      <c r="A299" s="154"/>
      <c r="B299" s="155"/>
      <c r="C299" s="184" t="s">
        <v>268</v>
      </c>
      <c r="D299" s="159"/>
      <c r="E299" s="160">
        <v>38.46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7"/>
      <c r="Z299" s="147"/>
      <c r="AA299" s="147"/>
      <c r="AB299" s="147"/>
      <c r="AC299" s="147"/>
      <c r="AD299" s="147"/>
      <c r="AE299" s="147"/>
      <c r="AF299" s="147"/>
      <c r="AG299" s="147" t="s">
        <v>190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1" x14ac:dyDescent="0.2">
      <c r="A300" s="154"/>
      <c r="B300" s="155"/>
      <c r="C300" s="184" t="s">
        <v>269</v>
      </c>
      <c r="D300" s="159"/>
      <c r="E300" s="160">
        <v>0.95799999999999996</v>
      </c>
      <c r="F300" s="157"/>
      <c r="G300" s="157"/>
      <c r="H300" s="157"/>
      <c r="I300" s="157"/>
      <c r="J300" s="157"/>
      <c r="K300" s="157"/>
      <c r="L300" s="157"/>
      <c r="M300" s="157"/>
      <c r="N300" s="157"/>
      <c r="O300" s="157"/>
      <c r="P300" s="157"/>
      <c r="Q300" s="157"/>
      <c r="R300" s="157"/>
      <c r="S300" s="157"/>
      <c r="T300" s="157"/>
      <c r="U300" s="157"/>
      <c r="V300" s="157"/>
      <c r="W300" s="157"/>
      <c r="X300" s="157"/>
      <c r="Y300" s="147"/>
      <c r="Z300" s="147"/>
      <c r="AA300" s="147"/>
      <c r="AB300" s="147"/>
      <c r="AC300" s="147"/>
      <c r="AD300" s="147"/>
      <c r="AE300" s="147"/>
      <c r="AF300" s="147"/>
      <c r="AG300" s="147" t="s">
        <v>190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outlineLevel="1" x14ac:dyDescent="0.2">
      <c r="A301" s="154"/>
      <c r="B301" s="155"/>
      <c r="C301" s="184" t="s">
        <v>270</v>
      </c>
      <c r="D301" s="159"/>
      <c r="E301" s="160">
        <v>4.1174999999999997</v>
      </c>
      <c r="F301" s="157"/>
      <c r="G301" s="157"/>
      <c r="H301" s="157"/>
      <c r="I301" s="157"/>
      <c r="J301" s="157"/>
      <c r="K301" s="157"/>
      <c r="L301" s="157"/>
      <c r="M301" s="157"/>
      <c r="N301" s="157"/>
      <c r="O301" s="157"/>
      <c r="P301" s="157"/>
      <c r="Q301" s="157"/>
      <c r="R301" s="157"/>
      <c r="S301" s="157"/>
      <c r="T301" s="157"/>
      <c r="U301" s="157"/>
      <c r="V301" s="157"/>
      <c r="W301" s="157"/>
      <c r="X301" s="157"/>
      <c r="Y301" s="147"/>
      <c r="Z301" s="147"/>
      <c r="AA301" s="147"/>
      <c r="AB301" s="147"/>
      <c r="AC301" s="147"/>
      <c r="AD301" s="147"/>
      <c r="AE301" s="147"/>
      <c r="AF301" s="147"/>
      <c r="AG301" s="147" t="s">
        <v>190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1" x14ac:dyDescent="0.2">
      <c r="A302" s="154"/>
      <c r="B302" s="155"/>
      <c r="C302" s="184" t="s">
        <v>260</v>
      </c>
      <c r="D302" s="159"/>
      <c r="E302" s="160"/>
      <c r="F302" s="157"/>
      <c r="G302" s="157"/>
      <c r="H302" s="157"/>
      <c r="I302" s="157"/>
      <c r="J302" s="157"/>
      <c r="K302" s="157"/>
      <c r="L302" s="157"/>
      <c r="M302" s="157"/>
      <c r="N302" s="157"/>
      <c r="O302" s="157"/>
      <c r="P302" s="157"/>
      <c r="Q302" s="157"/>
      <c r="R302" s="157"/>
      <c r="S302" s="157"/>
      <c r="T302" s="157"/>
      <c r="U302" s="157"/>
      <c r="V302" s="157"/>
      <c r="W302" s="157"/>
      <c r="X302" s="157"/>
      <c r="Y302" s="147"/>
      <c r="Z302" s="147"/>
      <c r="AA302" s="147"/>
      <c r="AB302" s="147"/>
      <c r="AC302" s="147"/>
      <c r="AD302" s="147"/>
      <c r="AE302" s="147"/>
      <c r="AF302" s="147"/>
      <c r="AG302" s="147" t="s">
        <v>190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1" x14ac:dyDescent="0.2">
      <c r="A303" s="154"/>
      <c r="B303" s="155"/>
      <c r="C303" s="184" t="s">
        <v>271</v>
      </c>
      <c r="D303" s="159"/>
      <c r="E303" s="160">
        <v>0.5</v>
      </c>
      <c r="F303" s="157"/>
      <c r="G303" s="157"/>
      <c r="H303" s="157"/>
      <c r="I303" s="157"/>
      <c r="J303" s="157"/>
      <c r="K303" s="157"/>
      <c r="L303" s="157"/>
      <c r="M303" s="157"/>
      <c r="N303" s="157"/>
      <c r="O303" s="157"/>
      <c r="P303" s="157"/>
      <c r="Q303" s="157"/>
      <c r="R303" s="157"/>
      <c r="S303" s="157"/>
      <c r="T303" s="157"/>
      <c r="U303" s="157"/>
      <c r="V303" s="157"/>
      <c r="W303" s="157"/>
      <c r="X303" s="157"/>
      <c r="Y303" s="147"/>
      <c r="Z303" s="147"/>
      <c r="AA303" s="147"/>
      <c r="AB303" s="147"/>
      <c r="AC303" s="147"/>
      <c r="AD303" s="147"/>
      <c r="AE303" s="147"/>
      <c r="AF303" s="147"/>
      <c r="AG303" s="147" t="s">
        <v>190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">
      <c r="A304" s="154"/>
      <c r="B304" s="155"/>
      <c r="C304" s="184" t="s">
        <v>262</v>
      </c>
      <c r="D304" s="159"/>
      <c r="E304" s="160"/>
      <c r="F304" s="157"/>
      <c r="G304" s="157"/>
      <c r="H304" s="157"/>
      <c r="I304" s="157"/>
      <c r="J304" s="157"/>
      <c r="K304" s="157"/>
      <c r="L304" s="157"/>
      <c r="M304" s="157"/>
      <c r="N304" s="157"/>
      <c r="O304" s="157"/>
      <c r="P304" s="157"/>
      <c r="Q304" s="157"/>
      <c r="R304" s="157"/>
      <c r="S304" s="157"/>
      <c r="T304" s="157"/>
      <c r="U304" s="157"/>
      <c r="V304" s="157"/>
      <c r="W304" s="157"/>
      <c r="X304" s="157"/>
      <c r="Y304" s="147"/>
      <c r="Z304" s="147"/>
      <c r="AA304" s="147"/>
      <c r="AB304" s="147"/>
      <c r="AC304" s="147"/>
      <c r="AD304" s="147"/>
      <c r="AE304" s="147"/>
      <c r="AF304" s="147"/>
      <c r="AG304" s="147" t="s">
        <v>190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1" x14ac:dyDescent="0.2">
      <c r="A305" s="154"/>
      <c r="B305" s="155"/>
      <c r="C305" s="184" t="s">
        <v>272</v>
      </c>
      <c r="D305" s="159"/>
      <c r="E305" s="160">
        <v>23.76</v>
      </c>
      <c r="F305" s="157"/>
      <c r="G305" s="157"/>
      <c r="H305" s="157"/>
      <c r="I305" s="157"/>
      <c r="J305" s="157"/>
      <c r="K305" s="157"/>
      <c r="L305" s="157"/>
      <c r="M305" s="157"/>
      <c r="N305" s="157"/>
      <c r="O305" s="157"/>
      <c r="P305" s="157"/>
      <c r="Q305" s="157"/>
      <c r="R305" s="157"/>
      <c r="S305" s="157"/>
      <c r="T305" s="157"/>
      <c r="U305" s="157"/>
      <c r="V305" s="157"/>
      <c r="W305" s="157"/>
      <c r="X305" s="157"/>
      <c r="Y305" s="147"/>
      <c r="Z305" s="147"/>
      <c r="AA305" s="147"/>
      <c r="AB305" s="147"/>
      <c r="AC305" s="147"/>
      <c r="AD305" s="147"/>
      <c r="AE305" s="147"/>
      <c r="AF305" s="147"/>
      <c r="AG305" s="147" t="s">
        <v>190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">
      <c r="A306" s="154"/>
      <c r="B306" s="155"/>
      <c r="C306" s="246"/>
      <c r="D306" s="247"/>
      <c r="E306" s="247"/>
      <c r="F306" s="247"/>
      <c r="G306" s="247"/>
      <c r="H306" s="157"/>
      <c r="I306" s="157"/>
      <c r="J306" s="157"/>
      <c r="K306" s="157"/>
      <c r="L306" s="157"/>
      <c r="M306" s="157"/>
      <c r="N306" s="157"/>
      <c r="O306" s="157"/>
      <c r="P306" s="157"/>
      <c r="Q306" s="157"/>
      <c r="R306" s="157"/>
      <c r="S306" s="157"/>
      <c r="T306" s="157"/>
      <c r="U306" s="157"/>
      <c r="V306" s="157"/>
      <c r="W306" s="157"/>
      <c r="X306" s="157"/>
      <c r="Y306" s="147"/>
      <c r="Z306" s="147"/>
      <c r="AA306" s="147"/>
      <c r="AB306" s="147"/>
      <c r="AC306" s="147"/>
      <c r="AD306" s="147"/>
      <c r="AE306" s="147"/>
      <c r="AF306" s="147"/>
      <c r="AG306" s="147" t="s">
        <v>185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22.5" outlineLevel="1" x14ac:dyDescent="0.2">
      <c r="A307" s="172">
        <v>49</v>
      </c>
      <c r="B307" s="173" t="s">
        <v>412</v>
      </c>
      <c r="C307" s="183" t="s">
        <v>413</v>
      </c>
      <c r="D307" s="174" t="s">
        <v>334</v>
      </c>
      <c r="E307" s="175">
        <v>67.795500000000004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21</v>
      </c>
      <c r="M307" s="177">
        <f>G307*(1+L307/100)</f>
        <v>0</v>
      </c>
      <c r="N307" s="177">
        <v>2.0000000000000002E-5</v>
      </c>
      <c r="O307" s="177">
        <f>ROUND(E307*N307,2)</f>
        <v>0</v>
      </c>
      <c r="P307" s="177">
        <v>0</v>
      </c>
      <c r="Q307" s="177">
        <f>ROUND(E307*P307,2)</f>
        <v>0</v>
      </c>
      <c r="R307" s="177" t="s">
        <v>414</v>
      </c>
      <c r="S307" s="177" t="s">
        <v>188</v>
      </c>
      <c r="T307" s="178" t="s">
        <v>188</v>
      </c>
      <c r="U307" s="157">
        <v>0</v>
      </c>
      <c r="V307" s="157">
        <f>ROUND(E307*U307,2)</f>
        <v>0</v>
      </c>
      <c r="W307" s="157"/>
      <c r="X307" s="157" t="s">
        <v>415</v>
      </c>
      <c r="Y307" s="147"/>
      <c r="Z307" s="147"/>
      <c r="AA307" s="147"/>
      <c r="AB307" s="147"/>
      <c r="AC307" s="147"/>
      <c r="AD307" s="147"/>
      <c r="AE307" s="147"/>
      <c r="AF307" s="147"/>
      <c r="AG307" s="147" t="s">
        <v>416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1" x14ac:dyDescent="0.2">
      <c r="A308" s="154"/>
      <c r="B308" s="155"/>
      <c r="C308" s="184" t="s">
        <v>255</v>
      </c>
      <c r="D308" s="159"/>
      <c r="E308" s="160"/>
      <c r="F308" s="157"/>
      <c r="G308" s="157"/>
      <c r="H308" s="157"/>
      <c r="I308" s="157"/>
      <c r="J308" s="157"/>
      <c r="K308" s="157"/>
      <c r="L308" s="157"/>
      <c r="M308" s="157"/>
      <c r="N308" s="157"/>
      <c r="O308" s="157"/>
      <c r="P308" s="157"/>
      <c r="Q308" s="157"/>
      <c r="R308" s="157"/>
      <c r="S308" s="157"/>
      <c r="T308" s="157"/>
      <c r="U308" s="157"/>
      <c r="V308" s="157"/>
      <c r="W308" s="157"/>
      <c r="X308" s="157"/>
      <c r="Y308" s="147"/>
      <c r="Z308" s="147"/>
      <c r="AA308" s="147"/>
      <c r="AB308" s="147"/>
      <c r="AC308" s="147"/>
      <c r="AD308" s="147"/>
      <c r="AE308" s="147"/>
      <c r="AF308" s="147"/>
      <c r="AG308" s="147" t="s">
        <v>190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outlineLevel="1" x14ac:dyDescent="0.2">
      <c r="A309" s="154"/>
      <c r="B309" s="155"/>
      <c r="C309" s="184" t="s">
        <v>256</v>
      </c>
      <c r="D309" s="159"/>
      <c r="E309" s="160"/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7"/>
      <c r="Z309" s="147"/>
      <c r="AA309" s="147"/>
      <c r="AB309" s="147"/>
      <c r="AC309" s="147"/>
      <c r="AD309" s="147"/>
      <c r="AE309" s="147"/>
      <c r="AF309" s="147"/>
      <c r="AG309" s="147" t="s">
        <v>190</v>
      </c>
      <c r="AH309" s="147">
        <v>0</v>
      </c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1" x14ac:dyDescent="0.2">
      <c r="A310" s="154"/>
      <c r="B310" s="155"/>
      <c r="C310" s="184" t="s">
        <v>268</v>
      </c>
      <c r="D310" s="159"/>
      <c r="E310" s="160">
        <v>38.46</v>
      </c>
      <c r="F310" s="157"/>
      <c r="G310" s="157"/>
      <c r="H310" s="157"/>
      <c r="I310" s="157"/>
      <c r="J310" s="157"/>
      <c r="K310" s="157"/>
      <c r="L310" s="157"/>
      <c r="M310" s="157"/>
      <c r="N310" s="157"/>
      <c r="O310" s="157"/>
      <c r="P310" s="157"/>
      <c r="Q310" s="157"/>
      <c r="R310" s="157"/>
      <c r="S310" s="157"/>
      <c r="T310" s="157"/>
      <c r="U310" s="157"/>
      <c r="V310" s="157"/>
      <c r="W310" s="157"/>
      <c r="X310" s="157"/>
      <c r="Y310" s="147"/>
      <c r="Z310" s="147"/>
      <c r="AA310" s="147"/>
      <c r="AB310" s="147"/>
      <c r="AC310" s="147"/>
      <c r="AD310" s="147"/>
      <c r="AE310" s="147"/>
      <c r="AF310" s="147"/>
      <c r="AG310" s="147" t="s">
        <v>190</v>
      </c>
      <c r="AH310" s="147">
        <v>0</v>
      </c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1" x14ac:dyDescent="0.2">
      <c r="A311" s="154"/>
      <c r="B311" s="155"/>
      <c r="C311" s="184" t="s">
        <v>269</v>
      </c>
      <c r="D311" s="159"/>
      <c r="E311" s="160">
        <v>0.95799999999999996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7"/>
      <c r="Z311" s="147"/>
      <c r="AA311" s="147"/>
      <c r="AB311" s="147"/>
      <c r="AC311" s="147"/>
      <c r="AD311" s="147"/>
      <c r="AE311" s="147"/>
      <c r="AF311" s="147"/>
      <c r="AG311" s="147" t="s">
        <v>190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54"/>
      <c r="B312" s="155"/>
      <c r="C312" s="184" t="s">
        <v>270</v>
      </c>
      <c r="D312" s="159"/>
      <c r="E312" s="160">
        <v>4.1174999999999997</v>
      </c>
      <c r="F312" s="157"/>
      <c r="G312" s="157"/>
      <c r="H312" s="157"/>
      <c r="I312" s="157"/>
      <c r="J312" s="157"/>
      <c r="K312" s="157"/>
      <c r="L312" s="157"/>
      <c r="M312" s="157"/>
      <c r="N312" s="157"/>
      <c r="O312" s="157"/>
      <c r="P312" s="157"/>
      <c r="Q312" s="157"/>
      <c r="R312" s="157"/>
      <c r="S312" s="157"/>
      <c r="T312" s="157"/>
      <c r="U312" s="157"/>
      <c r="V312" s="157"/>
      <c r="W312" s="157"/>
      <c r="X312" s="157"/>
      <c r="Y312" s="147"/>
      <c r="Z312" s="147"/>
      <c r="AA312" s="147"/>
      <c r="AB312" s="147"/>
      <c r="AC312" s="147"/>
      <c r="AD312" s="147"/>
      <c r="AE312" s="147"/>
      <c r="AF312" s="147"/>
      <c r="AG312" s="147" t="s">
        <v>190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54"/>
      <c r="B313" s="155"/>
      <c r="C313" s="184" t="s">
        <v>260</v>
      </c>
      <c r="D313" s="159"/>
      <c r="E313" s="160"/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7"/>
      <c r="Z313" s="147"/>
      <c r="AA313" s="147"/>
      <c r="AB313" s="147"/>
      <c r="AC313" s="147"/>
      <c r="AD313" s="147"/>
      <c r="AE313" s="147"/>
      <c r="AF313" s="147"/>
      <c r="AG313" s="147" t="s">
        <v>190</v>
      </c>
      <c r="AH313" s="147">
        <v>0</v>
      </c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1" x14ac:dyDescent="0.2">
      <c r="A314" s="154"/>
      <c r="B314" s="155"/>
      <c r="C314" s="184" t="s">
        <v>271</v>
      </c>
      <c r="D314" s="159"/>
      <c r="E314" s="160">
        <v>0.5</v>
      </c>
      <c r="F314" s="157"/>
      <c r="G314" s="157"/>
      <c r="H314" s="157"/>
      <c r="I314" s="157"/>
      <c r="J314" s="157"/>
      <c r="K314" s="157"/>
      <c r="L314" s="157"/>
      <c r="M314" s="157"/>
      <c r="N314" s="157"/>
      <c r="O314" s="157"/>
      <c r="P314" s="157"/>
      <c r="Q314" s="157"/>
      <c r="R314" s="157"/>
      <c r="S314" s="157"/>
      <c r="T314" s="157"/>
      <c r="U314" s="157"/>
      <c r="V314" s="157"/>
      <c r="W314" s="157"/>
      <c r="X314" s="157"/>
      <c r="Y314" s="147"/>
      <c r="Z314" s="147"/>
      <c r="AA314" s="147"/>
      <c r="AB314" s="147"/>
      <c r="AC314" s="147"/>
      <c r="AD314" s="147"/>
      <c r="AE314" s="147"/>
      <c r="AF314" s="147"/>
      <c r="AG314" s="147" t="s">
        <v>190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1" x14ac:dyDescent="0.2">
      <c r="A315" s="154"/>
      <c r="B315" s="155"/>
      <c r="C315" s="184" t="s">
        <v>262</v>
      </c>
      <c r="D315" s="159"/>
      <c r="E315" s="160"/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7"/>
      <c r="Z315" s="147"/>
      <c r="AA315" s="147"/>
      <c r="AB315" s="147"/>
      <c r="AC315" s="147"/>
      <c r="AD315" s="147"/>
      <c r="AE315" s="147"/>
      <c r="AF315" s="147"/>
      <c r="AG315" s="147" t="s">
        <v>190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1" x14ac:dyDescent="0.2">
      <c r="A316" s="154"/>
      <c r="B316" s="155"/>
      <c r="C316" s="184" t="s">
        <v>272</v>
      </c>
      <c r="D316" s="159"/>
      <c r="E316" s="160">
        <v>23.76</v>
      </c>
      <c r="F316" s="157"/>
      <c r="G316" s="157"/>
      <c r="H316" s="157"/>
      <c r="I316" s="157"/>
      <c r="J316" s="157"/>
      <c r="K316" s="157"/>
      <c r="L316" s="157"/>
      <c r="M316" s="157"/>
      <c r="N316" s="157"/>
      <c r="O316" s="157"/>
      <c r="P316" s="157"/>
      <c r="Q316" s="157"/>
      <c r="R316" s="157"/>
      <c r="S316" s="157"/>
      <c r="T316" s="157"/>
      <c r="U316" s="157"/>
      <c r="V316" s="157"/>
      <c r="W316" s="157"/>
      <c r="X316" s="157"/>
      <c r="Y316" s="147"/>
      <c r="Z316" s="147"/>
      <c r="AA316" s="147"/>
      <c r="AB316" s="147"/>
      <c r="AC316" s="147"/>
      <c r="AD316" s="147"/>
      <c r="AE316" s="147"/>
      <c r="AF316" s="147"/>
      <c r="AG316" s="147" t="s">
        <v>190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54"/>
      <c r="B317" s="155"/>
      <c r="C317" s="246"/>
      <c r="D317" s="247"/>
      <c r="E317" s="247"/>
      <c r="F317" s="247"/>
      <c r="G317" s="24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7"/>
      <c r="Z317" s="147"/>
      <c r="AA317" s="147"/>
      <c r="AB317" s="147"/>
      <c r="AC317" s="147"/>
      <c r="AD317" s="147"/>
      <c r="AE317" s="147"/>
      <c r="AF317" s="147"/>
      <c r="AG317" s="147" t="s">
        <v>185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1" x14ac:dyDescent="0.2">
      <c r="A318" s="172">
        <v>50</v>
      </c>
      <c r="B318" s="173" t="s">
        <v>417</v>
      </c>
      <c r="C318" s="183" t="s">
        <v>418</v>
      </c>
      <c r="D318" s="174" t="s">
        <v>229</v>
      </c>
      <c r="E318" s="175">
        <v>112.2</v>
      </c>
      <c r="F318" s="176"/>
      <c r="G318" s="177">
        <f>ROUND(E318*F318,2)</f>
        <v>0</v>
      </c>
      <c r="H318" s="176"/>
      <c r="I318" s="177">
        <f>ROUND(E318*H318,2)</f>
        <v>0</v>
      </c>
      <c r="J318" s="176"/>
      <c r="K318" s="177">
        <f>ROUND(E318*J318,2)</f>
        <v>0</v>
      </c>
      <c r="L318" s="177">
        <v>21</v>
      </c>
      <c r="M318" s="177">
        <f>G318*(1+L318/100)</f>
        <v>0</v>
      </c>
      <c r="N318" s="177">
        <v>8.0000000000000002E-3</v>
      </c>
      <c r="O318" s="177">
        <f>ROUND(E318*N318,2)</f>
        <v>0.9</v>
      </c>
      <c r="P318" s="177">
        <v>0</v>
      </c>
      <c r="Q318" s="177">
        <f>ROUND(E318*P318,2)</f>
        <v>0</v>
      </c>
      <c r="R318" s="177"/>
      <c r="S318" s="177" t="s">
        <v>179</v>
      </c>
      <c r="T318" s="178" t="s">
        <v>188</v>
      </c>
      <c r="U318" s="157">
        <v>0</v>
      </c>
      <c r="V318" s="157">
        <f>ROUND(E318*U318,2)</f>
        <v>0</v>
      </c>
      <c r="W318" s="157"/>
      <c r="X318" s="157" t="s">
        <v>415</v>
      </c>
      <c r="Y318" s="147"/>
      <c r="Z318" s="147"/>
      <c r="AA318" s="147"/>
      <c r="AB318" s="147"/>
      <c r="AC318" s="147"/>
      <c r="AD318" s="147"/>
      <c r="AE318" s="147"/>
      <c r="AF318" s="147"/>
      <c r="AG318" s="147" t="s">
        <v>416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1" x14ac:dyDescent="0.2">
      <c r="A319" s="154"/>
      <c r="B319" s="155"/>
      <c r="C319" s="184" t="s">
        <v>234</v>
      </c>
      <c r="D319" s="159"/>
      <c r="E319" s="160"/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7"/>
      <c r="Z319" s="147"/>
      <c r="AA319" s="147"/>
      <c r="AB319" s="147"/>
      <c r="AC319" s="147"/>
      <c r="AD319" s="147"/>
      <c r="AE319" s="147"/>
      <c r="AF319" s="147"/>
      <c r="AG319" s="147" t="s">
        <v>190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1" x14ac:dyDescent="0.2">
      <c r="A320" s="154"/>
      <c r="B320" s="155"/>
      <c r="C320" s="184" t="s">
        <v>419</v>
      </c>
      <c r="D320" s="159"/>
      <c r="E320" s="160">
        <v>112.2</v>
      </c>
      <c r="F320" s="157"/>
      <c r="G320" s="157"/>
      <c r="H320" s="157"/>
      <c r="I320" s="157"/>
      <c r="J320" s="157"/>
      <c r="K320" s="157"/>
      <c r="L320" s="157"/>
      <c r="M320" s="157"/>
      <c r="N320" s="157"/>
      <c r="O320" s="157"/>
      <c r="P320" s="157"/>
      <c r="Q320" s="157"/>
      <c r="R320" s="157"/>
      <c r="S320" s="157"/>
      <c r="T320" s="157"/>
      <c r="U320" s="157"/>
      <c r="V320" s="157"/>
      <c r="W320" s="157"/>
      <c r="X320" s="157"/>
      <c r="Y320" s="147"/>
      <c r="Z320" s="147"/>
      <c r="AA320" s="147"/>
      <c r="AB320" s="147"/>
      <c r="AC320" s="147"/>
      <c r="AD320" s="147"/>
      <c r="AE320" s="147"/>
      <c r="AF320" s="147"/>
      <c r="AG320" s="147" t="s">
        <v>190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1" x14ac:dyDescent="0.2">
      <c r="A321" s="154"/>
      <c r="B321" s="155"/>
      <c r="C321" s="246"/>
      <c r="D321" s="247"/>
      <c r="E321" s="247"/>
      <c r="F321" s="247"/>
      <c r="G321" s="24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7"/>
      <c r="Z321" s="147"/>
      <c r="AA321" s="147"/>
      <c r="AB321" s="147"/>
      <c r="AC321" s="147"/>
      <c r="AD321" s="147"/>
      <c r="AE321" s="147"/>
      <c r="AF321" s="147"/>
      <c r="AG321" s="147" t="s">
        <v>185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1" x14ac:dyDescent="0.2">
      <c r="A322" s="154">
        <v>51</v>
      </c>
      <c r="B322" s="155" t="s">
        <v>420</v>
      </c>
      <c r="C322" s="188" t="s">
        <v>421</v>
      </c>
      <c r="D322" s="156" t="s">
        <v>0</v>
      </c>
      <c r="E322" s="180"/>
      <c r="F322" s="158"/>
      <c r="G322" s="157">
        <f>ROUND(E322*F322,2)</f>
        <v>0</v>
      </c>
      <c r="H322" s="158"/>
      <c r="I322" s="157">
        <f>ROUND(E322*H322,2)</f>
        <v>0</v>
      </c>
      <c r="J322" s="158"/>
      <c r="K322" s="157">
        <f>ROUND(E322*J322,2)</f>
        <v>0</v>
      </c>
      <c r="L322" s="157">
        <v>21</v>
      </c>
      <c r="M322" s="157">
        <f>G322*(1+L322/100)</f>
        <v>0</v>
      </c>
      <c r="N322" s="157">
        <v>0</v>
      </c>
      <c r="O322" s="157">
        <f>ROUND(E322*N322,2)</f>
        <v>0</v>
      </c>
      <c r="P322" s="157">
        <v>0</v>
      </c>
      <c r="Q322" s="157">
        <f>ROUND(E322*P322,2)</f>
        <v>0</v>
      </c>
      <c r="R322" s="157" t="s">
        <v>406</v>
      </c>
      <c r="S322" s="157" t="s">
        <v>188</v>
      </c>
      <c r="T322" s="157" t="s">
        <v>188</v>
      </c>
      <c r="U322" s="157">
        <v>0</v>
      </c>
      <c r="V322" s="157">
        <f>ROUND(E322*U322,2)</f>
        <v>0</v>
      </c>
      <c r="W322" s="157"/>
      <c r="X322" s="157" t="s">
        <v>393</v>
      </c>
      <c r="Y322" s="147"/>
      <c r="Z322" s="147"/>
      <c r="AA322" s="147"/>
      <c r="AB322" s="147"/>
      <c r="AC322" s="147"/>
      <c r="AD322" s="147"/>
      <c r="AE322" s="147"/>
      <c r="AF322" s="147"/>
      <c r="AG322" s="147" t="s">
        <v>394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1" x14ac:dyDescent="0.2">
      <c r="A323" s="154"/>
      <c r="B323" s="155"/>
      <c r="C323" s="257" t="s">
        <v>422</v>
      </c>
      <c r="D323" s="258"/>
      <c r="E323" s="258"/>
      <c r="F323" s="258"/>
      <c r="G323" s="258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7"/>
      <c r="Z323" s="147"/>
      <c r="AA323" s="147"/>
      <c r="AB323" s="147"/>
      <c r="AC323" s="147"/>
      <c r="AD323" s="147"/>
      <c r="AE323" s="147"/>
      <c r="AF323" s="147"/>
      <c r="AG323" s="147" t="s">
        <v>267</v>
      </c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1" x14ac:dyDescent="0.2">
      <c r="A324" s="154"/>
      <c r="B324" s="155"/>
      <c r="C324" s="246"/>
      <c r="D324" s="247"/>
      <c r="E324" s="247"/>
      <c r="F324" s="247"/>
      <c r="G324" s="247"/>
      <c r="H324" s="157"/>
      <c r="I324" s="157"/>
      <c r="J324" s="157"/>
      <c r="K324" s="157"/>
      <c r="L324" s="157"/>
      <c r="M324" s="157"/>
      <c r="N324" s="157"/>
      <c r="O324" s="157"/>
      <c r="P324" s="157"/>
      <c r="Q324" s="157"/>
      <c r="R324" s="157"/>
      <c r="S324" s="157"/>
      <c r="T324" s="157"/>
      <c r="U324" s="157"/>
      <c r="V324" s="157"/>
      <c r="W324" s="157"/>
      <c r="X324" s="157"/>
      <c r="Y324" s="147"/>
      <c r="Z324" s="147"/>
      <c r="AA324" s="147"/>
      <c r="AB324" s="147"/>
      <c r="AC324" s="147"/>
      <c r="AD324" s="147"/>
      <c r="AE324" s="147"/>
      <c r="AF324" s="147"/>
      <c r="AG324" s="147" t="s">
        <v>185</v>
      </c>
      <c r="AH324" s="147"/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x14ac:dyDescent="0.2">
      <c r="A325" s="162" t="s">
        <v>174</v>
      </c>
      <c r="B325" s="163" t="s">
        <v>134</v>
      </c>
      <c r="C325" s="182" t="s">
        <v>135</v>
      </c>
      <c r="D325" s="164"/>
      <c r="E325" s="165"/>
      <c r="F325" s="166"/>
      <c r="G325" s="166">
        <f>SUMIF(AG326:AG349,"&lt;&gt;NOR",G326:G349)</f>
        <v>0</v>
      </c>
      <c r="H325" s="166"/>
      <c r="I325" s="166">
        <f>SUM(I326:I349)</f>
        <v>0</v>
      </c>
      <c r="J325" s="166"/>
      <c r="K325" s="166">
        <f>SUM(K326:K349)</f>
        <v>0</v>
      </c>
      <c r="L325" s="166"/>
      <c r="M325" s="166">
        <f>SUM(M326:M349)</f>
        <v>0</v>
      </c>
      <c r="N325" s="166"/>
      <c r="O325" s="166">
        <f>SUM(O326:O349)</f>
        <v>0</v>
      </c>
      <c r="P325" s="166"/>
      <c r="Q325" s="166">
        <f>SUM(Q326:Q349)</f>
        <v>0</v>
      </c>
      <c r="R325" s="166"/>
      <c r="S325" s="166"/>
      <c r="T325" s="167"/>
      <c r="U325" s="161"/>
      <c r="V325" s="161">
        <f>SUM(V326:V349)</f>
        <v>115.05</v>
      </c>
      <c r="W325" s="161"/>
      <c r="X325" s="161"/>
      <c r="AG325" t="s">
        <v>175</v>
      </c>
    </row>
    <row r="326" spans="1:60" outlineLevel="1" x14ac:dyDescent="0.2">
      <c r="A326" s="172">
        <v>52</v>
      </c>
      <c r="B326" s="173" t="s">
        <v>423</v>
      </c>
      <c r="C326" s="183" t="s">
        <v>424</v>
      </c>
      <c r="D326" s="174" t="s">
        <v>229</v>
      </c>
      <c r="E326" s="175">
        <v>259.2</v>
      </c>
      <c r="F326" s="176"/>
      <c r="G326" s="177">
        <f>ROUND(E326*F326,2)</f>
        <v>0</v>
      </c>
      <c r="H326" s="176"/>
      <c r="I326" s="177">
        <f>ROUND(E326*H326,2)</f>
        <v>0</v>
      </c>
      <c r="J326" s="176"/>
      <c r="K326" s="177">
        <f>ROUND(E326*J326,2)</f>
        <v>0</v>
      </c>
      <c r="L326" s="177">
        <v>21</v>
      </c>
      <c r="M326" s="177">
        <f>G326*(1+L326/100)</f>
        <v>0</v>
      </c>
      <c r="N326" s="177">
        <v>0</v>
      </c>
      <c r="O326" s="177">
        <f>ROUND(E326*N326,2)</f>
        <v>0</v>
      </c>
      <c r="P326" s="177">
        <v>0</v>
      </c>
      <c r="Q326" s="177">
        <f>ROUND(E326*P326,2)</f>
        <v>0</v>
      </c>
      <c r="R326" s="177"/>
      <c r="S326" s="177" t="s">
        <v>179</v>
      </c>
      <c r="T326" s="178" t="s">
        <v>180</v>
      </c>
      <c r="U326" s="157">
        <v>0</v>
      </c>
      <c r="V326" s="157">
        <f>ROUND(E326*U326,2)</f>
        <v>0</v>
      </c>
      <c r="W326" s="157"/>
      <c r="X326" s="157" t="s">
        <v>231</v>
      </c>
      <c r="Y326" s="147"/>
      <c r="Z326" s="147"/>
      <c r="AA326" s="147"/>
      <c r="AB326" s="147"/>
      <c r="AC326" s="147"/>
      <c r="AD326" s="147"/>
      <c r="AE326" s="147"/>
      <c r="AF326" s="147"/>
      <c r="AG326" s="147" t="s">
        <v>239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1" x14ac:dyDescent="0.2">
      <c r="A327" s="154"/>
      <c r="B327" s="155"/>
      <c r="C327" s="184" t="s">
        <v>233</v>
      </c>
      <c r="D327" s="159"/>
      <c r="E327" s="160"/>
      <c r="F327" s="157"/>
      <c r="G327" s="157"/>
      <c r="H327" s="157"/>
      <c r="I327" s="157"/>
      <c r="J327" s="157"/>
      <c r="K327" s="157"/>
      <c r="L327" s="157"/>
      <c r="M327" s="157"/>
      <c r="N327" s="157"/>
      <c r="O327" s="157"/>
      <c r="P327" s="157"/>
      <c r="Q327" s="157"/>
      <c r="R327" s="157"/>
      <c r="S327" s="157"/>
      <c r="T327" s="157"/>
      <c r="U327" s="157"/>
      <c r="V327" s="157"/>
      <c r="W327" s="157"/>
      <c r="X327" s="157"/>
      <c r="Y327" s="147"/>
      <c r="Z327" s="147"/>
      <c r="AA327" s="147"/>
      <c r="AB327" s="147"/>
      <c r="AC327" s="147"/>
      <c r="AD327" s="147"/>
      <c r="AE327" s="147"/>
      <c r="AF327" s="147"/>
      <c r="AG327" s="147" t="s">
        <v>190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1" x14ac:dyDescent="0.2">
      <c r="A328" s="154"/>
      <c r="B328" s="155"/>
      <c r="C328" s="184" t="s">
        <v>255</v>
      </c>
      <c r="D328" s="159"/>
      <c r="E328" s="160"/>
      <c r="F328" s="157"/>
      <c r="G328" s="157"/>
      <c r="H328" s="157"/>
      <c r="I328" s="157"/>
      <c r="J328" s="157"/>
      <c r="K328" s="157"/>
      <c r="L328" s="157"/>
      <c r="M328" s="157"/>
      <c r="N328" s="157"/>
      <c r="O328" s="157"/>
      <c r="P328" s="157"/>
      <c r="Q328" s="157"/>
      <c r="R328" s="157"/>
      <c r="S328" s="157"/>
      <c r="T328" s="157"/>
      <c r="U328" s="157"/>
      <c r="V328" s="157"/>
      <c r="W328" s="157"/>
      <c r="X328" s="157"/>
      <c r="Y328" s="147"/>
      <c r="Z328" s="147"/>
      <c r="AA328" s="147"/>
      <c r="AB328" s="147"/>
      <c r="AC328" s="147"/>
      <c r="AD328" s="147"/>
      <c r="AE328" s="147"/>
      <c r="AF328" s="147"/>
      <c r="AG328" s="147" t="s">
        <v>190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outlineLevel="1" x14ac:dyDescent="0.2">
      <c r="A329" s="154"/>
      <c r="B329" s="155"/>
      <c r="C329" s="184" t="s">
        <v>425</v>
      </c>
      <c r="D329" s="159"/>
      <c r="E329" s="160">
        <v>259.2</v>
      </c>
      <c r="F329" s="157"/>
      <c r="G329" s="157"/>
      <c r="H329" s="157"/>
      <c r="I329" s="157"/>
      <c r="J329" s="157"/>
      <c r="K329" s="157"/>
      <c r="L329" s="157"/>
      <c r="M329" s="157"/>
      <c r="N329" s="157"/>
      <c r="O329" s="157"/>
      <c r="P329" s="157"/>
      <c r="Q329" s="157"/>
      <c r="R329" s="157"/>
      <c r="S329" s="157"/>
      <c r="T329" s="157"/>
      <c r="U329" s="157"/>
      <c r="V329" s="157"/>
      <c r="W329" s="157"/>
      <c r="X329" s="157"/>
      <c r="Y329" s="147"/>
      <c r="Z329" s="147"/>
      <c r="AA329" s="147"/>
      <c r="AB329" s="147"/>
      <c r="AC329" s="147"/>
      <c r="AD329" s="147"/>
      <c r="AE329" s="147"/>
      <c r="AF329" s="147"/>
      <c r="AG329" s="147" t="s">
        <v>190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1" x14ac:dyDescent="0.2">
      <c r="A330" s="154"/>
      <c r="B330" s="155"/>
      <c r="C330" s="246"/>
      <c r="D330" s="247"/>
      <c r="E330" s="247"/>
      <c r="F330" s="247"/>
      <c r="G330" s="24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7"/>
      <c r="Z330" s="147"/>
      <c r="AA330" s="147"/>
      <c r="AB330" s="147"/>
      <c r="AC330" s="147"/>
      <c r="AD330" s="147"/>
      <c r="AE330" s="147"/>
      <c r="AF330" s="147"/>
      <c r="AG330" s="147" t="s">
        <v>185</v>
      </c>
      <c r="AH330" s="147"/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1" x14ac:dyDescent="0.2">
      <c r="A331" s="172">
        <v>53</v>
      </c>
      <c r="B331" s="173" t="s">
        <v>426</v>
      </c>
      <c r="C331" s="183" t="s">
        <v>427</v>
      </c>
      <c r="D331" s="174" t="s">
        <v>229</v>
      </c>
      <c r="E331" s="175">
        <v>41.69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21</v>
      </c>
      <c r="M331" s="177">
        <f>G331*(1+L331/100)</f>
        <v>0</v>
      </c>
      <c r="N331" s="177">
        <v>0</v>
      </c>
      <c r="O331" s="177">
        <f>ROUND(E331*N331,2)</f>
        <v>0</v>
      </c>
      <c r="P331" s="177">
        <v>0</v>
      </c>
      <c r="Q331" s="177">
        <f>ROUND(E331*P331,2)</f>
        <v>0</v>
      </c>
      <c r="R331" s="177"/>
      <c r="S331" s="177" t="s">
        <v>179</v>
      </c>
      <c r="T331" s="178" t="s">
        <v>180</v>
      </c>
      <c r="U331" s="157">
        <v>0</v>
      </c>
      <c r="V331" s="157">
        <f>ROUND(E331*U331,2)</f>
        <v>0</v>
      </c>
      <c r="W331" s="157"/>
      <c r="X331" s="157" t="s">
        <v>231</v>
      </c>
      <c r="Y331" s="147"/>
      <c r="Z331" s="147"/>
      <c r="AA331" s="147"/>
      <c r="AB331" s="147"/>
      <c r="AC331" s="147"/>
      <c r="AD331" s="147"/>
      <c r="AE331" s="147"/>
      <c r="AF331" s="147"/>
      <c r="AG331" s="147" t="s">
        <v>239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outlineLevel="1" x14ac:dyDescent="0.2">
      <c r="A332" s="154"/>
      <c r="B332" s="155"/>
      <c r="C332" s="184" t="s">
        <v>234</v>
      </c>
      <c r="D332" s="159"/>
      <c r="E332" s="160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7"/>
      <c r="Z332" s="147"/>
      <c r="AA332" s="147"/>
      <c r="AB332" s="147"/>
      <c r="AC332" s="147"/>
      <c r="AD332" s="147"/>
      <c r="AE332" s="147"/>
      <c r="AF332" s="147"/>
      <c r="AG332" s="147" t="s">
        <v>190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1" x14ac:dyDescent="0.2">
      <c r="A333" s="154"/>
      <c r="B333" s="155"/>
      <c r="C333" s="184" t="s">
        <v>428</v>
      </c>
      <c r="D333" s="159"/>
      <c r="E333" s="160">
        <v>41.69</v>
      </c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47"/>
      <c r="Z333" s="147"/>
      <c r="AA333" s="147"/>
      <c r="AB333" s="147"/>
      <c r="AC333" s="147"/>
      <c r="AD333" s="147"/>
      <c r="AE333" s="147"/>
      <c r="AF333" s="147"/>
      <c r="AG333" s="147" t="s">
        <v>190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1" x14ac:dyDescent="0.2">
      <c r="A334" s="154"/>
      <c r="B334" s="155"/>
      <c r="C334" s="246"/>
      <c r="D334" s="247"/>
      <c r="E334" s="247"/>
      <c r="F334" s="247"/>
      <c r="G334" s="24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7"/>
      <c r="Z334" s="147"/>
      <c r="AA334" s="147"/>
      <c r="AB334" s="147"/>
      <c r="AC334" s="147"/>
      <c r="AD334" s="147"/>
      <c r="AE334" s="147"/>
      <c r="AF334" s="147"/>
      <c r="AG334" s="147" t="s">
        <v>185</v>
      </c>
      <c r="AH334" s="147"/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outlineLevel="1" x14ac:dyDescent="0.2">
      <c r="A335" s="172">
        <v>54</v>
      </c>
      <c r="B335" s="173" t="s">
        <v>429</v>
      </c>
      <c r="C335" s="183" t="s">
        <v>430</v>
      </c>
      <c r="D335" s="174" t="s">
        <v>229</v>
      </c>
      <c r="E335" s="175">
        <v>110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21</v>
      </c>
      <c r="M335" s="177">
        <f>G335*(1+L335/100)</f>
        <v>0</v>
      </c>
      <c r="N335" s="177">
        <v>0</v>
      </c>
      <c r="O335" s="177">
        <f>ROUND(E335*N335,2)</f>
        <v>0</v>
      </c>
      <c r="P335" s="177">
        <v>0</v>
      </c>
      <c r="Q335" s="177">
        <f>ROUND(E335*P335,2)</f>
        <v>0</v>
      </c>
      <c r="R335" s="177"/>
      <c r="S335" s="177" t="s">
        <v>179</v>
      </c>
      <c r="T335" s="178" t="s">
        <v>180</v>
      </c>
      <c r="U335" s="157">
        <v>0</v>
      </c>
      <c r="V335" s="157">
        <f>ROUND(E335*U335,2)</f>
        <v>0</v>
      </c>
      <c r="W335" s="157"/>
      <c r="X335" s="157" t="s">
        <v>231</v>
      </c>
      <c r="Y335" s="147"/>
      <c r="Z335" s="147"/>
      <c r="AA335" s="147"/>
      <c r="AB335" s="147"/>
      <c r="AC335" s="147"/>
      <c r="AD335" s="147"/>
      <c r="AE335" s="147"/>
      <c r="AF335" s="147"/>
      <c r="AG335" s="147" t="s">
        <v>239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1" x14ac:dyDescent="0.2">
      <c r="A336" s="154"/>
      <c r="B336" s="155"/>
      <c r="C336" s="184" t="s">
        <v>234</v>
      </c>
      <c r="D336" s="159"/>
      <c r="E336" s="160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47"/>
      <c r="Z336" s="147"/>
      <c r="AA336" s="147"/>
      <c r="AB336" s="147"/>
      <c r="AC336" s="147"/>
      <c r="AD336" s="147"/>
      <c r="AE336" s="147"/>
      <c r="AF336" s="147"/>
      <c r="AG336" s="147" t="s">
        <v>190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1" x14ac:dyDescent="0.2">
      <c r="A337" s="154"/>
      <c r="B337" s="155"/>
      <c r="C337" s="184" t="s">
        <v>346</v>
      </c>
      <c r="D337" s="159"/>
      <c r="E337" s="160">
        <v>110</v>
      </c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7"/>
      <c r="Z337" s="147"/>
      <c r="AA337" s="147"/>
      <c r="AB337" s="147"/>
      <c r="AC337" s="147"/>
      <c r="AD337" s="147"/>
      <c r="AE337" s="147"/>
      <c r="AF337" s="147"/>
      <c r="AG337" s="147" t="s">
        <v>190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54"/>
      <c r="B338" s="155"/>
      <c r="C338" s="246"/>
      <c r="D338" s="247"/>
      <c r="E338" s="247"/>
      <c r="F338" s="247"/>
      <c r="G338" s="24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7"/>
      <c r="Z338" s="147"/>
      <c r="AA338" s="147"/>
      <c r="AB338" s="147"/>
      <c r="AC338" s="147"/>
      <c r="AD338" s="147"/>
      <c r="AE338" s="147"/>
      <c r="AF338" s="147"/>
      <c r="AG338" s="147" t="s">
        <v>185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1" x14ac:dyDescent="0.2">
      <c r="A339" s="172">
        <v>55</v>
      </c>
      <c r="B339" s="173" t="s">
        <v>431</v>
      </c>
      <c r="C339" s="183" t="s">
        <v>432</v>
      </c>
      <c r="D339" s="174" t="s">
        <v>229</v>
      </c>
      <c r="E339" s="175">
        <v>410.89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21</v>
      </c>
      <c r="M339" s="177">
        <f>G339*(1+L339/100)</f>
        <v>0</v>
      </c>
      <c r="N339" s="177">
        <v>0</v>
      </c>
      <c r="O339" s="177">
        <f>ROUND(E339*N339,2)</f>
        <v>0</v>
      </c>
      <c r="P339" s="177">
        <v>0</v>
      </c>
      <c r="Q339" s="177">
        <f>ROUND(E339*P339,2)</f>
        <v>0</v>
      </c>
      <c r="R339" s="177"/>
      <c r="S339" s="177" t="s">
        <v>179</v>
      </c>
      <c r="T339" s="178" t="s">
        <v>180</v>
      </c>
      <c r="U339" s="157">
        <v>0.28000000000000003</v>
      </c>
      <c r="V339" s="157">
        <f>ROUND(E339*U339,2)</f>
        <v>115.05</v>
      </c>
      <c r="W339" s="157"/>
      <c r="X339" s="157" t="s">
        <v>231</v>
      </c>
      <c r="Y339" s="147"/>
      <c r="Z339" s="147"/>
      <c r="AA339" s="147"/>
      <c r="AB339" s="147"/>
      <c r="AC339" s="147"/>
      <c r="AD339" s="147"/>
      <c r="AE339" s="147"/>
      <c r="AF339" s="147"/>
      <c r="AG339" s="147" t="s">
        <v>232</v>
      </c>
      <c r="AH339" s="147"/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1" x14ac:dyDescent="0.2">
      <c r="A340" s="154"/>
      <c r="B340" s="155"/>
      <c r="C340" s="184" t="s">
        <v>234</v>
      </c>
      <c r="D340" s="159"/>
      <c r="E340" s="160"/>
      <c r="F340" s="157"/>
      <c r="G340" s="157"/>
      <c r="H340" s="157"/>
      <c r="I340" s="157"/>
      <c r="J340" s="157"/>
      <c r="K340" s="157"/>
      <c r="L340" s="157"/>
      <c r="M340" s="157"/>
      <c r="N340" s="157"/>
      <c r="O340" s="157"/>
      <c r="P340" s="157"/>
      <c r="Q340" s="157"/>
      <c r="R340" s="157"/>
      <c r="S340" s="157"/>
      <c r="T340" s="157"/>
      <c r="U340" s="157"/>
      <c r="V340" s="157"/>
      <c r="W340" s="157"/>
      <c r="X340" s="157"/>
      <c r="Y340" s="147"/>
      <c r="Z340" s="147"/>
      <c r="AA340" s="147"/>
      <c r="AB340" s="147"/>
      <c r="AC340" s="147"/>
      <c r="AD340" s="147"/>
      <c r="AE340" s="147"/>
      <c r="AF340" s="147"/>
      <c r="AG340" s="147" t="s">
        <v>190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outlineLevel="1" x14ac:dyDescent="0.2">
      <c r="A341" s="154"/>
      <c r="B341" s="155"/>
      <c r="C341" s="184" t="s">
        <v>346</v>
      </c>
      <c r="D341" s="159"/>
      <c r="E341" s="160">
        <v>110</v>
      </c>
      <c r="F341" s="157"/>
      <c r="G341" s="157"/>
      <c r="H341" s="157"/>
      <c r="I341" s="157"/>
      <c r="J341" s="157"/>
      <c r="K341" s="157"/>
      <c r="L341" s="157"/>
      <c r="M341" s="157"/>
      <c r="N341" s="157"/>
      <c r="O341" s="157"/>
      <c r="P341" s="157"/>
      <c r="Q341" s="157"/>
      <c r="R341" s="157"/>
      <c r="S341" s="157"/>
      <c r="T341" s="157"/>
      <c r="U341" s="157"/>
      <c r="V341" s="157"/>
      <c r="W341" s="157"/>
      <c r="X341" s="157"/>
      <c r="Y341" s="147"/>
      <c r="Z341" s="147"/>
      <c r="AA341" s="147"/>
      <c r="AB341" s="147"/>
      <c r="AC341" s="147"/>
      <c r="AD341" s="147"/>
      <c r="AE341" s="147"/>
      <c r="AF341" s="147"/>
      <c r="AG341" s="147" t="s">
        <v>190</v>
      </c>
      <c r="AH341" s="147">
        <v>0</v>
      </c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1" x14ac:dyDescent="0.2">
      <c r="A342" s="154"/>
      <c r="B342" s="155"/>
      <c r="C342" s="184" t="s">
        <v>288</v>
      </c>
      <c r="D342" s="159"/>
      <c r="E342" s="160"/>
      <c r="F342" s="157"/>
      <c r="G342" s="157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7"/>
      <c r="Z342" s="147"/>
      <c r="AA342" s="147"/>
      <c r="AB342" s="147"/>
      <c r="AC342" s="147"/>
      <c r="AD342" s="147"/>
      <c r="AE342" s="147"/>
      <c r="AF342" s="147"/>
      <c r="AG342" s="147" t="s">
        <v>190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54"/>
      <c r="B343" s="155"/>
      <c r="C343" s="184" t="s">
        <v>289</v>
      </c>
      <c r="D343" s="159"/>
      <c r="E343" s="160">
        <v>259.2</v>
      </c>
      <c r="F343" s="157"/>
      <c r="G343" s="157"/>
      <c r="H343" s="157"/>
      <c r="I343" s="157"/>
      <c r="J343" s="157"/>
      <c r="K343" s="157"/>
      <c r="L343" s="157"/>
      <c r="M343" s="157"/>
      <c r="N343" s="157"/>
      <c r="O343" s="157"/>
      <c r="P343" s="157"/>
      <c r="Q343" s="157"/>
      <c r="R343" s="157"/>
      <c r="S343" s="157"/>
      <c r="T343" s="157"/>
      <c r="U343" s="157"/>
      <c r="V343" s="157"/>
      <c r="W343" s="157"/>
      <c r="X343" s="157"/>
      <c r="Y343" s="147"/>
      <c r="Z343" s="147"/>
      <c r="AA343" s="147"/>
      <c r="AB343" s="147"/>
      <c r="AC343" s="147"/>
      <c r="AD343" s="147"/>
      <c r="AE343" s="147"/>
      <c r="AF343" s="147"/>
      <c r="AG343" s="147" t="s">
        <v>190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1" x14ac:dyDescent="0.2">
      <c r="A344" s="154"/>
      <c r="B344" s="155"/>
      <c r="C344" s="184" t="s">
        <v>290</v>
      </c>
      <c r="D344" s="159"/>
      <c r="E344" s="160"/>
      <c r="F344" s="157"/>
      <c r="G344" s="157"/>
      <c r="H344" s="157"/>
      <c r="I344" s="157"/>
      <c r="J344" s="157"/>
      <c r="K344" s="157"/>
      <c r="L344" s="157"/>
      <c r="M344" s="157"/>
      <c r="N344" s="157"/>
      <c r="O344" s="157"/>
      <c r="P344" s="157"/>
      <c r="Q344" s="157"/>
      <c r="R344" s="157"/>
      <c r="S344" s="157"/>
      <c r="T344" s="157"/>
      <c r="U344" s="157"/>
      <c r="V344" s="157"/>
      <c r="W344" s="157"/>
      <c r="X344" s="157"/>
      <c r="Y344" s="147"/>
      <c r="Z344" s="147"/>
      <c r="AA344" s="147"/>
      <c r="AB344" s="147"/>
      <c r="AC344" s="147"/>
      <c r="AD344" s="147"/>
      <c r="AE344" s="147"/>
      <c r="AF344" s="147"/>
      <c r="AG344" s="147" t="s">
        <v>190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outlineLevel="1" x14ac:dyDescent="0.2">
      <c r="A345" s="154"/>
      <c r="B345" s="155"/>
      <c r="C345" s="184" t="s">
        <v>291</v>
      </c>
      <c r="D345" s="159"/>
      <c r="E345" s="160">
        <v>41.69</v>
      </c>
      <c r="F345" s="157"/>
      <c r="G345" s="157"/>
      <c r="H345" s="157"/>
      <c r="I345" s="157"/>
      <c r="J345" s="157"/>
      <c r="K345" s="157"/>
      <c r="L345" s="157"/>
      <c r="M345" s="157"/>
      <c r="N345" s="157"/>
      <c r="O345" s="157"/>
      <c r="P345" s="157"/>
      <c r="Q345" s="157"/>
      <c r="R345" s="157"/>
      <c r="S345" s="157"/>
      <c r="T345" s="157"/>
      <c r="U345" s="157"/>
      <c r="V345" s="157"/>
      <c r="W345" s="157"/>
      <c r="X345" s="157"/>
      <c r="Y345" s="147"/>
      <c r="Z345" s="147"/>
      <c r="AA345" s="147"/>
      <c r="AB345" s="147"/>
      <c r="AC345" s="147"/>
      <c r="AD345" s="147"/>
      <c r="AE345" s="147"/>
      <c r="AF345" s="147"/>
      <c r="AG345" s="147" t="s">
        <v>190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1" x14ac:dyDescent="0.2">
      <c r="A346" s="154"/>
      <c r="B346" s="155"/>
      <c r="C346" s="246"/>
      <c r="D346" s="247"/>
      <c r="E346" s="247"/>
      <c r="F346" s="247"/>
      <c r="G346" s="247"/>
      <c r="H346" s="157"/>
      <c r="I346" s="157"/>
      <c r="J346" s="157"/>
      <c r="K346" s="157"/>
      <c r="L346" s="157"/>
      <c r="M346" s="157"/>
      <c r="N346" s="157"/>
      <c r="O346" s="157"/>
      <c r="P346" s="157"/>
      <c r="Q346" s="157"/>
      <c r="R346" s="157"/>
      <c r="S346" s="157"/>
      <c r="T346" s="157"/>
      <c r="U346" s="157"/>
      <c r="V346" s="157"/>
      <c r="W346" s="157"/>
      <c r="X346" s="157"/>
      <c r="Y346" s="147"/>
      <c r="Z346" s="147"/>
      <c r="AA346" s="147"/>
      <c r="AB346" s="147"/>
      <c r="AC346" s="147"/>
      <c r="AD346" s="147"/>
      <c r="AE346" s="147"/>
      <c r="AF346" s="147"/>
      <c r="AG346" s="147" t="s">
        <v>185</v>
      </c>
      <c r="AH346" s="147"/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1" x14ac:dyDescent="0.2">
      <c r="A347" s="154">
        <v>56</v>
      </c>
      <c r="B347" s="155" t="s">
        <v>433</v>
      </c>
      <c r="C347" s="188" t="s">
        <v>434</v>
      </c>
      <c r="D347" s="156" t="s">
        <v>0</v>
      </c>
      <c r="E347" s="180"/>
      <c r="F347" s="158"/>
      <c r="G347" s="157">
        <f>ROUND(E347*F347,2)</f>
        <v>0</v>
      </c>
      <c r="H347" s="158"/>
      <c r="I347" s="157">
        <f>ROUND(E347*H347,2)</f>
        <v>0</v>
      </c>
      <c r="J347" s="158"/>
      <c r="K347" s="157">
        <f>ROUND(E347*J347,2)</f>
        <v>0</v>
      </c>
      <c r="L347" s="157">
        <v>21</v>
      </c>
      <c r="M347" s="157">
        <f>G347*(1+L347/100)</f>
        <v>0</v>
      </c>
      <c r="N347" s="157">
        <v>0</v>
      </c>
      <c r="O347" s="157">
        <f>ROUND(E347*N347,2)</f>
        <v>0</v>
      </c>
      <c r="P347" s="157">
        <v>0</v>
      </c>
      <c r="Q347" s="157">
        <f>ROUND(E347*P347,2)</f>
        <v>0</v>
      </c>
      <c r="R347" s="157" t="s">
        <v>343</v>
      </c>
      <c r="S347" s="157" t="s">
        <v>188</v>
      </c>
      <c r="T347" s="157" t="s">
        <v>188</v>
      </c>
      <c r="U347" s="157">
        <v>0</v>
      </c>
      <c r="V347" s="157">
        <f>ROUND(E347*U347,2)</f>
        <v>0</v>
      </c>
      <c r="W347" s="157"/>
      <c r="X347" s="157" t="s">
        <v>393</v>
      </c>
      <c r="Y347" s="147"/>
      <c r="Z347" s="147"/>
      <c r="AA347" s="147"/>
      <c r="AB347" s="147"/>
      <c r="AC347" s="147"/>
      <c r="AD347" s="147"/>
      <c r="AE347" s="147"/>
      <c r="AF347" s="147"/>
      <c r="AG347" s="147" t="s">
        <v>394</v>
      </c>
      <c r="AH347" s="147"/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1" x14ac:dyDescent="0.2">
      <c r="A348" s="154"/>
      <c r="B348" s="155"/>
      <c r="C348" s="257" t="s">
        <v>422</v>
      </c>
      <c r="D348" s="258"/>
      <c r="E348" s="258"/>
      <c r="F348" s="258"/>
      <c r="G348" s="258"/>
      <c r="H348" s="157"/>
      <c r="I348" s="157"/>
      <c r="J348" s="157"/>
      <c r="K348" s="157"/>
      <c r="L348" s="157"/>
      <c r="M348" s="157"/>
      <c r="N348" s="157"/>
      <c r="O348" s="157"/>
      <c r="P348" s="157"/>
      <c r="Q348" s="157"/>
      <c r="R348" s="157"/>
      <c r="S348" s="157"/>
      <c r="T348" s="157"/>
      <c r="U348" s="157"/>
      <c r="V348" s="157"/>
      <c r="W348" s="157"/>
      <c r="X348" s="157"/>
      <c r="Y348" s="147"/>
      <c r="Z348" s="147"/>
      <c r="AA348" s="147"/>
      <c r="AB348" s="147"/>
      <c r="AC348" s="147"/>
      <c r="AD348" s="147"/>
      <c r="AE348" s="147"/>
      <c r="AF348" s="147"/>
      <c r="AG348" s="147" t="s">
        <v>267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1" x14ac:dyDescent="0.2">
      <c r="A349" s="154"/>
      <c r="B349" s="155"/>
      <c r="C349" s="246"/>
      <c r="D349" s="247"/>
      <c r="E349" s="247"/>
      <c r="F349" s="247"/>
      <c r="G349" s="247"/>
      <c r="H349" s="157"/>
      <c r="I349" s="157"/>
      <c r="J349" s="157"/>
      <c r="K349" s="157"/>
      <c r="L349" s="157"/>
      <c r="M349" s="157"/>
      <c r="N349" s="157"/>
      <c r="O349" s="157"/>
      <c r="P349" s="157"/>
      <c r="Q349" s="157"/>
      <c r="R349" s="157"/>
      <c r="S349" s="157"/>
      <c r="T349" s="157"/>
      <c r="U349" s="157"/>
      <c r="V349" s="157"/>
      <c r="W349" s="157"/>
      <c r="X349" s="157"/>
      <c r="Y349" s="147"/>
      <c r="Z349" s="147"/>
      <c r="AA349" s="147"/>
      <c r="AB349" s="147"/>
      <c r="AC349" s="147"/>
      <c r="AD349" s="147"/>
      <c r="AE349" s="147"/>
      <c r="AF349" s="147"/>
      <c r="AG349" s="147" t="s">
        <v>185</v>
      </c>
      <c r="AH349" s="147"/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x14ac:dyDescent="0.2">
      <c r="A350" s="162" t="s">
        <v>174</v>
      </c>
      <c r="B350" s="163" t="s">
        <v>136</v>
      </c>
      <c r="C350" s="182" t="s">
        <v>137</v>
      </c>
      <c r="D350" s="164"/>
      <c r="E350" s="165"/>
      <c r="F350" s="166"/>
      <c r="G350" s="166">
        <f>SUMIF(AG351:AG362,"&lt;&gt;NOR",G351:G362)</f>
        <v>0</v>
      </c>
      <c r="H350" s="166"/>
      <c r="I350" s="166">
        <f>SUM(I351:I362)</f>
        <v>0</v>
      </c>
      <c r="J350" s="166"/>
      <c r="K350" s="166">
        <f>SUM(K351:K362)</f>
        <v>0</v>
      </c>
      <c r="L350" s="166"/>
      <c r="M350" s="166">
        <f>SUM(M351:M362)</f>
        <v>0</v>
      </c>
      <c r="N350" s="166"/>
      <c r="O350" s="166">
        <f>SUM(O351:O362)</f>
        <v>3.1799999999999997</v>
      </c>
      <c r="P350" s="166"/>
      <c r="Q350" s="166">
        <f>SUM(Q351:Q362)</f>
        <v>0</v>
      </c>
      <c r="R350" s="166"/>
      <c r="S350" s="166"/>
      <c r="T350" s="167"/>
      <c r="U350" s="161"/>
      <c r="V350" s="161">
        <f>SUM(V351:V362)</f>
        <v>0</v>
      </c>
      <c r="W350" s="161"/>
      <c r="X350" s="161"/>
      <c r="AG350" t="s">
        <v>175</v>
      </c>
    </row>
    <row r="351" spans="1:60" outlineLevel="1" x14ac:dyDescent="0.2">
      <c r="A351" s="172">
        <v>57</v>
      </c>
      <c r="B351" s="173" t="s">
        <v>435</v>
      </c>
      <c r="C351" s="183" t="s">
        <v>436</v>
      </c>
      <c r="D351" s="174" t="s">
        <v>229</v>
      </c>
      <c r="E351" s="175">
        <v>573.76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21</v>
      </c>
      <c r="M351" s="177">
        <f>G351*(1+L351/100)</f>
        <v>0</v>
      </c>
      <c r="N351" s="177">
        <v>4.8999999999999998E-4</v>
      </c>
      <c r="O351" s="177">
        <f>ROUND(E351*N351,2)</f>
        <v>0.28000000000000003</v>
      </c>
      <c r="P351" s="177">
        <v>0</v>
      </c>
      <c r="Q351" s="177">
        <f>ROUND(E351*P351,2)</f>
        <v>0</v>
      </c>
      <c r="R351" s="177" t="s">
        <v>401</v>
      </c>
      <c r="S351" s="177" t="s">
        <v>188</v>
      </c>
      <c r="T351" s="178" t="s">
        <v>188</v>
      </c>
      <c r="U351" s="157">
        <v>0</v>
      </c>
      <c r="V351" s="157">
        <f>ROUND(E351*U351,2)</f>
        <v>0</v>
      </c>
      <c r="W351" s="157"/>
      <c r="X351" s="157" t="s">
        <v>402</v>
      </c>
      <c r="Y351" s="147"/>
      <c r="Z351" s="147"/>
      <c r="AA351" s="147"/>
      <c r="AB351" s="147"/>
      <c r="AC351" s="147"/>
      <c r="AD351" s="147"/>
      <c r="AE351" s="147"/>
      <c r="AF351" s="147"/>
      <c r="AG351" s="147" t="s">
        <v>403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1" x14ac:dyDescent="0.2">
      <c r="A352" s="154"/>
      <c r="B352" s="155"/>
      <c r="C352" s="184" t="s">
        <v>255</v>
      </c>
      <c r="D352" s="159"/>
      <c r="E352" s="160"/>
      <c r="F352" s="157"/>
      <c r="G352" s="157"/>
      <c r="H352" s="157"/>
      <c r="I352" s="157"/>
      <c r="J352" s="157"/>
      <c r="K352" s="157"/>
      <c r="L352" s="157"/>
      <c r="M352" s="157"/>
      <c r="N352" s="157"/>
      <c r="O352" s="157"/>
      <c r="P352" s="157"/>
      <c r="Q352" s="157"/>
      <c r="R352" s="157"/>
      <c r="S352" s="157"/>
      <c r="T352" s="157"/>
      <c r="U352" s="157"/>
      <c r="V352" s="157"/>
      <c r="W352" s="157"/>
      <c r="X352" s="157"/>
      <c r="Y352" s="147"/>
      <c r="Z352" s="147"/>
      <c r="AA352" s="147"/>
      <c r="AB352" s="147"/>
      <c r="AC352" s="147"/>
      <c r="AD352" s="147"/>
      <c r="AE352" s="147"/>
      <c r="AF352" s="147"/>
      <c r="AG352" s="147" t="s">
        <v>190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1" x14ac:dyDescent="0.2">
      <c r="A353" s="154"/>
      <c r="B353" s="155"/>
      <c r="C353" s="184" t="s">
        <v>275</v>
      </c>
      <c r="D353" s="159"/>
      <c r="E353" s="160">
        <v>573.76</v>
      </c>
      <c r="F353" s="157"/>
      <c r="G353" s="157"/>
      <c r="H353" s="157"/>
      <c r="I353" s="157"/>
      <c r="J353" s="157"/>
      <c r="K353" s="157"/>
      <c r="L353" s="157"/>
      <c r="M353" s="157"/>
      <c r="N353" s="157"/>
      <c r="O353" s="157"/>
      <c r="P353" s="157"/>
      <c r="Q353" s="157"/>
      <c r="R353" s="157"/>
      <c r="S353" s="157"/>
      <c r="T353" s="157"/>
      <c r="U353" s="157"/>
      <c r="V353" s="157"/>
      <c r="W353" s="157"/>
      <c r="X353" s="157"/>
      <c r="Y353" s="147"/>
      <c r="Z353" s="147"/>
      <c r="AA353" s="147"/>
      <c r="AB353" s="147"/>
      <c r="AC353" s="147"/>
      <c r="AD353" s="147"/>
      <c r="AE353" s="147"/>
      <c r="AF353" s="147"/>
      <c r="AG353" s="147" t="s">
        <v>190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1" x14ac:dyDescent="0.2">
      <c r="A354" s="154"/>
      <c r="B354" s="155"/>
      <c r="C354" s="246"/>
      <c r="D354" s="247"/>
      <c r="E354" s="247"/>
      <c r="F354" s="247"/>
      <c r="G354" s="247"/>
      <c r="H354" s="157"/>
      <c r="I354" s="157"/>
      <c r="J354" s="157"/>
      <c r="K354" s="157"/>
      <c r="L354" s="157"/>
      <c r="M354" s="157"/>
      <c r="N354" s="157"/>
      <c r="O354" s="157"/>
      <c r="P354" s="157"/>
      <c r="Q354" s="157"/>
      <c r="R354" s="157"/>
      <c r="S354" s="157"/>
      <c r="T354" s="157"/>
      <c r="U354" s="157"/>
      <c r="V354" s="157"/>
      <c r="W354" s="157"/>
      <c r="X354" s="157"/>
      <c r="Y354" s="147"/>
      <c r="Z354" s="147"/>
      <c r="AA354" s="147"/>
      <c r="AB354" s="147"/>
      <c r="AC354" s="147"/>
      <c r="AD354" s="147"/>
      <c r="AE354" s="147"/>
      <c r="AF354" s="147"/>
      <c r="AG354" s="147" t="s">
        <v>185</v>
      </c>
      <c r="AH354" s="147"/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2.5" outlineLevel="1" x14ac:dyDescent="0.2">
      <c r="A355" s="172">
        <v>58</v>
      </c>
      <c r="B355" s="173" t="s">
        <v>437</v>
      </c>
      <c r="C355" s="183" t="s">
        <v>438</v>
      </c>
      <c r="D355" s="174" t="s">
        <v>229</v>
      </c>
      <c r="E355" s="175">
        <v>659.82399999999996</v>
      </c>
      <c r="F355" s="176"/>
      <c r="G355" s="177">
        <f>ROUND(E355*F355,2)</f>
        <v>0</v>
      </c>
      <c r="H355" s="176"/>
      <c r="I355" s="177">
        <f>ROUND(E355*H355,2)</f>
        <v>0</v>
      </c>
      <c r="J355" s="176"/>
      <c r="K355" s="177">
        <f>ROUND(E355*J355,2)</f>
        <v>0</v>
      </c>
      <c r="L355" s="177">
        <v>21</v>
      </c>
      <c r="M355" s="177">
        <f>G355*(1+L355/100)</f>
        <v>0</v>
      </c>
      <c r="N355" s="177">
        <v>4.4000000000000003E-3</v>
      </c>
      <c r="O355" s="177">
        <f>ROUND(E355*N355,2)</f>
        <v>2.9</v>
      </c>
      <c r="P355" s="177">
        <v>0</v>
      </c>
      <c r="Q355" s="177">
        <f>ROUND(E355*P355,2)</f>
        <v>0</v>
      </c>
      <c r="R355" s="177" t="s">
        <v>414</v>
      </c>
      <c r="S355" s="177" t="s">
        <v>188</v>
      </c>
      <c r="T355" s="178" t="s">
        <v>188</v>
      </c>
      <c r="U355" s="157">
        <v>0</v>
      </c>
      <c r="V355" s="157">
        <f>ROUND(E355*U355,2)</f>
        <v>0</v>
      </c>
      <c r="W355" s="157"/>
      <c r="X355" s="157" t="s">
        <v>415</v>
      </c>
      <c r="Y355" s="147"/>
      <c r="Z355" s="147"/>
      <c r="AA355" s="147"/>
      <c r="AB355" s="147"/>
      <c r="AC355" s="147"/>
      <c r="AD355" s="147"/>
      <c r="AE355" s="147"/>
      <c r="AF355" s="147"/>
      <c r="AG355" s="147" t="s">
        <v>416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1" x14ac:dyDescent="0.2">
      <c r="A356" s="154"/>
      <c r="B356" s="155"/>
      <c r="C356" s="184" t="s">
        <v>439</v>
      </c>
      <c r="D356" s="159"/>
      <c r="E356" s="160"/>
      <c r="F356" s="157"/>
      <c r="G356" s="157"/>
      <c r="H356" s="157"/>
      <c r="I356" s="157"/>
      <c r="J356" s="157"/>
      <c r="K356" s="157"/>
      <c r="L356" s="157"/>
      <c r="M356" s="157"/>
      <c r="N356" s="157"/>
      <c r="O356" s="157"/>
      <c r="P356" s="157"/>
      <c r="Q356" s="157"/>
      <c r="R356" s="157"/>
      <c r="S356" s="157"/>
      <c r="T356" s="157"/>
      <c r="U356" s="157"/>
      <c r="V356" s="157"/>
      <c r="W356" s="157"/>
      <c r="X356" s="157"/>
      <c r="Y356" s="147"/>
      <c r="Z356" s="147"/>
      <c r="AA356" s="147"/>
      <c r="AB356" s="147"/>
      <c r="AC356" s="147"/>
      <c r="AD356" s="147"/>
      <c r="AE356" s="147"/>
      <c r="AF356" s="147"/>
      <c r="AG356" s="147" t="s">
        <v>190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1" x14ac:dyDescent="0.2">
      <c r="A357" s="154"/>
      <c r="B357" s="155"/>
      <c r="C357" s="184" t="s">
        <v>255</v>
      </c>
      <c r="D357" s="159"/>
      <c r="E357" s="160"/>
      <c r="F357" s="157"/>
      <c r="G357" s="157"/>
      <c r="H357" s="157"/>
      <c r="I357" s="157"/>
      <c r="J357" s="157"/>
      <c r="K357" s="157"/>
      <c r="L357" s="157"/>
      <c r="M357" s="157"/>
      <c r="N357" s="157"/>
      <c r="O357" s="157"/>
      <c r="P357" s="157"/>
      <c r="Q357" s="157"/>
      <c r="R357" s="157"/>
      <c r="S357" s="157"/>
      <c r="T357" s="157"/>
      <c r="U357" s="157"/>
      <c r="V357" s="157"/>
      <c r="W357" s="157"/>
      <c r="X357" s="157"/>
      <c r="Y357" s="147"/>
      <c r="Z357" s="147"/>
      <c r="AA357" s="147"/>
      <c r="AB357" s="147"/>
      <c r="AC357" s="147"/>
      <c r="AD357" s="147"/>
      <c r="AE357" s="147"/>
      <c r="AF357" s="147"/>
      <c r="AG357" s="147" t="s">
        <v>190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54"/>
      <c r="B358" s="155"/>
      <c r="C358" s="184" t="s">
        <v>440</v>
      </c>
      <c r="D358" s="159"/>
      <c r="E358" s="160">
        <v>659.82399999999996</v>
      </c>
      <c r="F358" s="157"/>
      <c r="G358" s="157"/>
      <c r="H358" s="157"/>
      <c r="I358" s="157"/>
      <c r="J358" s="157"/>
      <c r="K358" s="157"/>
      <c r="L358" s="157"/>
      <c r="M358" s="157"/>
      <c r="N358" s="157"/>
      <c r="O358" s="157"/>
      <c r="P358" s="157"/>
      <c r="Q358" s="157"/>
      <c r="R358" s="157"/>
      <c r="S358" s="157"/>
      <c r="T358" s="157"/>
      <c r="U358" s="157"/>
      <c r="V358" s="157"/>
      <c r="W358" s="157"/>
      <c r="X358" s="157"/>
      <c r="Y358" s="147"/>
      <c r="Z358" s="147"/>
      <c r="AA358" s="147"/>
      <c r="AB358" s="147"/>
      <c r="AC358" s="147"/>
      <c r="AD358" s="147"/>
      <c r="AE358" s="147"/>
      <c r="AF358" s="147"/>
      <c r="AG358" s="147" t="s">
        <v>190</v>
      </c>
      <c r="AH358" s="147">
        <v>0</v>
      </c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1" x14ac:dyDescent="0.2">
      <c r="A359" s="154"/>
      <c r="B359" s="155"/>
      <c r="C359" s="246"/>
      <c r="D359" s="247"/>
      <c r="E359" s="247"/>
      <c r="F359" s="247"/>
      <c r="G359" s="247"/>
      <c r="H359" s="157"/>
      <c r="I359" s="157"/>
      <c r="J359" s="157"/>
      <c r="K359" s="157"/>
      <c r="L359" s="157"/>
      <c r="M359" s="157"/>
      <c r="N359" s="157"/>
      <c r="O359" s="157"/>
      <c r="P359" s="157"/>
      <c r="Q359" s="157"/>
      <c r="R359" s="157"/>
      <c r="S359" s="157"/>
      <c r="T359" s="157"/>
      <c r="U359" s="157"/>
      <c r="V359" s="157"/>
      <c r="W359" s="157"/>
      <c r="X359" s="157"/>
      <c r="Y359" s="147"/>
      <c r="Z359" s="147"/>
      <c r="AA359" s="147"/>
      <c r="AB359" s="147"/>
      <c r="AC359" s="147"/>
      <c r="AD359" s="147"/>
      <c r="AE359" s="147"/>
      <c r="AF359" s="147"/>
      <c r="AG359" s="147" t="s">
        <v>185</v>
      </c>
      <c r="AH359" s="147"/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1" x14ac:dyDescent="0.2">
      <c r="A360" s="154">
        <v>59</v>
      </c>
      <c r="B360" s="155" t="s">
        <v>441</v>
      </c>
      <c r="C360" s="188" t="s">
        <v>442</v>
      </c>
      <c r="D360" s="156" t="s">
        <v>0</v>
      </c>
      <c r="E360" s="180"/>
      <c r="F360" s="158"/>
      <c r="G360" s="157">
        <f>ROUND(E360*F360,2)</f>
        <v>0</v>
      </c>
      <c r="H360" s="158"/>
      <c r="I360" s="157">
        <f>ROUND(E360*H360,2)</f>
        <v>0</v>
      </c>
      <c r="J360" s="158"/>
      <c r="K360" s="157">
        <f>ROUND(E360*J360,2)</f>
        <v>0</v>
      </c>
      <c r="L360" s="157">
        <v>21</v>
      </c>
      <c r="M360" s="157">
        <f>G360*(1+L360/100)</f>
        <v>0</v>
      </c>
      <c r="N360" s="157">
        <v>0</v>
      </c>
      <c r="O360" s="157">
        <f>ROUND(E360*N360,2)</f>
        <v>0</v>
      </c>
      <c r="P360" s="157">
        <v>0</v>
      </c>
      <c r="Q360" s="157">
        <f>ROUND(E360*P360,2)</f>
        <v>0</v>
      </c>
      <c r="R360" s="157" t="s">
        <v>351</v>
      </c>
      <c r="S360" s="157" t="s">
        <v>188</v>
      </c>
      <c r="T360" s="157" t="s">
        <v>188</v>
      </c>
      <c r="U360" s="157">
        <v>0</v>
      </c>
      <c r="V360" s="157">
        <f>ROUND(E360*U360,2)</f>
        <v>0</v>
      </c>
      <c r="W360" s="157"/>
      <c r="X360" s="157" t="s">
        <v>393</v>
      </c>
      <c r="Y360" s="147"/>
      <c r="Z360" s="147"/>
      <c r="AA360" s="147"/>
      <c r="AB360" s="147"/>
      <c r="AC360" s="147"/>
      <c r="AD360" s="147"/>
      <c r="AE360" s="147"/>
      <c r="AF360" s="147"/>
      <c r="AG360" s="147" t="s">
        <v>394</v>
      </c>
      <c r="AH360" s="147"/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54"/>
      <c r="B361" s="155"/>
      <c r="C361" s="257" t="s">
        <v>443</v>
      </c>
      <c r="D361" s="258"/>
      <c r="E361" s="258"/>
      <c r="F361" s="258"/>
      <c r="G361" s="258"/>
      <c r="H361" s="157"/>
      <c r="I361" s="157"/>
      <c r="J361" s="157"/>
      <c r="K361" s="157"/>
      <c r="L361" s="157"/>
      <c r="M361" s="157"/>
      <c r="N361" s="157"/>
      <c r="O361" s="157"/>
      <c r="P361" s="157"/>
      <c r="Q361" s="157"/>
      <c r="R361" s="157"/>
      <c r="S361" s="157"/>
      <c r="T361" s="157"/>
      <c r="U361" s="157"/>
      <c r="V361" s="157"/>
      <c r="W361" s="157"/>
      <c r="X361" s="157"/>
      <c r="Y361" s="147"/>
      <c r="Z361" s="147"/>
      <c r="AA361" s="147"/>
      <c r="AB361" s="147"/>
      <c r="AC361" s="147"/>
      <c r="AD361" s="147"/>
      <c r="AE361" s="147"/>
      <c r="AF361" s="147"/>
      <c r="AG361" s="147" t="s">
        <v>267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1" x14ac:dyDescent="0.2">
      <c r="A362" s="154"/>
      <c r="B362" s="155"/>
      <c r="C362" s="246"/>
      <c r="D362" s="247"/>
      <c r="E362" s="247"/>
      <c r="F362" s="247"/>
      <c r="G362" s="247"/>
      <c r="H362" s="157"/>
      <c r="I362" s="157"/>
      <c r="J362" s="157"/>
      <c r="K362" s="157"/>
      <c r="L362" s="157"/>
      <c r="M362" s="157"/>
      <c r="N362" s="157"/>
      <c r="O362" s="157"/>
      <c r="P362" s="157"/>
      <c r="Q362" s="157"/>
      <c r="R362" s="157"/>
      <c r="S362" s="157"/>
      <c r="T362" s="157"/>
      <c r="U362" s="157"/>
      <c r="V362" s="157"/>
      <c r="W362" s="157"/>
      <c r="X362" s="157"/>
      <c r="Y362" s="147"/>
      <c r="Z362" s="147"/>
      <c r="AA362" s="147"/>
      <c r="AB362" s="147"/>
      <c r="AC362" s="147"/>
      <c r="AD362" s="147"/>
      <c r="AE362" s="147"/>
      <c r="AF362" s="147"/>
      <c r="AG362" s="147" t="s">
        <v>185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x14ac:dyDescent="0.2">
      <c r="A363" s="162" t="s">
        <v>174</v>
      </c>
      <c r="B363" s="163" t="s">
        <v>138</v>
      </c>
      <c r="C363" s="182" t="s">
        <v>139</v>
      </c>
      <c r="D363" s="164"/>
      <c r="E363" s="165"/>
      <c r="F363" s="166"/>
      <c r="G363" s="166">
        <f>SUMIF(AG364:AG369,"&lt;&gt;NOR",G364:G369)</f>
        <v>0</v>
      </c>
      <c r="H363" s="166"/>
      <c r="I363" s="166">
        <f>SUM(I364:I369)</f>
        <v>0</v>
      </c>
      <c r="J363" s="166"/>
      <c r="K363" s="166">
        <f>SUM(K364:K369)</f>
        <v>0</v>
      </c>
      <c r="L363" s="166"/>
      <c r="M363" s="166">
        <f>SUM(M364:M369)</f>
        <v>0</v>
      </c>
      <c r="N363" s="166"/>
      <c r="O363" s="166">
        <f>SUM(O364:O369)</f>
        <v>0.01</v>
      </c>
      <c r="P363" s="166"/>
      <c r="Q363" s="166">
        <f>SUM(Q364:Q369)</f>
        <v>0</v>
      </c>
      <c r="R363" s="166"/>
      <c r="S363" s="166"/>
      <c r="T363" s="167"/>
      <c r="U363" s="161"/>
      <c r="V363" s="161">
        <f>SUM(V364:V369)</f>
        <v>0</v>
      </c>
      <c r="W363" s="161"/>
      <c r="X363" s="161"/>
      <c r="AG363" t="s">
        <v>175</v>
      </c>
    </row>
    <row r="364" spans="1:60" ht="22.5" outlineLevel="1" x14ac:dyDescent="0.2">
      <c r="A364" s="172">
        <v>60</v>
      </c>
      <c r="B364" s="173" t="s">
        <v>444</v>
      </c>
      <c r="C364" s="183" t="s">
        <v>445</v>
      </c>
      <c r="D364" s="174" t="s">
        <v>229</v>
      </c>
      <c r="E364" s="175">
        <v>35.200000000000003</v>
      </c>
      <c r="F364" s="176"/>
      <c r="G364" s="177">
        <f>ROUND(E364*F364,2)</f>
        <v>0</v>
      </c>
      <c r="H364" s="176"/>
      <c r="I364" s="177">
        <f>ROUND(E364*H364,2)</f>
        <v>0</v>
      </c>
      <c r="J364" s="176"/>
      <c r="K364" s="177">
        <f>ROUND(E364*J364,2)</f>
        <v>0</v>
      </c>
      <c r="L364" s="177">
        <v>21</v>
      </c>
      <c r="M364" s="177">
        <f>G364*(1+L364/100)</f>
        <v>0</v>
      </c>
      <c r="N364" s="177">
        <v>3.6999999999999999E-4</v>
      </c>
      <c r="O364" s="177">
        <f>ROUND(E364*N364,2)</f>
        <v>0.01</v>
      </c>
      <c r="P364" s="177">
        <v>0</v>
      </c>
      <c r="Q364" s="177">
        <f>ROUND(E364*P364,2)</f>
        <v>0</v>
      </c>
      <c r="R364" s="177" t="s">
        <v>401</v>
      </c>
      <c r="S364" s="177" t="s">
        <v>188</v>
      </c>
      <c r="T364" s="178" t="s">
        <v>188</v>
      </c>
      <c r="U364" s="157">
        <v>0</v>
      </c>
      <c r="V364" s="157">
        <f>ROUND(E364*U364,2)</f>
        <v>0</v>
      </c>
      <c r="W364" s="157"/>
      <c r="X364" s="157" t="s">
        <v>402</v>
      </c>
      <c r="Y364" s="147"/>
      <c r="Z364" s="147"/>
      <c r="AA364" s="147"/>
      <c r="AB364" s="147"/>
      <c r="AC364" s="147"/>
      <c r="AD364" s="147"/>
      <c r="AE364" s="147"/>
      <c r="AF364" s="147"/>
      <c r="AG364" s="147" t="s">
        <v>403</v>
      </c>
      <c r="AH364" s="147"/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outlineLevel="1" x14ac:dyDescent="0.2">
      <c r="A365" s="154"/>
      <c r="B365" s="155"/>
      <c r="C365" s="184" t="s">
        <v>233</v>
      </c>
      <c r="D365" s="159"/>
      <c r="E365" s="160"/>
      <c r="F365" s="157"/>
      <c r="G365" s="157"/>
      <c r="H365" s="157"/>
      <c r="I365" s="157"/>
      <c r="J365" s="157"/>
      <c r="K365" s="157"/>
      <c r="L365" s="157"/>
      <c r="M365" s="157"/>
      <c r="N365" s="157"/>
      <c r="O365" s="157"/>
      <c r="P365" s="157"/>
      <c r="Q365" s="157"/>
      <c r="R365" s="157"/>
      <c r="S365" s="157"/>
      <c r="T365" s="157"/>
      <c r="U365" s="157"/>
      <c r="V365" s="157"/>
      <c r="W365" s="157"/>
      <c r="X365" s="157"/>
      <c r="Y365" s="147"/>
      <c r="Z365" s="147"/>
      <c r="AA365" s="147"/>
      <c r="AB365" s="147"/>
      <c r="AC365" s="147"/>
      <c r="AD365" s="147"/>
      <c r="AE365" s="147"/>
      <c r="AF365" s="147"/>
      <c r="AG365" s="147" t="s">
        <v>190</v>
      </c>
      <c r="AH365" s="147">
        <v>0</v>
      </c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1" x14ac:dyDescent="0.2">
      <c r="A366" s="154"/>
      <c r="B366" s="155"/>
      <c r="C366" s="184" t="s">
        <v>234</v>
      </c>
      <c r="D366" s="159"/>
      <c r="E366" s="160"/>
      <c r="F366" s="157"/>
      <c r="G366" s="157"/>
      <c r="H366" s="157"/>
      <c r="I366" s="157"/>
      <c r="J366" s="157"/>
      <c r="K366" s="157"/>
      <c r="L366" s="157"/>
      <c r="M366" s="157"/>
      <c r="N366" s="157"/>
      <c r="O366" s="157"/>
      <c r="P366" s="157"/>
      <c r="Q366" s="157"/>
      <c r="R366" s="157"/>
      <c r="S366" s="157"/>
      <c r="T366" s="157"/>
      <c r="U366" s="157"/>
      <c r="V366" s="157"/>
      <c r="W366" s="157"/>
      <c r="X366" s="157"/>
      <c r="Y366" s="147"/>
      <c r="Z366" s="147"/>
      <c r="AA366" s="147"/>
      <c r="AB366" s="147"/>
      <c r="AC366" s="147"/>
      <c r="AD366" s="147"/>
      <c r="AE366" s="147"/>
      <c r="AF366" s="147"/>
      <c r="AG366" s="147" t="s">
        <v>190</v>
      </c>
      <c r="AH366" s="147">
        <v>0</v>
      </c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1" x14ac:dyDescent="0.2">
      <c r="A367" s="154"/>
      <c r="B367" s="155"/>
      <c r="C367" s="184" t="s">
        <v>235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7"/>
      <c r="O367" s="157"/>
      <c r="P367" s="157"/>
      <c r="Q367" s="157"/>
      <c r="R367" s="157"/>
      <c r="S367" s="157"/>
      <c r="T367" s="157"/>
      <c r="U367" s="157"/>
      <c r="V367" s="157"/>
      <c r="W367" s="157"/>
      <c r="X367" s="157"/>
      <c r="Y367" s="147"/>
      <c r="Z367" s="147"/>
      <c r="AA367" s="147"/>
      <c r="AB367" s="147"/>
      <c r="AC367" s="147"/>
      <c r="AD367" s="147"/>
      <c r="AE367" s="147"/>
      <c r="AF367" s="147"/>
      <c r="AG367" s="147" t="s">
        <v>190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1" x14ac:dyDescent="0.2">
      <c r="A368" s="154"/>
      <c r="B368" s="155"/>
      <c r="C368" s="184" t="s">
        <v>236</v>
      </c>
      <c r="D368" s="159"/>
      <c r="E368" s="160">
        <v>35.200000000000003</v>
      </c>
      <c r="F368" s="157"/>
      <c r="G368" s="157"/>
      <c r="H368" s="157"/>
      <c r="I368" s="157"/>
      <c r="J368" s="157"/>
      <c r="K368" s="157"/>
      <c r="L368" s="157"/>
      <c r="M368" s="157"/>
      <c r="N368" s="157"/>
      <c r="O368" s="157"/>
      <c r="P368" s="157"/>
      <c r="Q368" s="157"/>
      <c r="R368" s="157"/>
      <c r="S368" s="157"/>
      <c r="T368" s="157"/>
      <c r="U368" s="157"/>
      <c r="V368" s="157"/>
      <c r="W368" s="157"/>
      <c r="X368" s="157"/>
      <c r="Y368" s="147"/>
      <c r="Z368" s="147"/>
      <c r="AA368" s="147"/>
      <c r="AB368" s="147"/>
      <c r="AC368" s="147"/>
      <c r="AD368" s="147"/>
      <c r="AE368" s="147"/>
      <c r="AF368" s="147"/>
      <c r="AG368" s="147" t="s">
        <v>190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outlineLevel="1" x14ac:dyDescent="0.2">
      <c r="A369" s="154"/>
      <c r="B369" s="155"/>
      <c r="C369" s="246"/>
      <c r="D369" s="247"/>
      <c r="E369" s="247"/>
      <c r="F369" s="247"/>
      <c r="G369" s="247"/>
      <c r="H369" s="157"/>
      <c r="I369" s="157"/>
      <c r="J369" s="157"/>
      <c r="K369" s="157"/>
      <c r="L369" s="157"/>
      <c r="M369" s="157"/>
      <c r="N369" s="157"/>
      <c r="O369" s="157"/>
      <c r="P369" s="157"/>
      <c r="Q369" s="157"/>
      <c r="R369" s="157"/>
      <c r="S369" s="157"/>
      <c r="T369" s="157"/>
      <c r="U369" s="157"/>
      <c r="V369" s="157"/>
      <c r="W369" s="157"/>
      <c r="X369" s="157"/>
      <c r="Y369" s="147"/>
      <c r="Z369" s="147"/>
      <c r="AA369" s="147"/>
      <c r="AB369" s="147"/>
      <c r="AC369" s="147"/>
      <c r="AD369" s="147"/>
      <c r="AE369" s="147"/>
      <c r="AF369" s="147"/>
      <c r="AG369" s="147" t="s">
        <v>185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x14ac:dyDescent="0.2">
      <c r="A370" s="162" t="s">
        <v>174</v>
      </c>
      <c r="B370" s="163" t="s">
        <v>140</v>
      </c>
      <c r="C370" s="182" t="s">
        <v>141</v>
      </c>
      <c r="D370" s="164"/>
      <c r="E370" s="165"/>
      <c r="F370" s="166"/>
      <c r="G370" s="166">
        <f>SUMIF(AG371:AG372,"&lt;&gt;NOR",G371:G372)</f>
        <v>0</v>
      </c>
      <c r="H370" s="166"/>
      <c r="I370" s="166">
        <f>SUM(I371:I372)</f>
        <v>0</v>
      </c>
      <c r="J370" s="166"/>
      <c r="K370" s="166">
        <f>SUM(K371:K372)</f>
        <v>0</v>
      </c>
      <c r="L370" s="166"/>
      <c r="M370" s="166">
        <f>SUM(M371:M372)</f>
        <v>0</v>
      </c>
      <c r="N370" s="166"/>
      <c r="O370" s="166">
        <f>SUM(O371:O372)</f>
        <v>0</v>
      </c>
      <c r="P370" s="166"/>
      <c r="Q370" s="166">
        <f>SUM(Q371:Q372)</f>
        <v>0</v>
      </c>
      <c r="R370" s="166"/>
      <c r="S370" s="166"/>
      <c r="T370" s="167"/>
      <c r="U370" s="161"/>
      <c r="V370" s="161">
        <f>SUM(V371:V372)</f>
        <v>0.56000000000000005</v>
      </c>
      <c r="W370" s="161"/>
      <c r="X370" s="161"/>
      <c r="AG370" t="s">
        <v>175</v>
      </c>
    </row>
    <row r="371" spans="1:60" ht="22.5" outlineLevel="1" x14ac:dyDescent="0.2">
      <c r="A371" s="172">
        <v>61</v>
      </c>
      <c r="B371" s="173" t="s">
        <v>446</v>
      </c>
      <c r="C371" s="183" t="s">
        <v>447</v>
      </c>
      <c r="D371" s="174" t="s">
        <v>312</v>
      </c>
      <c r="E371" s="175">
        <v>2</v>
      </c>
      <c r="F371" s="176"/>
      <c r="G371" s="177">
        <f>ROUND(E371*F371,2)</f>
        <v>0</v>
      </c>
      <c r="H371" s="176"/>
      <c r="I371" s="177">
        <f>ROUND(E371*H371,2)</f>
        <v>0</v>
      </c>
      <c r="J371" s="176"/>
      <c r="K371" s="177">
        <f>ROUND(E371*J371,2)</f>
        <v>0</v>
      </c>
      <c r="L371" s="177">
        <v>21</v>
      </c>
      <c r="M371" s="177">
        <f>G371*(1+L371/100)</f>
        <v>0</v>
      </c>
      <c r="N371" s="177">
        <v>0</v>
      </c>
      <c r="O371" s="177">
        <f>ROUND(E371*N371,2)</f>
        <v>0</v>
      </c>
      <c r="P371" s="177">
        <v>0</v>
      </c>
      <c r="Q371" s="177">
        <f>ROUND(E371*P371,2)</f>
        <v>0</v>
      </c>
      <c r="R371" s="177"/>
      <c r="S371" s="177" t="s">
        <v>179</v>
      </c>
      <c r="T371" s="178" t="s">
        <v>180</v>
      </c>
      <c r="U371" s="157">
        <v>0.28000000000000003</v>
      </c>
      <c r="V371" s="157">
        <f>ROUND(E371*U371,2)</f>
        <v>0.56000000000000005</v>
      </c>
      <c r="W371" s="157"/>
      <c r="X371" s="157" t="s">
        <v>231</v>
      </c>
      <c r="Y371" s="147"/>
      <c r="Z371" s="147"/>
      <c r="AA371" s="147"/>
      <c r="AB371" s="147"/>
      <c r="AC371" s="147"/>
      <c r="AD371" s="147"/>
      <c r="AE371" s="147"/>
      <c r="AF371" s="147"/>
      <c r="AG371" s="147" t="s">
        <v>232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1" x14ac:dyDescent="0.2">
      <c r="A372" s="154"/>
      <c r="B372" s="155"/>
      <c r="C372" s="259"/>
      <c r="D372" s="260"/>
      <c r="E372" s="260"/>
      <c r="F372" s="260"/>
      <c r="G372" s="260"/>
      <c r="H372" s="157"/>
      <c r="I372" s="157"/>
      <c r="J372" s="157"/>
      <c r="K372" s="157"/>
      <c r="L372" s="157"/>
      <c r="M372" s="157"/>
      <c r="N372" s="157"/>
      <c r="O372" s="157"/>
      <c r="P372" s="157"/>
      <c r="Q372" s="157"/>
      <c r="R372" s="157"/>
      <c r="S372" s="157"/>
      <c r="T372" s="157"/>
      <c r="U372" s="157"/>
      <c r="V372" s="157"/>
      <c r="W372" s="157"/>
      <c r="X372" s="157"/>
      <c r="Y372" s="147"/>
      <c r="Z372" s="147"/>
      <c r="AA372" s="147"/>
      <c r="AB372" s="147"/>
      <c r="AC372" s="147"/>
      <c r="AD372" s="147"/>
      <c r="AE372" s="147"/>
      <c r="AF372" s="147"/>
      <c r="AG372" s="147" t="s">
        <v>185</v>
      </c>
      <c r="AH372" s="147"/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">
      <c r="A373" s="162" t="s">
        <v>174</v>
      </c>
      <c r="B373" s="163" t="s">
        <v>142</v>
      </c>
      <c r="C373" s="182" t="s">
        <v>143</v>
      </c>
      <c r="D373" s="164"/>
      <c r="E373" s="165"/>
      <c r="F373" s="166"/>
      <c r="G373" s="166">
        <f>SUMIF(AG374:AG410,"&lt;&gt;NOR",G374:G410)</f>
        <v>0</v>
      </c>
      <c r="H373" s="166"/>
      <c r="I373" s="166">
        <f>SUM(I374:I410)</f>
        <v>0</v>
      </c>
      <c r="J373" s="166"/>
      <c r="K373" s="166">
        <f>SUM(K374:K410)</f>
        <v>0</v>
      </c>
      <c r="L373" s="166"/>
      <c r="M373" s="166">
        <f>SUM(M374:M410)</f>
        <v>0</v>
      </c>
      <c r="N373" s="166"/>
      <c r="O373" s="166">
        <f>SUM(O374:O410)</f>
        <v>0</v>
      </c>
      <c r="P373" s="166"/>
      <c r="Q373" s="166">
        <f>SUM(Q374:Q410)</f>
        <v>0</v>
      </c>
      <c r="R373" s="166"/>
      <c r="S373" s="166"/>
      <c r="T373" s="167"/>
      <c r="U373" s="161"/>
      <c r="V373" s="161">
        <f>SUM(V374:V410)</f>
        <v>203.77</v>
      </c>
      <c r="W373" s="161"/>
      <c r="X373" s="161"/>
      <c r="AG373" t="s">
        <v>175</v>
      </c>
    </row>
    <row r="374" spans="1:60" ht="22.5" outlineLevel="1" x14ac:dyDescent="0.2">
      <c r="A374" s="172">
        <v>62</v>
      </c>
      <c r="B374" s="173" t="s">
        <v>448</v>
      </c>
      <c r="C374" s="183" t="s">
        <v>449</v>
      </c>
      <c r="D374" s="174" t="s">
        <v>391</v>
      </c>
      <c r="E374" s="175">
        <v>45.635849999999998</v>
      </c>
      <c r="F374" s="176"/>
      <c r="G374" s="177">
        <f>ROUND(E374*F374,2)</f>
        <v>0</v>
      </c>
      <c r="H374" s="176"/>
      <c r="I374" s="177">
        <f>ROUND(E374*H374,2)</f>
        <v>0</v>
      </c>
      <c r="J374" s="176"/>
      <c r="K374" s="177">
        <f>ROUND(E374*J374,2)</f>
        <v>0</v>
      </c>
      <c r="L374" s="177">
        <v>21</v>
      </c>
      <c r="M374" s="177">
        <f>G374*(1+L374/100)</f>
        <v>0</v>
      </c>
      <c r="N374" s="177">
        <v>0</v>
      </c>
      <c r="O374" s="177">
        <f>ROUND(E374*N374,2)</f>
        <v>0</v>
      </c>
      <c r="P374" s="177">
        <v>0</v>
      </c>
      <c r="Q374" s="177">
        <f>ROUND(E374*P374,2)</f>
        <v>0</v>
      </c>
      <c r="R374" s="177" t="s">
        <v>324</v>
      </c>
      <c r="S374" s="177" t="s">
        <v>188</v>
      </c>
      <c r="T374" s="178" t="s">
        <v>188</v>
      </c>
      <c r="U374" s="157">
        <v>0.93300000000000005</v>
      </c>
      <c r="V374" s="157">
        <f>ROUND(E374*U374,2)</f>
        <v>42.58</v>
      </c>
      <c r="W374" s="157"/>
      <c r="X374" s="157" t="s">
        <v>450</v>
      </c>
      <c r="Y374" s="147"/>
      <c r="Z374" s="147"/>
      <c r="AA374" s="147"/>
      <c r="AB374" s="147"/>
      <c r="AC374" s="147"/>
      <c r="AD374" s="147"/>
      <c r="AE374" s="147"/>
      <c r="AF374" s="147"/>
      <c r="AG374" s="147" t="s">
        <v>451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1" x14ac:dyDescent="0.2">
      <c r="A375" s="154"/>
      <c r="B375" s="155"/>
      <c r="C375" s="184" t="s">
        <v>452</v>
      </c>
      <c r="D375" s="159"/>
      <c r="E375" s="160"/>
      <c r="F375" s="157"/>
      <c r="G375" s="157"/>
      <c r="H375" s="157"/>
      <c r="I375" s="157"/>
      <c r="J375" s="157"/>
      <c r="K375" s="157"/>
      <c r="L375" s="157"/>
      <c r="M375" s="157"/>
      <c r="N375" s="157"/>
      <c r="O375" s="157"/>
      <c r="P375" s="157"/>
      <c r="Q375" s="157"/>
      <c r="R375" s="157"/>
      <c r="S375" s="157"/>
      <c r="T375" s="157"/>
      <c r="U375" s="157"/>
      <c r="V375" s="157"/>
      <c r="W375" s="157"/>
      <c r="X375" s="157"/>
      <c r="Y375" s="147"/>
      <c r="Z375" s="147"/>
      <c r="AA375" s="147"/>
      <c r="AB375" s="147"/>
      <c r="AC375" s="147"/>
      <c r="AD375" s="147"/>
      <c r="AE375" s="147"/>
      <c r="AF375" s="147"/>
      <c r="AG375" s="147" t="s">
        <v>190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54"/>
      <c r="B376" s="155"/>
      <c r="C376" s="184" t="s">
        <v>453</v>
      </c>
      <c r="D376" s="159"/>
      <c r="E376" s="160"/>
      <c r="F376" s="157"/>
      <c r="G376" s="157"/>
      <c r="H376" s="157"/>
      <c r="I376" s="157"/>
      <c r="J376" s="157"/>
      <c r="K376" s="157"/>
      <c r="L376" s="157"/>
      <c r="M376" s="157"/>
      <c r="N376" s="157"/>
      <c r="O376" s="157"/>
      <c r="P376" s="157"/>
      <c r="Q376" s="157"/>
      <c r="R376" s="157"/>
      <c r="S376" s="157"/>
      <c r="T376" s="157"/>
      <c r="U376" s="157"/>
      <c r="V376" s="157"/>
      <c r="W376" s="157"/>
      <c r="X376" s="157"/>
      <c r="Y376" s="147"/>
      <c r="Z376" s="147"/>
      <c r="AA376" s="147"/>
      <c r="AB376" s="147"/>
      <c r="AC376" s="147"/>
      <c r="AD376" s="147"/>
      <c r="AE376" s="147"/>
      <c r="AF376" s="147"/>
      <c r="AG376" s="147" t="s">
        <v>190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1" x14ac:dyDescent="0.2">
      <c r="A377" s="154"/>
      <c r="B377" s="155"/>
      <c r="C377" s="184" t="s">
        <v>454</v>
      </c>
      <c r="D377" s="159"/>
      <c r="E377" s="160">
        <v>45.635849999999998</v>
      </c>
      <c r="F377" s="157"/>
      <c r="G377" s="157"/>
      <c r="H377" s="157"/>
      <c r="I377" s="157"/>
      <c r="J377" s="157"/>
      <c r="K377" s="157"/>
      <c r="L377" s="157"/>
      <c r="M377" s="157"/>
      <c r="N377" s="157"/>
      <c r="O377" s="157"/>
      <c r="P377" s="157"/>
      <c r="Q377" s="157"/>
      <c r="R377" s="157"/>
      <c r="S377" s="157"/>
      <c r="T377" s="157"/>
      <c r="U377" s="157"/>
      <c r="V377" s="157"/>
      <c r="W377" s="157"/>
      <c r="X377" s="157"/>
      <c r="Y377" s="147"/>
      <c r="Z377" s="147"/>
      <c r="AA377" s="147"/>
      <c r="AB377" s="147"/>
      <c r="AC377" s="147"/>
      <c r="AD377" s="147"/>
      <c r="AE377" s="147"/>
      <c r="AF377" s="147"/>
      <c r="AG377" s="147" t="s">
        <v>190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1" x14ac:dyDescent="0.2">
      <c r="A378" s="154"/>
      <c r="B378" s="155"/>
      <c r="C378" s="246"/>
      <c r="D378" s="247"/>
      <c r="E378" s="247"/>
      <c r="F378" s="247"/>
      <c r="G378" s="247"/>
      <c r="H378" s="157"/>
      <c r="I378" s="157"/>
      <c r="J378" s="157"/>
      <c r="K378" s="157"/>
      <c r="L378" s="157"/>
      <c r="M378" s="157"/>
      <c r="N378" s="157"/>
      <c r="O378" s="157"/>
      <c r="P378" s="157"/>
      <c r="Q378" s="157"/>
      <c r="R378" s="157"/>
      <c r="S378" s="157"/>
      <c r="T378" s="157"/>
      <c r="U378" s="157"/>
      <c r="V378" s="157"/>
      <c r="W378" s="157"/>
      <c r="X378" s="157"/>
      <c r="Y378" s="147"/>
      <c r="Z378" s="147"/>
      <c r="AA378" s="147"/>
      <c r="AB378" s="147"/>
      <c r="AC378" s="147"/>
      <c r="AD378" s="147"/>
      <c r="AE378" s="147"/>
      <c r="AF378" s="147"/>
      <c r="AG378" s="147" t="s">
        <v>185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1" x14ac:dyDescent="0.2">
      <c r="A379" s="172">
        <v>63</v>
      </c>
      <c r="B379" s="173" t="s">
        <v>455</v>
      </c>
      <c r="C379" s="183" t="s">
        <v>456</v>
      </c>
      <c r="D379" s="174" t="s">
        <v>391</v>
      </c>
      <c r="E379" s="175">
        <v>45.635849999999998</v>
      </c>
      <c r="F379" s="176"/>
      <c r="G379" s="177">
        <f>ROUND(E379*F379,2)</f>
        <v>0</v>
      </c>
      <c r="H379" s="176"/>
      <c r="I379" s="177">
        <f>ROUND(E379*H379,2)</f>
        <v>0</v>
      </c>
      <c r="J379" s="176"/>
      <c r="K379" s="177">
        <f>ROUND(E379*J379,2)</f>
        <v>0</v>
      </c>
      <c r="L379" s="177">
        <v>21</v>
      </c>
      <c r="M379" s="177">
        <f>G379*(1+L379/100)</f>
        <v>0</v>
      </c>
      <c r="N379" s="177">
        <v>0</v>
      </c>
      <c r="O379" s="177">
        <f>ROUND(E379*N379,2)</f>
        <v>0</v>
      </c>
      <c r="P379" s="177">
        <v>0</v>
      </c>
      <c r="Q379" s="177">
        <f>ROUND(E379*P379,2)</f>
        <v>0</v>
      </c>
      <c r="R379" s="177" t="s">
        <v>324</v>
      </c>
      <c r="S379" s="177" t="s">
        <v>188</v>
      </c>
      <c r="T379" s="178" t="s">
        <v>188</v>
      </c>
      <c r="U379" s="157">
        <v>0.49</v>
      </c>
      <c r="V379" s="157">
        <f>ROUND(E379*U379,2)</f>
        <v>22.36</v>
      </c>
      <c r="W379" s="157"/>
      <c r="X379" s="157" t="s">
        <v>450</v>
      </c>
      <c r="Y379" s="147"/>
      <c r="Z379" s="147"/>
      <c r="AA379" s="147"/>
      <c r="AB379" s="147"/>
      <c r="AC379" s="147"/>
      <c r="AD379" s="147"/>
      <c r="AE379" s="147"/>
      <c r="AF379" s="147"/>
      <c r="AG379" s="147" t="s">
        <v>451</v>
      </c>
      <c r="AH379" s="147"/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1" x14ac:dyDescent="0.2">
      <c r="A380" s="154"/>
      <c r="B380" s="155"/>
      <c r="C380" s="244" t="s">
        <v>457</v>
      </c>
      <c r="D380" s="245"/>
      <c r="E380" s="245"/>
      <c r="F380" s="245"/>
      <c r="G380" s="245"/>
      <c r="H380" s="157"/>
      <c r="I380" s="157"/>
      <c r="J380" s="157"/>
      <c r="K380" s="157"/>
      <c r="L380" s="157"/>
      <c r="M380" s="157"/>
      <c r="N380" s="157"/>
      <c r="O380" s="157"/>
      <c r="P380" s="157"/>
      <c r="Q380" s="157"/>
      <c r="R380" s="157"/>
      <c r="S380" s="157"/>
      <c r="T380" s="157"/>
      <c r="U380" s="157"/>
      <c r="V380" s="157"/>
      <c r="W380" s="157"/>
      <c r="X380" s="157"/>
      <c r="Y380" s="147"/>
      <c r="Z380" s="147"/>
      <c r="AA380" s="147"/>
      <c r="AB380" s="147"/>
      <c r="AC380" s="147"/>
      <c r="AD380" s="147"/>
      <c r="AE380" s="147"/>
      <c r="AF380" s="147"/>
      <c r="AG380" s="147" t="s">
        <v>184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1" x14ac:dyDescent="0.2">
      <c r="A381" s="154"/>
      <c r="B381" s="155"/>
      <c r="C381" s="184" t="s">
        <v>452</v>
      </c>
      <c r="D381" s="159"/>
      <c r="E381" s="160"/>
      <c r="F381" s="157"/>
      <c r="G381" s="157"/>
      <c r="H381" s="157"/>
      <c r="I381" s="157"/>
      <c r="J381" s="157"/>
      <c r="K381" s="157"/>
      <c r="L381" s="157"/>
      <c r="M381" s="157"/>
      <c r="N381" s="157"/>
      <c r="O381" s="157"/>
      <c r="P381" s="157"/>
      <c r="Q381" s="157"/>
      <c r="R381" s="157"/>
      <c r="S381" s="157"/>
      <c r="T381" s="157"/>
      <c r="U381" s="157"/>
      <c r="V381" s="157"/>
      <c r="W381" s="157"/>
      <c r="X381" s="157"/>
      <c r="Y381" s="147"/>
      <c r="Z381" s="147"/>
      <c r="AA381" s="147"/>
      <c r="AB381" s="147"/>
      <c r="AC381" s="147"/>
      <c r="AD381" s="147"/>
      <c r="AE381" s="147"/>
      <c r="AF381" s="147"/>
      <c r="AG381" s="147" t="s">
        <v>190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1" x14ac:dyDescent="0.2">
      <c r="A382" s="154"/>
      <c r="B382" s="155"/>
      <c r="C382" s="184" t="s">
        <v>453</v>
      </c>
      <c r="D382" s="159"/>
      <c r="E382" s="160"/>
      <c r="F382" s="157"/>
      <c r="G382" s="157"/>
      <c r="H382" s="157"/>
      <c r="I382" s="157"/>
      <c r="J382" s="157"/>
      <c r="K382" s="157"/>
      <c r="L382" s="157"/>
      <c r="M382" s="157"/>
      <c r="N382" s="157"/>
      <c r="O382" s="157"/>
      <c r="P382" s="157"/>
      <c r="Q382" s="157"/>
      <c r="R382" s="157"/>
      <c r="S382" s="157"/>
      <c r="T382" s="157"/>
      <c r="U382" s="157"/>
      <c r="V382" s="157"/>
      <c r="W382" s="157"/>
      <c r="X382" s="157"/>
      <c r="Y382" s="147"/>
      <c r="Z382" s="147"/>
      <c r="AA382" s="147"/>
      <c r="AB382" s="147"/>
      <c r="AC382" s="147"/>
      <c r="AD382" s="147"/>
      <c r="AE382" s="147"/>
      <c r="AF382" s="147"/>
      <c r="AG382" s="147" t="s">
        <v>190</v>
      </c>
      <c r="AH382" s="147">
        <v>0</v>
      </c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1" x14ac:dyDescent="0.2">
      <c r="A383" s="154"/>
      <c r="B383" s="155"/>
      <c r="C383" s="184" t="s">
        <v>454</v>
      </c>
      <c r="D383" s="159"/>
      <c r="E383" s="160">
        <v>45.635849999999998</v>
      </c>
      <c r="F383" s="157"/>
      <c r="G383" s="157"/>
      <c r="H383" s="157"/>
      <c r="I383" s="157"/>
      <c r="J383" s="157"/>
      <c r="K383" s="157"/>
      <c r="L383" s="157"/>
      <c r="M383" s="157"/>
      <c r="N383" s="157"/>
      <c r="O383" s="157"/>
      <c r="P383" s="157"/>
      <c r="Q383" s="157"/>
      <c r="R383" s="157"/>
      <c r="S383" s="157"/>
      <c r="T383" s="157"/>
      <c r="U383" s="157"/>
      <c r="V383" s="157"/>
      <c r="W383" s="157"/>
      <c r="X383" s="157"/>
      <c r="Y383" s="147"/>
      <c r="Z383" s="147"/>
      <c r="AA383" s="147"/>
      <c r="AB383" s="147"/>
      <c r="AC383" s="147"/>
      <c r="AD383" s="147"/>
      <c r="AE383" s="147"/>
      <c r="AF383" s="147"/>
      <c r="AG383" s="147" t="s">
        <v>190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1" x14ac:dyDescent="0.2">
      <c r="A384" s="154"/>
      <c r="B384" s="155"/>
      <c r="C384" s="246"/>
      <c r="D384" s="247"/>
      <c r="E384" s="247"/>
      <c r="F384" s="247"/>
      <c r="G384" s="24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47"/>
      <c r="Z384" s="147"/>
      <c r="AA384" s="147"/>
      <c r="AB384" s="147"/>
      <c r="AC384" s="147"/>
      <c r="AD384" s="147"/>
      <c r="AE384" s="147"/>
      <c r="AF384" s="147"/>
      <c r="AG384" s="147" t="s">
        <v>185</v>
      </c>
      <c r="AH384" s="147"/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2">
        <v>64</v>
      </c>
      <c r="B385" s="173" t="s">
        <v>458</v>
      </c>
      <c r="C385" s="183" t="s">
        <v>459</v>
      </c>
      <c r="D385" s="174" t="s">
        <v>391</v>
      </c>
      <c r="E385" s="175">
        <v>1323.4395099999999</v>
      </c>
      <c r="F385" s="176"/>
      <c r="G385" s="177">
        <f>ROUND(E385*F385,2)</f>
        <v>0</v>
      </c>
      <c r="H385" s="176"/>
      <c r="I385" s="177">
        <f>ROUND(E385*H385,2)</f>
        <v>0</v>
      </c>
      <c r="J385" s="176"/>
      <c r="K385" s="177">
        <f>ROUND(E385*J385,2)</f>
        <v>0</v>
      </c>
      <c r="L385" s="177">
        <v>21</v>
      </c>
      <c r="M385" s="177">
        <f>G385*(1+L385/100)</f>
        <v>0</v>
      </c>
      <c r="N385" s="177">
        <v>0</v>
      </c>
      <c r="O385" s="177">
        <f>ROUND(E385*N385,2)</f>
        <v>0</v>
      </c>
      <c r="P385" s="177">
        <v>0</v>
      </c>
      <c r="Q385" s="177">
        <f>ROUND(E385*P385,2)</f>
        <v>0</v>
      </c>
      <c r="R385" s="177" t="s">
        <v>324</v>
      </c>
      <c r="S385" s="177" t="s">
        <v>188</v>
      </c>
      <c r="T385" s="178" t="s">
        <v>188</v>
      </c>
      <c r="U385" s="157">
        <v>0</v>
      </c>
      <c r="V385" s="157">
        <f>ROUND(E385*U385,2)</f>
        <v>0</v>
      </c>
      <c r="W385" s="157"/>
      <c r="X385" s="157" t="s">
        <v>450</v>
      </c>
      <c r="Y385" s="147"/>
      <c r="Z385" s="147"/>
      <c r="AA385" s="147"/>
      <c r="AB385" s="147"/>
      <c r="AC385" s="147"/>
      <c r="AD385" s="147"/>
      <c r="AE385" s="147"/>
      <c r="AF385" s="147"/>
      <c r="AG385" s="147" t="s">
        <v>451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1" x14ac:dyDescent="0.2">
      <c r="A386" s="154"/>
      <c r="B386" s="155"/>
      <c r="C386" s="184" t="s">
        <v>452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7"/>
      <c r="O386" s="157"/>
      <c r="P386" s="157"/>
      <c r="Q386" s="157"/>
      <c r="R386" s="157"/>
      <c r="S386" s="157"/>
      <c r="T386" s="157"/>
      <c r="U386" s="157"/>
      <c r="V386" s="157"/>
      <c r="W386" s="157"/>
      <c r="X386" s="157"/>
      <c r="Y386" s="147"/>
      <c r="Z386" s="147"/>
      <c r="AA386" s="147"/>
      <c r="AB386" s="147"/>
      <c r="AC386" s="147"/>
      <c r="AD386" s="147"/>
      <c r="AE386" s="147"/>
      <c r="AF386" s="147"/>
      <c r="AG386" s="147" t="s">
        <v>190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1" x14ac:dyDescent="0.2">
      <c r="A387" s="154"/>
      <c r="B387" s="155"/>
      <c r="C387" s="184" t="s">
        <v>453</v>
      </c>
      <c r="D387" s="159"/>
      <c r="E387" s="160"/>
      <c r="F387" s="157"/>
      <c r="G387" s="157"/>
      <c r="H387" s="157"/>
      <c r="I387" s="157"/>
      <c r="J387" s="157"/>
      <c r="K387" s="157"/>
      <c r="L387" s="157"/>
      <c r="M387" s="157"/>
      <c r="N387" s="157"/>
      <c r="O387" s="157"/>
      <c r="P387" s="157"/>
      <c r="Q387" s="157"/>
      <c r="R387" s="157"/>
      <c r="S387" s="157"/>
      <c r="T387" s="157"/>
      <c r="U387" s="157"/>
      <c r="V387" s="157"/>
      <c r="W387" s="157"/>
      <c r="X387" s="157"/>
      <c r="Y387" s="147"/>
      <c r="Z387" s="147"/>
      <c r="AA387" s="147"/>
      <c r="AB387" s="147"/>
      <c r="AC387" s="147"/>
      <c r="AD387" s="147"/>
      <c r="AE387" s="147"/>
      <c r="AF387" s="147"/>
      <c r="AG387" s="147" t="s">
        <v>190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54"/>
      <c r="B388" s="155"/>
      <c r="C388" s="184" t="s">
        <v>460</v>
      </c>
      <c r="D388" s="159"/>
      <c r="E388" s="160">
        <v>1323.4395099999999</v>
      </c>
      <c r="F388" s="157"/>
      <c r="G388" s="157"/>
      <c r="H388" s="157"/>
      <c r="I388" s="157"/>
      <c r="J388" s="157"/>
      <c r="K388" s="157"/>
      <c r="L388" s="157"/>
      <c r="M388" s="157"/>
      <c r="N388" s="157"/>
      <c r="O388" s="157"/>
      <c r="P388" s="157"/>
      <c r="Q388" s="157"/>
      <c r="R388" s="157"/>
      <c r="S388" s="157"/>
      <c r="T388" s="157"/>
      <c r="U388" s="157"/>
      <c r="V388" s="157"/>
      <c r="W388" s="157"/>
      <c r="X388" s="157"/>
      <c r="Y388" s="147"/>
      <c r="Z388" s="147"/>
      <c r="AA388" s="147"/>
      <c r="AB388" s="147"/>
      <c r="AC388" s="147"/>
      <c r="AD388" s="147"/>
      <c r="AE388" s="147"/>
      <c r="AF388" s="147"/>
      <c r="AG388" s="147" t="s">
        <v>190</v>
      </c>
      <c r="AH388" s="147">
        <v>0</v>
      </c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1" x14ac:dyDescent="0.2">
      <c r="A389" s="154"/>
      <c r="B389" s="155"/>
      <c r="C389" s="246"/>
      <c r="D389" s="247"/>
      <c r="E389" s="247"/>
      <c r="F389" s="247"/>
      <c r="G389" s="247"/>
      <c r="H389" s="157"/>
      <c r="I389" s="157"/>
      <c r="J389" s="157"/>
      <c r="K389" s="157"/>
      <c r="L389" s="157"/>
      <c r="M389" s="157"/>
      <c r="N389" s="157"/>
      <c r="O389" s="157"/>
      <c r="P389" s="157"/>
      <c r="Q389" s="157"/>
      <c r="R389" s="157"/>
      <c r="S389" s="157"/>
      <c r="T389" s="157"/>
      <c r="U389" s="157"/>
      <c r="V389" s="157"/>
      <c r="W389" s="157"/>
      <c r="X389" s="157"/>
      <c r="Y389" s="147"/>
      <c r="Z389" s="147"/>
      <c r="AA389" s="147"/>
      <c r="AB389" s="147"/>
      <c r="AC389" s="147"/>
      <c r="AD389" s="147"/>
      <c r="AE389" s="147"/>
      <c r="AF389" s="147"/>
      <c r="AG389" s="147" t="s">
        <v>185</v>
      </c>
      <c r="AH389" s="147"/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72">
        <v>65</v>
      </c>
      <c r="B390" s="173" t="s">
        <v>461</v>
      </c>
      <c r="C390" s="183" t="s">
        <v>462</v>
      </c>
      <c r="D390" s="174" t="s">
        <v>391</v>
      </c>
      <c r="E390" s="175">
        <v>45.635849999999998</v>
      </c>
      <c r="F390" s="176"/>
      <c r="G390" s="177">
        <f>ROUND(E390*F390,2)</f>
        <v>0</v>
      </c>
      <c r="H390" s="176"/>
      <c r="I390" s="177">
        <f>ROUND(E390*H390,2)</f>
        <v>0</v>
      </c>
      <c r="J390" s="176"/>
      <c r="K390" s="177">
        <f>ROUND(E390*J390,2)</f>
        <v>0</v>
      </c>
      <c r="L390" s="177">
        <v>21</v>
      </c>
      <c r="M390" s="177">
        <f>G390*(1+L390/100)</f>
        <v>0</v>
      </c>
      <c r="N390" s="177">
        <v>0</v>
      </c>
      <c r="O390" s="177">
        <f>ROUND(E390*N390,2)</f>
        <v>0</v>
      </c>
      <c r="P390" s="177">
        <v>0</v>
      </c>
      <c r="Q390" s="177">
        <f>ROUND(E390*P390,2)</f>
        <v>0</v>
      </c>
      <c r="R390" s="177" t="s">
        <v>324</v>
      </c>
      <c r="S390" s="177" t="s">
        <v>188</v>
      </c>
      <c r="T390" s="178" t="s">
        <v>188</v>
      </c>
      <c r="U390" s="157">
        <v>0.94199999999999995</v>
      </c>
      <c r="V390" s="157">
        <f>ROUND(E390*U390,2)</f>
        <v>42.99</v>
      </c>
      <c r="W390" s="157"/>
      <c r="X390" s="157" t="s">
        <v>450</v>
      </c>
      <c r="Y390" s="147"/>
      <c r="Z390" s="147"/>
      <c r="AA390" s="147"/>
      <c r="AB390" s="147"/>
      <c r="AC390" s="147"/>
      <c r="AD390" s="147"/>
      <c r="AE390" s="147"/>
      <c r="AF390" s="147"/>
      <c r="AG390" s="147" t="s">
        <v>451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54"/>
      <c r="B391" s="155"/>
      <c r="C391" s="244" t="s">
        <v>463</v>
      </c>
      <c r="D391" s="245"/>
      <c r="E391" s="245"/>
      <c r="F391" s="245"/>
      <c r="G391" s="245"/>
      <c r="H391" s="157"/>
      <c r="I391" s="157"/>
      <c r="J391" s="157"/>
      <c r="K391" s="157"/>
      <c r="L391" s="157"/>
      <c r="M391" s="157"/>
      <c r="N391" s="157"/>
      <c r="O391" s="157"/>
      <c r="P391" s="157"/>
      <c r="Q391" s="157"/>
      <c r="R391" s="157"/>
      <c r="S391" s="157"/>
      <c r="T391" s="157"/>
      <c r="U391" s="157"/>
      <c r="V391" s="157"/>
      <c r="W391" s="157"/>
      <c r="X391" s="157"/>
      <c r="Y391" s="147"/>
      <c r="Z391" s="147"/>
      <c r="AA391" s="147"/>
      <c r="AB391" s="147"/>
      <c r="AC391" s="147"/>
      <c r="AD391" s="147"/>
      <c r="AE391" s="147"/>
      <c r="AF391" s="147"/>
      <c r="AG391" s="147" t="s">
        <v>184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54"/>
      <c r="B392" s="155"/>
      <c r="C392" s="184" t="s">
        <v>452</v>
      </c>
      <c r="D392" s="159"/>
      <c r="E392" s="160"/>
      <c r="F392" s="157"/>
      <c r="G392" s="157"/>
      <c r="H392" s="157"/>
      <c r="I392" s="157"/>
      <c r="J392" s="157"/>
      <c r="K392" s="157"/>
      <c r="L392" s="157"/>
      <c r="M392" s="157"/>
      <c r="N392" s="157"/>
      <c r="O392" s="157"/>
      <c r="P392" s="157"/>
      <c r="Q392" s="157"/>
      <c r="R392" s="157"/>
      <c r="S392" s="157"/>
      <c r="T392" s="157"/>
      <c r="U392" s="157"/>
      <c r="V392" s="157"/>
      <c r="W392" s="157"/>
      <c r="X392" s="157"/>
      <c r="Y392" s="147"/>
      <c r="Z392" s="147"/>
      <c r="AA392" s="147"/>
      <c r="AB392" s="147"/>
      <c r="AC392" s="147"/>
      <c r="AD392" s="147"/>
      <c r="AE392" s="147"/>
      <c r="AF392" s="147"/>
      <c r="AG392" s="147" t="s">
        <v>190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1" x14ac:dyDescent="0.2">
      <c r="A393" s="154"/>
      <c r="B393" s="155"/>
      <c r="C393" s="184" t="s">
        <v>453</v>
      </c>
      <c r="D393" s="159"/>
      <c r="E393" s="160"/>
      <c r="F393" s="157"/>
      <c r="G393" s="157"/>
      <c r="H393" s="157"/>
      <c r="I393" s="157"/>
      <c r="J393" s="157"/>
      <c r="K393" s="157"/>
      <c r="L393" s="157"/>
      <c r="M393" s="157"/>
      <c r="N393" s="157"/>
      <c r="O393" s="157"/>
      <c r="P393" s="157"/>
      <c r="Q393" s="157"/>
      <c r="R393" s="157"/>
      <c r="S393" s="157"/>
      <c r="T393" s="157"/>
      <c r="U393" s="157"/>
      <c r="V393" s="157"/>
      <c r="W393" s="157"/>
      <c r="X393" s="157"/>
      <c r="Y393" s="147"/>
      <c r="Z393" s="147"/>
      <c r="AA393" s="147"/>
      <c r="AB393" s="147"/>
      <c r="AC393" s="147"/>
      <c r="AD393" s="147"/>
      <c r="AE393" s="147"/>
      <c r="AF393" s="147"/>
      <c r="AG393" s="147" t="s">
        <v>190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outlineLevel="1" x14ac:dyDescent="0.2">
      <c r="A394" s="154"/>
      <c r="B394" s="155"/>
      <c r="C394" s="184" t="s">
        <v>454</v>
      </c>
      <c r="D394" s="159"/>
      <c r="E394" s="160">
        <v>45.635849999999998</v>
      </c>
      <c r="F394" s="157"/>
      <c r="G394" s="157"/>
      <c r="H394" s="157"/>
      <c r="I394" s="157"/>
      <c r="J394" s="157"/>
      <c r="K394" s="157"/>
      <c r="L394" s="157"/>
      <c r="M394" s="157"/>
      <c r="N394" s="157"/>
      <c r="O394" s="157"/>
      <c r="P394" s="157"/>
      <c r="Q394" s="157"/>
      <c r="R394" s="157"/>
      <c r="S394" s="157"/>
      <c r="T394" s="157"/>
      <c r="U394" s="157"/>
      <c r="V394" s="157"/>
      <c r="W394" s="157"/>
      <c r="X394" s="157"/>
      <c r="Y394" s="147"/>
      <c r="Z394" s="147"/>
      <c r="AA394" s="147"/>
      <c r="AB394" s="147"/>
      <c r="AC394" s="147"/>
      <c r="AD394" s="147"/>
      <c r="AE394" s="147"/>
      <c r="AF394" s="147"/>
      <c r="AG394" s="147" t="s">
        <v>190</v>
      </c>
      <c r="AH394" s="147">
        <v>0</v>
      </c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1" x14ac:dyDescent="0.2">
      <c r="A395" s="154"/>
      <c r="B395" s="155"/>
      <c r="C395" s="246"/>
      <c r="D395" s="247"/>
      <c r="E395" s="247"/>
      <c r="F395" s="247"/>
      <c r="G395" s="247"/>
      <c r="H395" s="157"/>
      <c r="I395" s="157"/>
      <c r="J395" s="157"/>
      <c r="K395" s="157"/>
      <c r="L395" s="157"/>
      <c r="M395" s="157"/>
      <c r="N395" s="157"/>
      <c r="O395" s="157"/>
      <c r="P395" s="157"/>
      <c r="Q395" s="157"/>
      <c r="R395" s="157"/>
      <c r="S395" s="157"/>
      <c r="T395" s="157"/>
      <c r="U395" s="157"/>
      <c r="V395" s="157"/>
      <c r="W395" s="157"/>
      <c r="X395" s="157"/>
      <c r="Y395" s="147"/>
      <c r="Z395" s="147"/>
      <c r="AA395" s="147"/>
      <c r="AB395" s="147"/>
      <c r="AC395" s="147"/>
      <c r="AD395" s="147"/>
      <c r="AE395" s="147"/>
      <c r="AF395" s="147"/>
      <c r="AG395" s="147" t="s">
        <v>185</v>
      </c>
      <c r="AH395" s="147"/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ht="22.5" outlineLevel="1" x14ac:dyDescent="0.2">
      <c r="A396" s="172">
        <v>66</v>
      </c>
      <c r="B396" s="173" t="s">
        <v>464</v>
      </c>
      <c r="C396" s="183" t="s">
        <v>465</v>
      </c>
      <c r="D396" s="174" t="s">
        <v>391</v>
      </c>
      <c r="E396" s="175">
        <v>912.71690999999998</v>
      </c>
      <c r="F396" s="176"/>
      <c r="G396" s="177">
        <f>ROUND(E396*F396,2)</f>
        <v>0</v>
      </c>
      <c r="H396" s="176"/>
      <c r="I396" s="177">
        <f>ROUND(E396*H396,2)</f>
        <v>0</v>
      </c>
      <c r="J396" s="176"/>
      <c r="K396" s="177">
        <f>ROUND(E396*J396,2)</f>
        <v>0</v>
      </c>
      <c r="L396" s="177">
        <v>21</v>
      </c>
      <c r="M396" s="177">
        <f>G396*(1+L396/100)</f>
        <v>0</v>
      </c>
      <c r="N396" s="177">
        <v>0</v>
      </c>
      <c r="O396" s="177">
        <f>ROUND(E396*N396,2)</f>
        <v>0</v>
      </c>
      <c r="P396" s="177">
        <v>0</v>
      </c>
      <c r="Q396" s="177">
        <f>ROUND(E396*P396,2)</f>
        <v>0</v>
      </c>
      <c r="R396" s="177" t="s">
        <v>324</v>
      </c>
      <c r="S396" s="177" t="s">
        <v>188</v>
      </c>
      <c r="T396" s="178" t="s">
        <v>188</v>
      </c>
      <c r="U396" s="157">
        <v>0.105</v>
      </c>
      <c r="V396" s="157">
        <f>ROUND(E396*U396,2)</f>
        <v>95.84</v>
      </c>
      <c r="W396" s="157"/>
      <c r="X396" s="157" t="s">
        <v>450</v>
      </c>
      <c r="Y396" s="147"/>
      <c r="Z396" s="147"/>
      <c r="AA396" s="147"/>
      <c r="AB396" s="147"/>
      <c r="AC396" s="147"/>
      <c r="AD396" s="147"/>
      <c r="AE396" s="147"/>
      <c r="AF396" s="147"/>
      <c r="AG396" s="147" t="s">
        <v>451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1" x14ac:dyDescent="0.2">
      <c r="A397" s="154"/>
      <c r="B397" s="155"/>
      <c r="C397" s="184" t="s">
        <v>452</v>
      </c>
      <c r="D397" s="159"/>
      <c r="E397" s="160"/>
      <c r="F397" s="157"/>
      <c r="G397" s="157"/>
      <c r="H397" s="157"/>
      <c r="I397" s="157"/>
      <c r="J397" s="157"/>
      <c r="K397" s="157"/>
      <c r="L397" s="157"/>
      <c r="M397" s="157"/>
      <c r="N397" s="157"/>
      <c r="O397" s="157"/>
      <c r="P397" s="157"/>
      <c r="Q397" s="157"/>
      <c r="R397" s="157"/>
      <c r="S397" s="157"/>
      <c r="T397" s="157"/>
      <c r="U397" s="157"/>
      <c r="V397" s="157"/>
      <c r="W397" s="157"/>
      <c r="X397" s="157"/>
      <c r="Y397" s="147"/>
      <c r="Z397" s="147"/>
      <c r="AA397" s="147"/>
      <c r="AB397" s="147"/>
      <c r="AC397" s="147"/>
      <c r="AD397" s="147"/>
      <c r="AE397" s="147"/>
      <c r="AF397" s="147"/>
      <c r="AG397" s="147" t="s">
        <v>190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54"/>
      <c r="B398" s="155"/>
      <c r="C398" s="184" t="s">
        <v>453</v>
      </c>
      <c r="D398" s="159"/>
      <c r="E398" s="160"/>
      <c r="F398" s="157"/>
      <c r="G398" s="157"/>
      <c r="H398" s="157"/>
      <c r="I398" s="157"/>
      <c r="J398" s="157"/>
      <c r="K398" s="157"/>
      <c r="L398" s="157"/>
      <c r="M398" s="157"/>
      <c r="N398" s="157"/>
      <c r="O398" s="157"/>
      <c r="P398" s="157"/>
      <c r="Q398" s="157"/>
      <c r="R398" s="157"/>
      <c r="S398" s="157"/>
      <c r="T398" s="157"/>
      <c r="U398" s="157"/>
      <c r="V398" s="157"/>
      <c r="W398" s="157"/>
      <c r="X398" s="157"/>
      <c r="Y398" s="147"/>
      <c r="Z398" s="147"/>
      <c r="AA398" s="147"/>
      <c r="AB398" s="147"/>
      <c r="AC398" s="147"/>
      <c r="AD398" s="147"/>
      <c r="AE398" s="147"/>
      <c r="AF398" s="147"/>
      <c r="AG398" s="147" t="s">
        <v>190</v>
      </c>
      <c r="AH398" s="147">
        <v>0</v>
      </c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1" x14ac:dyDescent="0.2">
      <c r="A399" s="154"/>
      <c r="B399" s="155"/>
      <c r="C399" s="184" t="s">
        <v>466</v>
      </c>
      <c r="D399" s="159"/>
      <c r="E399" s="160">
        <v>912.71690999999998</v>
      </c>
      <c r="F399" s="157"/>
      <c r="G399" s="157"/>
      <c r="H399" s="157"/>
      <c r="I399" s="157"/>
      <c r="J399" s="157"/>
      <c r="K399" s="157"/>
      <c r="L399" s="157"/>
      <c r="M399" s="157"/>
      <c r="N399" s="157"/>
      <c r="O399" s="157"/>
      <c r="P399" s="157"/>
      <c r="Q399" s="157"/>
      <c r="R399" s="157"/>
      <c r="S399" s="157"/>
      <c r="T399" s="157"/>
      <c r="U399" s="157"/>
      <c r="V399" s="157"/>
      <c r="W399" s="157"/>
      <c r="X399" s="157"/>
      <c r="Y399" s="147"/>
      <c r="Z399" s="147"/>
      <c r="AA399" s="147"/>
      <c r="AB399" s="147"/>
      <c r="AC399" s="147"/>
      <c r="AD399" s="147"/>
      <c r="AE399" s="147"/>
      <c r="AF399" s="147"/>
      <c r="AG399" s="147" t="s">
        <v>190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54"/>
      <c r="B400" s="155"/>
      <c r="C400" s="246"/>
      <c r="D400" s="247"/>
      <c r="E400" s="247"/>
      <c r="F400" s="247"/>
      <c r="G400" s="247"/>
      <c r="H400" s="157"/>
      <c r="I400" s="157"/>
      <c r="J400" s="157"/>
      <c r="K400" s="157"/>
      <c r="L400" s="157"/>
      <c r="M400" s="157"/>
      <c r="N400" s="157"/>
      <c r="O400" s="157"/>
      <c r="P400" s="157"/>
      <c r="Q400" s="157"/>
      <c r="R400" s="157"/>
      <c r="S400" s="157"/>
      <c r="T400" s="157"/>
      <c r="U400" s="157"/>
      <c r="V400" s="157"/>
      <c r="W400" s="157"/>
      <c r="X400" s="157"/>
      <c r="Y400" s="147"/>
      <c r="Z400" s="147"/>
      <c r="AA400" s="147"/>
      <c r="AB400" s="147"/>
      <c r="AC400" s="147"/>
      <c r="AD400" s="147"/>
      <c r="AE400" s="147"/>
      <c r="AF400" s="147"/>
      <c r="AG400" s="147" t="s">
        <v>185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72">
        <v>67</v>
      </c>
      <c r="B401" s="173" t="s">
        <v>467</v>
      </c>
      <c r="C401" s="183" t="s">
        <v>468</v>
      </c>
      <c r="D401" s="174" t="s">
        <v>391</v>
      </c>
      <c r="E401" s="175">
        <v>43.354050000000001</v>
      </c>
      <c r="F401" s="176"/>
      <c r="G401" s="177">
        <f>ROUND(E401*F401,2)</f>
        <v>0</v>
      </c>
      <c r="H401" s="176"/>
      <c r="I401" s="177">
        <f>ROUND(E401*H401,2)</f>
        <v>0</v>
      </c>
      <c r="J401" s="176"/>
      <c r="K401" s="177">
        <f>ROUND(E401*J401,2)</f>
        <v>0</v>
      </c>
      <c r="L401" s="177">
        <v>21</v>
      </c>
      <c r="M401" s="177">
        <f>G401*(1+L401/100)</f>
        <v>0</v>
      </c>
      <c r="N401" s="177">
        <v>0</v>
      </c>
      <c r="O401" s="177">
        <f>ROUND(E401*N401,2)</f>
        <v>0</v>
      </c>
      <c r="P401" s="177">
        <v>0</v>
      </c>
      <c r="Q401" s="177">
        <f>ROUND(E401*P401,2)</f>
        <v>0</v>
      </c>
      <c r="R401" s="177"/>
      <c r="S401" s="177" t="s">
        <v>179</v>
      </c>
      <c r="T401" s="178" t="s">
        <v>180</v>
      </c>
      <c r="U401" s="157">
        <v>0</v>
      </c>
      <c r="V401" s="157">
        <f>ROUND(E401*U401,2)</f>
        <v>0</v>
      </c>
      <c r="W401" s="157"/>
      <c r="X401" s="157" t="s">
        <v>450</v>
      </c>
      <c r="Y401" s="147"/>
      <c r="Z401" s="147"/>
      <c r="AA401" s="147"/>
      <c r="AB401" s="147"/>
      <c r="AC401" s="147"/>
      <c r="AD401" s="147"/>
      <c r="AE401" s="147"/>
      <c r="AF401" s="147"/>
      <c r="AG401" s="147" t="s">
        <v>451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54"/>
      <c r="B402" s="155"/>
      <c r="C402" s="184" t="s">
        <v>452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7"/>
      <c r="O402" s="157"/>
      <c r="P402" s="157"/>
      <c r="Q402" s="157"/>
      <c r="R402" s="157"/>
      <c r="S402" s="157"/>
      <c r="T402" s="157"/>
      <c r="U402" s="157"/>
      <c r="V402" s="157"/>
      <c r="W402" s="157"/>
      <c r="X402" s="157"/>
      <c r="Y402" s="147"/>
      <c r="Z402" s="147"/>
      <c r="AA402" s="147"/>
      <c r="AB402" s="147"/>
      <c r="AC402" s="147"/>
      <c r="AD402" s="147"/>
      <c r="AE402" s="147"/>
      <c r="AF402" s="147"/>
      <c r="AG402" s="147" t="s">
        <v>190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1" x14ac:dyDescent="0.2">
      <c r="A403" s="154"/>
      <c r="B403" s="155"/>
      <c r="C403" s="184" t="s">
        <v>453</v>
      </c>
      <c r="D403" s="159"/>
      <c r="E403" s="160"/>
      <c r="F403" s="157"/>
      <c r="G403" s="157"/>
      <c r="H403" s="157"/>
      <c r="I403" s="157"/>
      <c r="J403" s="157"/>
      <c r="K403" s="157"/>
      <c r="L403" s="157"/>
      <c r="M403" s="157"/>
      <c r="N403" s="157"/>
      <c r="O403" s="157"/>
      <c r="P403" s="157"/>
      <c r="Q403" s="157"/>
      <c r="R403" s="157"/>
      <c r="S403" s="157"/>
      <c r="T403" s="157"/>
      <c r="U403" s="157"/>
      <c r="V403" s="157"/>
      <c r="W403" s="157"/>
      <c r="X403" s="157"/>
      <c r="Y403" s="147"/>
      <c r="Z403" s="147"/>
      <c r="AA403" s="147"/>
      <c r="AB403" s="147"/>
      <c r="AC403" s="147"/>
      <c r="AD403" s="147"/>
      <c r="AE403" s="147"/>
      <c r="AF403" s="147"/>
      <c r="AG403" s="147" t="s">
        <v>190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outlineLevel="1" x14ac:dyDescent="0.2">
      <c r="A404" s="154"/>
      <c r="B404" s="155"/>
      <c r="C404" s="184" t="s">
        <v>469</v>
      </c>
      <c r="D404" s="159"/>
      <c r="E404" s="160">
        <v>43.354050000000001</v>
      </c>
      <c r="F404" s="157"/>
      <c r="G404" s="157"/>
      <c r="H404" s="157"/>
      <c r="I404" s="157"/>
      <c r="J404" s="157"/>
      <c r="K404" s="157"/>
      <c r="L404" s="157"/>
      <c r="M404" s="157"/>
      <c r="N404" s="157"/>
      <c r="O404" s="157"/>
      <c r="P404" s="157"/>
      <c r="Q404" s="157"/>
      <c r="R404" s="157"/>
      <c r="S404" s="157"/>
      <c r="T404" s="157"/>
      <c r="U404" s="157"/>
      <c r="V404" s="157"/>
      <c r="W404" s="157"/>
      <c r="X404" s="157"/>
      <c r="Y404" s="147"/>
      <c r="Z404" s="147"/>
      <c r="AA404" s="147"/>
      <c r="AB404" s="147"/>
      <c r="AC404" s="147"/>
      <c r="AD404" s="147"/>
      <c r="AE404" s="147"/>
      <c r="AF404" s="147"/>
      <c r="AG404" s="147" t="s">
        <v>190</v>
      </c>
      <c r="AH404" s="147">
        <v>0</v>
      </c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1" x14ac:dyDescent="0.2">
      <c r="A405" s="154"/>
      <c r="B405" s="155"/>
      <c r="C405" s="246"/>
      <c r="D405" s="247"/>
      <c r="E405" s="247"/>
      <c r="F405" s="247"/>
      <c r="G405" s="247"/>
      <c r="H405" s="157"/>
      <c r="I405" s="157"/>
      <c r="J405" s="157"/>
      <c r="K405" s="157"/>
      <c r="L405" s="157"/>
      <c r="M405" s="157"/>
      <c r="N405" s="157"/>
      <c r="O405" s="157"/>
      <c r="P405" s="157"/>
      <c r="Q405" s="157"/>
      <c r="R405" s="157"/>
      <c r="S405" s="157"/>
      <c r="T405" s="157"/>
      <c r="U405" s="157"/>
      <c r="V405" s="157"/>
      <c r="W405" s="157"/>
      <c r="X405" s="157"/>
      <c r="Y405" s="147"/>
      <c r="Z405" s="147"/>
      <c r="AA405" s="147"/>
      <c r="AB405" s="147"/>
      <c r="AC405" s="147"/>
      <c r="AD405" s="147"/>
      <c r="AE405" s="147"/>
      <c r="AF405" s="147"/>
      <c r="AG405" s="147" t="s">
        <v>185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1" x14ac:dyDescent="0.2">
      <c r="A406" s="172">
        <v>68</v>
      </c>
      <c r="B406" s="173" t="s">
        <v>470</v>
      </c>
      <c r="C406" s="183" t="s">
        <v>471</v>
      </c>
      <c r="D406" s="174" t="s">
        <v>391</v>
      </c>
      <c r="E406" s="175">
        <v>2.28179</v>
      </c>
      <c r="F406" s="176"/>
      <c r="G406" s="177">
        <f>ROUND(E406*F406,2)</f>
        <v>0</v>
      </c>
      <c r="H406" s="176"/>
      <c r="I406" s="177">
        <f>ROUND(E406*H406,2)</f>
        <v>0</v>
      </c>
      <c r="J406" s="176"/>
      <c r="K406" s="177">
        <f>ROUND(E406*J406,2)</f>
        <v>0</v>
      </c>
      <c r="L406" s="177">
        <v>21</v>
      </c>
      <c r="M406" s="177">
        <f>G406*(1+L406/100)</f>
        <v>0</v>
      </c>
      <c r="N406" s="177">
        <v>0</v>
      </c>
      <c r="O406" s="177">
        <f>ROUND(E406*N406,2)</f>
        <v>0</v>
      </c>
      <c r="P406" s="177">
        <v>0</v>
      </c>
      <c r="Q406" s="177">
        <f>ROUND(E406*P406,2)</f>
        <v>0</v>
      </c>
      <c r="R406" s="177"/>
      <c r="S406" s="177" t="s">
        <v>179</v>
      </c>
      <c r="T406" s="178" t="s">
        <v>180</v>
      </c>
      <c r="U406" s="157">
        <v>0</v>
      </c>
      <c r="V406" s="157">
        <f>ROUND(E406*U406,2)</f>
        <v>0</v>
      </c>
      <c r="W406" s="157"/>
      <c r="X406" s="157" t="s">
        <v>450</v>
      </c>
      <c r="Y406" s="147"/>
      <c r="Z406" s="147"/>
      <c r="AA406" s="147"/>
      <c r="AB406" s="147"/>
      <c r="AC406" s="147"/>
      <c r="AD406" s="147"/>
      <c r="AE406" s="147"/>
      <c r="AF406" s="147"/>
      <c r="AG406" s="147" t="s">
        <v>451</v>
      </c>
      <c r="AH406" s="147"/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1" x14ac:dyDescent="0.2">
      <c r="A407" s="154"/>
      <c r="B407" s="155"/>
      <c r="C407" s="184" t="s">
        <v>452</v>
      </c>
      <c r="D407" s="159"/>
      <c r="E407" s="160"/>
      <c r="F407" s="157"/>
      <c r="G407" s="157"/>
      <c r="H407" s="157"/>
      <c r="I407" s="157"/>
      <c r="J407" s="157"/>
      <c r="K407" s="157"/>
      <c r="L407" s="157"/>
      <c r="M407" s="157"/>
      <c r="N407" s="157"/>
      <c r="O407" s="157"/>
      <c r="P407" s="157"/>
      <c r="Q407" s="157"/>
      <c r="R407" s="157"/>
      <c r="S407" s="157"/>
      <c r="T407" s="157"/>
      <c r="U407" s="157"/>
      <c r="V407" s="157"/>
      <c r="W407" s="157"/>
      <c r="X407" s="157"/>
      <c r="Y407" s="147"/>
      <c r="Z407" s="147"/>
      <c r="AA407" s="147"/>
      <c r="AB407" s="147"/>
      <c r="AC407" s="147"/>
      <c r="AD407" s="147"/>
      <c r="AE407" s="147"/>
      <c r="AF407" s="147"/>
      <c r="AG407" s="147" t="s">
        <v>190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1" x14ac:dyDescent="0.2">
      <c r="A408" s="154"/>
      <c r="B408" s="155"/>
      <c r="C408" s="184" t="s">
        <v>453</v>
      </c>
      <c r="D408" s="159"/>
      <c r="E408" s="160"/>
      <c r="F408" s="157"/>
      <c r="G408" s="157"/>
      <c r="H408" s="157"/>
      <c r="I408" s="157"/>
      <c r="J408" s="157"/>
      <c r="K408" s="157"/>
      <c r="L408" s="157"/>
      <c r="M408" s="157"/>
      <c r="N408" s="157"/>
      <c r="O408" s="157"/>
      <c r="P408" s="157"/>
      <c r="Q408" s="157"/>
      <c r="R408" s="157"/>
      <c r="S408" s="157"/>
      <c r="T408" s="157"/>
      <c r="U408" s="157"/>
      <c r="V408" s="157"/>
      <c r="W408" s="157"/>
      <c r="X408" s="157"/>
      <c r="Y408" s="147"/>
      <c r="Z408" s="147"/>
      <c r="AA408" s="147"/>
      <c r="AB408" s="147"/>
      <c r="AC408" s="147"/>
      <c r="AD408" s="147"/>
      <c r="AE408" s="147"/>
      <c r="AF408" s="147"/>
      <c r="AG408" s="147" t="s">
        <v>190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1" x14ac:dyDescent="0.2">
      <c r="A409" s="154"/>
      <c r="B409" s="155"/>
      <c r="C409" s="184" t="s">
        <v>472</v>
      </c>
      <c r="D409" s="159"/>
      <c r="E409" s="160">
        <v>2.28179</v>
      </c>
      <c r="F409" s="157"/>
      <c r="G409" s="157"/>
      <c r="H409" s="157"/>
      <c r="I409" s="157"/>
      <c r="J409" s="157"/>
      <c r="K409" s="157"/>
      <c r="L409" s="157"/>
      <c r="M409" s="157"/>
      <c r="N409" s="157"/>
      <c r="O409" s="157"/>
      <c r="P409" s="157"/>
      <c r="Q409" s="157"/>
      <c r="R409" s="157"/>
      <c r="S409" s="157"/>
      <c r="T409" s="157"/>
      <c r="U409" s="157"/>
      <c r="V409" s="157"/>
      <c r="W409" s="157"/>
      <c r="X409" s="157"/>
      <c r="Y409" s="147"/>
      <c r="Z409" s="147"/>
      <c r="AA409" s="147"/>
      <c r="AB409" s="147"/>
      <c r="AC409" s="147"/>
      <c r="AD409" s="147"/>
      <c r="AE409" s="147"/>
      <c r="AF409" s="147"/>
      <c r="AG409" s="147" t="s">
        <v>190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1" x14ac:dyDescent="0.2">
      <c r="A410" s="154"/>
      <c r="B410" s="155"/>
      <c r="C410" s="246"/>
      <c r="D410" s="247"/>
      <c r="E410" s="247"/>
      <c r="F410" s="247"/>
      <c r="G410" s="247"/>
      <c r="H410" s="157"/>
      <c r="I410" s="157"/>
      <c r="J410" s="157"/>
      <c r="K410" s="157"/>
      <c r="L410" s="157"/>
      <c r="M410" s="157"/>
      <c r="N410" s="157"/>
      <c r="O410" s="157"/>
      <c r="P410" s="157"/>
      <c r="Q410" s="157"/>
      <c r="R410" s="157"/>
      <c r="S410" s="157"/>
      <c r="T410" s="157"/>
      <c r="U410" s="157"/>
      <c r="V410" s="157"/>
      <c r="W410" s="157"/>
      <c r="X410" s="157"/>
      <c r="Y410" s="147"/>
      <c r="Z410" s="147"/>
      <c r="AA410" s="147"/>
      <c r="AB410" s="147"/>
      <c r="AC410" s="147"/>
      <c r="AD410" s="147"/>
      <c r="AE410" s="147"/>
      <c r="AF410" s="147"/>
      <c r="AG410" s="147" t="s">
        <v>185</v>
      </c>
      <c r="AH410" s="147"/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x14ac:dyDescent="0.2">
      <c r="A411" s="3"/>
      <c r="B411" s="4"/>
      <c r="C411" s="185"/>
      <c r="D411" s="6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AE411">
        <v>15</v>
      </c>
      <c r="AF411">
        <v>21</v>
      </c>
      <c r="AG411" t="s">
        <v>161</v>
      </c>
    </row>
    <row r="412" spans="1:60" x14ac:dyDescent="0.2">
      <c r="A412" s="150"/>
      <c r="B412" s="151" t="s">
        <v>29</v>
      </c>
      <c r="C412" s="186"/>
      <c r="D412" s="152"/>
      <c r="E412" s="153"/>
      <c r="F412" s="153"/>
      <c r="G412" s="181">
        <f>G8+G26+G49+G89+G105+G134+G258+G265+G280+G325+G350+G363+G370+G373</f>
        <v>0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AE412">
        <f>SUMIF(L7:L410,AE411,G7:G410)</f>
        <v>0</v>
      </c>
      <c r="AF412">
        <f>SUMIF(L7:L410,AF411,G7:G410)</f>
        <v>0</v>
      </c>
      <c r="AG412" t="s">
        <v>207</v>
      </c>
    </row>
    <row r="413" spans="1:60" x14ac:dyDescent="0.2">
      <c r="C413" s="187"/>
      <c r="D413" s="10"/>
      <c r="AG413" t="s">
        <v>208</v>
      </c>
    </row>
    <row r="414" spans="1:60" x14ac:dyDescent="0.2">
      <c r="D414" s="10"/>
    </row>
    <row r="415" spans="1:60" x14ac:dyDescent="0.2">
      <c r="D415" s="10"/>
    </row>
    <row r="416" spans="1:60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81">
    <mergeCell ref="C62:G62"/>
    <mergeCell ref="A1:G1"/>
    <mergeCell ref="C2:G2"/>
    <mergeCell ref="C3:G3"/>
    <mergeCell ref="C4:G4"/>
    <mergeCell ref="C25:G25"/>
    <mergeCell ref="C32:G32"/>
    <mergeCell ref="C37:G37"/>
    <mergeCell ref="C42:G42"/>
    <mergeCell ref="C46:G46"/>
    <mergeCell ref="C48:G48"/>
    <mergeCell ref="C60:G60"/>
    <mergeCell ref="C127:G127"/>
    <mergeCell ref="C72:G72"/>
    <mergeCell ref="C74:G74"/>
    <mergeCell ref="C77:G77"/>
    <mergeCell ref="C88:G88"/>
    <mergeCell ref="C100:G100"/>
    <mergeCell ref="C104:G104"/>
    <mergeCell ref="C109:G109"/>
    <mergeCell ref="C113:G113"/>
    <mergeCell ref="C117:G117"/>
    <mergeCell ref="C121:G121"/>
    <mergeCell ref="C125:G125"/>
    <mergeCell ref="C213:G213"/>
    <mergeCell ref="C129:G129"/>
    <mergeCell ref="C131:G131"/>
    <mergeCell ref="C133:G133"/>
    <mergeCell ref="C145:G145"/>
    <mergeCell ref="C156:G156"/>
    <mergeCell ref="C167:G167"/>
    <mergeCell ref="C181:G181"/>
    <mergeCell ref="C187:G187"/>
    <mergeCell ref="C191:G191"/>
    <mergeCell ref="C197:G197"/>
    <mergeCell ref="C201:G201"/>
    <mergeCell ref="C253:G253"/>
    <mergeCell ref="C217:G217"/>
    <mergeCell ref="C219:G219"/>
    <mergeCell ref="C223:G223"/>
    <mergeCell ref="C235:G235"/>
    <mergeCell ref="C239:G239"/>
    <mergeCell ref="C241:G241"/>
    <mergeCell ref="C243:G243"/>
    <mergeCell ref="C245:G245"/>
    <mergeCell ref="C247:G247"/>
    <mergeCell ref="C249:G249"/>
    <mergeCell ref="C251:G251"/>
    <mergeCell ref="C324:G324"/>
    <mergeCell ref="C255:G255"/>
    <mergeCell ref="C257:G257"/>
    <mergeCell ref="C260:G260"/>
    <mergeCell ref="C264:G264"/>
    <mergeCell ref="C279:G279"/>
    <mergeCell ref="C284:G284"/>
    <mergeCell ref="C295:G295"/>
    <mergeCell ref="C306:G306"/>
    <mergeCell ref="C317:G317"/>
    <mergeCell ref="C321:G321"/>
    <mergeCell ref="C323:G323"/>
    <mergeCell ref="C372:G372"/>
    <mergeCell ref="C330:G330"/>
    <mergeCell ref="C334:G334"/>
    <mergeCell ref="C338:G338"/>
    <mergeCell ref="C346:G346"/>
    <mergeCell ref="C348:G348"/>
    <mergeCell ref="C349:G349"/>
    <mergeCell ref="C354:G354"/>
    <mergeCell ref="C359:G359"/>
    <mergeCell ref="C361:G361"/>
    <mergeCell ref="C362:G362"/>
    <mergeCell ref="C369:G369"/>
    <mergeCell ref="C400:G400"/>
    <mergeCell ref="C405:G405"/>
    <mergeCell ref="C410:G410"/>
    <mergeCell ref="C378:G378"/>
    <mergeCell ref="C380:G380"/>
    <mergeCell ref="C384:G384"/>
    <mergeCell ref="C389:G389"/>
    <mergeCell ref="C391:G391"/>
    <mergeCell ref="C395:G395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209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52</v>
      </c>
      <c r="C4" s="254" t="s">
        <v>53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74</v>
      </c>
      <c r="C8" s="182" t="s">
        <v>75</v>
      </c>
      <c r="D8" s="164"/>
      <c r="E8" s="165"/>
      <c r="F8" s="166"/>
      <c r="G8" s="166">
        <f>SUMIF(AG9:AG46,"&lt;&gt;NOR",G9:G46)</f>
        <v>0</v>
      </c>
      <c r="H8" s="166"/>
      <c r="I8" s="166">
        <f>SUM(I9:I46)</f>
        <v>0</v>
      </c>
      <c r="J8" s="166"/>
      <c r="K8" s="166">
        <f>SUM(K9:K46)</f>
        <v>0</v>
      </c>
      <c r="L8" s="166"/>
      <c r="M8" s="166">
        <f>SUM(M9:M46)</f>
        <v>0</v>
      </c>
      <c r="N8" s="166"/>
      <c r="O8" s="166">
        <f>SUM(O9:O46)</f>
        <v>0</v>
      </c>
      <c r="P8" s="166"/>
      <c r="Q8" s="166">
        <f>SUM(Q9:Q46)</f>
        <v>0</v>
      </c>
      <c r="R8" s="166"/>
      <c r="S8" s="166"/>
      <c r="T8" s="167"/>
      <c r="U8" s="161"/>
      <c r="V8" s="161">
        <f>SUM(V9:V46)</f>
        <v>0</v>
      </c>
      <c r="W8" s="161"/>
      <c r="X8" s="161"/>
      <c r="AG8" t="s">
        <v>175</v>
      </c>
    </row>
    <row r="9" spans="1:60" ht="22.5" outlineLevel="1" x14ac:dyDescent="0.2">
      <c r="A9" s="172">
        <v>1</v>
      </c>
      <c r="B9" s="173" t="s">
        <v>74</v>
      </c>
      <c r="C9" s="183" t="s">
        <v>473</v>
      </c>
      <c r="D9" s="174" t="s">
        <v>474</v>
      </c>
      <c r="E9" s="175">
        <v>20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0</v>
      </c>
      <c r="V9" s="157">
        <f>ROUND(E9*U9,2)</f>
        <v>0</v>
      </c>
      <c r="W9" s="157"/>
      <c r="X9" s="157" t="s">
        <v>475</v>
      </c>
      <c r="Y9" s="147"/>
      <c r="Z9" s="147"/>
      <c r="AA9" s="147"/>
      <c r="AB9" s="147"/>
      <c r="AC9" s="147"/>
      <c r="AD9" s="147"/>
      <c r="AE9" s="147"/>
      <c r="AF9" s="147"/>
      <c r="AG9" s="147" t="s">
        <v>476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9"/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74</v>
      </c>
      <c r="C11" s="183" t="s">
        <v>477</v>
      </c>
      <c r="D11" s="174" t="s">
        <v>478</v>
      </c>
      <c r="E11" s="175">
        <v>20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179</v>
      </c>
      <c r="T11" s="178" t="s">
        <v>180</v>
      </c>
      <c r="U11" s="157">
        <v>0</v>
      </c>
      <c r="V11" s="157">
        <f>ROUND(E11*U11,2)</f>
        <v>0</v>
      </c>
      <c r="W11" s="157"/>
      <c r="X11" s="157" t="s">
        <v>475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476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9"/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3</v>
      </c>
      <c r="B13" s="173" t="s">
        <v>74</v>
      </c>
      <c r="C13" s="183" t="s">
        <v>479</v>
      </c>
      <c r="D13" s="174" t="s">
        <v>478</v>
      </c>
      <c r="E13" s="175">
        <v>70.2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179</v>
      </c>
      <c r="T13" s="178" t="s">
        <v>180</v>
      </c>
      <c r="U13" s="157">
        <v>0</v>
      </c>
      <c r="V13" s="157">
        <f>ROUND(E13*U13,2)</f>
        <v>0</v>
      </c>
      <c r="W13" s="157"/>
      <c r="X13" s="157" t="s">
        <v>475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476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9"/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2">
        <v>4</v>
      </c>
      <c r="B15" s="173" t="s">
        <v>74</v>
      </c>
      <c r="C15" s="183" t="s">
        <v>480</v>
      </c>
      <c r="D15" s="174" t="s">
        <v>478</v>
      </c>
      <c r="E15" s="175">
        <v>70.2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179</v>
      </c>
      <c r="T15" s="178" t="s">
        <v>180</v>
      </c>
      <c r="U15" s="157">
        <v>0</v>
      </c>
      <c r="V15" s="157">
        <f>ROUND(E15*U15,2)</f>
        <v>0</v>
      </c>
      <c r="W15" s="157"/>
      <c r="X15" s="157" t="s">
        <v>475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476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9"/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5</v>
      </c>
      <c r="B17" s="173" t="s">
        <v>74</v>
      </c>
      <c r="C17" s="183" t="s">
        <v>481</v>
      </c>
      <c r="D17" s="174" t="s">
        <v>482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179</v>
      </c>
      <c r="T17" s="178" t="s">
        <v>180</v>
      </c>
      <c r="U17" s="157">
        <v>0</v>
      </c>
      <c r="V17" s="157">
        <f>ROUND(E17*U17,2)</f>
        <v>0</v>
      </c>
      <c r="W17" s="157"/>
      <c r="X17" s="157" t="s">
        <v>475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476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9"/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2">
        <v>6</v>
      </c>
      <c r="B19" s="173" t="s">
        <v>74</v>
      </c>
      <c r="C19" s="183" t="s">
        <v>483</v>
      </c>
      <c r="D19" s="174" t="s">
        <v>474</v>
      </c>
      <c r="E19" s="175">
        <v>4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/>
      <c r="S19" s="177" t="s">
        <v>179</v>
      </c>
      <c r="T19" s="178" t="s">
        <v>180</v>
      </c>
      <c r="U19" s="157">
        <v>0</v>
      </c>
      <c r="V19" s="157">
        <f>ROUND(E19*U19,2)</f>
        <v>0</v>
      </c>
      <c r="W19" s="157"/>
      <c r="X19" s="157" t="s">
        <v>475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476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9"/>
      <c r="D20" s="260"/>
      <c r="E20" s="260"/>
      <c r="F20" s="260"/>
      <c r="G20" s="260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2">
        <v>7</v>
      </c>
      <c r="B21" s="173" t="s">
        <v>74</v>
      </c>
      <c r="C21" s="183" t="s">
        <v>484</v>
      </c>
      <c r="D21" s="174" t="s">
        <v>474</v>
      </c>
      <c r="E21" s="175">
        <v>2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7"/>
      <c r="S21" s="177" t="s">
        <v>179</v>
      </c>
      <c r="T21" s="178" t="s">
        <v>180</v>
      </c>
      <c r="U21" s="157">
        <v>0</v>
      </c>
      <c r="V21" s="157">
        <f>ROUND(E21*U21,2)</f>
        <v>0</v>
      </c>
      <c r="W21" s="157"/>
      <c r="X21" s="157" t="s">
        <v>475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476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9"/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2">
        <v>8</v>
      </c>
      <c r="B23" s="173" t="s">
        <v>74</v>
      </c>
      <c r="C23" s="183" t="s">
        <v>485</v>
      </c>
      <c r="D23" s="174" t="s">
        <v>474</v>
      </c>
      <c r="E23" s="175">
        <v>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179</v>
      </c>
      <c r="T23" s="178" t="s">
        <v>180</v>
      </c>
      <c r="U23" s="157">
        <v>0</v>
      </c>
      <c r="V23" s="157">
        <f>ROUND(E23*U23,2)</f>
        <v>0</v>
      </c>
      <c r="W23" s="157"/>
      <c r="X23" s="157" t="s">
        <v>475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476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9"/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9</v>
      </c>
      <c r="B25" s="173" t="s">
        <v>74</v>
      </c>
      <c r="C25" s="183" t="s">
        <v>486</v>
      </c>
      <c r="D25" s="174" t="s">
        <v>474</v>
      </c>
      <c r="E25" s="175">
        <v>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179</v>
      </c>
      <c r="T25" s="178" t="s">
        <v>180</v>
      </c>
      <c r="U25" s="157">
        <v>0</v>
      </c>
      <c r="V25" s="157">
        <f>ROUND(E25*U25,2)</f>
        <v>0</v>
      </c>
      <c r="W25" s="157"/>
      <c r="X25" s="157" t="s">
        <v>475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476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9"/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2">
        <v>10</v>
      </c>
      <c r="B27" s="173" t="s">
        <v>74</v>
      </c>
      <c r="C27" s="183" t="s">
        <v>487</v>
      </c>
      <c r="D27" s="174" t="s">
        <v>482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179</v>
      </c>
      <c r="T27" s="178" t="s">
        <v>180</v>
      </c>
      <c r="U27" s="157">
        <v>0</v>
      </c>
      <c r="V27" s="157">
        <f>ROUND(E27*U27,2)</f>
        <v>0</v>
      </c>
      <c r="W27" s="157"/>
      <c r="X27" s="157" t="s">
        <v>475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476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9"/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2">
        <v>11</v>
      </c>
      <c r="B29" s="173" t="s">
        <v>74</v>
      </c>
      <c r="C29" s="183" t="s">
        <v>488</v>
      </c>
      <c r="D29" s="174" t="s">
        <v>482</v>
      </c>
      <c r="E29" s="175">
        <v>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179</v>
      </c>
      <c r="T29" s="178" t="s">
        <v>180</v>
      </c>
      <c r="U29" s="157">
        <v>0</v>
      </c>
      <c r="V29" s="157">
        <f>ROUND(E29*U29,2)</f>
        <v>0</v>
      </c>
      <c r="W29" s="157"/>
      <c r="X29" s="157" t="s">
        <v>475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476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9"/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2">
        <v>12</v>
      </c>
      <c r="B31" s="173" t="s">
        <v>74</v>
      </c>
      <c r="C31" s="183" t="s">
        <v>489</v>
      </c>
      <c r="D31" s="174" t="s">
        <v>474</v>
      </c>
      <c r="E31" s="175">
        <v>4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179</v>
      </c>
      <c r="T31" s="178" t="s">
        <v>180</v>
      </c>
      <c r="U31" s="157">
        <v>0</v>
      </c>
      <c r="V31" s="157">
        <f>ROUND(E31*U31,2)</f>
        <v>0</v>
      </c>
      <c r="W31" s="157"/>
      <c r="X31" s="157" t="s">
        <v>415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490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9"/>
      <c r="D32" s="260"/>
      <c r="E32" s="260"/>
      <c r="F32" s="260"/>
      <c r="G32" s="260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2">
        <v>13</v>
      </c>
      <c r="B33" s="173" t="s">
        <v>74</v>
      </c>
      <c r="C33" s="183" t="s">
        <v>491</v>
      </c>
      <c r="D33" s="174" t="s">
        <v>474</v>
      </c>
      <c r="E33" s="175">
        <v>6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/>
      <c r="S33" s="177" t="s">
        <v>179</v>
      </c>
      <c r="T33" s="178" t="s">
        <v>180</v>
      </c>
      <c r="U33" s="157">
        <v>0</v>
      </c>
      <c r="V33" s="157">
        <f>ROUND(E33*U33,2)</f>
        <v>0</v>
      </c>
      <c r="W33" s="157"/>
      <c r="X33" s="157" t="s">
        <v>475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492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9"/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2">
        <v>14</v>
      </c>
      <c r="B35" s="173" t="s">
        <v>74</v>
      </c>
      <c r="C35" s="183" t="s">
        <v>493</v>
      </c>
      <c r="D35" s="174" t="s">
        <v>474</v>
      </c>
      <c r="E35" s="175">
        <v>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179</v>
      </c>
      <c r="T35" s="178" t="s">
        <v>180</v>
      </c>
      <c r="U35" s="157">
        <v>0</v>
      </c>
      <c r="V35" s="157">
        <f>ROUND(E35*U35,2)</f>
        <v>0</v>
      </c>
      <c r="W35" s="157"/>
      <c r="X35" s="157" t="s">
        <v>475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492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9"/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2">
        <v>15</v>
      </c>
      <c r="B37" s="173" t="s">
        <v>74</v>
      </c>
      <c r="C37" s="183" t="s">
        <v>494</v>
      </c>
      <c r="D37" s="174" t="s">
        <v>478</v>
      </c>
      <c r="E37" s="175">
        <v>56.2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179</v>
      </c>
      <c r="T37" s="178" t="s">
        <v>180</v>
      </c>
      <c r="U37" s="157">
        <v>0</v>
      </c>
      <c r="V37" s="157">
        <f>ROUND(E37*U37,2)</f>
        <v>0</v>
      </c>
      <c r="W37" s="157"/>
      <c r="X37" s="157" t="s">
        <v>475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492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9"/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2">
        <v>16</v>
      </c>
      <c r="B39" s="173" t="s">
        <v>74</v>
      </c>
      <c r="C39" s="183" t="s">
        <v>495</v>
      </c>
      <c r="D39" s="174" t="s">
        <v>474</v>
      </c>
      <c r="E39" s="175">
        <v>20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179</v>
      </c>
      <c r="T39" s="178" t="s">
        <v>180</v>
      </c>
      <c r="U39" s="157">
        <v>0</v>
      </c>
      <c r="V39" s="157">
        <f>ROUND(E39*U39,2)</f>
        <v>0</v>
      </c>
      <c r="W39" s="157"/>
      <c r="X39" s="157" t="s">
        <v>475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492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9"/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2">
        <v>17</v>
      </c>
      <c r="B41" s="173" t="s">
        <v>74</v>
      </c>
      <c r="C41" s="183" t="s">
        <v>496</v>
      </c>
      <c r="D41" s="174" t="s">
        <v>474</v>
      </c>
      <c r="E41" s="175">
        <v>4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7" t="s">
        <v>179</v>
      </c>
      <c r="T41" s="178" t="s">
        <v>180</v>
      </c>
      <c r="U41" s="157">
        <v>0</v>
      </c>
      <c r="V41" s="157">
        <f>ROUND(E41*U41,2)</f>
        <v>0</v>
      </c>
      <c r="W41" s="157"/>
      <c r="X41" s="157" t="s">
        <v>475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492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9"/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2">
        <v>18</v>
      </c>
      <c r="B43" s="173" t="s">
        <v>74</v>
      </c>
      <c r="C43" s="183" t="s">
        <v>497</v>
      </c>
      <c r="D43" s="174" t="s">
        <v>482</v>
      </c>
      <c r="E43" s="175">
        <v>2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179</v>
      </c>
      <c r="T43" s="178" t="s">
        <v>180</v>
      </c>
      <c r="U43" s="157">
        <v>0</v>
      </c>
      <c r="V43" s="157">
        <f>ROUND(E43*U43,2)</f>
        <v>0</v>
      </c>
      <c r="W43" s="157"/>
      <c r="X43" s="157" t="s">
        <v>475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492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9"/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2">
        <v>19</v>
      </c>
      <c r="B45" s="173" t="s">
        <v>74</v>
      </c>
      <c r="C45" s="183" t="s">
        <v>498</v>
      </c>
      <c r="D45" s="174" t="s">
        <v>482</v>
      </c>
      <c r="E45" s="175">
        <v>2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/>
      <c r="S45" s="177" t="s">
        <v>179</v>
      </c>
      <c r="T45" s="178" t="s">
        <v>180</v>
      </c>
      <c r="U45" s="157">
        <v>0</v>
      </c>
      <c r="V45" s="157">
        <f>ROUND(E45*U45,2)</f>
        <v>0</v>
      </c>
      <c r="W45" s="157"/>
      <c r="X45" s="157" t="s">
        <v>475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492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9"/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3"/>
      <c r="B47" s="4"/>
      <c r="C47" s="185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AE47">
        <v>15</v>
      </c>
      <c r="AF47">
        <v>21</v>
      </c>
      <c r="AG47" t="s">
        <v>161</v>
      </c>
    </row>
    <row r="48" spans="1:60" x14ac:dyDescent="0.2">
      <c r="A48" s="150"/>
      <c r="B48" s="151" t="s">
        <v>29</v>
      </c>
      <c r="C48" s="186"/>
      <c r="D48" s="152"/>
      <c r="E48" s="153"/>
      <c r="F48" s="153"/>
      <c r="G48" s="181">
        <f>G8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AE48">
        <f>SUMIF(L7:L46,AE47,G7:G46)</f>
        <v>0</v>
      </c>
      <c r="AF48">
        <f>SUMIF(L7:L46,AF47,G7:G46)</f>
        <v>0</v>
      </c>
      <c r="AG48" t="s">
        <v>207</v>
      </c>
    </row>
    <row r="49" spans="3:33" x14ac:dyDescent="0.2">
      <c r="C49" s="187"/>
      <c r="D49" s="10"/>
      <c r="AG49" t="s">
        <v>208</v>
      </c>
    </row>
    <row r="50" spans="3:33" x14ac:dyDescent="0.2">
      <c r="D50" s="10"/>
    </row>
    <row r="51" spans="3:33" x14ac:dyDescent="0.2">
      <c r="D51" s="10"/>
    </row>
    <row r="52" spans="3:33" x14ac:dyDescent="0.2">
      <c r="D52" s="10"/>
    </row>
    <row r="53" spans="3:33" x14ac:dyDescent="0.2">
      <c r="D53" s="10"/>
    </row>
    <row r="54" spans="3:33" x14ac:dyDescent="0.2">
      <c r="D54" s="10"/>
    </row>
    <row r="55" spans="3:33" x14ac:dyDescent="0.2">
      <c r="D55" s="10"/>
    </row>
    <row r="56" spans="3:33" x14ac:dyDescent="0.2">
      <c r="D56" s="10"/>
    </row>
    <row r="57" spans="3:33" x14ac:dyDescent="0.2">
      <c r="D57" s="10"/>
    </row>
    <row r="58" spans="3:33" x14ac:dyDescent="0.2">
      <c r="D58" s="10"/>
    </row>
    <row r="59" spans="3:33" x14ac:dyDescent="0.2">
      <c r="D59" s="10"/>
    </row>
    <row r="60" spans="3:33" x14ac:dyDescent="0.2">
      <c r="D60" s="10"/>
    </row>
    <row r="61" spans="3:33" x14ac:dyDescent="0.2">
      <c r="D61" s="10"/>
    </row>
    <row r="62" spans="3:33" x14ac:dyDescent="0.2">
      <c r="D62" s="10"/>
    </row>
    <row r="63" spans="3:33" x14ac:dyDescent="0.2">
      <c r="D63" s="10"/>
    </row>
    <row r="64" spans="3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23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38:G38"/>
    <mergeCell ref="C40:G40"/>
    <mergeCell ref="C42:G42"/>
    <mergeCell ref="C44:G44"/>
    <mergeCell ref="C46:G4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209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54</v>
      </c>
      <c r="C4" s="254" t="s">
        <v>55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64</v>
      </c>
      <c r="C8" s="182" t="s">
        <v>65</v>
      </c>
      <c r="D8" s="164"/>
      <c r="E8" s="165"/>
      <c r="F8" s="166"/>
      <c r="G8" s="166">
        <f>SUMIF(AG9:AG44,"&lt;&gt;NOR",G9:G44)</f>
        <v>0</v>
      </c>
      <c r="H8" s="166"/>
      <c r="I8" s="166">
        <f>SUM(I9:I44)</f>
        <v>0</v>
      </c>
      <c r="J8" s="166"/>
      <c r="K8" s="166">
        <f>SUM(K9:K44)</f>
        <v>0</v>
      </c>
      <c r="L8" s="166"/>
      <c r="M8" s="166">
        <f>SUM(M9:M44)</f>
        <v>0</v>
      </c>
      <c r="N8" s="166"/>
      <c r="O8" s="166">
        <f>SUM(O9:O44)</f>
        <v>0</v>
      </c>
      <c r="P8" s="166"/>
      <c r="Q8" s="166">
        <f>SUM(Q9:Q44)</f>
        <v>0</v>
      </c>
      <c r="R8" s="166"/>
      <c r="S8" s="166"/>
      <c r="T8" s="167"/>
      <c r="U8" s="161"/>
      <c r="V8" s="161">
        <f>SUM(V9:V44)</f>
        <v>212.76000000000002</v>
      </c>
      <c r="W8" s="161"/>
      <c r="X8" s="161"/>
      <c r="AG8" t="s">
        <v>175</v>
      </c>
    </row>
    <row r="9" spans="1:60" outlineLevel="1" x14ac:dyDescent="0.2">
      <c r="A9" s="172">
        <v>1</v>
      </c>
      <c r="B9" s="173" t="s">
        <v>499</v>
      </c>
      <c r="C9" s="183" t="s">
        <v>500</v>
      </c>
      <c r="D9" s="174" t="s">
        <v>501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1.0780000000000001</v>
      </c>
      <c r="V9" s="157">
        <f>ROUND(E9*U9,2)</f>
        <v>1.08</v>
      </c>
      <c r="W9" s="157"/>
      <c r="X9" s="157" t="s">
        <v>231</v>
      </c>
      <c r="Y9" s="147"/>
      <c r="Z9" s="147"/>
      <c r="AA9" s="147"/>
      <c r="AB9" s="147"/>
      <c r="AC9" s="147"/>
      <c r="AD9" s="147"/>
      <c r="AE9" s="147"/>
      <c r="AF9" s="147"/>
      <c r="AG9" s="147" t="s">
        <v>232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9"/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502</v>
      </c>
      <c r="C11" s="183" t="s">
        <v>503</v>
      </c>
      <c r="D11" s="174" t="s">
        <v>474</v>
      </c>
      <c r="E11" s="175">
        <v>24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179</v>
      </c>
      <c r="T11" s="178" t="s">
        <v>180</v>
      </c>
      <c r="U11" s="157">
        <v>0</v>
      </c>
      <c r="V11" s="157">
        <f>ROUND(E11*U11,2)</f>
        <v>0</v>
      </c>
      <c r="W11" s="157"/>
      <c r="X11" s="157" t="s">
        <v>231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9"/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3</v>
      </c>
      <c r="B13" s="173" t="s">
        <v>504</v>
      </c>
      <c r="C13" s="183" t="s">
        <v>505</v>
      </c>
      <c r="D13" s="174" t="s">
        <v>312</v>
      </c>
      <c r="E13" s="175">
        <v>24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179</v>
      </c>
      <c r="T13" s="178" t="s">
        <v>180</v>
      </c>
      <c r="U13" s="157">
        <v>0</v>
      </c>
      <c r="V13" s="157">
        <f>ROUND(E13*U13,2)</f>
        <v>0</v>
      </c>
      <c r="W13" s="157"/>
      <c r="X13" s="157" t="s">
        <v>231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232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9"/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2">
        <v>4</v>
      </c>
      <c r="B15" s="173" t="s">
        <v>506</v>
      </c>
      <c r="C15" s="183" t="s">
        <v>507</v>
      </c>
      <c r="D15" s="174" t="s">
        <v>474</v>
      </c>
      <c r="E15" s="175">
        <v>48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179</v>
      </c>
      <c r="T15" s="178" t="s">
        <v>180</v>
      </c>
      <c r="U15" s="157">
        <v>0</v>
      </c>
      <c r="V15" s="157">
        <f>ROUND(E15*U15,2)</f>
        <v>0</v>
      </c>
      <c r="W15" s="157"/>
      <c r="X15" s="157" t="s">
        <v>231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409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9"/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5</v>
      </c>
      <c r="B17" s="173" t="s">
        <v>508</v>
      </c>
      <c r="C17" s="183" t="s">
        <v>509</v>
      </c>
      <c r="D17" s="174" t="s">
        <v>312</v>
      </c>
      <c r="E17" s="175">
        <v>48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179</v>
      </c>
      <c r="T17" s="178" t="s">
        <v>180</v>
      </c>
      <c r="U17" s="157">
        <v>0</v>
      </c>
      <c r="V17" s="157">
        <f>ROUND(E17*U17,2)</f>
        <v>0</v>
      </c>
      <c r="W17" s="157"/>
      <c r="X17" s="157" t="s">
        <v>231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232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9"/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2">
        <v>6</v>
      </c>
      <c r="B19" s="173" t="s">
        <v>298</v>
      </c>
      <c r="C19" s="183" t="s">
        <v>510</v>
      </c>
      <c r="D19" s="174" t="s">
        <v>474</v>
      </c>
      <c r="E19" s="175">
        <v>116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/>
      <c r="S19" s="177" t="s">
        <v>179</v>
      </c>
      <c r="T19" s="178" t="s">
        <v>180</v>
      </c>
      <c r="U19" s="157">
        <v>0</v>
      </c>
      <c r="V19" s="157">
        <f>ROUND(E19*U19,2)</f>
        <v>0</v>
      </c>
      <c r="W19" s="157"/>
      <c r="X19" s="157" t="s">
        <v>231</v>
      </c>
      <c r="Y19" s="147"/>
      <c r="Z19" s="147"/>
      <c r="AA19" s="147"/>
      <c r="AB19" s="147"/>
      <c r="AC19" s="147"/>
      <c r="AD19" s="147"/>
      <c r="AE19" s="147"/>
      <c r="AF19" s="147"/>
      <c r="AG19" s="147" t="s">
        <v>409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54"/>
      <c r="B20" s="155"/>
      <c r="C20" s="259"/>
      <c r="D20" s="260"/>
      <c r="E20" s="260"/>
      <c r="F20" s="260"/>
      <c r="G20" s="260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7"/>
      <c r="Z20" s="147"/>
      <c r="AA20" s="147"/>
      <c r="AB20" s="147"/>
      <c r="AC20" s="147"/>
      <c r="AD20" s="147"/>
      <c r="AE20" s="147"/>
      <c r="AF20" s="147"/>
      <c r="AG20" s="147" t="s">
        <v>185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2">
        <v>7</v>
      </c>
      <c r="B21" s="173" t="s">
        <v>511</v>
      </c>
      <c r="C21" s="183" t="s">
        <v>512</v>
      </c>
      <c r="D21" s="174" t="s">
        <v>312</v>
      </c>
      <c r="E21" s="175">
        <v>116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7"/>
      <c r="S21" s="177" t="s">
        <v>179</v>
      </c>
      <c r="T21" s="178" t="s">
        <v>180</v>
      </c>
      <c r="U21" s="157">
        <v>0</v>
      </c>
      <c r="V21" s="157">
        <f>ROUND(E21*U21,2)</f>
        <v>0</v>
      </c>
      <c r="W21" s="157"/>
      <c r="X21" s="157" t="s">
        <v>231</v>
      </c>
      <c r="Y21" s="147"/>
      <c r="Z21" s="147"/>
      <c r="AA21" s="147"/>
      <c r="AB21" s="147"/>
      <c r="AC21" s="147"/>
      <c r="AD21" s="147"/>
      <c r="AE21" s="147"/>
      <c r="AF21" s="147"/>
      <c r="AG21" s="147" t="s">
        <v>232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54"/>
      <c r="B22" s="155"/>
      <c r="C22" s="259"/>
      <c r="D22" s="260"/>
      <c r="E22" s="260"/>
      <c r="F22" s="260"/>
      <c r="G22" s="260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7"/>
      <c r="Z22" s="147"/>
      <c r="AA22" s="147"/>
      <c r="AB22" s="147"/>
      <c r="AC22" s="147"/>
      <c r="AD22" s="147"/>
      <c r="AE22" s="147"/>
      <c r="AF22" s="147"/>
      <c r="AG22" s="147" t="s">
        <v>185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2">
        <v>8</v>
      </c>
      <c r="B23" s="173" t="s">
        <v>513</v>
      </c>
      <c r="C23" s="183" t="s">
        <v>514</v>
      </c>
      <c r="D23" s="174" t="s">
        <v>474</v>
      </c>
      <c r="E23" s="175">
        <v>8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179</v>
      </c>
      <c r="T23" s="178" t="s">
        <v>180</v>
      </c>
      <c r="U23" s="157">
        <v>0</v>
      </c>
      <c r="V23" s="157">
        <f>ROUND(E23*U23,2)</f>
        <v>0</v>
      </c>
      <c r="W23" s="157"/>
      <c r="X23" s="157" t="s">
        <v>231</v>
      </c>
      <c r="Y23" s="147"/>
      <c r="Z23" s="147"/>
      <c r="AA23" s="147"/>
      <c r="AB23" s="147"/>
      <c r="AC23" s="147"/>
      <c r="AD23" s="147"/>
      <c r="AE23" s="147"/>
      <c r="AF23" s="147"/>
      <c r="AG23" s="147" t="s">
        <v>409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59"/>
      <c r="D24" s="260"/>
      <c r="E24" s="260"/>
      <c r="F24" s="260"/>
      <c r="G24" s="260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9</v>
      </c>
      <c r="B25" s="173" t="s">
        <v>515</v>
      </c>
      <c r="C25" s="183" t="s">
        <v>516</v>
      </c>
      <c r="D25" s="174" t="s">
        <v>474</v>
      </c>
      <c r="E25" s="175">
        <v>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179</v>
      </c>
      <c r="T25" s="178" t="s">
        <v>180</v>
      </c>
      <c r="U25" s="157">
        <v>0</v>
      </c>
      <c r="V25" s="157">
        <f>ROUND(E25*U25,2)</f>
        <v>0</v>
      </c>
      <c r="W25" s="157"/>
      <c r="X25" s="157" t="s">
        <v>231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232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9"/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2">
        <v>10</v>
      </c>
      <c r="B27" s="173" t="s">
        <v>517</v>
      </c>
      <c r="C27" s="183" t="s">
        <v>518</v>
      </c>
      <c r="D27" s="174" t="s">
        <v>312</v>
      </c>
      <c r="E27" s="175">
        <v>1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179</v>
      </c>
      <c r="T27" s="178" t="s">
        <v>180</v>
      </c>
      <c r="U27" s="157">
        <v>0</v>
      </c>
      <c r="V27" s="157">
        <f>ROUND(E27*U27,2)</f>
        <v>0</v>
      </c>
      <c r="W27" s="157"/>
      <c r="X27" s="157" t="s">
        <v>231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232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9"/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2">
        <v>11</v>
      </c>
      <c r="B29" s="173" t="s">
        <v>519</v>
      </c>
      <c r="C29" s="183" t="s">
        <v>520</v>
      </c>
      <c r="D29" s="174" t="s">
        <v>312</v>
      </c>
      <c r="E29" s="175">
        <v>10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179</v>
      </c>
      <c r="T29" s="178" t="s">
        <v>180</v>
      </c>
      <c r="U29" s="157">
        <v>0</v>
      </c>
      <c r="V29" s="157">
        <f>ROUND(E29*U29,2)</f>
        <v>0</v>
      </c>
      <c r="W29" s="157"/>
      <c r="X29" s="157" t="s">
        <v>231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232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9"/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2">
        <v>12</v>
      </c>
      <c r="B31" s="173" t="s">
        <v>521</v>
      </c>
      <c r="C31" s="183" t="s">
        <v>522</v>
      </c>
      <c r="D31" s="174" t="s">
        <v>312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179</v>
      </c>
      <c r="T31" s="178" t="s">
        <v>180</v>
      </c>
      <c r="U31" s="157">
        <v>0</v>
      </c>
      <c r="V31" s="157">
        <f>ROUND(E31*U31,2)</f>
        <v>0</v>
      </c>
      <c r="W31" s="157"/>
      <c r="X31" s="157" t="s">
        <v>415</v>
      </c>
      <c r="Y31" s="147"/>
      <c r="Z31" s="147"/>
      <c r="AA31" s="147"/>
      <c r="AB31" s="147"/>
      <c r="AC31" s="147"/>
      <c r="AD31" s="147"/>
      <c r="AE31" s="147"/>
      <c r="AF31" s="147"/>
      <c r="AG31" s="147" t="s">
        <v>416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54"/>
      <c r="B32" s="155"/>
      <c r="C32" s="259"/>
      <c r="D32" s="260"/>
      <c r="E32" s="260"/>
      <c r="F32" s="260"/>
      <c r="G32" s="260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7"/>
      <c r="Z32" s="147"/>
      <c r="AA32" s="147"/>
      <c r="AB32" s="147"/>
      <c r="AC32" s="147"/>
      <c r="AD32" s="147"/>
      <c r="AE32" s="147"/>
      <c r="AF32" s="147"/>
      <c r="AG32" s="147" t="s">
        <v>185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2">
        <v>13</v>
      </c>
      <c r="B33" s="173" t="s">
        <v>523</v>
      </c>
      <c r="C33" s="183" t="s">
        <v>524</v>
      </c>
      <c r="D33" s="174" t="s">
        <v>312</v>
      </c>
      <c r="E33" s="175">
        <v>10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/>
      <c r="S33" s="177" t="s">
        <v>179</v>
      </c>
      <c r="T33" s="178" t="s">
        <v>180</v>
      </c>
      <c r="U33" s="157">
        <v>0</v>
      </c>
      <c r="V33" s="157">
        <f>ROUND(E33*U33,2)</f>
        <v>0</v>
      </c>
      <c r="W33" s="157"/>
      <c r="X33" s="157" t="s">
        <v>415</v>
      </c>
      <c r="Y33" s="147"/>
      <c r="Z33" s="147"/>
      <c r="AA33" s="147"/>
      <c r="AB33" s="147"/>
      <c r="AC33" s="147"/>
      <c r="AD33" s="147"/>
      <c r="AE33" s="147"/>
      <c r="AF33" s="147"/>
      <c r="AG33" s="147" t="s">
        <v>416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259"/>
      <c r="D34" s="260"/>
      <c r="E34" s="260"/>
      <c r="F34" s="260"/>
      <c r="G34" s="260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7"/>
      <c r="Z34" s="147"/>
      <c r="AA34" s="147"/>
      <c r="AB34" s="147"/>
      <c r="AC34" s="147"/>
      <c r="AD34" s="147"/>
      <c r="AE34" s="147"/>
      <c r="AF34" s="147"/>
      <c r="AG34" s="147" t="s">
        <v>185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2">
        <v>14</v>
      </c>
      <c r="B35" s="173" t="s">
        <v>525</v>
      </c>
      <c r="C35" s="183" t="s">
        <v>526</v>
      </c>
      <c r="D35" s="174" t="s">
        <v>312</v>
      </c>
      <c r="E35" s="175">
        <v>196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179</v>
      </c>
      <c r="T35" s="178" t="s">
        <v>180</v>
      </c>
      <c r="U35" s="157">
        <v>1.08</v>
      </c>
      <c r="V35" s="157">
        <f>ROUND(E35*U35,2)</f>
        <v>211.68</v>
      </c>
      <c r="W35" s="157"/>
      <c r="X35" s="157" t="s">
        <v>415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416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9"/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2">
        <v>15</v>
      </c>
      <c r="B37" s="173" t="s">
        <v>527</v>
      </c>
      <c r="C37" s="183" t="s">
        <v>528</v>
      </c>
      <c r="D37" s="174" t="s">
        <v>474</v>
      </c>
      <c r="E37" s="175">
        <v>24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179</v>
      </c>
      <c r="T37" s="178" t="s">
        <v>180</v>
      </c>
      <c r="U37" s="157">
        <v>0</v>
      </c>
      <c r="V37" s="157">
        <f>ROUND(E37*U37,2)</f>
        <v>0</v>
      </c>
      <c r="W37" s="157"/>
      <c r="X37" s="157" t="s">
        <v>415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490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9"/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2">
        <v>16</v>
      </c>
      <c r="B39" s="173" t="s">
        <v>529</v>
      </c>
      <c r="C39" s="183" t="s">
        <v>530</v>
      </c>
      <c r="D39" s="174" t="s">
        <v>474</v>
      </c>
      <c r="E39" s="175">
        <v>48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179</v>
      </c>
      <c r="T39" s="178" t="s">
        <v>180</v>
      </c>
      <c r="U39" s="157">
        <v>0</v>
      </c>
      <c r="V39" s="157">
        <f>ROUND(E39*U39,2)</f>
        <v>0</v>
      </c>
      <c r="W39" s="157"/>
      <c r="X39" s="157" t="s">
        <v>415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490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9"/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2">
        <v>17</v>
      </c>
      <c r="B41" s="173" t="s">
        <v>531</v>
      </c>
      <c r="C41" s="183" t="s">
        <v>532</v>
      </c>
      <c r="D41" s="174" t="s">
        <v>474</v>
      </c>
      <c r="E41" s="175">
        <v>116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7" t="s">
        <v>179</v>
      </c>
      <c r="T41" s="178" t="s">
        <v>180</v>
      </c>
      <c r="U41" s="157">
        <v>0</v>
      </c>
      <c r="V41" s="157">
        <f>ROUND(E41*U41,2)</f>
        <v>0</v>
      </c>
      <c r="W41" s="157"/>
      <c r="X41" s="157" t="s">
        <v>415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490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9"/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2">
        <v>18</v>
      </c>
      <c r="B43" s="173" t="s">
        <v>533</v>
      </c>
      <c r="C43" s="183" t="s">
        <v>534</v>
      </c>
      <c r="D43" s="174" t="s">
        <v>474</v>
      </c>
      <c r="E43" s="175">
        <v>8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179</v>
      </c>
      <c r="T43" s="178" t="s">
        <v>180</v>
      </c>
      <c r="U43" s="157">
        <v>0</v>
      </c>
      <c r="V43" s="157">
        <f>ROUND(E43*U43,2)</f>
        <v>0</v>
      </c>
      <c r="W43" s="157"/>
      <c r="X43" s="157" t="s">
        <v>415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490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9"/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x14ac:dyDescent="0.2">
      <c r="A45" s="162" t="s">
        <v>174</v>
      </c>
      <c r="B45" s="163" t="s">
        <v>66</v>
      </c>
      <c r="C45" s="182" t="s">
        <v>67</v>
      </c>
      <c r="D45" s="164"/>
      <c r="E45" s="165"/>
      <c r="F45" s="166"/>
      <c r="G45" s="166">
        <f>SUMIF(AG46:AG51,"&lt;&gt;NOR",G46:G51)</f>
        <v>0</v>
      </c>
      <c r="H45" s="166"/>
      <c r="I45" s="166">
        <f>SUM(I46:I51)</f>
        <v>0</v>
      </c>
      <c r="J45" s="166"/>
      <c r="K45" s="166">
        <f>SUM(K46:K51)</f>
        <v>0</v>
      </c>
      <c r="L45" s="166"/>
      <c r="M45" s="166">
        <f>SUM(M46:M51)</f>
        <v>0</v>
      </c>
      <c r="N45" s="166"/>
      <c r="O45" s="166">
        <f>SUM(O46:O51)</f>
        <v>0</v>
      </c>
      <c r="P45" s="166"/>
      <c r="Q45" s="166">
        <f>SUM(Q46:Q51)</f>
        <v>0</v>
      </c>
      <c r="R45" s="166"/>
      <c r="S45" s="166"/>
      <c r="T45" s="167"/>
      <c r="U45" s="161"/>
      <c r="V45" s="161">
        <f>SUM(V46:V51)</f>
        <v>0</v>
      </c>
      <c r="W45" s="161"/>
      <c r="X45" s="161"/>
      <c r="AG45" t="s">
        <v>175</v>
      </c>
    </row>
    <row r="46" spans="1:60" outlineLevel="1" x14ac:dyDescent="0.2">
      <c r="A46" s="172">
        <v>19</v>
      </c>
      <c r="B46" s="173" t="s">
        <v>535</v>
      </c>
      <c r="C46" s="183" t="s">
        <v>536</v>
      </c>
      <c r="D46" s="174" t="s">
        <v>474</v>
      </c>
      <c r="E46" s="175">
        <v>72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7"/>
      <c r="S46" s="177" t="s">
        <v>179</v>
      </c>
      <c r="T46" s="178" t="s">
        <v>180</v>
      </c>
      <c r="U46" s="157">
        <v>0</v>
      </c>
      <c r="V46" s="157">
        <f>ROUND(E46*U46,2)</f>
        <v>0</v>
      </c>
      <c r="W46" s="157"/>
      <c r="X46" s="157" t="s">
        <v>231</v>
      </c>
      <c r="Y46" s="147"/>
      <c r="Z46" s="147"/>
      <c r="AA46" s="147"/>
      <c r="AB46" s="147"/>
      <c r="AC46" s="147"/>
      <c r="AD46" s="147"/>
      <c r="AE46" s="147"/>
      <c r="AF46" s="147"/>
      <c r="AG46" s="147" t="s">
        <v>409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259"/>
      <c r="D47" s="260"/>
      <c r="E47" s="260"/>
      <c r="F47" s="260"/>
      <c r="G47" s="260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7"/>
      <c r="Z47" s="147"/>
      <c r="AA47" s="147"/>
      <c r="AB47" s="147"/>
      <c r="AC47" s="147"/>
      <c r="AD47" s="147"/>
      <c r="AE47" s="147"/>
      <c r="AF47" s="147"/>
      <c r="AG47" s="147" t="s">
        <v>185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2">
        <v>20</v>
      </c>
      <c r="B48" s="173" t="s">
        <v>537</v>
      </c>
      <c r="C48" s="183" t="s">
        <v>538</v>
      </c>
      <c r="D48" s="174" t="s">
        <v>482</v>
      </c>
      <c r="E48" s="175">
        <v>1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7"/>
      <c r="S48" s="177" t="s">
        <v>179</v>
      </c>
      <c r="T48" s="178" t="s">
        <v>180</v>
      </c>
      <c r="U48" s="157">
        <v>0</v>
      </c>
      <c r="V48" s="157">
        <f>ROUND(E48*U48,2)</f>
        <v>0</v>
      </c>
      <c r="W48" s="157"/>
      <c r="X48" s="157" t="s">
        <v>415</v>
      </c>
      <c r="Y48" s="147"/>
      <c r="Z48" s="147"/>
      <c r="AA48" s="147"/>
      <c r="AB48" s="147"/>
      <c r="AC48" s="147"/>
      <c r="AD48" s="147"/>
      <c r="AE48" s="147"/>
      <c r="AF48" s="147"/>
      <c r="AG48" s="147" t="s">
        <v>490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59"/>
      <c r="D49" s="260"/>
      <c r="E49" s="260"/>
      <c r="F49" s="260"/>
      <c r="G49" s="260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2">
        <v>21</v>
      </c>
      <c r="B50" s="173" t="s">
        <v>539</v>
      </c>
      <c r="C50" s="183" t="s">
        <v>540</v>
      </c>
      <c r="D50" s="174" t="s">
        <v>474</v>
      </c>
      <c r="E50" s="175">
        <v>72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/>
      <c r="S50" s="177" t="s">
        <v>179</v>
      </c>
      <c r="T50" s="178" t="s">
        <v>180</v>
      </c>
      <c r="U50" s="157">
        <v>0</v>
      </c>
      <c r="V50" s="157">
        <f>ROUND(E50*U50,2)</f>
        <v>0</v>
      </c>
      <c r="W50" s="157"/>
      <c r="X50" s="157" t="s">
        <v>415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490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9"/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2" t="s">
        <v>174</v>
      </c>
      <c r="B52" s="163" t="s">
        <v>68</v>
      </c>
      <c r="C52" s="182" t="s">
        <v>69</v>
      </c>
      <c r="D52" s="164"/>
      <c r="E52" s="165"/>
      <c r="F52" s="166"/>
      <c r="G52" s="166">
        <f>SUMIF(AG53:AG68,"&lt;&gt;NOR",G53:G68)</f>
        <v>0</v>
      </c>
      <c r="H52" s="166"/>
      <c r="I52" s="166">
        <f>SUM(I53:I68)</f>
        <v>0</v>
      </c>
      <c r="J52" s="166"/>
      <c r="K52" s="166">
        <f>SUM(K53:K68)</f>
        <v>0</v>
      </c>
      <c r="L52" s="166"/>
      <c r="M52" s="166">
        <f>SUM(M53:M68)</f>
        <v>0</v>
      </c>
      <c r="N52" s="166"/>
      <c r="O52" s="166">
        <f>SUM(O53:O68)</f>
        <v>0</v>
      </c>
      <c r="P52" s="166"/>
      <c r="Q52" s="166">
        <f>SUM(Q53:Q68)</f>
        <v>0</v>
      </c>
      <c r="R52" s="166"/>
      <c r="S52" s="166"/>
      <c r="T52" s="167"/>
      <c r="U52" s="161"/>
      <c r="V52" s="161">
        <f>SUM(V53:V68)</f>
        <v>57.45</v>
      </c>
      <c r="W52" s="161"/>
      <c r="X52" s="161"/>
      <c r="AG52" t="s">
        <v>175</v>
      </c>
    </row>
    <row r="53" spans="1:60" outlineLevel="1" x14ac:dyDescent="0.2">
      <c r="A53" s="172">
        <v>22</v>
      </c>
      <c r="B53" s="173" t="s">
        <v>541</v>
      </c>
      <c r="C53" s="183" t="s">
        <v>542</v>
      </c>
      <c r="D53" s="174" t="s">
        <v>474</v>
      </c>
      <c r="E53" s="175">
        <v>30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/>
      <c r="S53" s="177" t="s">
        <v>179</v>
      </c>
      <c r="T53" s="178" t="s">
        <v>180</v>
      </c>
      <c r="U53" s="157">
        <v>0</v>
      </c>
      <c r="V53" s="157">
        <f>ROUND(E53*U53,2)</f>
        <v>0</v>
      </c>
      <c r="W53" s="157"/>
      <c r="X53" s="157" t="s">
        <v>231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409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9"/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2">
        <v>23</v>
      </c>
      <c r="B55" s="173" t="s">
        <v>543</v>
      </c>
      <c r="C55" s="183" t="s">
        <v>544</v>
      </c>
      <c r="D55" s="174" t="s">
        <v>334</v>
      </c>
      <c r="E55" s="175">
        <v>180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/>
      <c r="S55" s="177" t="s">
        <v>179</v>
      </c>
      <c r="T55" s="178" t="s">
        <v>180</v>
      </c>
      <c r="U55" s="157">
        <v>0.28166999999999998</v>
      </c>
      <c r="V55" s="157">
        <f>ROUND(E55*U55,2)</f>
        <v>50.7</v>
      </c>
      <c r="W55" s="157"/>
      <c r="X55" s="157" t="s">
        <v>231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409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9"/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2">
        <v>24</v>
      </c>
      <c r="B57" s="173" t="s">
        <v>545</v>
      </c>
      <c r="C57" s="183" t="s">
        <v>546</v>
      </c>
      <c r="D57" s="174" t="s">
        <v>250</v>
      </c>
      <c r="E57" s="175">
        <v>9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179</v>
      </c>
      <c r="T57" s="178" t="s">
        <v>180</v>
      </c>
      <c r="U57" s="157">
        <v>0.75</v>
      </c>
      <c r="V57" s="157">
        <f>ROUND(E57*U57,2)</f>
        <v>6.75</v>
      </c>
      <c r="W57" s="157"/>
      <c r="X57" s="157" t="s">
        <v>231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409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9"/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2">
        <v>25</v>
      </c>
      <c r="B59" s="173" t="s">
        <v>547</v>
      </c>
      <c r="C59" s="183" t="s">
        <v>548</v>
      </c>
      <c r="D59" s="174" t="s">
        <v>474</v>
      </c>
      <c r="E59" s="175">
        <v>250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 t="s">
        <v>179</v>
      </c>
      <c r="T59" s="178" t="s">
        <v>180</v>
      </c>
      <c r="U59" s="157">
        <v>0</v>
      </c>
      <c r="V59" s="157">
        <f>ROUND(E59*U59,2)</f>
        <v>0</v>
      </c>
      <c r="W59" s="157"/>
      <c r="X59" s="157" t="s">
        <v>415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490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9"/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2">
        <v>26</v>
      </c>
      <c r="B61" s="173" t="s">
        <v>549</v>
      </c>
      <c r="C61" s="183" t="s">
        <v>550</v>
      </c>
      <c r="D61" s="174" t="s">
        <v>474</v>
      </c>
      <c r="E61" s="175">
        <v>30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/>
      <c r="S61" s="177" t="s">
        <v>179</v>
      </c>
      <c r="T61" s="178" t="s">
        <v>180</v>
      </c>
      <c r="U61" s="157">
        <v>0</v>
      </c>
      <c r="V61" s="157">
        <f>ROUND(E61*U61,2)</f>
        <v>0</v>
      </c>
      <c r="W61" s="157"/>
      <c r="X61" s="157" t="s">
        <v>415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490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9"/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2">
        <v>27</v>
      </c>
      <c r="B63" s="173" t="s">
        <v>551</v>
      </c>
      <c r="C63" s="183" t="s">
        <v>552</v>
      </c>
      <c r="D63" s="174" t="s">
        <v>482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/>
      <c r="S63" s="177" t="s">
        <v>179</v>
      </c>
      <c r="T63" s="178" t="s">
        <v>180</v>
      </c>
      <c r="U63" s="157">
        <v>0</v>
      </c>
      <c r="V63" s="157">
        <f>ROUND(E63*U63,2)</f>
        <v>0</v>
      </c>
      <c r="W63" s="157"/>
      <c r="X63" s="157" t="s">
        <v>415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490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9"/>
      <c r="D64" s="260"/>
      <c r="E64" s="260"/>
      <c r="F64" s="260"/>
      <c r="G64" s="260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2">
        <v>28</v>
      </c>
      <c r="B65" s="173" t="s">
        <v>553</v>
      </c>
      <c r="C65" s="183" t="s">
        <v>554</v>
      </c>
      <c r="D65" s="174" t="s">
        <v>555</v>
      </c>
      <c r="E65" s="175">
        <v>180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7"/>
      <c r="S65" s="177" t="s">
        <v>179</v>
      </c>
      <c r="T65" s="178" t="s">
        <v>180</v>
      </c>
      <c r="U65" s="157">
        <v>0</v>
      </c>
      <c r="V65" s="157">
        <f>ROUND(E65*U65,2)</f>
        <v>0</v>
      </c>
      <c r="W65" s="157"/>
      <c r="X65" s="157" t="s">
        <v>415</v>
      </c>
      <c r="Y65" s="147"/>
      <c r="Z65" s="147"/>
      <c r="AA65" s="147"/>
      <c r="AB65" s="147"/>
      <c r="AC65" s="147"/>
      <c r="AD65" s="147"/>
      <c r="AE65" s="147"/>
      <c r="AF65" s="147"/>
      <c r="AG65" s="147" t="s">
        <v>490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54"/>
      <c r="B66" s="155"/>
      <c r="C66" s="259"/>
      <c r="D66" s="260"/>
      <c r="E66" s="260"/>
      <c r="F66" s="260"/>
      <c r="G66" s="260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7"/>
      <c r="Z66" s="147"/>
      <c r="AA66" s="147"/>
      <c r="AB66" s="147"/>
      <c r="AC66" s="147"/>
      <c r="AD66" s="147"/>
      <c r="AE66" s="147"/>
      <c r="AF66" s="147"/>
      <c r="AG66" s="147" t="s">
        <v>185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2">
        <v>29</v>
      </c>
      <c r="B67" s="173" t="s">
        <v>556</v>
      </c>
      <c r="C67" s="183" t="s">
        <v>557</v>
      </c>
      <c r="D67" s="174" t="s">
        <v>312</v>
      </c>
      <c r="E67" s="175">
        <v>9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7"/>
      <c r="S67" s="177" t="s">
        <v>179</v>
      </c>
      <c r="T67" s="178" t="s">
        <v>180</v>
      </c>
      <c r="U67" s="157">
        <v>0</v>
      </c>
      <c r="V67" s="157">
        <f>ROUND(E67*U67,2)</f>
        <v>0</v>
      </c>
      <c r="W67" s="157"/>
      <c r="X67" s="157" t="s">
        <v>415</v>
      </c>
      <c r="Y67" s="147"/>
      <c r="Z67" s="147"/>
      <c r="AA67" s="147"/>
      <c r="AB67" s="147"/>
      <c r="AC67" s="147"/>
      <c r="AD67" s="147"/>
      <c r="AE67" s="147"/>
      <c r="AF67" s="147"/>
      <c r="AG67" s="147" t="s">
        <v>490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54"/>
      <c r="B68" s="155"/>
      <c r="C68" s="259"/>
      <c r="D68" s="260"/>
      <c r="E68" s="260"/>
      <c r="F68" s="260"/>
      <c r="G68" s="260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7"/>
      <c r="Z68" s="147"/>
      <c r="AA68" s="147"/>
      <c r="AB68" s="147"/>
      <c r="AC68" s="147"/>
      <c r="AD68" s="147"/>
      <c r="AE68" s="147"/>
      <c r="AF68" s="147"/>
      <c r="AG68" s="147" t="s">
        <v>185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162" t="s">
        <v>174</v>
      </c>
      <c r="B69" s="163" t="s">
        <v>70</v>
      </c>
      <c r="C69" s="182" t="s">
        <v>71</v>
      </c>
      <c r="D69" s="164"/>
      <c r="E69" s="165"/>
      <c r="F69" s="166"/>
      <c r="G69" s="166">
        <f>SUMIF(AG70:AG79,"&lt;&gt;NOR",G70:G79)</f>
        <v>0</v>
      </c>
      <c r="H69" s="166"/>
      <c r="I69" s="166">
        <f>SUM(I70:I79)</f>
        <v>0</v>
      </c>
      <c r="J69" s="166"/>
      <c r="K69" s="166">
        <f>SUM(K70:K79)</f>
        <v>0</v>
      </c>
      <c r="L69" s="166"/>
      <c r="M69" s="166">
        <f>SUM(M70:M79)</f>
        <v>0</v>
      </c>
      <c r="N69" s="166"/>
      <c r="O69" s="166">
        <f>SUM(O70:O79)</f>
        <v>0</v>
      </c>
      <c r="P69" s="166"/>
      <c r="Q69" s="166">
        <f>SUM(Q70:Q79)</f>
        <v>0</v>
      </c>
      <c r="R69" s="166"/>
      <c r="S69" s="166"/>
      <c r="T69" s="167"/>
      <c r="U69" s="161"/>
      <c r="V69" s="161">
        <f>SUM(V70:V79)</f>
        <v>18.46</v>
      </c>
      <c r="W69" s="161"/>
      <c r="X69" s="161"/>
      <c r="AG69" t="s">
        <v>175</v>
      </c>
    </row>
    <row r="70" spans="1:60" outlineLevel="1" x14ac:dyDescent="0.2">
      <c r="A70" s="172">
        <v>30</v>
      </c>
      <c r="B70" s="173" t="s">
        <v>558</v>
      </c>
      <c r="C70" s="183" t="s">
        <v>559</v>
      </c>
      <c r="D70" s="174" t="s">
        <v>250</v>
      </c>
      <c r="E70" s="175">
        <v>83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7"/>
      <c r="S70" s="177" t="s">
        <v>179</v>
      </c>
      <c r="T70" s="178" t="s">
        <v>180</v>
      </c>
      <c r="U70" s="157">
        <v>5.0500000000000003E-2</v>
      </c>
      <c r="V70" s="157">
        <f>ROUND(E70*U70,2)</f>
        <v>4.1900000000000004</v>
      </c>
      <c r="W70" s="157"/>
      <c r="X70" s="157" t="s">
        <v>231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409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59"/>
      <c r="D71" s="260"/>
      <c r="E71" s="260"/>
      <c r="F71" s="260"/>
      <c r="G71" s="260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2">
        <v>31</v>
      </c>
      <c r="B72" s="173" t="s">
        <v>560</v>
      </c>
      <c r="C72" s="183" t="s">
        <v>561</v>
      </c>
      <c r="D72" s="174" t="s">
        <v>334</v>
      </c>
      <c r="E72" s="175">
        <v>30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7"/>
      <c r="S72" s="177" t="s">
        <v>179</v>
      </c>
      <c r="T72" s="178" t="s">
        <v>180</v>
      </c>
      <c r="U72" s="157">
        <v>5.0959999999999998E-2</v>
      </c>
      <c r="V72" s="157">
        <f>ROUND(E72*U72,2)</f>
        <v>1.53</v>
      </c>
      <c r="W72" s="157"/>
      <c r="X72" s="157" t="s">
        <v>231</v>
      </c>
      <c r="Y72" s="147"/>
      <c r="Z72" s="147"/>
      <c r="AA72" s="147"/>
      <c r="AB72" s="147"/>
      <c r="AC72" s="147"/>
      <c r="AD72" s="147"/>
      <c r="AE72" s="147"/>
      <c r="AF72" s="147"/>
      <c r="AG72" s="147" t="s">
        <v>232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259"/>
      <c r="D73" s="260"/>
      <c r="E73" s="260"/>
      <c r="F73" s="260"/>
      <c r="G73" s="260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7"/>
      <c r="Z73" s="147"/>
      <c r="AA73" s="147"/>
      <c r="AB73" s="147"/>
      <c r="AC73" s="147"/>
      <c r="AD73" s="147"/>
      <c r="AE73" s="147"/>
      <c r="AF73" s="147"/>
      <c r="AG73" s="147" t="s">
        <v>185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2">
        <v>32</v>
      </c>
      <c r="B74" s="173" t="s">
        <v>562</v>
      </c>
      <c r="C74" s="183" t="s">
        <v>563</v>
      </c>
      <c r="D74" s="174" t="s">
        <v>334</v>
      </c>
      <c r="E74" s="175">
        <v>250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7"/>
      <c r="S74" s="177" t="s">
        <v>179</v>
      </c>
      <c r="T74" s="178" t="s">
        <v>180</v>
      </c>
      <c r="U74" s="157">
        <v>5.0959999999999998E-2</v>
      </c>
      <c r="V74" s="157">
        <f>ROUND(E74*U74,2)</f>
        <v>12.74</v>
      </c>
      <c r="W74" s="157"/>
      <c r="X74" s="157" t="s">
        <v>231</v>
      </c>
      <c r="Y74" s="147"/>
      <c r="Z74" s="147"/>
      <c r="AA74" s="147"/>
      <c r="AB74" s="147"/>
      <c r="AC74" s="147"/>
      <c r="AD74" s="147"/>
      <c r="AE74" s="147"/>
      <c r="AF74" s="147"/>
      <c r="AG74" s="147" t="s">
        <v>232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259"/>
      <c r="D75" s="260"/>
      <c r="E75" s="260"/>
      <c r="F75" s="260"/>
      <c r="G75" s="260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7"/>
      <c r="Z75" s="147"/>
      <c r="AA75" s="147"/>
      <c r="AB75" s="147"/>
      <c r="AC75" s="147"/>
      <c r="AD75" s="147"/>
      <c r="AE75" s="147"/>
      <c r="AF75" s="147"/>
      <c r="AG75" s="147" t="s">
        <v>185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2">
        <v>33</v>
      </c>
      <c r="B76" s="173" t="s">
        <v>564</v>
      </c>
      <c r="C76" s="183" t="s">
        <v>565</v>
      </c>
      <c r="D76" s="174" t="s">
        <v>334</v>
      </c>
      <c r="E76" s="175">
        <v>30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1.2999999999999999E-4</v>
      </c>
      <c r="O76" s="177">
        <f>ROUND(E76*N76,2)</f>
        <v>0</v>
      </c>
      <c r="P76" s="177">
        <v>0</v>
      </c>
      <c r="Q76" s="177">
        <f>ROUND(E76*P76,2)</f>
        <v>0</v>
      </c>
      <c r="R76" s="177"/>
      <c r="S76" s="177" t="s">
        <v>179</v>
      </c>
      <c r="T76" s="178" t="s">
        <v>180</v>
      </c>
      <c r="U76" s="157">
        <v>0</v>
      </c>
      <c r="V76" s="157">
        <f>ROUND(E76*U76,2)</f>
        <v>0</v>
      </c>
      <c r="W76" s="157"/>
      <c r="X76" s="157" t="s">
        <v>415</v>
      </c>
      <c r="Y76" s="147"/>
      <c r="Z76" s="147"/>
      <c r="AA76" s="147"/>
      <c r="AB76" s="147"/>
      <c r="AC76" s="147"/>
      <c r="AD76" s="147"/>
      <c r="AE76" s="147"/>
      <c r="AF76" s="147"/>
      <c r="AG76" s="147" t="s">
        <v>416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54"/>
      <c r="B77" s="155"/>
      <c r="C77" s="259"/>
      <c r="D77" s="260"/>
      <c r="E77" s="260"/>
      <c r="F77" s="260"/>
      <c r="G77" s="260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7"/>
      <c r="Z77" s="147"/>
      <c r="AA77" s="147"/>
      <c r="AB77" s="147"/>
      <c r="AC77" s="147"/>
      <c r="AD77" s="147"/>
      <c r="AE77" s="147"/>
      <c r="AF77" s="147"/>
      <c r="AG77" s="147" t="s">
        <v>185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2">
        <v>34</v>
      </c>
      <c r="B78" s="173" t="s">
        <v>566</v>
      </c>
      <c r="C78" s="183" t="s">
        <v>567</v>
      </c>
      <c r="D78" s="174" t="s">
        <v>555</v>
      </c>
      <c r="E78" s="175">
        <v>250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7"/>
      <c r="S78" s="177" t="s">
        <v>179</v>
      </c>
      <c r="T78" s="178" t="s">
        <v>180</v>
      </c>
      <c r="U78" s="157">
        <v>0</v>
      </c>
      <c r="V78" s="157">
        <f>ROUND(E78*U78,2)</f>
        <v>0</v>
      </c>
      <c r="W78" s="157"/>
      <c r="X78" s="157" t="s">
        <v>415</v>
      </c>
      <c r="Y78" s="147"/>
      <c r="Z78" s="147"/>
      <c r="AA78" s="147"/>
      <c r="AB78" s="147"/>
      <c r="AC78" s="147"/>
      <c r="AD78" s="147"/>
      <c r="AE78" s="147"/>
      <c r="AF78" s="147"/>
      <c r="AG78" s="147" t="s">
        <v>490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259"/>
      <c r="D79" s="260"/>
      <c r="E79" s="260"/>
      <c r="F79" s="260"/>
      <c r="G79" s="260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7"/>
      <c r="Z79" s="147"/>
      <c r="AA79" s="147"/>
      <c r="AB79" s="147"/>
      <c r="AC79" s="147"/>
      <c r="AD79" s="147"/>
      <c r="AE79" s="147"/>
      <c r="AF79" s="147"/>
      <c r="AG79" s="147" t="s">
        <v>185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x14ac:dyDescent="0.2">
      <c r="A80" s="162" t="s">
        <v>174</v>
      </c>
      <c r="B80" s="163" t="s">
        <v>72</v>
      </c>
      <c r="C80" s="182" t="s">
        <v>73</v>
      </c>
      <c r="D80" s="164"/>
      <c r="E80" s="165"/>
      <c r="F80" s="166"/>
      <c r="G80" s="166">
        <f>SUMIF(AG81:AG100,"&lt;&gt;NOR",G81:G100)</f>
        <v>0</v>
      </c>
      <c r="H80" s="166"/>
      <c r="I80" s="166">
        <f>SUM(I81:I100)</f>
        <v>0</v>
      </c>
      <c r="J80" s="166"/>
      <c r="K80" s="166">
        <f>SUM(K81:K100)</f>
        <v>0</v>
      </c>
      <c r="L80" s="166"/>
      <c r="M80" s="166">
        <f>SUM(M81:M100)</f>
        <v>0</v>
      </c>
      <c r="N80" s="166"/>
      <c r="O80" s="166">
        <f>SUM(O81:O100)</f>
        <v>0</v>
      </c>
      <c r="P80" s="166"/>
      <c r="Q80" s="166">
        <f>SUM(Q81:Q100)</f>
        <v>0</v>
      </c>
      <c r="R80" s="166"/>
      <c r="S80" s="166"/>
      <c r="T80" s="167"/>
      <c r="U80" s="161"/>
      <c r="V80" s="161">
        <f>SUM(V81:V100)</f>
        <v>20</v>
      </c>
      <c r="W80" s="161"/>
      <c r="X80" s="161"/>
      <c r="AG80" t="s">
        <v>175</v>
      </c>
    </row>
    <row r="81" spans="1:60" outlineLevel="1" x14ac:dyDescent="0.2">
      <c r="A81" s="172">
        <v>35</v>
      </c>
      <c r="B81" s="173" t="s">
        <v>568</v>
      </c>
      <c r="C81" s="183" t="s">
        <v>569</v>
      </c>
      <c r="D81" s="174" t="s">
        <v>482</v>
      </c>
      <c r="E81" s="175">
        <v>1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 t="s">
        <v>179</v>
      </c>
      <c r="T81" s="178" t="s">
        <v>180</v>
      </c>
      <c r="U81" s="157">
        <v>0</v>
      </c>
      <c r="V81" s="157">
        <f>ROUND(E81*U81,2)</f>
        <v>0</v>
      </c>
      <c r="W81" s="157"/>
      <c r="X81" s="157" t="s">
        <v>231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9"/>
      <c r="D82" s="260"/>
      <c r="E82" s="260"/>
      <c r="F82" s="260"/>
      <c r="G82" s="260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2">
        <v>36</v>
      </c>
      <c r="B83" s="173" t="s">
        <v>570</v>
      </c>
      <c r="C83" s="183" t="s">
        <v>571</v>
      </c>
      <c r="D83" s="174" t="s">
        <v>482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179</v>
      </c>
      <c r="T83" s="178" t="s">
        <v>180</v>
      </c>
      <c r="U83" s="157">
        <v>0</v>
      </c>
      <c r="V83" s="157">
        <f>ROUND(E83*U83,2)</f>
        <v>0</v>
      </c>
      <c r="W83" s="157"/>
      <c r="X83" s="157" t="s">
        <v>231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409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9"/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2">
        <v>37</v>
      </c>
      <c r="B85" s="173" t="s">
        <v>572</v>
      </c>
      <c r="C85" s="183" t="s">
        <v>573</v>
      </c>
      <c r="D85" s="174" t="s">
        <v>482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/>
      <c r="S85" s="177" t="s">
        <v>179</v>
      </c>
      <c r="T85" s="178" t="s">
        <v>180</v>
      </c>
      <c r="U85" s="157">
        <v>0</v>
      </c>
      <c r="V85" s="157">
        <f>ROUND(E85*U85,2)</f>
        <v>0</v>
      </c>
      <c r="W85" s="157"/>
      <c r="X85" s="157" t="s">
        <v>231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409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59"/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2">
        <v>38</v>
      </c>
      <c r="B87" s="173" t="s">
        <v>574</v>
      </c>
      <c r="C87" s="183" t="s">
        <v>575</v>
      </c>
      <c r="D87" s="174" t="s">
        <v>576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7"/>
      <c r="S87" s="177" t="s">
        <v>179</v>
      </c>
      <c r="T87" s="178" t="s">
        <v>180</v>
      </c>
      <c r="U87" s="157">
        <v>1</v>
      </c>
      <c r="V87" s="157">
        <f>ROUND(E87*U87,2)</f>
        <v>4</v>
      </c>
      <c r="W87" s="157"/>
      <c r="X87" s="157" t="s">
        <v>231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409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9"/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2">
        <v>39</v>
      </c>
      <c r="B89" s="173" t="s">
        <v>577</v>
      </c>
      <c r="C89" s="183" t="s">
        <v>578</v>
      </c>
      <c r="D89" s="174" t="s">
        <v>576</v>
      </c>
      <c r="E89" s="175">
        <v>16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/>
      <c r="S89" s="177" t="s">
        <v>179</v>
      </c>
      <c r="T89" s="178" t="s">
        <v>180</v>
      </c>
      <c r="U89" s="157">
        <v>1</v>
      </c>
      <c r="V89" s="157">
        <f>ROUND(E89*U89,2)</f>
        <v>16</v>
      </c>
      <c r="W89" s="157"/>
      <c r="X89" s="157" t="s">
        <v>231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409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9"/>
      <c r="D90" s="260"/>
      <c r="E90" s="260"/>
      <c r="F90" s="260"/>
      <c r="G90" s="260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2">
        <v>40</v>
      </c>
      <c r="B91" s="173" t="s">
        <v>579</v>
      </c>
      <c r="C91" s="183" t="s">
        <v>580</v>
      </c>
      <c r="D91" s="174" t="s">
        <v>482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 t="s">
        <v>179</v>
      </c>
      <c r="T91" s="178" t="s">
        <v>180</v>
      </c>
      <c r="U91" s="157">
        <v>0</v>
      </c>
      <c r="V91" s="157">
        <f>ROUND(E91*U91,2)</f>
        <v>0</v>
      </c>
      <c r="W91" s="157"/>
      <c r="X91" s="157" t="s">
        <v>415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490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9"/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185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2">
        <v>41</v>
      </c>
      <c r="B93" s="173" t="s">
        <v>581</v>
      </c>
      <c r="C93" s="183" t="s">
        <v>582</v>
      </c>
      <c r="D93" s="174" t="s">
        <v>576</v>
      </c>
      <c r="E93" s="175">
        <v>32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179</v>
      </c>
      <c r="T93" s="178" t="s">
        <v>180</v>
      </c>
      <c r="U93" s="157">
        <v>0</v>
      </c>
      <c r="V93" s="157">
        <f>ROUND(E93*U93,2)</f>
        <v>0</v>
      </c>
      <c r="W93" s="157"/>
      <c r="X93" s="157" t="s">
        <v>415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490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9"/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2">
        <v>42</v>
      </c>
      <c r="B95" s="173" t="s">
        <v>583</v>
      </c>
      <c r="C95" s="183" t="s">
        <v>584</v>
      </c>
      <c r="D95" s="174" t="s">
        <v>482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/>
      <c r="S95" s="177" t="s">
        <v>179</v>
      </c>
      <c r="T95" s="178" t="s">
        <v>180</v>
      </c>
      <c r="U95" s="157">
        <v>0</v>
      </c>
      <c r="V95" s="157">
        <f>ROUND(E95*U95,2)</f>
        <v>0</v>
      </c>
      <c r="W95" s="157"/>
      <c r="X95" s="157" t="s">
        <v>415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490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9"/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2">
        <v>43</v>
      </c>
      <c r="B97" s="173" t="s">
        <v>585</v>
      </c>
      <c r="C97" s="183" t="s">
        <v>586</v>
      </c>
      <c r="D97" s="174" t="s">
        <v>482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179</v>
      </c>
      <c r="T97" s="178" t="s">
        <v>180</v>
      </c>
      <c r="U97" s="157">
        <v>0</v>
      </c>
      <c r="V97" s="157">
        <f>ROUND(E97*U97,2)</f>
        <v>0</v>
      </c>
      <c r="W97" s="157"/>
      <c r="X97" s="157" t="s">
        <v>415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490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9"/>
      <c r="D98" s="260"/>
      <c r="E98" s="260"/>
      <c r="F98" s="260"/>
      <c r="G98" s="260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2">
        <v>44</v>
      </c>
      <c r="B99" s="173" t="s">
        <v>587</v>
      </c>
      <c r="C99" s="183" t="s">
        <v>588</v>
      </c>
      <c r="D99" s="174" t="s">
        <v>482</v>
      </c>
      <c r="E99" s="175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 t="s">
        <v>179</v>
      </c>
      <c r="T99" s="178" t="s">
        <v>180</v>
      </c>
      <c r="U99" s="157">
        <v>0</v>
      </c>
      <c r="V99" s="157">
        <f>ROUND(E99*U99,2)</f>
        <v>0</v>
      </c>
      <c r="W99" s="157"/>
      <c r="X99" s="157" t="s">
        <v>589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590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9"/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x14ac:dyDescent="0.2">
      <c r="A101" s="162" t="s">
        <v>174</v>
      </c>
      <c r="B101" s="163" t="s">
        <v>83</v>
      </c>
      <c r="C101" s="182" t="s">
        <v>84</v>
      </c>
      <c r="D101" s="164"/>
      <c r="E101" s="165"/>
      <c r="F101" s="166"/>
      <c r="G101" s="166">
        <f>SUMIF(AG102:AG103,"&lt;&gt;NOR",G102:G103)</f>
        <v>0</v>
      </c>
      <c r="H101" s="166"/>
      <c r="I101" s="166">
        <f>SUM(I102:I103)</f>
        <v>0</v>
      </c>
      <c r="J101" s="166"/>
      <c r="K101" s="166">
        <f>SUM(K102:K103)</f>
        <v>0</v>
      </c>
      <c r="L101" s="166"/>
      <c r="M101" s="166">
        <f>SUM(M102:M103)</f>
        <v>0</v>
      </c>
      <c r="N101" s="166"/>
      <c r="O101" s="166">
        <f>SUM(O102:O103)</f>
        <v>0</v>
      </c>
      <c r="P101" s="166"/>
      <c r="Q101" s="166">
        <f>SUM(Q102:Q103)</f>
        <v>0</v>
      </c>
      <c r="R101" s="166"/>
      <c r="S101" s="166"/>
      <c r="T101" s="167"/>
      <c r="U101" s="161"/>
      <c r="V101" s="161">
        <f>SUM(V102:V103)</f>
        <v>0</v>
      </c>
      <c r="W101" s="161"/>
      <c r="X101" s="161"/>
      <c r="AG101" t="s">
        <v>175</v>
      </c>
    </row>
    <row r="102" spans="1:60" outlineLevel="1" x14ac:dyDescent="0.2">
      <c r="A102" s="172">
        <v>45</v>
      </c>
      <c r="B102" s="173" t="s">
        <v>591</v>
      </c>
      <c r="C102" s="183" t="s">
        <v>592</v>
      </c>
      <c r="D102" s="174" t="s">
        <v>482</v>
      </c>
      <c r="E102" s="175">
        <v>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7"/>
      <c r="S102" s="177" t="s">
        <v>179</v>
      </c>
      <c r="T102" s="178" t="s">
        <v>180</v>
      </c>
      <c r="U102" s="157">
        <v>0</v>
      </c>
      <c r="V102" s="157">
        <f>ROUND(E102*U102,2)</f>
        <v>0</v>
      </c>
      <c r="W102" s="157"/>
      <c r="X102" s="157" t="s">
        <v>415</v>
      </c>
      <c r="Y102" s="147"/>
      <c r="Z102" s="147"/>
      <c r="AA102" s="147"/>
      <c r="AB102" s="147"/>
      <c r="AC102" s="147"/>
      <c r="AD102" s="147"/>
      <c r="AE102" s="147"/>
      <c r="AF102" s="147"/>
      <c r="AG102" s="147" t="s">
        <v>416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259"/>
      <c r="D103" s="260"/>
      <c r="E103" s="260"/>
      <c r="F103" s="260"/>
      <c r="G103" s="260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7"/>
      <c r="Z103" s="147"/>
      <c r="AA103" s="147"/>
      <c r="AB103" s="147"/>
      <c r="AC103" s="147"/>
      <c r="AD103" s="147"/>
      <c r="AE103" s="147"/>
      <c r="AF103" s="147"/>
      <c r="AG103" s="147" t="s">
        <v>185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3"/>
      <c r="B104" s="4"/>
      <c r="C104" s="185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AE104">
        <v>15</v>
      </c>
      <c r="AF104">
        <v>21</v>
      </c>
      <c r="AG104" t="s">
        <v>161</v>
      </c>
    </row>
    <row r="105" spans="1:60" x14ac:dyDescent="0.2">
      <c r="A105" s="150"/>
      <c r="B105" s="151" t="s">
        <v>29</v>
      </c>
      <c r="C105" s="186"/>
      <c r="D105" s="152"/>
      <c r="E105" s="153"/>
      <c r="F105" s="153"/>
      <c r="G105" s="181">
        <f>G8+G45+G52+G69+G80+G101</f>
        <v>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f>SUMIF(L7:L103,AE104,G7:G103)</f>
        <v>0</v>
      </c>
      <c r="AF105">
        <f>SUMIF(L7:L103,AF104,G7:G103)</f>
        <v>0</v>
      </c>
      <c r="AG105" t="s">
        <v>207</v>
      </c>
    </row>
    <row r="106" spans="1:60" x14ac:dyDescent="0.2">
      <c r="C106" s="187"/>
      <c r="D106" s="10"/>
      <c r="AG106" t="s">
        <v>208</v>
      </c>
    </row>
    <row r="107" spans="1:60" x14ac:dyDescent="0.2">
      <c r="D107" s="10"/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49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8:G28"/>
    <mergeCell ref="C30:G30"/>
    <mergeCell ref="C32:G32"/>
    <mergeCell ref="C34:G34"/>
    <mergeCell ref="C62:G62"/>
    <mergeCell ref="C38:G38"/>
    <mergeCell ref="C40:G40"/>
    <mergeCell ref="C42:G42"/>
    <mergeCell ref="C44:G44"/>
    <mergeCell ref="C47:G47"/>
    <mergeCell ref="C49:G49"/>
    <mergeCell ref="C51:G51"/>
    <mergeCell ref="C54:G54"/>
    <mergeCell ref="C56:G56"/>
    <mergeCell ref="C58:G58"/>
    <mergeCell ref="C60:G60"/>
    <mergeCell ref="C88:G88"/>
    <mergeCell ref="C64:G64"/>
    <mergeCell ref="C66:G66"/>
    <mergeCell ref="C68:G68"/>
    <mergeCell ref="C71:G71"/>
    <mergeCell ref="C73:G73"/>
    <mergeCell ref="C75:G75"/>
    <mergeCell ref="C77:G77"/>
    <mergeCell ref="C79:G79"/>
    <mergeCell ref="C82:G82"/>
    <mergeCell ref="C84:G84"/>
    <mergeCell ref="C86:G86"/>
    <mergeCell ref="C103:G103"/>
    <mergeCell ref="C90:G90"/>
    <mergeCell ref="C92:G92"/>
    <mergeCell ref="C94:G94"/>
    <mergeCell ref="C96:G96"/>
    <mergeCell ref="C98:G98"/>
    <mergeCell ref="C100:G10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11" sqref="F1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0" t="s">
        <v>209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56</v>
      </c>
      <c r="C4" s="254" t="s">
        <v>57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50" t="s">
        <v>174</v>
      </c>
      <c r="B8" s="151" t="s">
        <v>87</v>
      </c>
      <c r="C8" s="186" t="s">
        <v>88</v>
      </c>
      <c r="D8" s="168"/>
      <c r="E8" s="169"/>
      <c r="F8" s="170"/>
      <c r="G8" s="170">
        <f>SUMIF(AG9:AG39,"&lt;&gt;NOR",G9:G39)</f>
        <v>0</v>
      </c>
      <c r="H8" s="170"/>
      <c r="I8" s="170">
        <f>SUM(I9:I39)</f>
        <v>0</v>
      </c>
      <c r="J8" s="170"/>
      <c r="K8" s="170">
        <f>SUM(K9:K39)</f>
        <v>0</v>
      </c>
      <c r="L8" s="170"/>
      <c r="M8" s="170">
        <f>SUM(M9:M39)</f>
        <v>0</v>
      </c>
      <c r="N8" s="170"/>
      <c r="O8" s="170">
        <f>SUM(O9:O39)</f>
        <v>0</v>
      </c>
      <c r="P8" s="170"/>
      <c r="Q8" s="170">
        <f>SUM(Q9:Q39)</f>
        <v>0</v>
      </c>
      <c r="R8" s="170"/>
      <c r="S8" s="170"/>
      <c r="T8" s="171"/>
      <c r="U8" s="161"/>
      <c r="V8" s="161">
        <f>SUM(V9:V39)</f>
        <v>0</v>
      </c>
      <c r="W8" s="161"/>
      <c r="X8" s="161"/>
      <c r="AG8" t="s">
        <v>175</v>
      </c>
    </row>
    <row r="9" spans="1:60" outlineLevel="1" x14ac:dyDescent="0.2">
      <c r="A9" s="154"/>
      <c r="B9" s="155"/>
      <c r="C9" s="244" t="s">
        <v>593</v>
      </c>
      <c r="D9" s="245"/>
      <c r="E9" s="245"/>
      <c r="F9" s="245"/>
      <c r="G9" s="245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47"/>
      <c r="Z9" s="147"/>
      <c r="AA9" s="147"/>
      <c r="AB9" s="147"/>
      <c r="AC9" s="147"/>
      <c r="AD9" s="147"/>
      <c r="AE9" s="147"/>
      <c r="AF9" s="147"/>
      <c r="AG9" s="147" t="s">
        <v>184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48" t="s">
        <v>594</v>
      </c>
      <c r="D10" s="249"/>
      <c r="E10" s="249"/>
      <c r="F10" s="249"/>
      <c r="G10" s="249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184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1</v>
      </c>
      <c r="B11" s="173" t="s">
        <v>595</v>
      </c>
      <c r="C11" s="183" t="s">
        <v>596</v>
      </c>
      <c r="D11" s="174" t="s">
        <v>474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179</v>
      </c>
      <c r="T11" s="178" t="s">
        <v>180</v>
      </c>
      <c r="U11" s="157">
        <v>0</v>
      </c>
      <c r="V11" s="157">
        <f>ROUND(E11*U11,2)</f>
        <v>0</v>
      </c>
      <c r="W11" s="157"/>
      <c r="X11" s="157" t="s">
        <v>231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409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44" t="s">
        <v>597</v>
      </c>
      <c r="D12" s="245"/>
      <c r="E12" s="245"/>
      <c r="F12" s="245"/>
      <c r="G12" s="245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184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246"/>
      <c r="D13" s="247"/>
      <c r="E13" s="247"/>
      <c r="F13" s="247"/>
      <c r="G13" s="24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7"/>
      <c r="Z13" s="147"/>
      <c r="AA13" s="147"/>
      <c r="AB13" s="147"/>
      <c r="AC13" s="147"/>
      <c r="AD13" s="147"/>
      <c r="AE13" s="147"/>
      <c r="AF13" s="147"/>
      <c r="AG13" s="147" t="s">
        <v>185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2">
        <v>2</v>
      </c>
      <c r="B14" s="173" t="s">
        <v>598</v>
      </c>
      <c r="C14" s="183" t="s">
        <v>599</v>
      </c>
      <c r="D14" s="174" t="s">
        <v>474</v>
      </c>
      <c r="E14" s="175">
        <v>6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7"/>
      <c r="S14" s="177" t="s">
        <v>179</v>
      </c>
      <c r="T14" s="178" t="s">
        <v>180</v>
      </c>
      <c r="U14" s="157">
        <v>0</v>
      </c>
      <c r="V14" s="157">
        <f>ROUND(E14*U14,2)</f>
        <v>0</v>
      </c>
      <c r="W14" s="157"/>
      <c r="X14" s="157" t="s">
        <v>231</v>
      </c>
      <c r="Y14" s="147"/>
      <c r="Z14" s="147"/>
      <c r="AA14" s="147"/>
      <c r="AB14" s="147"/>
      <c r="AC14" s="147"/>
      <c r="AD14" s="147"/>
      <c r="AE14" s="147"/>
      <c r="AF14" s="147"/>
      <c r="AG14" s="147" t="s">
        <v>409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54"/>
      <c r="B15" s="155"/>
      <c r="C15" s="259"/>
      <c r="D15" s="260"/>
      <c r="E15" s="260"/>
      <c r="F15" s="260"/>
      <c r="G15" s="260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7"/>
      <c r="Z15" s="147"/>
      <c r="AA15" s="147"/>
      <c r="AB15" s="147"/>
      <c r="AC15" s="147"/>
      <c r="AD15" s="147"/>
      <c r="AE15" s="147"/>
      <c r="AF15" s="147"/>
      <c r="AG15" s="147" t="s">
        <v>185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2">
        <v>3</v>
      </c>
      <c r="B16" s="173" t="s">
        <v>600</v>
      </c>
      <c r="C16" s="183" t="s">
        <v>601</v>
      </c>
      <c r="D16" s="174" t="s">
        <v>474</v>
      </c>
      <c r="E16" s="175">
        <v>6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0</v>
      </c>
      <c r="O16" s="177">
        <f>ROUND(E16*N16,2)</f>
        <v>0</v>
      </c>
      <c r="P16" s="177">
        <v>0</v>
      </c>
      <c r="Q16" s="177">
        <f>ROUND(E16*P16,2)</f>
        <v>0</v>
      </c>
      <c r="R16" s="177"/>
      <c r="S16" s="177" t="s">
        <v>179</v>
      </c>
      <c r="T16" s="178" t="s">
        <v>180</v>
      </c>
      <c r="U16" s="157">
        <v>0</v>
      </c>
      <c r="V16" s="157">
        <f>ROUND(E16*U16,2)</f>
        <v>0</v>
      </c>
      <c r="W16" s="157"/>
      <c r="X16" s="157" t="s">
        <v>231</v>
      </c>
      <c r="Y16" s="147"/>
      <c r="Z16" s="147"/>
      <c r="AA16" s="147"/>
      <c r="AB16" s="147"/>
      <c r="AC16" s="147"/>
      <c r="AD16" s="147"/>
      <c r="AE16" s="147"/>
      <c r="AF16" s="147"/>
      <c r="AG16" s="147" t="s">
        <v>409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54"/>
      <c r="B17" s="155"/>
      <c r="C17" s="259"/>
      <c r="D17" s="260"/>
      <c r="E17" s="260"/>
      <c r="F17" s="260"/>
      <c r="G17" s="260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7"/>
      <c r="Z17" s="147"/>
      <c r="AA17" s="147"/>
      <c r="AB17" s="147"/>
      <c r="AC17" s="147"/>
      <c r="AD17" s="147"/>
      <c r="AE17" s="147"/>
      <c r="AF17" s="147"/>
      <c r="AG17" s="147" t="s">
        <v>185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2">
        <v>4</v>
      </c>
      <c r="B18" s="173" t="s">
        <v>602</v>
      </c>
      <c r="C18" s="183" t="s">
        <v>603</v>
      </c>
      <c r="D18" s="174" t="s">
        <v>474</v>
      </c>
      <c r="E18" s="175">
        <v>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7"/>
      <c r="S18" s="177" t="s">
        <v>179</v>
      </c>
      <c r="T18" s="178" t="s">
        <v>180</v>
      </c>
      <c r="U18" s="157">
        <v>0</v>
      </c>
      <c r="V18" s="157">
        <f>ROUND(E18*U18,2)</f>
        <v>0</v>
      </c>
      <c r="W18" s="157"/>
      <c r="X18" s="157" t="s">
        <v>231</v>
      </c>
      <c r="Y18" s="147"/>
      <c r="Z18" s="147"/>
      <c r="AA18" s="147"/>
      <c r="AB18" s="147"/>
      <c r="AC18" s="147"/>
      <c r="AD18" s="147"/>
      <c r="AE18" s="147"/>
      <c r="AF18" s="147"/>
      <c r="AG18" s="147" t="s">
        <v>409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54"/>
      <c r="B19" s="155"/>
      <c r="C19" s="259"/>
      <c r="D19" s="260"/>
      <c r="E19" s="260"/>
      <c r="F19" s="260"/>
      <c r="G19" s="260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7"/>
      <c r="Z19" s="147"/>
      <c r="AA19" s="147"/>
      <c r="AB19" s="147"/>
      <c r="AC19" s="147"/>
      <c r="AD19" s="147"/>
      <c r="AE19" s="147"/>
      <c r="AF19" s="147"/>
      <c r="AG19" s="147" t="s">
        <v>185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2">
        <v>5</v>
      </c>
      <c r="B20" s="173" t="s">
        <v>604</v>
      </c>
      <c r="C20" s="183" t="s">
        <v>605</v>
      </c>
      <c r="D20" s="174" t="s">
        <v>474</v>
      </c>
      <c r="E20" s="175">
        <v>6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/>
      <c r="S20" s="177" t="s">
        <v>179</v>
      </c>
      <c r="T20" s="178" t="s">
        <v>180</v>
      </c>
      <c r="U20" s="157">
        <v>0</v>
      </c>
      <c r="V20" s="157">
        <f>ROUND(E20*U20,2)</f>
        <v>0</v>
      </c>
      <c r="W20" s="157"/>
      <c r="X20" s="157" t="s">
        <v>231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409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9"/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2">
        <v>6</v>
      </c>
      <c r="B22" s="173" t="s">
        <v>606</v>
      </c>
      <c r="C22" s="183" t="s">
        <v>607</v>
      </c>
      <c r="D22" s="174" t="s">
        <v>474</v>
      </c>
      <c r="E22" s="175">
        <v>1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179</v>
      </c>
      <c r="T22" s="178" t="s">
        <v>180</v>
      </c>
      <c r="U22" s="157">
        <v>0</v>
      </c>
      <c r="V22" s="157">
        <f>ROUND(E22*U22,2)</f>
        <v>0</v>
      </c>
      <c r="W22" s="157"/>
      <c r="X22" s="157" t="s">
        <v>231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409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44" t="s">
        <v>608</v>
      </c>
      <c r="D23" s="245"/>
      <c r="E23" s="245"/>
      <c r="F23" s="245"/>
      <c r="G23" s="245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184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54"/>
      <c r="B24" s="155"/>
      <c r="C24" s="246"/>
      <c r="D24" s="247"/>
      <c r="E24" s="247"/>
      <c r="F24" s="247"/>
      <c r="G24" s="24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7"/>
      <c r="Z24" s="147"/>
      <c r="AA24" s="147"/>
      <c r="AB24" s="147"/>
      <c r="AC24" s="147"/>
      <c r="AD24" s="147"/>
      <c r="AE24" s="147"/>
      <c r="AF24" s="147"/>
      <c r="AG24" s="147" t="s">
        <v>185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7</v>
      </c>
      <c r="B25" s="173" t="s">
        <v>609</v>
      </c>
      <c r="C25" s="183" t="s">
        <v>610</v>
      </c>
      <c r="D25" s="174" t="s">
        <v>334</v>
      </c>
      <c r="E25" s="175">
        <v>150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179</v>
      </c>
      <c r="T25" s="178" t="s">
        <v>180</v>
      </c>
      <c r="U25" s="157">
        <v>0</v>
      </c>
      <c r="V25" s="157">
        <f>ROUND(E25*U25,2)</f>
        <v>0</v>
      </c>
      <c r="W25" s="157"/>
      <c r="X25" s="157" t="s">
        <v>231</v>
      </c>
      <c r="Y25" s="147"/>
      <c r="Z25" s="147"/>
      <c r="AA25" s="147"/>
      <c r="AB25" s="147"/>
      <c r="AC25" s="147"/>
      <c r="AD25" s="147"/>
      <c r="AE25" s="147"/>
      <c r="AF25" s="147"/>
      <c r="AG25" s="147" t="s">
        <v>409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54"/>
      <c r="B26" s="155"/>
      <c r="C26" s="259"/>
      <c r="D26" s="260"/>
      <c r="E26" s="260"/>
      <c r="F26" s="260"/>
      <c r="G26" s="260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7"/>
      <c r="Z26" s="147"/>
      <c r="AA26" s="147"/>
      <c r="AB26" s="147"/>
      <c r="AC26" s="147"/>
      <c r="AD26" s="147"/>
      <c r="AE26" s="147"/>
      <c r="AF26" s="147"/>
      <c r="AG26" s="147" t="s">
        <v>185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2">
        <v>8</v>
      </c>
      <c r="B27" s="173" t="s">
        <v>611</v>
      </c>
      <c r="C27" s="183" t="s">
        <v>612</v>
      </c>
      <c r="D27" s="174" t="s">
        <v>334</v>
      </c>
      <c r="E27" s="175">
        <v>150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179</v>
      </c>
      <c r="T27" s="178" t="s">
        <v>180</v>
      </c>
      <c r="U27" s="157">
        <v>0</v>
      </c>
      <c r="V27" s="157">
        <f>ROUND(E27*U27,2)</f>
        <v>0</v>
      </c>
      <c r="W27" s="157"/>
      <c r="X27" s="157" t="s">
        <v>231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409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44" t="s">
        <v>613</v>
      </c>
      <c r="D28" s="245"/>
      <c r="E28" s="245"/>
      <c r="F28" s="245"/>
      <c r="G28" s="245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184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246"/>
      <c r="D29" s="247"/>
      <c r="E29" s="247"/>
      <c r="F29" s="247"/>
      <c r="G29" s="24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7"/>
      <c r="Z29" s="147"/>
      <c r="AA29" s="147"/>
      <c r="AB29" s="147"/>
      <c r="AC29" s="147"/>
      <c r="AD29" s="147"/>
      <c r="AE29" s="147"/>
      <c r="AF29" s="147"/>
      <c r="AG29" s="147" t="s">
        <v>185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2">
        <v>9</v>
      </c>
      <c r="B30" s="173" t="s">
        <v>614</v>
      </c>
      <c r="C30" s="183" t="s">
        <v>615</v>
      </c>
      <c r="D30" s="174" t="s">
        <v>474</v>
      </c>
      <c r="E30" s="175">
        <v>1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7"/>
      <c r="S30" s="177" t="s">
        <v>179</v>
      </c>
      <c r="T30" s="178" t="s">
        <v>180</v>
      </c>
      <c r="U30" s="157">
        <v>0</v>
      </c>
      <c r="V30" s="157">
        <f>ROUND(E30*U30,2)</f>
        <v>0</v>
      </c>
      <c r="W30" s="157"/>
      <c r="X30" s="157" t="s">
        <v>231</v>
      </c>
      <c r="Y30" s="147"/>
      <c r="Z30" s="147"/>
      <c r="AA30" s="147"/>
      <c r="AB30" s="147"/>
      <c r="AC30" s="147"/>
      <c r="AD30" s="147"/>
      <c r="AE30" s="147"/>
      <c r="AF30" s="147"/>
      <c r="AG30" s="147" t="s">
        <v>409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259"/>
      <c r="D31" s="260"/>
      <c r="E31" s="260"/>
      <c r="F31" s="260"/>
      <c r="G31" s="260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7"/>
      <c r="Z31" s="147"/>
      <c r="AA31" s="147"/>
      <c r="AB31" s="147"/>
      <c r="AC31" s="147"/>
      <c r="AD31" s="147"/>
      <c r="AE31" s="147"/>
      <c r="AF31" s="147"/>
      <c r="AG31" s="147" t="s">
        <v>185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2">
        <v>10</v>
      </c>
      <c r="B32" s="173" t="s">
        <v>616</v>
      </c>
      <c r="C32" s="183" t="s">
        <v>617</v>
      </c>
      <c r="D32" s="174" t="s">
        <v>474</v>
      </c>
      <c r="E32" s="175">
        <v>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/>
      <c r="S32" s="177" t="s">
        <v>179</v>
      </c>
      <c r="T32" s="178" t="s">
        <v>180</v>
      </c>
      <c r="U32" s="157">
        <v>0</v>
      </c>
      <c r="V32" s="157">
        <f>ROUND(E32*U32,2)</f>
        <v>0</v>
      </c>
      <c r="W32" s="157"/>
      <c r="X32" s="157" t="s">
        <v>231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409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9"/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2">
        <v>11</v>
      </c>
      <c r="B34" s="173" t="s">
        <v>618</v>
      </c>
      <c r="C34" s="183" t="s">
        <v>619</v>
      </c>
      <c r="D34" s="174" t="s">
        <v>474</v>
      </c>
      <c r="E34" s="175">
        <v>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/>
      <c r="S34" s="177" t="s">
        <v>179</v>
      </c>
      <c r="T34" s="178" t="s">
        <v>180</v>
      </c>
      <c r="U34" s="157">
        <v>0</v>
      </c>
      <c r="V34" s="157">
        <f>ROUND(E34*U34,2)</f>
        <v>0</v>
      </c>
      <c r="W34" s="157"/>
      <c r="X34" s="157" t="s">
        <v>231</v>
      </c>
      <c r="Y34" s="147"/>
      <c r="Z34" s="147"/>
      <c r="AA34" s="147"/>
      <c r="AB34" s="147"/>
      <c r="AC34" s="147"/>
      <c r="AD34" s="147"/>
      <c r="AE34" s="147"/>
      <c r="AF34" s="147"/>
      <c r="AG34" s="147" t="s">
        <v>409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259"/>
      <c r="D35" s="260"/>
      <c r="E35" s="260"/>
      <c r="F35" s="260"/>
      <c r="G35" s="260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7"/>
      <c r="Z35" s="147"/>
      <c r="AA35" s="147"/>
      <c r="AB35" s="147"/>
      <c r="AC35" s="147"/>
      <c r="AD35" s="147"/>
      <c r="AE35" s="147"/>
      <c r="AF35" s="147"/>
      <c r="AG35" s="147" t="s">
        <v>185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2">
        <v>12</v>
      </c>
      <c r="B36" s="173" t="s">
        <v>620</v>
      </c>
      <c r="C36" s="183" t="s">
        <v>621</v>
      </c>
      <c r="D36" s="174" t="s">
        <v>482</v>
      </c>
      <c r="E36" s="175">
        <v>1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7"/>
      <c r="S36" s="177" t="s">
        <v>179</v>
      </c>
      <c r="T36" s="178" t="s">
        <v>180</v>
      </c>
      <c r="U36" s="157">
        <v>0</v>
      </c>
      <c r="V36" s="157">
        <f>ROUND(E36*U36,2)</f>
        <v>0</v>
      </c>
      <c r="W36" s="157"/>
      <c r="X36" s="157" t="s">
        <v>231</v>
      </c>
      <c r="Y36" s="147"/>
      <c r="Z36" s="147"/>
      <c r="AA36" s="147"/>
      <c r="AB36" s="147"/>
      <c r="AC36" s="147"/>
      <c r="AD36" s="147"/>
      <c r="AE36" s="147"/>
      <c r="AF36" s="147"/>
      <c r="AG36" s="147" t="s">
        <v>409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259"/>
      <c r="D37" s="260"/>
      <c r="E37" s="260"/>
      <c r="F37" s="260"/>
      <c r="G37" s="260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7"/>
      <c r="Z37" s="147"/>
      <c r="AA37" s="147"/>
      <c r="AB37" s="147"/>
      <c r="AC37" s="147"/>
      <c r="AD37" s="147"/>
      <c r="AE37" s="147"/>
      <c r="AF37" s="147"/>
      <c r="AG37" s="147" t="s">
        <v>185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2">
        <v>13</v>
      </c>
      <c r="B38" s="173" t="s">
        <v>622</v>
      </c>
      <c r="C38" s="183" t="s">
        <v>623</v>
      </c>
      <c r="D38" s="174" t="s">
        <v>474</v>
      </c>
      <c r="E38" s="175">
        <v>6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/>
      <c r="S38" s="177" t="s">
        <v>179</v>
      </c>
      <c r="T38" s="178" t="s">
        <v>180</v>
      </c>
      <c r="U38" s="157">
        <v>0</v>
      </c>
      <c r="V38" s="157">
        <f>ROUND(E38*U38,2)</f>
        <v>0</v>
      </c>
      <c r="W38" s="157"/>
      <c r="X38" s="157" t="s">
        <v>231</v>
      </c>
      <c r="Y38" s="147"/>
      <c r="Z38" s="147"/>
      <c r="AA38" s="147"/>
      <c r="AB38" s="147"/>
      <c r="AC38" s="147"/>
      <c r="AD38" s="147"/>
      <c r="AE38" s="147"/>
      <c r="AF38" s="147"/>
      <c r="AG38" s="147" t="s">
        <v>409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54"/>
      <c r="B39" s="155"/>
      <c r="C39" s="259"/>
      <c r="D39" s="260"/>
      <c r="E39" s="260"/>
      <c r="F39" s="260"/>
      <c r="G39" s="260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7"/>
      <c r="Z39" s="147"/>
      <c r="AA39" s="147"/>
      <c r="AB39" s="147"/>
      <c r="AC39" s="147"/>
      <c r="AD39" s="147"/>
      <c r="AE39" s="147"/>
      <c r="AF39" s="147"/>
      <c r="AG39" s="147" t="s">
        <v>185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50" t="s">
        <v>174</v>
      </c>
      <c r="B40" s="151" t="s">
        <v>105</v>
      </c>
      <c r="C40" s="186" t="s">
        <v>106</v>
      </c>
      <c r="D40" s="168"/>
      <c r="E40" s="169"/>
      <c r="F40" s="170"/>
      <c r="G40" s="170">
        <f>SUMIF(AG41:AG54,"&lt;&gt;NOR",G41:G54)</f>
        <v>0</v>
      </c>
      <c r="H40" s="170"/>
      <c r="I40" s="170">
        <f>SUM(I41:I54)</f>
        <v>0</v>
      </c>
      <c r="J40" s="170"/>
      <c r="K40" s="170">
        <f>SUM(K41:K54)</f>
        <v>0</v>
      </c>
      <c r="L40" s="170"/>
      <c r="M40" s="170">
        <f>SUM(M41:M54)</f>
        <v>0</v>
      </c>
      <c r="N40" s="170"/>
      <c r="O40" s="170">
        <f>SUM(O41:O54)</f>
        <v>0</v>
      </c>
      <c r="P40" s="170"/>
      <c r="Q40" s="170">
        <f>SUM(Q41:Q54)</f>
        <v>0</v>
      </c>
      <c r="R40" s="170"/>
      <c r="S40" s="170"/>
      <c r="T40" s="171"/>
      <c r="U40" s="161"/>
      <c r="V40" s="161">
        <f>SUM(V41:V54)</f>
        <v>0</v>
      </c>
      <c r="W40" s="161"/>
      <c r="X40" s="161"/>
      <c r="AG40" t="s">
        <v>175</v>
      </c>
    </row>
    <row r="41" spans="1:60" outlineLevel="1" x14ac:dyDescent="0.2">
      <c r="A41" s="154"/>
      <c r="B41" s="155"/>
      <c r="C41" s="244" t="s">
        <v>624</v>
      </c>
      <c r="D41" s="245"/>
      <c r="E41" s="245"/>
      <c r="F41" s="245"/>
      <c r="G41" s="245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7"/>
      <c r="Z41" s="147"/>
      <c r="AA41" s="147"/>
      <c r="AB41" s="147"/>
      <c r="AC41" s="147"/>
      <c r="AD41" s="147"/>
      <c r="AE41" s="147"/>
      <c r="AF41" s="147"/>
      <c r="AG41" s="147" t="s">
        <v>184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2">
        <v>14</v>
      </c>
      <c r="B42" s="173" t="s">
        <v>625</v>
      </c>
      <c r="C42" s="183" t="s">
        <v>626</v>
      </c>
      <c r="D42" s="174" t="s">
        <v>474</v>
      </c>
      <c r="E42" s="175">
        <v>1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/>
      <c r="S42" s="177" t="s">
        <v>179</v>
      </c>
      <c r="T42" s="178" t="s">
        <v>180</v>
      </c>
      <c r="U42" s="157">
        <v>0</v>
      </c>
      <c r="V42" s="157">
        <f>ROUND(E42*U42,2)</f>
        <v>0</v>
      </c>
      <c r="W42" s="157"/>
      <c r="X42" s="157" t="s">
        <v>231</v>
      </c>
      <c r="Y42" s="147"/>
      <c r="Z42" s="147"/>
      <c r="AA42" s="147"/>
      <c r="AB42" s="147"/>
      <c r="AC42" s="147"/>
      <c r="AD42" s="147"/>
      <c r="AE42" s="147"/>
      <c r="AF42" s="147"/>
      <c r="AG42" s="147" t="s">
        <v>409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244" t="s">
        <v>627</v>
      </c>
      <c r="D43" s="245"/>
      <c r="E43" s="245"/>
      <c r="F43" s="245"/>
      <c r="G43" s="245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7"/>
      <c r="Z43" s="147"/>
      <c r="AA43" s="147"/>
      <c r="AB43" s="147"/>
      <c r="AC43" s="147"/>
      <c r="AD43" s="147"/>
      <c r="AE43" s="147"/>
      <c r="AF43" s="147"/>
      <c r="AG43" s="147" t="s">
        <v>184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46"/>
      <c r="D44" s="247"/>
      <c r="E44" s="247"/>
      <c r="F44" s="247"/>
      <c r="G44" s="24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2">
        <v>15</v>
      </c>
      <c r="B45" s="173" t="s">
        <v>628</v>
      </c>
      <c r="C45" s="183" t="s">
        <v>629</v>
      </c>
      <c r="D45" s="174" t="s">
        <v>474</v>
      </c>
      <c r="E45" s="175">
        <v>8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/>
      <c r="S45" s="177" t="s">
        <v>179</v>
      </c>
      <c r="T45" s="178" t="s">
        <v>180</v>
      </c>
      <c r="U45" s="157">
        <v>0</v>
      </c>
      <c r="V45" s="157">
        <f>ROUND(E45*U45,2)</f>
        <v>0</v>
      </c>
      <c r="W45" s="157"/>
      <c r="X45" s="157" t="s">
        <v>231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409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9"/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2">
        <v>16</v>
      </c>
      <c r="B47" s="173" t="s">
        <v>630</v>
      </c>
      <c r="C47" s="183" t="s">
        <v>631</v>
      </c>
      <c r="D47" s="174" t="s">
        <v>474</v>
      </c>
      <c r="E47" s="175">
        <v>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/>
      <c r="S47" s="177" t="s">
        <v>179</v>
      </c>
      <c r="T47" s="178" t="s">
        <v>180</v>
      </c>
      <c r="U47" s="157">
        <v>0</v>
      </c>
      <c r="V47" s="157">
        <f>ROUND(E47*U47,2)</f>
        <v>0</v>
      </c>
      <c r="W47" s="157"/>
      <c r="X47" s="157" t="s">
        <v>231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409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44" t="s">
        <v>608</v>
      </c>
      <c r="D48" s="245"/>
      <c r="E48" s="245"/>
      <c r="F48" s="245"/>
      <c r="G48" s="245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184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54"/>
      <c r="B49" s="155"/>
      <c r="C49" s="246"/>
      <c r="D49" s="247"/>
      <c r="E49" s="247"/>
      <c r="F49" s="247"/>
      <c r="G49" s="24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7"/>
      <c r="Z49" s="147"/>
      <c r="AA49" s="147"/>
      <c r="AB49" s="147"/>
      <c r="AC49" s="147"/>
      <c r="AD49" s="147"/>
      <c r="AE49" s="147"/>
      <c r="AF49" s="147"/>
      <c r="AG49" s="147" t="s">
        <v>185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2">
        <v>17</v>
      </c>
      <c r="B50" s="173" t="s">
        <v>632</v>
      </c>
      <c r="C50" s="183" t="s">
        <v>633</v>
      </c>
      <c r="D50" s="174" t="s">
        <v>334</v>
      </c>
      <c r="E50" s="175">
        <v>60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/>
      <c r="S50" s="177" t="s">
        <v>179</v>
      </c>
      <c r="T50" s="178" t="s">
        <v>180</v>
      </c>
      <c r="U50" s="157">
        <v>0</v>
      </c>
      <c r="V50" s="157">
        <f>ROUND(E50*U50,2)</f>
        <v>0</v>
      </c>
      <c r="W50" s="157"/>
      <c r="X50" s="157" t="s">
        <v>231</v>
      </c>
      <c r="Y50" s="147"/>
      <c r="Z50" s="147"/>
      <c r="AA50" s="147"/>
      <c r="AB50" s="147"/>
      <c r="AC50" s="147"/>
      <c r="AD50" s="147"/>
      <c r="AE50" s="147"/>
      <c r="AF50" s="147"/>
      <c r="AG50" s="147" t="s">
        <v>409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54"/>
      <c r="B51" s="155"/>
      <c r="C51" s="259"/>
      <c r="D51" s="260"/>
      <c r="E51" s="260"/>
      <c r="F51" s="260"/>
      <c r="G51" s="260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7"/>
      <c r="Z51" s="147"/>
      <c r="AA51" s="147"/>
      <c r="AB51" s="147"/>
      <c r="AC51" s="147"/>
      <c r="AD51" s="147"/>
      <c r="AE51" s="147"/>
      <c r="AF51" s="147"/>
      <c r="AG51" s="147" t="s">
        <v>185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2">
        <v>18</v>
      </c>
      <c r="B52" s="173" t="s">
        <v>634</v>
      </c>
      <c r="C52" s="183" t="s">
        <v>635</v>
      </c>
      <c r="D52" s="174" t="s">
        <v>334</v>
      </c>
      <c r="E52" s="175">
        <v>60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7"/>
      <c r="S52" s="177" t="s">
        <v>179</v>
      </c>
      <c r="T52" s="178" t="s">
        <v>180</v>
      </c>
      <c r="U52" s="157">
        <v>0</v>
      </c>
      <c r="V52" s="157">
        <f>ROUND(E52*U52,2)</f>
        <v>0</v>
      </c>
      <c r="W52" s="157"/>
      <c r="X52" s="157" t="s">
        <v>231</v>
      </c>
      <c r="Y52" s="147"/>
      <c r="Z52" s="147"/>
      <c r="AA52" s="147"/>
      <c r="AB52" s="147"/>
      <c r="AC52" s="147"/>
      <c r="AD52" s="147"/>
      <c r="AE52" s="147"/>
      <c r="AF52" s="147"/>
      <c r="AG52" s="147" t="s">
        <v>409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54"/>
      <c r="B53" s="155"/>
      <c r="C53" s="244" t="s">
        <v>613</v>
      </c>
      <c r="D53" s="245"/>
      <c r="E53" s="245"/>
      <c r="F53" s="245"/>
      <c r="G53" s="245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7"/>
      <c r="Z53" s="147"/>
      <c r="AA53" s="147"/>
      <c r="AB53" s="147"/>
      <c r="AC53" s="147"/>
      <c r="AD53" s="147"/>
      <c r="AE53" s="147"/>
      <c r="AF53" s="147"/>
      <c r="AG53" s="147" t="s">
        <v>184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46"/>
      <c r="D54" s="247"/>
      <c r="E54" s="247"/>
      <c r="F54" s="247"/>
      <c r="G54" s="24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50" t="s">
        <v>174</v>
      </c>
      <c r="B55" s="151" t="s">
        <v>107</v>
      </c>
      <c r="C55" s="186" t="s">
        <v>108</v>
      </c>
      <c r="D55" s="168"/>
      <c r="E55" s="169"/>
      <c r="F55" s="170"/>
      <c r="G55" s="170">
        <f>SUMIF(AG56:AG80,"&lt;&gt;NOR",G56:G80)</f>
        <v>0</v>
      </c>
      <c r="H55" s="170"/>
      <c r="I55" s="170">
        <f>SUM(I56:I80)</f>
        <v>0</v>
      </c>
      <c r="J55" s="170"/>
      <c r="K55" s="170">
        <f>SUM(K56:K80)</f>
        <v>0</v>
      </c>
      <c r="L55" s="170"/>
      <c r="M55" s="170">
        <f>SUM(M56:M80)</f>
        <v>0</v>
      </c>
      <c r="N55" s="170"/>
      <c r="O55" s="170">
        <f>SUM(O56:O80)</f>
        <v>0</v>
      </c>
      <c r="P55" s="170"/>
      <c r="Q55" s="170">
        <f>SUM(Q56:Q80)</f>
        <v>0</v>
      </c>
      <c r="R55" s="170"/>
      <c r="S55" s="170"/>
      <c r="T55" s="171"/>
      <c r="U55" s="161"/>
      <c r="V55" s="161">
        <f>SUM(V56:V80)</f>
        <v>0</v>
      </c>
      <c r="W55" s="161"/>
      <c r="X55" s="161"/>
      <c r="AG55" t="s">
        <v>175</v>
      </c>
    </row>
    <row r="56" spans="1:60" outlineLevel="1" x14ac:dyDescent="0.2">
      <c r="A56" s="154"/>
      <c r="B56" s="155"/>
      <c r="C56" s="244" t="s">
        <v>636</v>
      </c>
      <c r="D56" s="245"/>
      <c r="E56" s="245"/>
      <c r="F56" s="245"/>
      <c r="G56" s="245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184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2">
        <v>19</v>
      </c>
      <c r="B57" s="173" t="s">
        <v>637</v>
      </c>
      <c r="C57" s="183" t="s">
        <v>638</v>
      </c>
      <c r="D57" s="174" t="s">
        <v>474</v>
      </c>
      <c r="E57" s="175">
        <v>4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179</v>
      </c>
      <c r="T57" s="178" t="s">
        <v>180</v>
      </c>
      <c r="U57" s="157">
        <v>0</v>
      </c>
      <c r="V57" s="157">
        <f>ROUND(E57*U57,2)</f>
        <v>0</v>
      </c>
      <c r="W57" s="157"/>
      <c r="X57" s="157" t="s">
        <v>231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409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9"/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2">
        <v>20</v>
      </c>
      <c r="B59" s="173" t="s">
        <v>639</v>
      </c>
      <c r="C59" s="183" t="s">
        <v>640</v>
      </c>
      <c r="D59" s="174" t="s">
        <v>474</v>
      </c>
      <c r="E59" s="175">
        <v>52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 t="s">
        <v>179</v>
      </c>
      <c r="T59" s="178" t="s">
        <v>180</v>
      </c>
      <c r="U59" s="157">
        <v>0</v>
      </c>
      <c r="V59" s="157">
        <f>ROUND(E59*U59,2)</f>
        <v>0</v>
      </c>
      <c r="W59" s="157"/>
      <c r="X59" s="157" t="s">
        <v>231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409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9"/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2">
        <v>21</v>
      </c>
      <c r="B61" s="173" t="s">
        <v>641</v>
      </c>
      <c r="C61" s="183" t="s">
        <v>642</v>
      </c>
      <c r="D61" s="174" t="s">
        <v>474</v>
      </c>
      <c r="E61" s="175">
        <v>10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/>
      <c r="S61" s="177" t="s">
        <v>179</v>
      </c>
      <c r="T61" s="178" t="s">
        <v>180</v>
      </c>
      <c r="U61" s="157">
        <v>0</v>
      </c>
      <c r="V61" s="157">
        <f>ROUND(E61*U61,2)</f>
        <v>0</v>
      </c>
      <c r="W61" s="157"/>
      <c r="X61" s="157" t="s">
        <v>231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409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44" t="s">
        <v>643</v>
      </c>
      <c r="D62" s="245"/>
      <c r="E62" s="245"/>
      <c r="F62" s="245"/>
      <c r="G62" s="245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184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54"/>
      <c r="B63" s="155"/>
      <c r="C63" s="246"/>
      <c r="D63" s="247"/>
      <c r="E63" s="247"/>
      <c r="F63" s="247"/>
      <c r="G63" s="24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7"/>
      <c r="Z63" s="147"/>
      <c r="AA63" s="147"/>
      <c r="AB63" s="147"/>
      <c r="AC63" s="147"/>
      <c r="AD63" s="147"/>
      <c r="AE63" s="147"/>
      <c r="AF63" s="147"/>
      <c r="AG63" s="147" t="s">
        <v>185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2">
        <v>22</v>
      </c>
      <c r="B64" s="173" t="s">
        <v>644</v>
      </c>
      <c r="C64" s="183" t="s">
        <v>645</v>
      </c>
      <c r="D64" s="174" t="s">
        <v>474</v>
      </c>
      <c r="E64" s="175">
        <v>1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7"/>
      <c r="S64" s="177" t="s">
        <v>179</v>
      </c>
      <c r="T64" s="178" t="s">
        <v>180</v>
      </c>
      <c r="U64" s="157">
        <v>0</v>
      </c>
      <c r="V64" s="157">
        <f>ROUND(E64*U64,2)</f>
        <v>0</v>
      </c>
      <c r="W64" s="157"/>
      <c r="X64" s="157" t="s">
        <v>231</v>
      </c>
      <c r="Y64" s="147"/>
      <c r="Z64" s="147"/>
      <c r="AA64" s="147"/>
      <c r="AB64" s="147"/>
      <c r="AC64" s="147"/>
      <c r="AD64" s="147"/>
      <c r="AE64" s="147"/>
      <c r="AF64" s="147"/>
      <c r="AG64" s="147" t="s">
        <v>409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54"/>
      <c r="B65" s="155"/>
      <c r="C65" s="259"/>
      <c r="D65" s="260"/>
      <c r="E65" s="260"/>
      <c r="F65" s="260"/>
      <c r="G65" s="260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7"/>
      <c r="Z65" s="147"/>
      <c r="AA65" s="147"/>
      <c r="AB65" s="147"/>
      <c r="AC65" s="147"/>
      <c r="AD65" s="147"/>
      <c r="AE65" s="147"/>
      <c r="AF65" s="147"/>
      <c r="AG65" s="147" t="s">
        <v>185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2">
        <v>23</v>
      </c>
      <c r="B66" s="173" t="s">
        <v>646</v>
      </c>
      <c r="C66" s="183" t="s">
        <v>647</v>
      </c>
      <c r="D66" s="174" t="s">
        <v>474</v>
      </c>
      <c r="E66" s="175">
        <v>1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7"/>
      <c r="S66" s="177" t="s">
        <v>179</v>
      </c>
      <c r="T66" s="178" t="s">
        <v>180</v>
      </c>
      <c r="U66" s="157">
        <v>0</v>
      </c>
      <c r="V66" s="157">
        <f>ROUND(E66*U66,2)</f>
        <v>0</v>
      </c>
      <c r="W66" s="157"/>
      <c r="X66" s="157" t="s">
        <v>231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409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9"/>
      <c r="D67" s="260"/>
      <c r="E67" s="260"/>
      <c r="F67" s="260"/>
      <c r="G67" s="260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2">
        <v>24</v>
      </c>
      <c r="B68" s="173" t="s">
        <v>648</v>
      </c>
      <c r="C68" s="183" t="s">
        <v>649</v>
      </c>
      <c r="D68" s="174" t="s">
        <v>474</v>
      </c>
      <c r="E68" s="175">
        <v>1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7"/>
      <c r="S68" s="177" t="s">
        <v>179</v>
      </c>
      <c r="T68" s="178" t="s">
        <v>180</v>
      </c>
      <c r="U68" s="157">
        <v>0</v>
      </c>
      <c r="V68" s="157">
        <f>ROUND(E68*U68,2)</f>
        <v>0</v>
      </c>
      <c r="W68" s="157"/>
      <c r="X68" s="157" t="s">
        <v>231</v>
      </c>
      <c r="Y68" s="147"/>
      <c r="Z68" s="147"/>
      <c r="AA68" s="147"/>
      <c r="AB68" s="147"/>
      <c r="AC68" s="147"/>
      <c r="AD68" s="147"/>
      <c r="AE68" s="147"/>
      <c r="AF68" s="147"/>
      <c r="AG68" s="147" t="s">
        <v>409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54"/>
      <c r="B69" s="155"/>
      <c r="C69" s="259"/>
      <c r="D69" s="260"/>
      <c r="E69" s="260"/>
      <c r="F69" s="260"/>
      <c r="G69" s="260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7"/>
      <c r="Z69" s="147"/>
      <c r="AA69" s="147"/>
      <c r="AB69" s="147"/>
      <c r="AC69" s="147"/>
      <c r="AD69" s="147"/>
      <c r="AE69" s="147"/>
      <c r="AF69" s="147"/>
      <c r="AG69" s="147" t="s">
        <v>185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2">
        <v>25</v>
      </c>
      <c r="B70" s="173" t="s">
        <v>650</v>
      </c>
      <c r="C70" s="183" t="s">
        <v>651</v>
      </c>
      <c r="D70" s="174" t="s">
        <v>474</v>
      </c>
      <c r="E70" s="175">
        <v>2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7"/>
      <c r="S70" s="177" t="s">
        <v>179</v>
      </c>
      <c r="T70" s="178" t="s">
        <v>180</v>
      </c>
      <c r="U70" s="157">
        <v>0</v>
      </c>
      <c r="V70" s="157">
        <f>ROUND(E70*U70,2)</f>
        <v>0</v>
      </c>
      <c r="W70" s="157"/>
      <c r="X70" s="157" t="s">
        <v>231</v>
      </c>
      <c r="Y70" s="147"/>
      <c r="Z70" s="147"/>
      <c r="AA70" s="147"/>
      <c r="AB70" s="147"/>
      <c r="AC70" s="147"/>
      <c r="AD70" s="147"/>
      <c r="AE70" s="147"/>
      <c r="AF70" s="147"/>
      <c r="AG70" s="147" t="s">
        <v>409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54"/>
      <c r="B71" s="155"/>
      <c r="C71" s="244" t="s">
        <v>652</v>
      </c>
      <c r="D71" s="245"/>
      <c r="E71" s="245"/>
      <c r="F71" s="245"/>
      <c r="G71" s="245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7"/>
      <c r="Z71" s="147"/>
      <c r="AA71" s="147"/>
      <c r="AB71" s="147"/>
      <c r="AC71" s="147"/>
      <c r="AD71" s="147"/>
      <c r="AE71" s="147"/>
      <c r="AF71" s="147"/>
      <c r="AG71" s="147" t="s">
        <v>184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46"/>
      <c r="D72" s="247"/>
      <c r="E72" s="247"/>
      <c r="F72" s="247"/>
      <c r="G72" s="24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2">
        <v>26</v>
      </c>
      <c r="B73" s="173" t="s">
        <v>653</v>
      </c>
      <c r="C73" s="183" t="s">
        <v>654</v>
      </c>
      <c r="D73" s="174" t="s">
        <v>334</v>
      </c>
      <c r="E73" s="175">
        <v>350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7"/>
      <c r="S73" s="177" t="s">
        <v>179</v>
      </c>
      <c r="T73" s="178" t="s">
        <v>180</v>
      </c>
      <c r="U73" s="157">
        <v>0</v>
      </c>
      <c r="V73" s="157">
        <f>ROUND(E73*U73,2)</f>
        <v>0</v>
      </c>
      <c r="W73" s="157"/>
      <c r="X73" s="157" t="s">
        <v>231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9"/>
      <c r="D74" s="260"/>
      <c r="E74" s="260"/>
      <c r="F74" s="260"/>
      <c r="G74" s="260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2">
        <v>27</v>
      </c>
      <c r="B75" s="173" t="s">
        <v>655</v>
      </c>
      <c r="C75" s="183" t="s">
        <v>656</v>
      </c>
      <c r="D75" s="174" t="s">
        <v>334</v>
      </c>
      <c r="E75" s="175">
        <v>2340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7"/>
      <c r="S75" s="177" t="s">
        <v>179</v>
      </c>
      <c r="T75" s="178" t="s">
        <v>180</v>
      </c>
      <c r="U75" s="157">
        <v>0</v>
      </c>
      <c r="V75" s="157">
        <f>ROUND(E75*U75,2)</f>
        <v>0</v>
      </c>
      <c r="W75" s="157"/>
      <c r="X75" s="157" t="s">
        <v>231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409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9"/>
      <c r="D76" s="260"/>
      <c r="E76" s="260"/>
      <c r="F76" s="260"/>
      <c r="G76" s="260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2">
        <v>28</v>
      </c>
      <c r="B77" s="173" t="s">
        <v>657</v>
      </c>
      <c r="C77" s="183" t="s">
        <v>658</v>
      </c>
      <c r="D77" s="174" t="s">
        <v>474</v>
      </c>
      <c r="E77" s="175">
        <v>5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7"/>
      <c r="S77" s="177" t="s">
        <v>179</v>
      </c>
      <c r="T77" s="178" t="s">
        <v>180</v>
      </c>
      <c r="U77" s="157">
        <v>0</v>
      </c>
      <c r="V77" s="157">
        <f>ROUND(E77*U77,2)</f>
        <v>0</v>
      </c>
      <c r="W77" s="157"/>
      <c r="X77" s="157" t="s">
        <v>231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409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9"/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185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2">
        <v>29</v>
      </c>
      <c r="B79" s="173" t="s">
        <v>659</v>
      </c>
      <c r="C79" s="183" t="s">
        <v>660</v>
      </c>
      <c r="D79" s="174" t="s">
        <v>474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/>
      <c r="S79" s="177" t="s">
        <v>179</v>
      </c>
      <c r="T79" s="178" t="s">
        <v>180</v>
      </c>
      <c r="U79" s="157">
        <v>0</v>
      </c>
      <c r="V79" s="157">
        <f>ROUND(E79*U79,2)</f>
        <v>0</v>
      </c>
      <c r="W79" s="157"/>
      <c r="X79" s="157" t="s">
        <v>415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490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9"/>
      <c r="D80" s="260"/>
      <c r="E80" s="260"/>
      <c r="F80" s="260"/>
      <c r="G80" s="260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x14ac:dyDescent="0.2">
      <c r="A81" s="150" t="s">
        <v>174</v>
      </c>
      <c r="B81" s="151" t="s">
        <v>111</v>
      </c>
      <c r="C81" s="186" t="s">
        <v>112</v>
      </c>
      <c r="D81" s="168"/>
      <c r="E81" s="169"/>
      <c r="F81" s="170"/>
      <c r="G81" s="170">
        <f>SUMIF(AG82:AG93,"&lt;&gt;NOR",G82:G93)</f>
        <v>0</v>
      </c>
      <c r="H81" s="170"/>
      <c r="I81" s="170">
        <f>SUM(I82:I93)</f>
        <v>0</v>
      </c>
      <c r="J81" s="170"/>
      <c r="K81" s="170">
        <f>SUM(K82:K93)</f>
        <v>0</v>
      </c>
      <c r="L81" s="170"/>
      <c r="M81" s="170">
        <f>SUM(M82:M93)</f>
        <v>0</v>
      </c>
      <c r="N81" s="170"/>
      <c r="O81" s="170">
        <f>SUM(O82:O93)</f>
        <v>0</v>
      </c>
      <c r="P81" s="170"/>
      <c r="Q81" s="170">
        <f>SUM(Q82:Q93)</f>
        <v>0</v>
      </c>
      <c r="R81" s="170"/>
      <c r="S81" s="170"/>
      <c r="T81" s="171"/>
      <c r="U81" s="161"/>
      <c r="V81" s="161">
        <f>SUM(V82:V93)</f>
        <v>0</v>
      </c>
      <c r="W81" s="161"/>
      <c r="X81" s="161"/>
      <c r="AG81" t="s">
        <v>175</v>
      </c>
    </row>
    <row r="82" spans="1:60" outlineLevel="1" x14ac:dyDescent="0.2">
      <c r="A82" s="154"/>
      <c r="B82" s="155"/>
      <c r="C82" s="244" t="s">
        <v>624</v>
      </c>
      <c r="D82" s="245"/>
      <c r="E82" s="245"/>
      <c r="F82" s="245"/>
      <c r="G82" s="245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184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2">
        <v>30</v>
      </c>
      <c r="B83" s="173" t="s">
        <v>661</v>
      </c>
      <c r="C83" s="183" t="s">
        <v>662</v>
      </c>
      <c r="D83" s="174" t="s">
        <v>474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179</v>
      </c>
      <c r="T83" s="178" t="s">
        <v>180</v>
      </c>
      <c r="U83" s="157">
        <v>0</v>
      </c>
      <c r="V83" s="157">
        <f>ROUND(E83*U83,2)</f>
        <v>0</v>
      </c>
      <c r="W83" s="157"/>
      <c r="X83" s="157" t="s">
        <v>231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409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44" t="s">
        <v>663</v>
      </c>
      <c r="D84" s="245"/>
      <c r="E84" s="245"/>
      <c r="F84" s="245"/>
      <c r="G84" s="245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184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54"/>
      <c r="B85" s="155"/>
      <c r="C85" s="246"/>
      <c r="D85" s="247"/>
      <c r="E85" s="247"/>
      <c r="F85" s="247"/>
      <c r="G85" s="24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7"/>
      <c r="Z85" s="147"/>
      <c r="AA85" s="147"/>
      <c r="AB85" s="147"/>
      <c r="AC85" s="147"/>
      <c r="AD85" s="147"/>
      <c r="AE85" s="147"/>
      <c r="AF85" s="147"/>
      <c r="AG85" s="147" t="s">
        <v>185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2">
        <v>31</v>
      </c>
      <c r="B86" s="173" t="s">
        <v>664</v>
      </c>
      <c r="C86" s="183" t="s">
        <v>665</v>
      </c>
      <c r="D86" s="174" t="s">
        <v>474</v>
      </c>
      <c r="E86" s="175">
        <v>4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7"/>
      <c r="S86" s="177" t="s">
        <v>179</v>
      </c>
      <c r="T86" s="178" t="s">
        <v>180</v>
      </c>
      <c r="U86" s="157">
        <v>0</v>
      </c>
      <c r="V86" s="157">
        <f>ROUND(E86*U86,2)</f>
        <v>0</v>
      </c>
      <c r="W86" s="157"/>
      <c r="X86" s="157" t="s">
        <v>231</v>
      </c>
      <c r="Y86" s="147"/>
      <c r="Z86" s="147"/>
      <c r="AA86" s="147"/>
      <c r="AB86" s="147"/>
      <c r="AC86" s="147"/>
      <c r="AD86" s="147"/>
      <c r="AE86" s="147"/>
      <c r="AF86" s="147"/>
      <c r="AG86" s="147" t="s">
        <v>409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259"/>
      <c r="D87" s="260"/>
      <c r="E87" s="260"/>
      <c r="F87" s="260"/>
      <c r="G87" s="260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7"/>
      <c r="Z87" s="147"/>
      <c r="AA87" s="147"/>
      <c r="AB87" s="147"/>
      <c r="AC87" s="147"/>
      <c r="AD87" s="147"/>
      <c r="AE87" s="147"/>
      <c r="AF87" s="147"/>
      <c r="AG87" s="147" t="s">
        <v>185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2">
        <v>32</v>
      </c>
      <c r="B88" s="173" t="s">
        <v>666</v>
      </c>
      <c r="C88" s="183" t="s">
        <v>667</v>
      </c>
      <c r="D88" s="174" t="s">
        <v>474</v>
      </c>
      <c r="E88" s="175">
        <v>4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7"/>
      <c r="S88" s="177" t="s">
        <v>179</v>
      </c>
      <c r="T88" s="178" t="s">
        <v>180</v>
      </c>
      <c r="U88" s="157">
        <v>0</v>
      </c>
      <c r="V88" s="157">
        <f>ROUND(E88*U88,2)</f>
        <v>0</v>
      </c>
      <c r="W88" s="157"/>
      <c r="X88" s="157" t="s">
        <v>231</v>
      </c>
      <c r="Y88" s="147"/>
      <c r="Z88" s="147"/>
      <c r="AA88" s="147"/>
      <c r="AB88" s="147"/>
      <c r="AC88" s="147"/>
      <c r="AD88" s="147"/>
      <c r="AE88" s="147"/>
      <c r="AF88" s="147"/>
      <c r="AG88" s="147" t="s">
        <v>409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54"/>
      <c r="B89" s="155"/>
      <c r="C89" s="259"/>
      <c r="D89" s="260"/>
      <c r="E89" s="260"/>
      <c r="F89" s="260"/>
      <c r="G89" s="260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7"/>
      <c r="Z89" s="147"/>
      <c r="AA89" s="147"/>
      <c r="AB89" s="147"/>
      <c r="AC89" s="147"/>
      <c r="AD89" s="147"/>
      <c r="AE89" s="147"/>
      <c r="AF89" s="147"/>
      <c r="AG89" s="147" t="s">
        <v>185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2">
        <v>33</v>
      </c>
      <c r="B90" s="173" t="s">
        <v>668</v>
      </c>
      <c r="C90" s="183" t="s">
        <v>669</v>
      </c>
      <c r="D90" s="174" t="s">
        <v>334</v>
      </c>
      <c r="E90" s="175">
        <v>60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7"/>
      <c r="S90" s="177" t="s">
        <v>179</v>
      </c>
      <c r="T90" s="178" t="s">
        <v>180</v>
      </c>
      <c r="U90" s="157">
        <v>0</v>
      </c>
      <c r="V90" s="157">
        <f>ROUND(E90*U90,2)</f>
        <v>0</v>
      </c>
      <c r="W90" s="157"/>
      <c r="X90" s="157" t="s">
        <v>231</v>
      </c>
      <c r="Y90" s="147"/>
      <c r="Z90" s="147"/>
      <c r="AA90" s="147"/>
      <c r="AB90" s="147"/>
      <c r="AC90" s="147"/>
      <c r="AD90" s="147"/>
      <c r="AE90" s="147"/>
      <c r="AF90" s="147"/>
      <c r="AG90" s="147" t="s">
        <v>409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54"/>
      <c r="B91" s="155"/>
      <c r="C91" s="259"/>
      <c r="D91" s="260"/>
      <c r="E91" s="260"/>
      <c r="F91" s="260"/>
      <c r="G91" s="260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7"/>
      <c r="Z91" s="147"/>
      <c r="AA91" s="147"/>
      <c r="AB91" s="147"/>
      <c r="AC91" s="147"/>
      <c r="AD91" s="147"/>
      <c r="AE91" s="147"/>
      <c r="AF91" s="147"/>
      <c r="AG91" s="147" t="s">
        <v>185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2">
        <v>34</v>
      </c>
      <c r="B92" s="173" t="s">
        <v>670</v>
      </c>
      <c r="C92" s="183" t="s">
        <v>671</v>
      </c>
      <c r="D92" s="174" t="s">
        <v>334</v>
      </c>
      <c r="E92" s="175">
        <v>60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0</v>
      </c>
      <c r="O92" s="177">
        <f>ROUND(E92*N92,2)</f>
        <v>0</v>
      </c>
      <c r="P92" s="177">
        <v>0</v>
      </c>
      <c r="Q92" s="177">
        <f>ROUND(E92*P92,2)</f>
        <v>0</v>
      </c>
      <c r="R92" s="177"/>
      <c r="S92" s="177" t="s">
        <v>179</v>
      </c>
      <c r="T92" s="178" t="s">
        <v>180</v>
      </c>
      <c r="U92" s="157">
        <v>0</v>
      </c>
      <c r="V92" s="157">
        <f>ROUND(E92*U92,2)</f>
        <v>0</v>
      </c>
      <c r="W92" s="157"/>
      <c r="X92" s="157" t="s">
        <v>231</v>
      </c>
      <c r="Y92" s="147"/>
      <c r="Z92" s="147"/>
      <c r="AA92" s="147"/>
      <c r="AB92" s="147"/>
      <c r="AC92" s="147"/>
      <c r="AD92" s="147"/>
      <c r="AE92" s="147"/>
      <c r="AF92" s="147"/>
      <c r="AG92" s="147" t="s">
        <v>409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54"/>
      <c r="B93" s="155"/>
      <c r="C93" s="259"/>
      <c r="D93" s="260"/>
      <c r="E93" s="260"/>
      <c r="F93" s="260"/>
      <c r="G93" s="260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7"/>
      <c r="Z93" s="147"/>
      <c r="AA93" s="147"/>
      <c r="AB93" s="147"/>
      <c r="AC93" s="147"/>
      <c r="AD93" s="147"/>
      <c r="AE93" s="147"/>
      <c r="AF93" s="147"/>
      <c r="AG93" s="147" t="s">
        <v>185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x14ac:dyDescent="0.2">
      <c r="A94" s="162" t="s">
        <v>174</v>
      </c>
      <c r="B94" s="163" t="s">
        <v>113</v>
      </c>
      <c r="C94" s="182" t="s">
        <v>114</v>
      </c>
      <c r="D94" s="164"/>
      <c r="E94" s="165"/>
      <c r="F94" s="166"/>
      <c r="G94" s="166">
        <f>SUMIF(AG95:AG98,"&lt;&gt;NOR",G95:G98)</f>
        <v>0</v>
      </c>
      <c r="H94" s="166"/>
      <c r="I94" s="166">
        <f>SUM(I95:I98)</f>
        <v>0</v>
      </c>
      <c r="J94" s="166"/>
      <c r="K94" s="166">
        <f>SUM(K95:K98)</f>
        <v>0</v>
      </c>
      <c r="L94" s="166"/>
      <c r="M94" s="166">
        <f>SUM(M95:M98)</f>
        <v>0</v>
      </c>
      <c r="N94" s="166"/>
      <c r="O94" s="166">
        <f>SUM(O95:O98)</f>
        <v>0</v>
      </c>
      <c r="P94" s="166"/>
      <c r="Q94" s="166">
        <f>SUM(Q95:Q98)</f>
        <v>0</v>
      </c>
      <c r="R94" s="166"/>
      <c r="S94" s="166"/>
      <c r="T94" s="167"/>
      <c r="U94" s="161"/>
      <c r="V94" s="161">
        <f>SUM(V95:V98)</f>
        <v>0</v>
      </c>
      <c r="W94" s="161"/>
      <c r="X94" s="161"/>
      <c r="AG94" t="s">
        <v>175</v>
      </c>
    </row>
    <row r="95" spans="1:60" outlineLevel="1" x14ac:dyDescent="0.2">
      <c r="A95" s="172">
        <v>35</v>
      </c>
      <c r="B95" s="173" t="s">
        <v>672</v>
      </c>
      <c r="C95" s="183" t="s">
        <v>673</v>
      </c>
      <c r="D95" s="174" t="s">
        <v>474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/>
      <c r="S95" s="177" t="s">
        <v>179</v>
      </c>
      <c r="T95" s="178" t="s">
        <v>180</v>
      </c>
      <c r="U95" s="157">
        <v>0</v>
      </c>
      <c r="V95" s="157">
        <f>ROUND(E95*U95,2)</f>
        <v>0</v>
      </c>
      <c r="W95" s="157"/>
      <c r="X95" s="157" t="s">
        <v>231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409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9"/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2">
        <v>36</v>
      </c>
      <c r="B97" s="173" t="s">
        <v>674</v>
      </c>
      <c r="C97" s="183" t="s">
        <v>675</v>
      </c>
      <c r="D97" s="174" t="s">
        <v>474</v>
      </c>
      <c r="E97" s="175">
        <v>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179</v>
      </c>
      <c r="T97" s="178" t="s">
        <v>180</v>
      </c>
      <c r="U97" s="157">
        <v>0</v>
      </c>
      <c r="V97" s="157">
        <f>ROUND(E97*U97,2)</f>
        <v>0</v>
      </c>
      <c r="W97" s="157"/>
      <c r="X97" s="157" t="s">
        <v>231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409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9"/>
      <c r="D98" s="260"/>
      <c r="E98" s="260"/>
      <c r="F98" s="260"/>
      <c r="G98" s="260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50" t="s">
        <v>174</v>
      </c>
      <c r="B99" s="151" t="s">
        <v>115</v>
      </c>
      <c r="C99" s="186" t="s">
        <v>116</v>
      </c>
      <c r="D99" s="168"/>
      <c r="E99" s="169"/>
      <c r="F99" s="170"/>
      <c r="G99" s="170">
        <f>SUMIF(AG100:AG109,"&lt;&gt;NOR",G100:G109)</f>
        <v>0</v>
      </c>
      <c r="H99" s="170"/>
      <c r="I99" s="170">
        <f>SUM(I100:I109)</f>
        <v>0</v>
      </c>
      <c r="J99" s="170"/>
      <c r="K99" s="170">
        <f>SUM(K100:K109)</f>
        <v>0</v>
      </c>
      <c r="L99" s="170"/>
      <c r="M99" s="170">
        <f>SUM(M100:M109)</f>
        <v>0</v>
      </c>
      <c r="N99" s="170"/>
      <c r="O99" s="170">
        <f>SUM(O100:O109)</f>
        <v>0</v>
      </c>
      <c r="P99" s="170"/>
      <c r="Q99" s="170">
        <f>SUM(Q100:Q109)</f>
        <v>0</v>
      </c>
      <c r="R99" s="170"/>
      <c r="S99" s="170"/>
      <c r="T99" s="171"/>
      <c r="U99" s="161"/>
      <c r="V99" s="161">
        <f>SUM(V100:V109)</f>
        <v>0</v>
      </c>
      <c r="W99" s="161"/>
      <c r="X99" s="161"/>
      <c r="AG99" t="s">
        <v>175</v>
      </c>
    </row>
    <row r="100" spans="1:60" outlineLevel="1" x14ac:dyDescent="0.2">
      <c r="A100" s="154"/>
      <c r="B100" s="155"/>
      <c r="C100" s="244" t="s">
        <v>676</v>
      </c>
      <c r="D100" s="245"/>
      <c r="E100" s="245"/>
      <c r="F100" s="245"/>
      <c r="G100" s="245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184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2">
        <v>37</v>
      </c>
      <c r="B101" s="173" t="s">
        <v>677</v>
      </c>
      <c r="C101" s="183" t="s">
        <v>678</v>
      </c>
      <c r="D101" s="174" t="s">
        <v>474</v>
      </c>
      <c r="E101" s="175">
        <v>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179</v>
      </c>
      <c r="T101" s="178" t="s">
        <v>180</v>
      </c>
      <c r="U101" s="157">
        <v>0</v>
      </c>
      <c r="V101" s="157">
        <f>ROUND(E101*U101,2)</f>
        <v>0</v>
      </c>
      <c r="W101" s="157"/>
      <c r="X101" s="157" t="s">
        <v>231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9"/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2">
        <v>38</v>
      </c>
      <c r="B103" s="173" t="s">
        <v>679</v>
      </c>
      <c r="C103" s="183" t="s">
        <v>680</v>
      </c>
      <c r="D103" s="174" t="s">
        <v>474</v>
      </c>
      <c r="E103" s="175">
        <v>3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7"/>
      <c r="S103" s="177" t="s">
        <v>179</v>
      </c>
      <c r="T103" s="178" t="s">
        <v>180</v>
      </c>
      <c r="U103" s="157">
        <v>0</v>
      </c>
      <c r="V103" s="157">
        <f>ROUND(E103*U103,2)</f>
        <v>0</v>
      </c>
      <c r="W103" s="157"/>
      <c r="X103" s="157" t="s">
        <v>231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409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44" t="s">
        <v>608</v>
      </c>
      <c r="D104" s="245"/>
      <c r="E104" s="245"/>
      <c r="F104" s="245"/>
      <c r="G104" s="245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184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54"/>
      <c r="B105" s="155"/>
      <c r="C105" s="246"/>
      <c r="D105" s="247"/>
      <c r="E105" s="247"/>
      <c r="F105" s="247"/>
      <c r="G105" s="247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7"/>
      <c r="Z105" s="147"/>
      <c r="AA105" s="147"/>
      <c r="AB105" s="147"/>
      <c r="AC105" s="147"/>
      <c r="AD105" s="147"/>
      <c r="AE105" s="147"/>
      <c r="AF105" s="147"/>
      <c r="AG105" s="147" t="s">
        <v>185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2">
        <v>39</v>
      </c>
      <c r="B106" s="173" t="s">
        <v>681</v>
      </c>
      <c r="C106" s="183" t="s">
        <v>682</v>
      </c>
      <c r="D106" s="174" t="s">
        <v>334</v>
      </c>
      <c r="E106" s="175">
        <v>90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7"/>
      <c r="S106" s="177" t="s">
        <v>179</v>
      </c>
      <c r="T106" s="178" t="s">
        <v>180</v>
      </c>
      <c r="U106" s="157">
        <v>0</v>
      </c>
      <c r="V106" s="157">
        <f>ROUND(E106*U106,2)</f>
        <v>0</v>
      </c>
      <c r="W106" s="157"/>
      <c r="X106" s="157" t="s">
        <v>231</v>
      </c>
      <c r="Y106" s="147"/>
      <c r="Z106" s="147"/>
      <c r="AA106" s="147"/>
      <c r="AB106" s="147"/>
      <c r="AC106" s="147"/>
      <c r="AD106" s="147"/>
      <c r="AE106" s="147"/>
      <c r="AF106" s="147"/>
      <c r="AG106" s="147" t="s">
        <v>409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54"/>
      <c r="B107" s="155"/>
      <c r="C107" s="259"/>
      <c r="D107" s="260"/>
      <c r="E107" s="260"/>
      <c r="F107" s="260"/>
      <c r="G107" s="260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7"/>
      <c r="Z107" s="147"/>
      <c r="AA107" s="147"/>
      <c r="AB107" s="147"/>
      <c r="AC107" s="147"/>
      <c r="AD107" s="147"/>
      <c r="AE107" s="147"/>
      <c r="AF107" s="147"/>
      <c r="AG107" s="147" t="s">
        <v>185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2">
        <v>40</v>
      </c>
      <c r="B108" s="173" t="s">
        <v>683</v>
      </c>
      <c r="C108" s="183" t="s">
        <v>684</v>
      </c>
      <c r="D108" s="174" t="s">
        <v>334</v>
      </c>
      <c r="E108" s="175">
        <v>90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7"/>
      <c r="S108" s="177" t="s">
        <v>179</v>
      </c>
      <c r="T108" s="178" t="s">
        <v>180</v>
      </c>
      <c r="U108" s="157">
        <v>0</v>
      </c>
      <c r="V108" s="157">
        <f>ROUND(E108*U108,2)</f>
        <v>0</v>
      </c>
      <c r="W108" s="157"/>
      <c r="X108" s="157" t="s">
        <v>231</v>
      </c>
      <c r="Y108" s="147"/>
      <c r="Z108" s="147"/>
      <c r="AA108" s="147"/>
      <c r="AB108" s="147"/>
      <c r="AC108" s="147"/>
      <c r="AD108" s="147"/>
      <c r="AE108" s="147"/>
      <c r="AF108" s="147"/>
      <c r="AG108" s="147" t="s">
        <v>409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54"/>
      <c r="B109" s="155"/>
      <c r="C109" s="259"/>
      <c r="D109" s="260"/>
      <c r="E109" s="260"/>
      <c r="F109" s="260"/>
      <c r="G109" s="260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7"/>
      <c r="Z109" s="147"/>
      <c r="AA109" s="147"/>
      <c r="AB109" s="147"/>
      <c r="AC109" s="147"/>
      <c r="AD109" s="147"/>
      <c r="AE109" s="147"/>
      <c r="AF109" s="147"/>
      <c r="AG109" s="147" t="s">
        <v>185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x14ac:dyDescent="0.2">
      <c r="A110" s="162" t="s">
        <v>174</v>
      </c>
      <c r="B110" s="163" t="s">
        <v>119</v>
      </c>
      <c r="C110" s="182" t="s">
        <v>73</v>
      </c>
      <c r="D110" s="164"/>
      <c r="E110" s="165"/>
      <c r="F110" s="166"/>
      <c r="G110" s="166">
        <f>SUMIF(AG111:AG125,"&lt;&gt;NOR",G111:G125)</f>
        <v>0</v>
      </c>
      <c r="H110" s="166"/>
      <c r="I110" s="166">
        <f>SUM(I111:I125)</f>
        <v>0</v>
      </c>
      <c r="J110" s="166"/>
      <c r="K110" s="166">
        <f>SUM(K111:K125)</f>
        <v>0</v>
      </c>
      <c r="L110" s="166"/>
      <c r="M110" s="166">
        <f>SUM(M111:M125)</f>
        <v>0</v>
      </c>
      <c r="N110" s="166"/>
      <c r="O110" s="166">
        <f>SUM(O111:O125)</f>
        <v>0</v>
      </c>
      <c r="P110" s="166"/>
      <c r="Q110" s="166">
        <f>SUM(Q111:Q125)</f>
        <v>0</v>
      </c>
      <c r="R110" s="166"/>
      <c r="S110" s="166"/>
      <c r="T110" s="167"/>
      <c r="U110" s="161"/>
      <c r="V110" s="161">
        <f>SUM(V111:V125)</f>
        <v>0</v>
      </c>
      <c r="W110" s="161"/>
      <c r="X110" s="161"/>
      <c r="AG110" t="s">
        <v>175</v>
      </c>
    </row>
    <row r="111" spans="1:60" ht="33.75" outlineLevel="1" x14ac:dyDescent="0.2">
      <c r="A111" s="172">
        <v>41</v>
      </c>
      <c r="B111" s="173" t="s">
        <v>685</v>
      </c>
      <c r="C111" s="183" t="s">
        <v>686</v>
      </c>
      <c r="D111" s="174" t="s">
        <v>576</v>
      </c>
      <c r="E111" s="175">
        <v>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7"/>
      <c r="S111" s="177" t="s">
        <v>179</v>
      </c>
      <c r="T111" s="178" t="s">
        <v>180</v>
      </c>
      <c r="U111" s="157">
        <v>0</v>
      </c>
      <c r="V111" s="157">
        <f>ROUND(E111*U111,2)</f>
        <v>0</v>
      </c>
      <c r="W111" s="157"/>
      <c r="X111" s="157" t="s">
        <v>231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409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9"/>
      <c r="D112" s="260"/>
      <c r="E112" s="260"/>
      <c r="F112" s="260"/>
      <c r="G112" s="260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2">
        <v>42</v>
      </c>
      <c r="B113" s="173" t="s">
        <v>687</v>
      </c>
      <c r="C113" s="183" t="s">
        <v>688</v>
      </c>
      <c r="D113" s="174" t="s">
        <v>576</v>
      </c>
      <c r="E113" s="175">
        <v>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179</v>
      </c>
      <c r="T113" s="178" t="s">
        <v>180</v>
      </c>
      <c r="U113" s="157">
        <v>0</v>
      </c>
      <c r="V113" s="157">
        <f>ROUND(E113*U113,2)</f>
        <v>0</v>
      </c>
      <c r="W113" s="157"/>
      <c r="X113" s="157" t="s">
        <v>231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409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9"/>
      <c r="D114" s="260"/>
      <c r="E114" s="260"/>
      <c r="F114" s="260"/>
      <c r="G114" s="260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2">
        <v>43</v>
      </c>
      <c r="B115" s="173" t="s">
        <v>689</v>
      </c>
      <c r="C115" s="183" t="s">
        <v>690</v>
      </c>
      <c r="D115" s="174" t="s">
        <v>482</v>
      </c>
      <c r="E115" s="175">
        <v>1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/>
      <c r="S115" s="177" t="s">
        <v>179</v>
      </c>
      <c r="T115" s="178" t="s">
        <v>180</v>
      </c>
      <c r="U115" s="157">
        <v>0</v>
      </c>
      <c r="V115" s="157">
        <f>ROUND(E115*U115,2)</f>
        <v>0</v>
      </c>
      <c r="W115" s="157"/>
      <c r="X115" s="157" t="s">
        <v>231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409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44" t="s">
        <v>691</v>
      </c>
      <c r="D116" s="245"/>
      <c r="E116" s="245"/>
      <c r="F116" s="245"/>
      <c r="G116" s="245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184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79" t="str">
        <f>C116</f>
        <v>zajištění plné funkčnosti systému a řádného předání objednateli, včetně počítání hladiny akustického tlaku</v>
      </c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54"/>
      <c r="B117" s="155"/>
      <c r="C117" s="246"/>
      <c r="D117" s="247"/>
      <c r="E117" s="247"/>
      <c r="F117" s="247"/>
      <c r="G117" s="24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7"/>
      <c r="Z117" s="147"/>
      <c r="AA117" s="147"/>
      <c r="AB117" s="147"/>
      <c r="AC117" s="147"/>
      <c r="AD117" s="147"/>
      <c r="AE117" s="147"/>
      <c r="AF117" s="147"/>
      <c r="AG117" s="147" t="s">
        <v>185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72">
        <v>44</v>
      </c>
      <c r="B118" s="173" t="s">
        <v>692</v>
      </c>
      <c r="C118" s="183" t="s">
        <v>693</v>
      </c>
      <c r="D118" s="174" t="s">
        <v>482</v>
      </c>
      <c r="E118" s="175">
        <v>1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0</v>
      </c>
      <c r="O118" s="177">
        <f>ROUND(E118*N118,2)</f>
        <v>0</v>
      </c>
      <c r="P118" s="177">
        <v>0</v>
      </c>
      <c r="Q118" s="177">
        <f>ROUND(E118*P118,2)</f>
        <v>0</v>
      </c>
      <c r="R118" s="177"/>
      <c r="S118" s="177" t="s">
        <v>179</v>
      </c>
      <c r="T118" s="178" t="s">
        <v>180</v>
      </c>
      <c r="U118" s="157">
        <v>0</v>
      </c>
      <c r="V118" s="157">
        <f>ROUND(E118*U118,2)</f>
        <v>0</v>
      </c>
      <c r="W118" s="157"/>
      <c r="X118" s="157" t="s">
        <v>231</v>
      </c>
      <c r="Y118" s="147"/>
      <c r="Z118" s="147"/>
      <c r="AA118" s="147"/>
      <c r="AB118" s="147"/>
      <c r="AC118" s="147"/>
      <c r="AD118" s="147"/>
      <c r="AE118" s="147"/>
      <c r="AF118" s="147"/>
      <c r="AG118" s="147" t="s">
        <v>409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54"/>
      <c r="B119" s="155"/>
      <c r="C119" s="259"/>
      <c r="D119" s="260"/>
      <c r="E119" s="260"/>
      <c r="F119" s="260"/>
      <c r="G119" s="260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7"/>
      <c r="Z119" s="147"/>
      <c r="AA119" s="147"/>
      <c r="AB119" s="147"/>
      <c r="AC119" s="147"/>
      <c r="AD119" s="147"/>
      <c r="AE119" s="147"/>
      <c r="AF119" s="147"/>
      <c r="AG119" s="147" t="s">
        <v>185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2">
        <v>45</v>
      </c>
      <c r="B120" s="173" t="s">
        <v>694</v>
      </c>
      <c r="C120" s="183" t="s">
        <v>695</v>
      </c>
      <c r="D120" s="174" t="s">
        <v>482</v>
      </c>
      <c r="E120" s="175">
        <v>1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7">
        <v>0</v>
      </c>
      <c r="O120" s="177">
        <f>ROUND(E120*N120,2)</f>
        <v>0</v>
      </c>
      <c r="P120" s="177">
        <v>0</v>
      </c>
      <c r="Q120" s="177">
        <f>ROUND(E120*P120,2)</f>
        <v>0</v>
      </c>
      <c r="R120" s="177"/>
      <c r="S120" s="177" t="s">
        <v>179</v>
      </c>
      <c r="T120" s="178" t="s">
        <v>180</v>
      </c>
      <c r="U120" s="157">
        <v>0</v>
      </c>
      <c r="V120" s="157">
        <f>ROUND(E120*U120,2)</f>
        <v>0</v>
      </c>
      <c r="W120" s="157"/>
      <c r="X120" s="157" t="s">
        <v>231</v>
      </c>
      <c r="Y120" s="147"/>
      <c r="Z120" s="147"/>
      <c r="AA120" s="147"/>
      <c r="AB120" s="147"/>
      <c r="AC120" s="147"/>
      <c r="AD120" s="147"/>
      <c r="AE120" s="147"/>
      <c r="AF120" s="147"/>
      <c r="AG120" s="147" t="s">
        <v>409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54"/>
      <c r="B121" s="155"/>
      <c r="C121" s="259"/>
      <c r="D121" s="260"/>
      <c r="E121" s="260"/>
      <c r="F121" s="260"/>
      <c r="G121" s="260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7"/>
      <c r="Z121" s="147"/>
      <c r="AA121" s="147"/>
      <c r="AB121" s="147"/>
      <c r="AC121" s="147"/>
      <c r="AD121" s="147"/>
      <c r="AE121" s="147"/>
      <c r="AF121" s="147"/>
      <c r="AG121" s="147" t="s">
        <v>185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2">
        <v>46</v>
      </c>
      <c r="B122" s="173" t="s">
        <v>696</v>
      </c>
      <c r="C122" s="183" t="s">
        <v>697</v>
      </c>
      <c r="D122" s="174" t="s">
        <v>576</v>
      </c>
      <c r="E122" s="175">
        <v>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/>
      <c r="S122" s="177" t="s">
        <v>179</v>
      </c>
      <c r="T122" s="178" t="s">
        <v>180</v>
      </c>
      <c r="U122" s="157">
        <v>0</v>
      </c>
      <c r="V122" s="157">
        <f>ROUND(E122*U122,2)</f>
        <v>0</v>
      </c>
      <c r="W122" s="157"/>
      <c r="X122" s="157" t="s">
        <v>231</v>
      </c>
      <c r="Y122" s="147"/>
      <c r="Z122" s="147"/>
      <c r="AA122" s="147"/>
      <c r="AB122" s="147"/>
      <c r="AC122" s="147"/>
      <c r="AD122" s="147"/>
      <c r="AE122" s="147"/>
      <c r="AF122" s="147"/>
      <c r="AG122" s="147" t="s">
        <v>409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54"/>
      <c r="B123" s="155"/>
      <c r="C123" s="259"/>
      <c r="D123" s="260"/>
      <c r="E123" s="260"/>
      <c r="F123" s="260"/>
      <c r="G123" s="260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7"/>
      <c r="Z123" s="147"/>
      <c r="AA123" s="147"/>
      <c r="AB123" s="147"/>
      <c r="AC123" s="147"/>
      <c r="AD123" s="147"/>
      <c r="AE123" s="147"/>
      <c r="AF123" s="147"/>
      <c r="AG123" s="147" t="s">
        <v>185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2">
        <v>47</v>
      </c>
      <c r="B124" s="173" t="s">
        <v>698</v>
      </c>
      <c r="C124" s="183" t="s">
        <v>699</v>
      </c>
      <c r="D124" s="174" t="s">
        <v>576</v>
      </c>
      <c r="E124" s="175">
        <v>4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7">
        <v>0</v>
      </c>
      <c r="O124" s="177">
        <f>ROUND(E124*N124,2)</f>
        <v>0</v>
      </c>
      <c r="P124" s="177">
        <v>0</v>
      </c>
      <c r="Q124" s="177">
        <f>ROUND(E124*P124,2)</f>
        <v>0</v>
      </c>
      <c r="R124" s="177"/>
      <c r="S124" s="177" t="s">
        <v>179</v>
      </c>
      <c r="T124" s="178" t="s">
        <v>180</v>
      </c>
      <c r="U124" s="157">
        <v>0</v>
      </c>
      <c r="V124" s="157">
        <f>ROUND(E124*U124,2)</f>
        <v>0</v>
      </c>
      <c r="W124" s="157"/>
      <c r="X124" s="157" t="s">
        <v>415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490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9"/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162" t="s">
        <v>174</v>
      </c>
      <c r="B126" s="163" t="s">
        <v>128</v>
      </c>
      <c r="C126" s="182" t="s">
        <v>129</v>
      </c>
      <c r="D126" s="164"/>
      <c r="E126" s="165"/>
      <c r="F126" s="166"/>
      <c r="G126" s="166">
        <f>SUMIF(AG127:AG144,"&lt;&gt;NOR",G127:G144)</f>
        <v>0</v>
      </c>
      <c r="H126" s="166"/>
      <c r="I126" s="166">
        <f>SUM(I127:I144)</f>
        <v>0</v>
      </c>
      <c r="J126" s="166"/>
      <c r="K126" s="166">
        <f>SUM(K127:K144)</f>
        <v>0</v>
      </c>
      <c r="L126" s="166"/>
      <c r="M126" s="166">
        <f>SUM(M127:M144)</f>
        <v>0</v>
      </c>
      <c r="N126" s="166"/>
      <c r="O126" s="166">
        <f>SUM(O127:O144)</f>
        <v>0</v>
      </c>
      <c r="P126" s="166"/>
      <c r="Q126" s="166">
        <f>SUM(Q127:Q144)</f>
        <v>0</v>
      </c>
      <c r="R126" s="166"/>
      <c r="S126" s="166"/>
      <c r="T126" s="167"/>
      <c r="U126" s="161"/>
      <c r="V126" s="161">
        <f>SUM(V127:V144)</f>
        <v>0</v>
      </c>
      <c r="W126" s="161"/>
      <c r="X126" s="161"/>
      <c r="AG126" t="s">
        <v>175</v>
      </c>
    </row>
    <row r="127" spans="1:60" ht="22.5" outlineLevel="1" x14ac:dyDescent="0.2">
      <c r="A127" s="172">
        <v>48</v>
      </c>
      <c r="B127" s="173" t="s">
        <v>700</v>
      </c>
      <c r="C127" s="183" t="s">
        <v>701</v>
      </c>
      <c r="D127" s="174" t="s">
        <v>474</v>
      </c>
      <c r="E127" s="175">
        <v>500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7"/>
      <c r="S127" s="177" t="s">
        <v>179</v>
      </c>
      <c r="T127" s="178" t="s">
        <v>180</v>
      </c>
      <c r="U127" s="157">
        <v>0</v>
      </c>
      <c r="V127" s="157">
        <f>ROUND(E127*U127,2)</f>
        <v>0</v>
      </c>
      <c r="W127" s="157"/>
      <c r="X127" s="157" t="s">
        <v>231</v>
      </c>
      <c r="Y127" s="147"/>
      <c r="Z127" s="147"/>
      <c r="AA127" s="147"/>
      <c r="AB127" s="147"/>
      <c r="AC127" s="147"/>
      <c r="AD127" s="147"/>
      <c r="AE127" s="147"/>
      <c r="AF127" s="147"/>
      <c r="AG127" s="147" t="s">
        <v>239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54"/>
      <c r="B128" s="155"/>
      <c r="C128" s="259"/>
      <c r="D128" s="260"/>
      <c r="E128" s="260"/>
      <c r="F128" s="260"/>
      <c r="G128" s="260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7"/>
      <c r="Z128" s="147"/>
      <c r="AA128" s="147"/>
      <c r="AB128" s="147"/>
      <c r="AC128" s="147"/>
      <c r="AD128" s="147"/>
      <c r="AE128" s="147"/>
      <c r="AF128" s="147"/>
      <c r="AG128" s="147" t="s">
        <v>185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2">
        <v>49</v>
      </c>
      <c r="B129" s="173" t="s">
        <v>702</v>
      </c>
      <c r="C129" s="183" t="s">
        <v>703</v>
      </c>
      <c r="D129" s="174" t="s">
        <v>334</v>
      </c>
      <c r="E129" s="175">
        <v>60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7">
        <v>0</v>
      </c>
      <c r="O129" s="177">
        <f>ROUND(E129*N129,2)</f>
        <v>0</v>
      </c>
      <c r="P129" s="177">
        <v>0</v>
      </c>
      <c r="Q129" s="177">
        <f>ROUND(E129*P129,2)</f>
        <v>0</v>
      </c>
      <c r="R129" s="177"/>
      <c r="S129" s="177" t="s">
        <v>179</v>
      </c>
      <c r="T129" s="178" t="s">
        <v>180</v>
      </c>
      <c r="U129" s="157">
        <v>0</v>
      </c>
      <c r="V129" s="157">
        <f>ROUND(E129*U129,2)</f>
        <v>0</v>
      </c>
      <c r="W129" s="157"/>
      <c r="X129" s="157" t="s">
        <v>231</v>
      </c>
      <c r="Y129" s="147"/>
      <c r="Z129" s="147"/>
      <c r="AA129" s="147"/>
      <c r="AB129" s="147"/>
      <c r="AC129" s="147"/>
      <c r="AD129" s="147"/>
      <c r="AE129" s="147"/>
      <c r="AF129" s="147"/>
      <c r="AG129" s="147" t="s">
        <v>239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54"/>
      <c r="B130" s="155"/>
      <c r="C130" s="259"/>
      <c r="D130" s="260"/>
      <c r="E130" s="260"/>
      <c r="F130" s="260"/>
      <c r="G130" s="260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7"/>
      <c r="Z130" s="147"/>
      <c r="AA130" s="147"/>
      <c r="AB130" s="147"/>
      <c r="AC130" s="147"/>
      <c r="AD130" s="147"/>
      <c r="AE130" s="147"/>
      <c r="AF130" s="147"/>
      <c r="AG130" s="147" t="s">
        <v>185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2">
        <v>50</v>
      </c>
      <c r="B131" s="173" t="s">
        <v>704</v>
      </c>
      <c r="C131" s="183" t="s">
        <v>705</v>
      </c>
      <c r="D131" s="174" t="s">
        <v>334</v>
      </c>
      <c r="E131" s="175">
        <v>80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 t="s">
        <v>179</v>
      </c>
      <c r="T131" s="178" t="s">
        <v>180</v>
      </c>
      <c r="U131" s="157">
        <v>0</v>
      </c>
      <c r="V131" s="157">
        <f>ROUND(E131*U131,2)</f>
        <v>0</v>
      </c>
      <c r="W131" s="157"/>
      <c r="X131" s="157" t="s">
        <v>231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239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9"/>
      <c r="D132" s="260"/>
      <c r="E132" s="260"/>
      <c r="F132" s="260"/>
      <c r="G132" s="260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2">
        <v>51</v>
      </c>
      <c r="B133" s="173" t="s">
        <v>706</v>
      </c>
      <c r="C133" s="183" t="s">
        <v>707</v>
      </c>
      <c r="D133" s="174" t="s">
        <v>334</v>
      </c>
      <c r="E133" s="175">
        <v>140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7"/>
      <c r="S133" s="177" t="s">
        <v>179</v>
      </c>
      <c r="T133" s="178" t="s">
        <v>180</v>
      </c>
      <c r="U133" s="157">
        <v>0</v>
      </c>
      <c r="V133" s="157">
        <f>ROUND(E133*U133,2)</f>
        <v>0</v>
      </c>
      <c r="W133" s="157"/>
      <c r="X133" s="157" t="s">
        <v>231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239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9"/>
      <c r="D134" s="260"/>
      <c r="E134" s="260"/>
      <c r="F134" s="260"/>
      <c r="G134" s="260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2">
        <v>52</v>
      </c>
      <c r="B135" s="173" t="s">
        <v>708</v>
      </c>
      <c r="C135" s="183" t="s">
        <v>709</v>
      </c>
      <c r="D135" s="174" t="s">
        <v>334</v>
      </c>
      <c r="E135" s="175">
        <v>50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7"/>
      <c r="S135" s="177" t="s">
        <v>179</v>
      </c>
      <c r="T135" s="178" t="s">
        <v>180</v>
      </c>
      <c r="U135" s="157">
        <v>0</v>
      </c>
      <c r="V135" s="157">
        <f>ROUND(E135*U135,2)</f>
        <v>0</v>
      </c>
      <c r="W135" s="157"/>
      <c r="X135" s="157" t="s">
        <v>231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239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9"/>
      <c r="D136" s="260"/>
      <c r="E136" s="260"/>
      <c r="F136" s="260"/>
      <c r="G136" s="260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2">
        <v>53</v>
      </c>
      <c r="B137" s="173" t="s">
        <v>710</v>
      </c>
      <c r="C137" s="183" t="s">
        <v>711</v>
      </c>
      <c r="D137" s="174" t="s">
        <v>334</v>
      </c>
      <c r="E137" s="175">
        <v>95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7"/>
      <c r="S137" s="177" t="s">
        <v>179</v>
      </c>
      <c r="T137" s="178" t="s">
        <v>180</v>
      </c>
      <c r="U137" s="157">
        <v>0</v>
      </c>
      <c r="V137" s="157">
        <f>ROUND(E137*U137,2)</f>
        <v>0</v>
      </c>
      <c r="W137" s="157"/>
      <c r="X137" s="157" t="s">
        <v>231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239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9"/>
      <c r="D138" s="260"/>
      <c r="E138" s="260"/>
      <c r="F138" s="260"/>
      <c r="G138" s="260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185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2">
        <v>54</v>
      </c>
      <c r="B139" s="173" t="s">
        <v>712</v>
      </c>
      <c r="C139" s="183" t="s">
        <v>713</v>
      </c>
      <c r="D139" s="174" t="s">
        <v>474</v>
      </c>
      <c r="E139" s="175">
        <v>140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7"/>
      <c r="S139" s="177" t="s">
        <v>179</v>
      </c>
      <c r="T139" s="178" t="s">
        <v>180</v>
      </c>
      <c r="U139" s="157">
        <v>0</v>
      </c>
      <c r="V139" s="157">
        <f>ROUND(E139*U139,2)</f>
        <v>0</v>
      </c>
      <c r="W139" s="157"/>
      <c r="X139" s="157" t="s">
        <v>231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239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9"/>
      <c r="D140" s="260"/>
      <c r="E140" s="260"/>
      <c r="F140" s="260"/>
      <c r="G140" s="260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2">
        <v>55</v>
      </c>
      <c r="B141" s="173" t="s">
        <v>714</v>
      </c>
      <c r="C141" s="183" t="s">
        <v>715</v>
      </c>
      <c r="D141" s="174" t="s">
        <v>482</v>
      </c>
      <c r="E141" s="175">
        <v>1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7">
        <v>0</v>
      </c>
      <c r="O141" s="177">
        <f>ROUND(E141*N141,2)</f>
        <v>0</v>
      </c>
      <c r="P141" s="177">
        <v>0</v>
      </c>
      <c r="Q141" s="177">
        <f>ROUND(E141*P141,2)</f>
        <v>0</v>
      </c>
      <c r="R141" s="177"/>
      <c r="S141" s="177" t="s">
        <v>179</v>
      </c>
      <c r="T141" s="178" t="s">
        <v>180</v>
      </c>
      <c r="U141" s="157">
        <v>0</v>
      </c>
      <c r="V141" s="157">
        <f>ROUND(E141*U141,2)</f>
        <v>0</v>
      </c>
      <c r="W141" s="157"/>
      <c r="X141" s="157" t="s">
        <v>231</v>
      </c>
      <c r="Y141" s="147"/>
      <c r="Z141" s="147"/>
      <c r="AA141" s="147"/>
      <c r="AB141" s="147"/>
      <c r="AC141" s="147"/>
      <c r="AD141" s="147"/>
      <c r="AE141" s="147"/>
      <c r="AF141" s="147"/>
      <c r="AG141" s="147" t="s">
        <v>239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54"/>
      <c r="B142" s="155"/>
      <c r="C142" s="259"/>
      <c r="D142" s="260"/>
      <c r="E142" s="260"/>
      <c r="F142" s="260"/>
      <c r="G142" s="260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7"/>
      <c r="Z142" s="147"/>
      <c r="AA142" s="147"/>
      <c r="AB142" s="147"/>
      <c r="AC142" s="147"/>
      <c r="AD142" s="147"/>
      <c r="AE142" s="147"/>
      <c r="AF142" s="147"/>
      <c r="AG142" s="147" t="s">
        <v>185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2">
        <v>56</v>
      </c>
      <c r="B143" s="173" t="s">
        <v>716</v>
      </c>
      <c r="C143" s="183" t="s">
        <v>717</v>
      </c>
      <c r="D143" s="174" t="s">
        <v>482</v>
      </c>
      <c r="E143" s="175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 t="s">
        <v>179</v>
      </c>
      <c r="T143" s="178" t="s">
        <v>180</v>
      </c>
      <c r="U143" s="157">
        <v>0</v>
      </c>
      <c r="V143" s="157">
        <f>ROUND(E143*U143,2)</f>
        <v>0</v>
      </c>
      <c r="W143" s="157"/>
      <c r="X143" s="157" t="s">
        <v>231</v>
      </c>
      <c r="Y143" s="147"/>
      <c r="Z143" s="147"/>
      <c r="AA143" s="147"/>
      <c r="AB143" s="147"/>
      <c r="AC143" s="147"/>
      <c r="AD143" s="147"/>
      <c r="AE143" s="147"/>
      <c r="AF143" s="147"/>
      <c r="AG143" s="147" t="s">
        <v>239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54"/>
      <c r="B144" s="155"/>
      <c r="C144" s="259"/>
      <c r="D144" s="260"/>
      <c r="E144" s="260"/>
      <c r="F144" s="260"/>
      <c r="G144" s="260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7"/>
      <c r="Z144" s="147"/>
      <c r="AA144" s="147"/>
      <c r="AB144" s="147"/>
      <c r="AC144" s="147"/>
      <c r="AD144" s="147"/>
      <c r="AE144" s="147"/>
      <c r="AF144" s="147"/>
      <c r="AG144" s="147" t="s">
        <v>185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33" x14ac:dyDescent="0.2">
      <c r="A145" s="3"/>
      <c r="B145" s="4"/>
      <c r="C145" s="185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AE145">
        <v>15</v>
      </c>
      <c r="AF145">
        <v>21</v>
      </c>
      <c r="AG145" t="s">
        <v>161</v>
      </c>
    </row>
    <row r="146" spans="1:33" x14ac:dyDescent="0.2">
      <c r="A146" s="150"/>
      <c r="B146" s="151" t="s">
        <v>29</v>
      </c>
      <c r="C146" s="186"/>
      <c r="D146" s="152"/>
      <c r="E146" s="153"/>
      <c r="F146" s="153"/>
      <c r="G146" s="181">
        <f>G8+G40+G55+G81+G94+G99+G110+G126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AE146">
        <f>SUMIF(L7:L144,AE145,G7:G144)</f>
        <v>0</v>
      </c>
      <c r="AF146">
        <f>SUMIF(L7:L144,AF145,G7:G144)</f>
        <v>0</v>
      </c>
      <c r="AG146" t="s">
        <v>207</v>
      </c>
    </row>
    <row r="147" spans="1:33" x14ac:dyDescent="0.2">
      <c r="C147" s="187"/>
      <c r="D147" s="10"/>
      <c r="AG147" t="s">
        <v>208</v>
      </c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77">
    <mergeCell ref="C21:G21"/>
    <mergeCell ref="A1:G1"/>
    <mergeCell ref="C2:G2"/>
    <mergeCell ref="C3:G3"/>
    <mergeCell ref="C4:G4"/>
    <mergeCell ref="C9:G9"/>
    <mergeCell ref="C10:G10"/>
    <mergeCell ref="C12:G12"/>
    <mergeCell ref="C13:G13"/>
    <mergeCell ref="C15:G15"/>
    <mergeCell ref="C17:G17"/>
    <mergeCell ref="C19:G19"/>
    <mergeCell ref="C43:G43"/>
    <mergeCell ref="C23:G23"/>
    <mergeCell ref="C24:G24"/>
    <mergeCell ref="C26:G26"/>
    <mergeCell ref="C28:G28"/>
    <mergeCell ref="C29:G29"/>
    <mergeCell ref="C31:G31"/>
    <mergeCell ref="C33:G33"/>
    <mergeCell ref="C35:G35"/>
    <mergeCell ref="C37:G37"/>
    <mergeCell ref="C39:G39"/>
    <mergeCell ref="C41:G41"/>
    <mergeCell ref="C63:G63"/>
    <mergeCell ref="C44:G44"/>
    <mergeCell ref="C46:G46"/>
    <mergeCell ref="C48:G48"/>
    <mergeCell ref="C49:G49"/>
    <mergeCell ref="C51:G51"/>
    <mergeCell ref="C53:G53"/>
    <mergeCell ref="C54:G54"/>
    <mergeCell ref="C56:G56"/>
    <mergeCell ref="C58:G58"/>
    <mergeCell ref="C60:G60"/>
    <mergeCell ref="C62:G62"/>
    <mergeCell ref="C85:G85"/>
    <mergeCell ref="C65:G65"/>
    <mergeCell ref="C67:G67"/>
    <mergeCell ref="C69:G69"/>
    <mergeCell ref="C71:G71"/>
    <mergeCell ref="C72:G72"/>
    <mergeCell ref="C74:G74"/>
    <mergeCell ref="C76:G76"/>
    <mergeCell ref="C78:G78"/>
    <mergeCell ref="C80:G80"/>
    <mergeCell ref="C82:G82"/>
    <mergeCell ref="C84:G84"/>
    <mergeCell ref="C109:G109"/>
    <mergeCell ref="C87:G87"/>
    <mergeCell ref="C89:G89"/>
    <mergeCell ref="C91:G91"/>
    <mergeCell ref="C93:G93"/>
    <mergeCell ref="C96:G96"/>
    <mergeCell ref="C98:G98"/>
    <mergeCell ref="C100:G100"/>
    <mergeCell ref="C102:G102"/>
    <mergeCell ref="C104:G104"/>
    <mergeCell ref="C105:G105"/>
    <mergeCell ref="C107:G107"/>
    <mergeCell ref="C134:G134"/>
    <mergeCell ref="C112:G112"/>
    <mergeCell ref="C114:G114"/>
    <mergeCell ref="C116:G116"/>
    <mergeCell ref="C117:G117"/>
    <mergeCell ref="C119:G119"/>
    <mergeCell ref="C121:G121"/>
    <mergeCell ref="C123:G123"/>
    <mergeCell ref="C125:G125"/>
    <mergeCell ref="C128:G128"/>
    <mergeCell ref="C130:G130"/>
    <mergeCell ref="C132:G132"/>
    <mergeCell ref="C136:G136"/>
    <mergeCell ref="C138:G138"/>
    <mergeCell ref="C140:G140"/>
    <mergeCell ref="C142:G142"/>
    <mergeCell ref="C144:G14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F9" sqref="F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63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0" t="s">
        <v>209</v>
      </c>
      <c r="B1" s="250"/>
      <c r="C1" s="250"/>
      <c r="D1" s="250"/>
      <c r="E1" s="250"/>
      <c r="F1" s="250"/>
      <c r="G1" s="250"/>
      <c r="AG1" t="s">
        <v>148</v>
      </c>
    </row>
    <row r="2" spans="1:60" ht="24.95" customHeight="1" x14ac:dyDescent="0.2">
      <c r="A2" s="139" t="s">
        <v>7</v>
      </c>
      <c r="B2" s="49" t="s">
        <v>41</v>
      </c>
      <c r="C2" s="251" t="s">
        <v>42</v>
      </c>
      <c r="D2" s="252"/>
      <c r="E2" s="252"/>
      <c r="F2" s="252"/>
      <c r="G2" s="253"/>
      <c r="AG2" t="s">
        <v>149</v>
      </c>
    </row>
    <row r="3" spans="1:60" ht="24.95" customHeight="1" x14ac:dyDescent="0.2">
      <c r="A3" s="139" t="s">
        <v>8</v>
      </c>
      <c r="B3" s="49" t="s">
        <v>48</v>
      </c>
      <c r="C3" s="251" t="s">
        <v>49</v>
      </c>
      <c r="D3" s="252"/>
      <c r="E3" s="252"/>
      <c r="F3" s="252"/>
      <c r="G3" s="253"/>
      <c r="AC3" s="121" t="s">
        <v>149</v>
      </c>
      <c r="AG3" t="s">
        <v>151</v>
      </c>
    </row>
    <row r="4" spans="1:60" ht="24.95" customHeight="1" x14ac:dyDescent="0.2">
      <c r="A4" s="140" t="s">
        <v>9</v>
      </c>
      <c r="B4" s="141" t="s">
        <v>58</v>
      </c>
      <c r="C4" s="254" t="s">
        <v>59</v>
      </c>
      <c r="D4" s="255"/>
      <c r="E4" s="255"/>
      <c r="F4" s="255"/>
      <c r="G4" s="256"/>
      <c r="AG4" t="s">
        <v>152</v>
      </c>
    </row>
    <row r="5" spans="1:60" x14ac:dyDescent="0.2">
      <c r="D5" s="10"/>
    </row>
    <row r="6" spans="1:60" ht="38.25" x14ac:dyDescent="0.2">
      <c r="A6" s="143" t="s">
        <v>153</v>
      </c>
      <c r="B6" s="145" t="s">
        <v>154</v>
      </c>
      <c r="C6" s="145" t="s">
        <v>155</v>
      </c>
      <c r="D6" s="144" t="s">
        <v>156</v>
      </c>
      <c r="E6" s="143" t="s">
        <v>157</v>
      </c>
      <c r="F6" s="142" t="s">
        <v>158</v>
      </c>
      <c r="G6" s="143" t="s">
        <v>29</v>
      </c>
      <c r="H6" s="146" t="s">
        <v>30</v>
      </c>
      <c r="I6" s="146" t="s">
        <v>159</v>
      </c>
      <c r="J6" s="146" t="s">
        <v>31</v>
      </c>
      <c r="K6" s="146" t="s">
        <v>160</v>
      </c>
      <c r="L6" s="146" t="s">
        <v>161</v>
      </c>
      <c r="M6" s="146" t="s">
        <v>162</v>
      </c>
      <c r="N6" s="146" t="s">
        <v>163</v>
      </c>
      <c r="O6" s="146" t="s">
        <v>164</v>
      </c>
      <c r="P6" s="146" t="s">
        <v>165</v>
      </c>
      <c r="Q6" s="146" t="s">
        <v>166</v>
      </c>
      <c r="R6" s="146" t="s">
        <v>167</v>
      </c>
      <c r="S6" s="146" t="s">
        <v>168</v>
      </c>
      <c r="T6" s="146" t="s">
        <v>169</v>
      </c>
      <c r="U6" s="146" t="s">
        <v>170</v>
      </c>
      <c r="V6" s="146" t="s">
        <v>171</v>
      </c>
      <c r="W6" s="146" t="s">
        <v>172</v>
      </c>
      <c r="X6" s="146" t="s">
        <v>173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2" t="s">
        <v>174</v>
      </c>
      <c r="B8" s="163" t="s">
        <v>77</v>
      </c>
      <c r="C8" s="182" t="s">
        <v>78</v>
      </c>
      <c r="D8" s="164"/>
      <c r="E8" s="165"/>
      <c r="F8" s="166"/>
      <c r="G8" s="166">
        <f>SUMIF(AG9:AG18,"&lt;&gt;NOR",G9:G18)</f>
        <v>0</v>
      </c>
      <c r="H8" s="166"/>
      <c r="I8" s="166">
        <f>SUM(I9:I18)</f>
        <v>0</v>
      </c>
      <c r="J8" s="166"/>
      <c r="K8" s="166">
        <f>SUM(K9:K18)</f>
        <v>0</v>
      </c>
      <c r="L8" s="166"/>
      <c r="M8" s="166">
        <f>SUM(M9:M18)</f>
        <v>0</v>
      </c>
      <c r="N8" s="166"/>
      <c r="O8" s="166">
        <f>SUM(O9:O18)</f>
        <v>0</v>
      </c>
      <c r="P8" s="166"/>
      <c r="Q8" s="166">
        <f>SUM(Q9:Q18)</f>
        <v>0</v>
      </c>
      <c r="R8" s="166"/>
      <c r="S8" s="166"/>
      <c r="T8" s="167"/>
      <c r="U8" s="161"/>
      <c r="V8" s="161">
        <f>SUM(V9:V18)</f>
        <v>0</v>
      </c>
      <c r="W8" s="161"/>
      <c r="X8" s="161"/>
      <c r="AG8" t="s">
        <v>175</v>
      </c>
    </row>
    <row r="9" spans="1:60" outlineLevel="1" x14ac:dyDescent="0.2">
      <c r="A9" s="172">
        <v>1</v>
      </c>
      <c r="B9" s="173" t="s">
        <v>595</v>
      </c>
      <c r="C9" s="183" t="s">
        <v>718</v>
      </c>
      <c r="D9" s="174" t="s">
        <v>474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179</v>
      </c>
      <c r="T9" s="178" t="s">
        <v>180</v>
      </c>
      <c r="U9" s="157">
        <v>0</v>
      </c>
      <c r="V9" s="157">
        <f>ROUND(E9*U9,2)</f>
        <v>0</v>
      </c>
      <c r="W9" s="157"/>
      <c r="X9" s="157" t="s">
        <v>415</v>
      </c>
      <c r="Y9" s="147"/>
      <c r="Z9" s="147"/>
      <c r="AA9" s="147"/>
      <c r="AB9" s="147"/>
      <c r="AC9" s="147"/>
      <c r="AD9" s="147"/>
      <c r="AE9" s="147"/>
      <c r="AF9" s="147"/>
      <c r="AG9" s="147" t="s">
        <v>719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54"/>
      <c r="B10" s="155"/>
      <c r="C10" s="259"/>
      <c r="D10" s="260"/>
      <c r="E10" s="260"/>
      <c r="F10" s="260"/>
      <c r="G10" s="260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7"/>
      <c r="Z10" s="147"/>
      <c r="AA10" s="147"/>
      <c r="AB10" s="147"/>
      <c r="AC10" s="147"/>
      <c r="AD10" s="147"/>
      <c r="AE10" s="147"/>
      <c r="AF10" s="147"/>
      <c r="AG10" s="147" t="s">
        <v>185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2">
        <v>2</v>
      </c>
      <c r="B11" s="173" t="s">
        <v>598</v>
      </c>
      <c r="C11" s="183" t="s">
        <v>720</v>
      </c>
      <c r="D11" s="174" t="s">
        <v>474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179</v>
      </c>
      <c r="T11" s="178" t="s">
        <v>180</v>
      </c>
      <c r="U11" s="157">
        <v>0</v>
      </c>
      <c r="V11" s="157">
        <f>ROUND(E11*U11,2)</f>
        <v>0</v>
      </c>
      <c r="W11" s="157"/>
      <c r="X11" s="157" t="s">
        <v>415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719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54"/>
      <c r="B12" s="155"/>
      <c r="C12" s="259"/>
      <c r="D12" s="260"/>
      <c r="E12" s="260"/>
      <c r="F12" s="260"/>
      <c r="G12" s="2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7"/>
      <c r="Z12" s="147"/>
      <c r="AA12" s="147"/>
      <c r="AB12" s="147"/>
      <c r="AC12" s="147"/>
      <c r="AD12" s="147"/>
      <c r="AE12" s="147"/>
      <c r="AF12" s="147"/>
      <c r="AG12" s="147" t="s">
        <v>185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3</v>
      </c>
      <c r="B13" s="173" t="s">
        <v>600</v>
      </c>
      <c r="C13" s="183" t="s">
        <v>721</v>
      </c>
      <c r="D13" s="174" t="s">
        <v>474</v>
      </c>
      <c r="E13" s="175">
        <v>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179</v>
      </c>
      <c r="T13" s="178" t="s">
        <v>180</v>
      </c>
      <c r="U13" s="157">
        <v>0</v>
      </c>
      <c r="V13" s="157">
        <f>ROUND(E13*U13,2)</f>
        <v>0</v>
      </c>
      <c r="W13" s="157"/>
      <c r="X13" s="157" t="s">
        <v>415</v>
      </c>
      <c r="Y13" s="147"/>
      <c r="Z13" s="147"/>
      <c r="AA13" s="147"/>
      <c r="AB13" s="147"/>
      <c r="AC13" s="147"/>
      <c r="AD13" s="147"/>
      <c r="AE13" s="147"/>
      <c r="AF13" s="147"/>
      <c r="AG13" s="147" t="s">
        <v>719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54"/>
      <c r="B14" s="155"/>
      <c r="C14" s="259"/>
      <c r="D14" s="260"/>
      <c r="E14" s="260"/>
      <c r="F14" s="260"/>
      <c r="G14" s="260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7"/>
      <c r="Z14" s="147"/>
      <c r="AA14" s="147"/>
      <c r="AB14" s="147"/>
      <c r="AC14" s="147"/>
      <c r="AD14" s="147"/>
      <c r="AE14" s="147"/>
      <c r="AF14" s="147"/>
      <c r="AG14" s="147" t="s">
        <v>185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2">
        <v>4</v>
      </c>
      <c r="B15" s="173" t="s">
        <v>602</v>
      </c>
      <c r="C15" s="183" t="s">
        <v>722</v>
      </c>
      <c r="D15" s="174" t="s">
        <v>474</v>
      </c>
      <c r="E15" s="175">
        <v>4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179</v>
      </c>
      <c r="T15" s="178" t="s">
        <v>180</v>
      </c>
      <c r="U15" s="157">
        <v>0</v>
      </c>
      <c r="V15" s="157">
        <f>ROUND(E15*U15,2)</f>
        <v>0</v>
      </c>
      <c r="W15" s="157"/>
      <c r="X15" s="157" t="s">
        <v>415</v>
      </c>
      <c r="Y15" s="147"/>
      <c r="Z15" s="147"/>
      <c r="AA15" s="147"/>
      <c r="AB15" s="147"/>
      <c r="AC15" s="147"/>
      <c r="AD15" s="147"/>
      <c r="AE15" s="147"/>
      <c r="AF15" s="147"/>
      <c r="AG15" s="147" t="s">
        <v>719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54"/>
      <c r="B16" s="155"/>
      <c r="C16" s="259"/>
      <c r="D16" s="260"/>
      <c r="E16" s="260"/>
      <c r="F16" s="260"/>
      <c r="G16" s="260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7"/>
      <c r="Z16" s="147"/>
      <c r="AA16" s="147"/>
      <c r="AB16" s="147"/>
      <c r="AC16" s="147"/>
      <c r="AD16" s="147"/>
      <c r="AE16" s="147"/>
      <c r="AF16" s="147"/>
      <c r="AG16" s="147" t="s">
        <v>185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5</v>
      </c>
      <c r="B17" s="173" t="s">
        <v>604</v>
      </c>
      <c r="C17" s="183" t="s">
        <v>723</v>
      </c>
      <c r="D17" s="174" t="s">
        <v>474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179</v>
      </c>
      <c r="T17" s="178" t="s">
        <v>180</v>
      </c>
      <c r="U17" s="157">
        <v>0</v>
      </c>
      <c r="V17" s="157">
        <f>ROUND(E17*U17,2)</f>
        <v>0</v>
      </c>
      <c r="W17" s="157"/>
      <c r="X17" s="157" t="s">
        <v>415</v>
      </c>
      <c r="Y17" s="147"/>
      <c r="Z17" s="147"/>
      <c r="AA17" s="147"/>
      <c r="AB17" s="147"/>
      <c r="AC17" s="147"/>
      <c r="AD17" s="147"/>
      <c r="AE17" s="147"/>
      <c r="AF17" s="147"/>
      <c r="AG17" s="147" t="s">
        <v>719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54"/>
      <c r="B18" s="155"/>
      <c r="C18" s="259"/>
      <c r="D18" s="260"/>
      <c r="E18" s="260"/>
      <c r="F18" s="260"/>
      <c r="G18" s="260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7"/>
      <c r="Z18" s="147"/>
      <c r="AA18" s="147"/>
      <c r="AB18" s="147"/>
      <c r="AC18" s="147"/>
      <c r="AD18" s="147"/>
      <c r="AE18" s="147"/>
      <c r="AF18" s="147"/>
      <c r="AG18" s="147" t="s">
        <v>185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2" t="s">
        <v>174</v>
      </c>
      <c r="B19" s="163" t="s">
        <v>79</v>
      </c>
      <c r="C19" s="182" t="s">
        <v>80</v>
      </c>
      <c r="D19" s="164"/>
      <c r="E19" s="165"/>
      <c r="F19" s="166"/>
      <c r="G19" s="166">
        <f>SUMIF(AG20:AG25,"&lt;&gt;NOR",G20:G25)</f>
        <v>0</v>
      </c>
      <c r="H19" s="166"/>
      <c r="I19" s="166">
        <f>SUM(I20:I25)</f>
        <v>0</v>
      </c>
      <c r="J19" s="166"/>
      <c r="K19" s="166">
        <f>SUM(K20:K25)</f>
        <v>0</v>
      </c>
      <c r="L19" s="166"/>
      <c r="M19" s="166">
        <f>SUM(M20:M25)</f>
        <v>0</v>
      </c>
      <c r="N19" s="166"/>
      <c r="O19" s="166">
        <f>SUM(O20:O25)</f>
        <v>0</v>
      </c>
      <c r="P19" s="166"/>
      <c r="Q19" s="166">
        <f>SUM(Q20:Q25)</f>
        <v>0</v>
      </c>
      <c r="R19" s="166"/>
      <c r="S19" s="166"/>
      <c r="T19" s="167"/>
      <c r="U19" s="161"/>
      <c r="V19" s="161">
        <f>SUM(V20:V25)</f>
        <v>0</v>
      </c>
      <c r="W19" s="161"/>
      <c r="X19" s="161"/>
      <c r="AG19" t="s">
        <v>175</v>
      </c>
    </row>
    <row r="20" spans="1:60" outlineLevel="1" x14ac:dyDescent="0.2">
      <c r="A20" s="172">
        <v>6</v>
      </c>
      <c r="B20" s="173" t="s">
        <v>606</v>
      </c>
      <c r="C20" s="183" t="s">
        <v>724</v>
      </c>
      <c r="D20" s="174" t="s">
        <v>474</v>
      </c>
      <c r="E20" s="175">
        <v>1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/>
      <c r="S20" s="177" t="s">
        <v>179</v>
      </c>
      <c r="T20" s="178" t="s">
        <v>180</v>
      </c>
      <c r="U20" s="157">
        <v>0</v>
      </c>
      <c r="V20" s="157">
        <f>ROUND(E20*U20,2)</f>
        <v>0</v>
      </c>
      <c r="W20" s="157"/>
      <c r="X20" s="157" t="s">
        <v>415</v>
      </c>
      <c r="Y20" s="147"/>
      <c r="Z20" s="147"/>
      <c r="AA20" s="147"/>
      <c r="AB20" s="147"/>
      <c r="AC20" s="147"/>
      <c r="AD20" s="147"/>
      <c r="AE20" s="147"/>
      <c r="AF20" s="147"/>
      <c r="AG20" s="147" t="s">
        <v>719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54"/>
      <c r="B21" s="155"/>
      <c r="C21" s="259"/>
      <c r="D21" s="260"/>
      <c r="E21" s="260"/>
      <c r="F21" s="260"/>
      <c r="G21" s="260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7"/>
      <c r="Z21" s="147"/>
      <c r="AA21" s="147"/>
      <c r="AB21" s="147"/>
      <c r="AC21" s="147"/>
      <c r="AD21" s="147"/>
      <c r="AE21" s="147"/>
      <c r="AF21" s="147"/>
      <c r="AG21" s="147" t="s">
        <v>185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2">
        <v>7</v>
      </c>
      <c r="B22" s="173" t="s">
        <v>609</v>
      </c>
      <c r="C22" s="183" t="s">
        <v>725</v>
      </c>
      <c r="D22" s="174" t="s">
        <v>474</v>
      </c>
      <c r="E22" s="175">
        <v>8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/>
      <c r="S22" s="177" t="s">
        <v>179</v>
      </c>
      <c r="T22" s="178" t="s">
        <v>180</v>
      </c>
      <c r="U22" s="157">
        <v>0</v>
      </c>
      <c r="V22" s="157">
        <f>ROUND(E22*U22,2)</f>
        <v>0</v>
      </c>
      <c r="W22" s="157"/>
      <c r="X22" s="157" t="s">
        <v>415</v>
      </c>
      <c r="Y22" s="147"/>
      <c r="Z22" s="147"/>
      <c r="AA22" s="147"/>
      <c r="AB22" s="147"/>
      <c r="AC22" s="147"/>
      <c r="AD22" s="147"/>
      <c r="AE22" s="147"/>
      <c r="AF22" s="147"/>
      <c r="AG22" s="147" t="s">
        <v>719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54"/>
      <c r="B23" s="155"/>
      <c r="C23" s="259"/>
      <c r="D23" s="260"/>
      <c r="E23" s="260"/>
      <c r="F23" s="260"/>
      <c r="G23" s="260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7"/>
      <c r="Z23" s="147"/>
      <c r="AA23" s="147"/>
      <c r="AB23" s="147"/>
      <c r="AC23" s="147"/>
      <c r="AD23" s="147"/>
      <c r="AE23" s="147"/>
      <c r="AF23" s="147"/>
      <c r="AG23" s="147" t="s">
        <v>185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2">
        <v>8</v>
      </c>
      <c r="B24" s="173" t="s">
        <v>611</v>
      </c>
      <c r="C24" s="183" t="s">
        <v>726</v>
      </c>
      <c r="D24" s="174" t="s">
        <v>474</v>
      </c>
      <c r="E24" s="175">
        <v>4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/>
      <c r="S24" s="177" t="s">
        <v>179</v>
      </c>
      <c r="T24" s="178" t="s">
        <v>180</v>
      </c>
      <c r="U24" s="157">
        <v>0</v>
      </c>
      <c r="V24" s="157">
        <f>ROUND(E24*U24,2)</f>
        <v>0</v>
      </c>
      <c r="W24" s="157"/>
      <c r="X24" s="157" t="s">
        <v>415</v>
      </c>
      <c r="Y24" s="147"/>
      <c r="Z24" s="147"/>
      <c r="AA24" s="147"/>
      <c r="AB24" s="147"/>
      <c r="AC24" s="147"/>
      <c r="AD24" s="147"/>
      <c r="AE24" s="147"/>
      <c r="AF24" s="147"/>
      <c r="AG24" s="147" t="s">
        <v>719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54"/>
      <c r="B25" s="155"/>
      <c r="C25" s="259"/>
      <c r="D25" s="260"/>
      <c r="E25" s="260"/>
      <c r="F25" s="260"/>
      <c r="G25" s="260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7"/>
      <c r="Z25" s="147"/>
      <c r="AA25" s="147"/>
      <c r="AB25" s="147"/>
      <c r="AC25" s="147"/>
      <c r="AD25" s="147"/>
      <c r="AE25" s="147"/>
      <c r="AF25" s="147"/>
      <c r="AG25" s="147" t="s">
        <v>185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162" t="s">
        <v>174</v>
      </c>
      <c r="B26" s="163" t="s">
        <v>81</v>
      </c>
      <c r="C26" s="182" t="s">
        <v>82</v>
      </c>
      <c r="D26" s="164"/>
      <c r="E26" s="165"/>
      <c r="F26" s="166"/>
      <c r="G26" s="166">
        <f>SUMIF(AG27:AG30,"&lt;&gt;NOR",G27:G30)</f>
        <v>0</v>
      </c>
      <c r="H26" s="166"/>
      <c r="I26" s="166">
        <f>SUM(I27:I30)</f>
        <v>0</v>
      </c>
      <c r="J26" s="166"/>
      <c r="K26" s="166">
        <f>SUM(K27:K30)</f>
        <v>0</v>
      </c>
      <c r="L26" s="166"/>
      <c r="M26" s="166">
        <f>SUM(M27:M30)</f>
        <v>0</v>
      </c>
      <c r="N26" s="166"/>
      <c r="O26" s="166">
        <f>SUM(O27:O30)</f>
        <v>0</v>
      </c>
      <c r="P26" s="166"/>
      <c r="Q26" s="166">
        <f>SUM(Q27:Q30)</f>
        <v>0</v>
      </c>
      <c r="R26" s="166"/>
      <c r="S26" s="166"/>
      <c r="T26" s="167"/>
      <c r="U26" s="161"/>
      <c r="V26" s="161">
        <f>SUM(V27:V30)</f>
        <v>0</v>
      </c>
      <c r="W26" s="161"/>
      <c r="X26" s="161"/>
      <c r="AG26" t="s">
        <v>175</v>
      </c>
    </row>
    <row r="27" spans="1:60" outlineLevel="1" x14ac:dyDescent="0.2">
      <c r="A27" s="172">
        <v>9</v>
      </c>
      <c r="B27" s="173" t="s">
        <v>614</v>
      </c>
      <c r="C27" s="183" t="s">
        <v>727</v>
      </c>
      <c r="D27" s="174" t="s">
        <v>474</v>
      </c>
      <c r="E27" s="175">
        <v>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/>
      <c r="S27" s="177" t="s">
        <v>179</v>
      </c>
      <c r="T27" s="178" t="s">
        <v>180</v>
      </c>
      <c r="U27" s="157">
        <v>0</v>
      </c>
      <c r="V27" s="157">
        <f>ROUND(E27*U27,2)</f>
        <v>0</v>
      </c>
      <c r="W27" s="157"/>
      <c r="X27" s="157" t="s">
        <v>415</v>
      </c>
      <c r="Y27" s="147"/>
      <c r="Z27" s="147"/>
      <c r="AA27" s="147"/>
      <c r="AB27" s="147"/>
      <c r="AC27" s="147"/>
      <c r="AD27" s="147"/>
      <c r="AE27" s="147"/>
      <c r="AF27" s="147"/>
      <c r="AG27" s="147" t="s">
        <v>719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259"/>
      <c r="D28" s="260"/>
      <c r="E28" s="260"/>
      <c r="F28" s="260"/>
      <c r="G28" s="260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7"/>
      <c r="Z28" s="147"/>
      <c r="AA28" s="147"/>
      <c r="AB28" s="147"/>
      <c r="AC28" s="147"/>
      <c r="AD28" s="147"/>
      <c r="AE28" s="147"/>
      <c r="AF28" s="147"/>
      <c r="AG28" s="147" t="s">
        <v>185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2">
        <v>10</v>
      </c>
      <c r="B29" s="173" t="s">
        <v>616</v>
      </c>
      <c r="C29" s="183" t="s">
        <v>728</v>
      </c>
      <c r="D29" s="174" t="s">
        <v>474</v>
      </c>
      <c r="E29" s="175">
        <v>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179</v>
      </c>
      <c r="T29" s="178" t="s">
        <v>180</v>
      </c>
      <c r="U29" s="157">
        <v>0</v>
      </c>
      <c r="V29" s="157">
        <f>ROUND(E29*U29,2)</f>
        <v>0</v>
      </c>
      <c r="W29" s="157"/>
      <c r="X29" s="157" t="s">
        <v>415</v>
      </c>
      <c r="Y29" s="147"/>
      <c r="Z29" s="147"/>
      <c r="AA29" s="147"/>
      <c r="AB29" s="147"/>
      <c r="AC29" s="147"/>
      <c r="AD29" s="147"/>
      <c r="AE29" s="147"/>
      <c r="AF29" s="147"/>
      <c r="AG29" s="147" t="s">
        <v>719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54"/>
      <c r="B30" s="155"/>
      <c r="C30" s="259"/>
      <c r="D30" s="260"/>
      <c r="E30" s="260"/>
      <c r="F30" s="260"/>
      <c r="G30" s="260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7"/>
      <c r="Z30" s="147"/>
      <c r="AA30" s="147"/>
      <c r="AB30" s="147"/>
      <c r="AC30" s="147"/>
      <c r="AD30" s="147"/>
      <c r="AE30" s="147"/>
      <c r="AF30" s="147"/>
      <c r="AG30" s="147" t="s">
        <v>185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x14ac:dyDescent="0.2">
      <c r="A31" s="162" t="s">
        <v>174</v>
      </c>
      <c r="B31" s="163" t="s">
        <v>83</v>
      </c>
      <c r="C31" s="182" t="s">
        <v>84</v>
      </c>
      <c r="D31" s="164"/>
      <c r="E31" s="165"/>
      <c r="F31" s="166"/>
      <c r="G31" s="166">
        <f>SUMIF(AG32:AG33,"&lt;&gt;NOR",G32:G33)</f>
        <v>0</v>
      </c>
      <c r="H31" s="166"/>
      <c r="I31" s="166">
        <f>SUM(I32:I33)</f>
        <v>0</v>
      </c>
      <c r="J31" s="166"/>
      <c r="K31" s="166">
        <f>SUM(K32:K33)</f>
        <v>0</v>
      </c>
      <c r="L31" s="166"/>
      <c r="M31" s="166">
        <f>SUM(M32:M33)</f>
        <v>0</v>
      </c>
      <c r="N31" s="166"/>
      <c r="O31" s="166">
        <f>SUM(O32:O33)</f>
        <v>0</v>
      </c>
      <c r="P31" s="166"/>
      <c r="Q31" s="166">
        <f>SUM(Q32:Q33)</f>
        <v>0</v>
      </c>
      <c r="R31" s="166"/>
      <c r="S31" s="166"/>
      <c r="T31" s="167"/>
      <c r="U31" s="161"/>
      <c r="V31" s="161">
        <f>SUM(V32:V33)</f>
        <v>0</v>
      </c>
      <c r="W31" s="161"/>
      <c r="X31" s="161"/>
      <c r="AG31" t="s">
        <v>175</v>
      </c>
    </row>
    <row r="32" spans="1:60" ht="33.75" outlineLevel="1" x14ac:dyDescent="0.2">
      <c r="A32" s="172">
        <v>11</v>
      </c>
      <c r="B32" s="173" t="s">
        <v>618</v>
      </c>
      <c r="C32" s="183" t="s">
        <v>729</v>
      </c>
      <c r="D32" s="174" t="s">
        <v>474</v>
      </c>
      <c r="E32" s="175">
        <v>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/>
      <c r="S32" s="177" t="s">
        <v>179</v>
      </c>
      <c r="T32" s="178" t="s">
        <v>180</v>
      </c>
      <c r="U32" s="157">
        <v>0</v>
      </c>
      <c r="V32" s="157">
        <f>ROUND(E32*U32,2)</f>
        <v>0</v>
      </c>
      <c r="W32" s="157"/>
      <c r="X32" s="157" t="s">
        <v>415</v>
      </c>
      <c r="Y32" s="147"/>
      <c r="Z32" s="147"/>
      <c r="AA32" s="147"/>
      <c r="AB32" s="147"/>
      <c r="AC32" s="147"/>
      <c r="AD32" s="147"/>
      <c r="AE32" s="147"/>
      <c r="AF32" s="147"/>
      <c r="AG32" s="147" t="s">
        <v>719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54"/>
      <c r="B33" s="155"/>
      <c r="C33" s="259"/>
      <c r="D33" s="260"/>
      <c r="E33" s="260"/>
      <c r="F33" s="260"/>
      <c r="G33" s="260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7"/>
      <c r="Z33" s="147"/>
      <c r="AA33" s="147"/>
      <c r="AB33" s="147"/>
      <c r="AC33" s="147"/>
      <c r="AD33" s="147"/>
      <c r="AE33" s="147"/>
      <c r="AF33" s="147"/>
      <c r="AG33" s="147" t="s">
        <v>185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62" t="s">
        <v>174</v>
      </c>
      <c r="B34" s="163" t="s">
        <v>85</v>
      </c>
      <c r="C34" s="182" t="s">
        <v>86</v>
      </c>
      <c r="D34" s="164"/>
      <c r="E34" s="165"/>
      <c r="F34" s="166"/>
      <c r="G34" s="166">
        <f>SUMIF(AG35:AG64,"&lt;&gt;NOR",G35:G64)</f>
        <v>0</v>
      </c>
      <c r="H34" s="166"/>
      <c r="I34" s="166">
        <f>SUM(I35:I64)</f>
        <v>0</v>
      </c>
      <c r="J34" s="166"/>
      <c r="K34" s="166">
        <f>SUM(K35:K64)</f>
        <v>0</v>
      </c>
      <c r="L34" s="166"/>
      <c r="M34" s="166">
        <f>SUM(M35:M64)</f>
        <v>0</v>
      </c>
      <c r="N34" s="166"/>
      <c r="O34" s="166">
        <f>SUM(O35:O64)</f>
        <v>0.01</v>
      </c>
      <c r="P34" s="166"/>
      <c r="Q34" s="166">
        <f>SUM(Q35:Q64)</f>
        <v>0</v>
      </c>
      <c r="R34" s="166"/>
      <c r="S34" s="166"/>
      <c r="T34" s="167"/>
      <c r="U34" s="161"/>
      <c r="V34" s="161">
        <f>SUM(V35:V64)</f>
        <v>0</v>
      </c>
      <c r="W34" s="161"/>
      <c r="X34" s="161"/>
      <c r="AG34" t="s">
        <v>175</v>
      </c>
    </row>
    <row r="35" spans="1:60" outlineLevel="1" x14ac:dyDescent="0.2">
      <c r="A35" s="172">
        <v>12</v>
      </c>
      <c r="B35" s="173" t="s">
        <v>620</v>
      </c>
      <c r="C35" s="183" t="s">
        <v>730</v>
      </c>
      <c r="D35" s="174" t="s">
        <v>334</v>
      </c>
      <c r="E35" s="175">
        <v>6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179</v>
      </c>
      <c r="T35" s="178" t="s">
        <v>180</v>
      </c>
      <c r="U35" s="157">
        <v>0</v>
      </c>
      <c r="V35" s="157">
        <f>ROUND(E35*U35,2)</f>
        <v>0</v>
      </c>
      <c r="W35" s="157"/>
      <c r="X35" s="157" t="s">
        <v>415</v>
      </c>
      <c r="Y35" s="147"/>
      <c r="Z35" s="147"/>
      <c r="AA35" s="147"/>
      <c r="AB35" s="147"/>
      <c r="AC35" s="147"/>
      <c r="AD35" s="147"/>
      <c r="AE35" s="147"/>
      <c r="AF35" s="147"/>
      <c r="AG35" s="147" t="s">
        <v>719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54"/>
      <c r="B36" s="155"/>
      <c r="C36" s="259"/>
      <c r="D36" s="260"/>
      <c r="E36" s="260"/>
      <c r="F36" s="260"/>
      <c r="G36" s="260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7"/>
      <c r="Z36" s="147"/>
      <c r="AA36" s="147"/>
      <c r="AB36" s="147"/>
      <c r="AC36" s="147"/>
      <c r="AD36" s="147"/>
      <c r="AE36" s="147"/>
      <c r="AF36" s="147"/>
      <c r="AG36" s="147" t="s">
        <v>185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2">
        <v>13</v>
      </c>
      <c r="B37" s="173" t="s">
        <v>622</v>
      </c>
      <c r="C37" s="183" t="s">
        <v>731</v>
      </c>
      <c r="D37" s="174" t="s">
        <v>334</v>
      </c>
      <c r="E37" s="175">
        <v>561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179</v>
      </c>
      <c r="T37" s="178" t="s">
        <v>180</v>
      </c>
      <c r="U37" s="157">
        <v>0</v>
      </c>
      <c r="V37" s="157">
        <f>ROUND(E37*U37,2)</f>
        <v>0</v>
      </c>
      <c r="W37" s="157"/>
      <c r="X37" s="157" t="s">
        <v>415</v>
      </c>
      <c r="Y37" s="147"/>
      <c r="Z37" s="147"/>
      <c r="AA37" s="147"/>
      <c r="AB37" s="147"/>
      <c r="AC37" s="147"/>
      <c r="AD37" s="147"/>
      <c r="AE37" s="147"/>
      <c r="AF37" s="147"/>
      <c r="AG37" s="147" t="s">
        <v>719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54"/>
      <c r="B38" s="155"/>
      <c r="C38" s="259"/>
      <c r="D38" s="260"/>
      <c r="E38" s="260"/>
      <c r="F38" s="260"/>
      <c r="G38" s="260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7"/>
      <c r="Z38" s="147"/>
      <c r="AA38" s="147"/>
      <c r="AB38" s="147"/>
      <c r="AC38" s="147"/>
      <c r="AD38" s="147"/>
      <c r="AE38" s="147"/>
      <c r="AF38" s="147"/>
      <c r="AG38" s="147" t="s">
        <v>185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2">
        <v>14</v>
      </c>
      <c r="B39" s="173" t="s">
        <v>625</v>
      </c>
      <c r="C39" s="183" t="s">
        <v>732</v>
      </c>
      <c r="D39" s="174" t="s">
        <v>334</v>
      </c>
      <c r="E39" s="175">
        <v>2805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179</v>
      </c>
      <c r="T39" s="178" t="s">
        <v>180</v>
      </c>
      <c r="U39" s="157">
        <v>0</v>
      </c>
      <c r="V39" s="157">
        <f>ROUND(E39*U39,2)</f>
        <v>0</v>
      </c>
      <c r="W39" s="157"/>
      <c r="X39" s="157" t="s">
        <v>415</v>
      </c>
      <c r="Y39" s="147"/>
      <c r="Z39" s="147"/>
      <c r="AA39" s="147"/>
      <c r="AB39" s="147"/>
      <c r="AC39" s="147"/>
      <c r="AD39" s="147"/>
      <c r="AE39" s="147"/>
      <c r="AF39" s="147"/>
      <c r="AG39" s="147" t="s">
        <v>719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54"/>
      <c r="B40" s="155"/>
      <c r="C40" s="259"/>
      <c r="D40" s="260"/>
      <c r="E40" s="260"/>
      <c r="F40" s="260"/>
      <c r="G40" s="260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7"/>
      <c r="Z40" s="147"/>
      <c r="AA40" s="147"/>
      <c r="AB40" s="147"/>
      <c r="AC40" s="147"/>
      <c r="AD40" s="147"/>
      <c r="AE40" s="147"/>
      <c r="AF40" s="147"/>
      <c r="AG40" s="147" t="s">
        <v>185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2">
        <v>15</v>
      </c>
      <c r="B41" s="173" t="s">
        <v>628</v>
      </c>
      <c r="C41" s="183" t="s">
        <v>733</v>
      </c>
      <c r="D41" s="174" t="s">
        <v>334</v>
      </c>
      <c r="E41" s="175">
        <v>1122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7" t="s">
        <v>179</v>
      </c>
      <c r="T41" s="178" t="s">
        <v>180</v>
      </c>
      <c r="U41" s="157">
        <v>0</v>
      </c>
      <c r="V41" s="157">
        <f>ROUND(E41*U41,2)</f>
        <v>0</v>
      </c>
      <c r="W41" s="157"/>
      <c r="X41" s="157" t="s">
        <v>415</v>
      </c>
      <c r="Y41" s="147"/>
      <c r="Z41" s="147"/>
      <c r="AA41" s="147"/>
      <c r="AB41" s="147"/>
      <c r="AC41" s="147"/>
      <c r="AD41" s="147"/>
      <c r="AE41" s="147"/>
      <c r="AF41" s="147"/>
      <c r="AG41" s="147" t="s">
        <v>719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54"/>
      <c r="B42" s="155"/>
      <c r="C42" s="259"/>
      <c r="D42" s="260"/>
      <c r="E42" s="260"/>
      <c r="F42" s="260"/>
      <c r="G42" s="260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7"/>
      <c r="Z42" s="147"/>
      <c r="AA42" s="147"/>
      <c r="AB42" s="147"/>
      <c r="AC42" s="147"/>
      <c r="AD42" s="147"/>
      <c r="AE42" s="147"/>
      <c r="AF42" s="147"/>
      <c r="AG42" s="147" t="s">
        <v>185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2">
        <v>16</v>
      </c>
      <c r="B43" s="173" t="s">
        <v>630</v>
      </c>
      <c r="C43" s="183" t="s">
        <v>734</v>
      </c>
      <c r="D43" s="174" t="s">
        <v>334</v>
      </c>
      <c r="E43" s="175">
        <v>100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179</v>
      </c>
      <c r="T43" s="178" t="s">
        <v>180</v>
      </c>
      <c r="U43" s="157">
        <v>0</v>
      </c>
      <c r="V43" s="157">
        <f>ROUND(E43*U43,2)</f>
        <v>0</v>
      </c>
      <c r="W43" s="157"/>
      <c r="X43" s="157" t="s">
        <v>415</v>
      </c>
      <c r="Y43" s="147"/>
      <c r="Z43" s="147"/>
      <c r="AA43" s="147"/>
      <c r="AB43" s="147"/>
      <c r="AC43" s="147"/>
      <c r="AD43" s="147"/>
      <c r="AE43" s="147"/>
      <c r="AF43" s="147"/>
      <c r="AG43" s="147" t="s">
        <v>719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259"/>
      <c r="D44" s="260"/>
      <c r="E44" s="260"/>
      <c r="F44" s="260"/>
      <c r="G44" s="260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7"/>
      <c r="Z44" s="147"/>
      <c r="AA44" s="147"/>
      <c r="AB44" s="147"/>
      <c r="AC44" s="147"/>
      <c r="AD44" s="147"/>
      <c r="AE44" s="147"/>
      <c r="AF44" s="147"/>
      <c r="AG44" s="147" t="s">
        <v>185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2">
        <v>17</v>
      </c>
      <c r="B45" s="173" t="s">
        <v>632</v>
      </c>
      <c r="C45" s="183" t="s">
        <v>735</v>
      </c>
      <c r="D45" s="174" t="s">
        <v>334</v>
      </c>
      <c r="E45" s="175">
        <v>50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/>
      <c r="S45" s="177" t="s">
        <v>179</v>
      </c>
      <c r="T45" s="178" t="s">
        <v>180</v>
      </c>
      <c r="U45" s="157">
        <v>0</v>
      </c>
      <c r="V45" s="157">
        <f>ROUND(E45*U45,2)</f>
        <v>0</v>
      </c>
      <c r="W45" s="157"/>
      <c r="X45" s="157" t="s">
        <v>415</v>
      </c>
      <c r="Y45" s="147"/>
      <c r="Z45" s="147"/>
      <c r="AA45" s="147"/>
      <c r="AB45" s="147"/>
      <c r="AC45" s="147"/>
      <c r="AD45" s="147"/>
      <c r="AE45" s="147"/>
      <c r="AF45" s="147"/>
      <c r="AG45" s="147" t="s">
        <v>719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259"/>
      <c r="D46" s="260"/>
      <c r="E46" s="260"/>
      <c r="F46" s="260"/>
      <c r="G46" s="260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7"/>
      <c r="Z46" s="147"/>
      <c r="AA46" s="147"/>
      <c r="AB46" s="147"/>
      <c r="AC46" s="147"/>
      <c r="AD46" s="147"/>
      <c r="AE46" s="147"/>
      <c r="AF46" s="147"/>
      <c r="AG46" s="147" t="s">
        <v>185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2">
        <v>18</v>
      </c>
      <c r="B47" s="173" t="s">
        <v>634</v>
      </c>
      <c r="C47" s="183" t="s">
        <v>736</v>
      </c>
      <c r="D47" s="174" t="s">
        <v>334</v>
      </c>
      <c r="E47" s="175">
        <v>150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/>
      <c r="S47" s="177" t="s">
        <v>179</v>
      </c>
      <c r="T47" s="178" t="s">
        <v>180</v>
      </c>
      <c r="U47" s="157">
        <v>0</v>
      </c>
      <c r="V47" s="157">
        <f>ROUND(E47*U47,2)</f>
        <v>0</v>
      </c>
      <c r="W47" s="157"/>
      <c r="X47" s="157" t="s">
        <v>415</v>
      </c>
      <c r="Y47" s="147"/>
      <c r="Z47" s="147"/>
      <c r="AA47" s="147"/>
      <c r="AB47" s="147"/>
      <c r="AC47" s="147"/>
      <c r="AD47" s="147"/>
      <c r="AE47" s="147"/>
      <c r="AF47" s="147"/>
      <c r="AG47" s="147" t="s">
        <v>719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54"/>
      <c r="B48" s="155"/>
      <c r="C48" s="259"/>
      <c r="D48" s="260"/>
      <c r="E48" s="260"/>
      <c r="F48" s="260"/>
      <c r="G48" s="260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7"/>
      <c r="Z48" s="147"/>
      <c r="AA48" s="147"/>
      <c r="AB48" s="147"/>
      <c r="AC48" s="147"/>
      <c r="AD48" s="147"/>
      <c r="AE48" s="147"/>
      <c r="AF48" s="147"/>
      <c r="AG48" s="147" t="s">
        <v>185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2">
        <v>19</v>
      </c>
      <c r="B49" s="173" t="s">
        <v>637</v>
      </c>
      <c r="C49" s="183" t="s">
        <v>737</v>
      </c>
      <c r="D49" s="174" t="s">
        <v>334</v>
      </c>
      <c r="E49" s="175">
        <v>40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/>
      <c r="S49" s="177" t="s">
        <v>179</v>
      </c>
      <c r="T49" s="178" t="s">
        <v>180</v>
      </c>
      <c r="U49" s="157">
        <v>0</v>
      </c>
      <c r="V49" s="157">
        <f>ROUND(E49*U49,2)</f>
        <v>0</v>
      </c>
      <c r="W49" s="157"/>
      <c r="X49" s="157" t="s">
        <v>415</v>
      </c>
      <c r="Y49" s="147"/>
      <c r="Z49" s="147"/>
      <c r="AA49" s="147"/>
      <c r="AB49" s="147"/>
      <c r="AC49" s="147"/>
      <c r="AD49" s="147"/>
      <c r="AE49" s="147"/>
      <c r="AF49" s="147"/>
      <c r="AG49" s="147" t="s">
        <v>719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54"/>
      <c r="B50" s="155"/>
      <c r="C50" s="259"/>
      <c r="D50" s="260"/>
      <c r="E50" s="260"/>
      <c r="F50" s="260"/>
      <c r="G50" s="260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7"/>
      <c r="Z50" s="147"/>
      <c r="AA50" s="147"/>
      <c r="AB50" s="147"/>
      <c r="AC50" s="147"/>
      <c r="AD50" s="147"/>
      <c r="AE50" s="147"/>
      <c r="AF50" s="147"/>
      <c r="AG50" s="147" t="s">
        <v>185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2">
        <v>20</v>
      </c>
      <c r="B51" s="173" t="s">
        <v>659</v>
      </c>
      <c r="C51" s="183" t="s">
        <v>738</v>
      </c>
      <c r="D51" s="174" t="s">
        <v>250</v>
      </c>
      <c r="E51" s="175">
        <v>60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7"/>
      <c r="S51" s="177" t="s">
        <v>179</v>
      </c>
      <c r="T51" s="178" t="s">
        <v>180</v>
      </c>
      <c r="U51" s="157">
        <v>0</v>
      </c>
      <c r="V51" s="157">
        <f>ROUND(E51*U51,2)</f>
        <v>0</v>
      </c>
      <c r="W51" s="157"/>
      <c r="X51" s="157" t="s">
        <v>415</v>
      </c>
      <c r="Y51" s="147"/>
      <c r="Z51" s="147"/>
      <c r="AA51" s="147"/>
      <c r="AB51" s="147"/>
      <c r="AC51" s="147"/>
      <c r="AD51" s="147"/>
      <c r="AE51" s="147"/>
      <c r="AF51" s="147"/>
      <c r="AG51" s="147" t="s">
        <v>719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54"/>
      <c r="B52" s="155"/>
      <c r="C52" s="259"/>
      <c r="D52" s="260"/>
      <c r="E52" s="260"/>
      <c r="F52" s="260"/>
      <c r="G52" s="260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7"/>
      <c r="Z52" s="147"/>
      <c r="AA52" s="147"/>
      <c r="AB52" s="147"/>
      <c r="AC52" s="147"/>
      <c r="AD52" s="147"/>
      <c r="AE52" s="147"/>
      <c r="AF52" s="147"/>
      <c r="AG52" s="147" t="s">
        <v>185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2">
        <v>21</v>
      </c>
      <c r="B53" s="173" t="s">
        <v>639</v>
      </c>
      <c r="C53" s="183" t="s">
        <v>739</v>
      </c>
      <c r="D53" s="174" t="s">
        <v>334</v>
      </c>
      <c r="E53" s="175">
        <v>10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/>
      <c r="S53" s="177" t="s">
        <v>179</v>
      </c>
      <c r="T53" s="178" t="s">
        <v>180</v>
      </c>
      <c r="U53" s="157">
        <v>0</v>
      </c>
      <c r="V53" s="157">
        <f>ROUND(E53*U53,2)</f>
        <v>0</v>
      </c>
      <c r="W53" s="157"/>
      <c r="X53" s="157" t="s">
        <v>415</v>
      </c>
      <c r="Y53" s="147"/>
      <c r="Z53" s="147"/>
      <c r="AA53" s="147"/>
      <c r="AB53" s="147"/>
      <c r="AC53" s="147"/>
      <c r="AD53" s="147"/>
      <c r="AE53" s="147"/>
      <c r="AF53" s="147"/>
      <c r="AG53" s="147" t="s">
        <v>719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54"/>
      <c r="B54" s="155"/>
      <c r="C54" s="259"/>
      <c r="D54" s="260"/>
      <c r="E54" s="260"/>
      <c r="F54" s="260"/>
      <c r="G54" s="260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7"/>
      <c r="Z54" s="147"/>
      <c r="AA54" s="147"/>
      <c r="AB54" s="147"/>
      <c r="AC54" s="147"/>
      <c r="AD54" s="147"/>
      <c r="AE54" s="147"/>
      <c r="AF54" s="147"/>
      <c r="AG54" s="147" t="s">
        <v>185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2">
        <v>22</v>
      </c>
      <c r="B55" s="173" t="s">
        <v>641</v>
      </c>
      <c r="C55" s="183" t="s">
        <v>740</v>
      </c>
      <c r="D55" s="174" t="s">
        <v>334</v>
      </c>
      <c r="E55" s="175">
        <v>48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1.4999999999999999E-4</v>
      </c>
      <c r="O55" s="177">
        <f>ROUND(E55*N55,2)</f>
        <v>0.01</v>
      </c>
      <c r="P55" s="177">
        <v>0</v>
      </c>
      <c r="Q55" s="177">
        <f>ROUND(E55*P55,2)</f>
        <v>0</v>
      </c>
      <c r="R55" s="177"/>
      <c r="S55" s="177" t="s">
        <v>179</v>
      </c>
      <c r="T55" s="178" t="s">
        <v>180</v>
      </c>
      <c r="U55" s="157">
        <v>0</v>
      </c>
      <c r="V55" s="157">
        <f>ROUND(E55*U55,2)</f>
        <v>0</v>
      </c>
      <c r="W55" s="157"/>
      <c r="X55" s="157" t="s">
        <v>415</v>
      </c>
      <c r="Y55" s="147"/>
      <c r="Z55" s="147"/>
      <c r="AA55" s="147"/>
      <c r="AB55" s="147"/>
      <c r="AC55" s="147"/>
      <c r="AD55" s="147"/>
      <c r="AE55" s="147"/>
      <c r="AF55" s="147"/>
      <c r="AG55" s="147" t="s">
        <v>719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54"/>
      <c r="B56" s="155"/>
      <c r="C56" s="259"/>
      <c r="D56" s="260"/>
      <c r="E56" s="260"/>
      <c r="F56" s="260"/>
      <c r="G56" s="260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7"/>
      <c r="Z56" s="147"/>
      <c r="AA56" s="147"/>
      <c r="AB56" s="147"/>
      <c r="AC56" s="147"/>
      <c r="AD56" s="147"/>
      <c r="AE56" s="147"/>
      <c r="AF56" s="147"/>
      <c r="AG56" s="147" t="s">
        <v>185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2">
        <v>23</v>
      </c>
      <c r="B57" s="173" t="s">
        <v>644</v>
      </c>
      <c r="C57" s="183" t="s">
        <v>741</v>
      </c>
      <c r="D57" s="174" t="s">
        <v>474</v>
      </c>
      <c r="E57" s="175">
        <v>20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/>
      <c r="S57" s="177" t="s">
        <v>179</v>
      </c>
      <c r="T57" s="178" t="s">
        <v>180</v>
      </c>
      <c r="U57" s="157">
        <v>0</v>
      </c>
      <c r="V57" s="157">
        <f>ROUND(E57*U57,2)</f>
        <v>0</v>
      </c>
      <c r="W57" s="157"/>
      <c r="X57" s="157" t="s">
        <v>415</v>
      </c>
      <c r="Y57" s="147"/>
      <c r="Z57" s="147"/>
      <c r="AA57" s="147"/>
      <c r="AB57" s="147"/>
      <c r="AC57" s="147"/>
      <c r="AD57" s="147"/>
      <c r="AE57" s="147"/>
      <c r="AF57" s="147"/>
      <c r="AG57" s="147" t="s">
        <v>719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54"/>
      <c r="B58" s="155"/>
      <c r="C58" s="259"/>
      <c r="D58" s="260"/>
      <c r="E58" s="260"/>
      <c r="F58" s="260"/>
      <c r="G58" s="260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7"/>
      <c r="Z58" s="147"/>
      <c r="AA58" s="147"/>
      <c r="AB58" s="147"/>
      <c r="AC58" s="147"/>
      <c r="AD58" s="147"/>
      <c r="AE58" s="147"/>
      <c r="AF58" s="147"/>
      <c r="AG58" s="147" t="s">
        <v>185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2">
        <v>24</v>
      </c>
      <c r="B59" s="173" t="s">
        <v>646</v>
      </c>
      <c r="C59" s="183" t="s">
        <v>742</v>
      </c>
      <c r="D59" s="174" t="s">
        <v>743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/>
      <c r="S59" s="177" t="s">
        <v>179</v>
      </c>
      <c r="T59" s="178" t="s">
        <v>180</v>
      </c>
      <c r="U59" s="157">
        <v>0</v>
      </c>
      <c r="V59" s="157">
        <f>ROUND(E59*U59,2)</f>
        <v>0</v>
      </c>
      <c r="W59" s="157"/>
      <c r="X59" s="157" t="s">
        <v>415</v>
      </c>
      <c r="Y59" s="147"/>
      <c r="Z59" s="147"/>
      <c r="AA59" s="147"/>
      <c r="AB59" s="147"/>
      <c r="AC59" s="147"/>
      <c r="AD59" s="147"/>
      <c r="AE59" s="147"/>
      <c r="AF59" s="147"/>
      <c r="AG59" s="147" t="s">
        <v>719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54"/>
      <c r="B60" s="155"/>
      <c r="C60" s="259"/>
      <c r="D60" s="260"/>
      <c r="E60" s="260"/>
      <c r="F60" s="260"/>
      <c r="G60" s="260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7"/>
      <c r="Z60" s="147"/>
      <c r="AA60" s="147"/>
      <c r="AB60" s="147"/>
      <c r="AC60" s="147"/>
      <c r="AD60" s="147"/>
      <c r="AE60" s="147"/>
      <c r="AF60" s="147"/>
      <c r="AG60" s="147" t="s">
        <v>185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2">
        <v>25</v>
      </c>
      <c r="B61" s="173" t="s">
        <v>648</v>
      </c>
      <c r="C61" s="183" t="s">
        <v>744</v>
      </c>
      <c r="D61" s="174" t="s">
        <v>474</v>
      </c>
      <c r="E61" s="175">
        <v>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/>
      <c r="S61" s="177" t="s">
        <v>179</v>
      </c>
      <c r="T61" s="178" t="s">
        <v>180</v>
      </c>
      <c r="U61" s="157">
        <v>0</v>
      </c>
      <c r="V61" s="157">
        <f>ROUND(E61*U61,2)</f>
        <v>0</v>
      </c>
      <c r="W61" s="157"/>
      <c r="X61" s="157" t="s">
        <v>415</v>
      </c>
      <c r="Y61" s="147"/>
      <c r="Z61" s="147"/>
      <c r="AA61" s="147"/>
      <c r="AB61" s="147"/>
      <c r="AC61" s="147"/>
      <c r="AD61" s="147"/>
      <c r="AE61" s="147"/>
      <c r="AF61" s="147"/>
      <c r="AG61" s="147" t="s">
        <v>719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54"/>
      <c r="B62" s="155"/>
      <c r="C62" s="259"/>
      <c r="D62" s="260"/>
      <c r="E62" s="260"/>
      <c r="F62" s="260"/>
      <c r="G62" s="260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7"/>
      <c r="Z62" s="147"/>
      <c r="AA62" s="147"/>
      <c r="AB62" s="147"/>
      <c r="AC62" s="147"/>
      <c r="AD62" s="147"/>
      <c r="AE62" s="147"/>
      <c r="AF62" s="147"/>
      <c r="AG62" s="147" t="s">
        <v>185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2">
        <v>26</v>
      </c>
      <c r="B63" s="173" t="s">
        <v>650</v>
      </c>
      <c r="C63" s="183" t="s">
        <v>745</v>
      </c>
      <c r="D63" s="174" t="s">
        <v>743</v>
      </c>
      <c r="E63" s="175">
        <v>1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/>
      <c r="S63" s="177" t="s">
        <v>179</v>
      </c>
      <c r="T63" s="178" t="s">
        <v>180</v>
      </c>
      <c r="U63" s="157">
        <v>0</v>
      </c>
      <c r="V63" s="157">
        <f>ROUND(E63*U63,2)</f>
        <v>0</v>
      </c>
      <c r="W63" s="157"/>
      <c r="X63" s="157" t="s">
        <v>415</v>
      </c>
      <c r="Y63" s="147"/>
      <c r="Z63" s="147"/>
      <c r="AA63" s="147"/>
      <c r="AB63" s="147"/>
      <c r="AC63" s="147"/>
      <c r="AD63" s="147"/>
      <c r="AE63" s="147"/>
      <c r="AF63" s="147"/>
      <c r="AG63" s="147" t="s">
        <v>719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54"/>
      <c r="B64" s="155"/>
      <c r="C64" s="259"/>
      <c r="D64" s="260"/>
      <c r="E64" s="260"/>
      <c r="F64" s="260"/>
      <c r="G64" s="260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7"/>
      <c r="Z64" s="147"/>
      <c r="AA64" s="147"/>
      <c r="AB64" s="147"/>
      <c r="AC64" s="147"/>
      <c r="AD64" s="147"/>
      <c r="AE64" s="147"/>
      <c r="AF64" s="147"/>
      <c r="AG64" s="147" t="s">
        <v>185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x14ac:dyDescent="0.2">
      <c r="A65" s="162" t="s">
        <v>174</v>
      </c>
      <c r="B65" s="163" t="s">
        <v>89</v>
      </c>
      <c r="C65" s="182" t="s">
        <v>90</v>
      </c>
      <c r="D65" s="164"/>
      <c r="E65" s="165"/>
      <c r="F65" s="166"/>
      <c r="G65" s="166">
        <f>SUMIF(AG66:AG67,"&lt;&gt;NOR",G66:G67)</f>
        <v>0</v>
      </c>
      <c r="H65" s="166"/>
      <c r="I65" s="166">
        <f>SUM(I66:I67)</f>
        <v>0</v>
      </c>
      <c r="J65" s="166"/>
      <c r="K65" s="166">
        <f>SUM(K66:K67)</f>
        <v>0</v>
      </c>
      <c r="L65" s="166"/>
      <c r="M65" s="166">
        <f>SUM(M66:M67)</f>
        <v>0</v>
      </c>
      <c r="N65" s="166"/>
      <c r="O65" s="166">
        <f>SUM(O66:O67)</f>
        <v>0</v>
      </c>
      <c r="P65" s="166"/>
      <c r="Q65" s="166">
        <f>SUM(Q66:Q67)</f>
        <v>0</v>
      </c>
      <c r="R65" s="166"/>
      <c r="S65" s="166"/>
      <c r="T65" s="167"/>
      <c r="U65" s="161"/>
      <c r="V65" s="161">
        <f>SUM(V66:V67)</f>
        <v>0</v>
      </c>
      <c r="W65" s="161"/>
      <c r="X65" s="161"/>
      <c r="AG65" t="s">
        <v>175</v>
      </c>
    </row>
    <row r="66" spans="1:60" outlineLevel="1" x14ac:dyDescent="0.2">
      <c r="A66" s="172">
        <v>27</v>
      </c>
      <c r="B66" s="173" t="s">
        <v>653</v>
      </c>
      <c r="C66" s="183" t="s">
        <v>746</v>
      </c>
      <c r="D66" s="174" t="s">
        <v>747</v>
      </c>
      <c r="E66" s="175">
        <v>600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7"/>
      <c r="S66" s="177" t="s">
        <v>179</v>
      </c>
      <c r="T66" s="178" t="s">
        <v>180</v>
      </c>
      <c r="U66" s="157">
        <v>0</v>
      </c>
      <c r="V66" s="157">
        <f>ROUND(E66*U66,2)</f>
        <v>0</v>
      </c>
      <c r="W66" s="157"/>
      <c r="X66" s="157" t="s">
        <v>231</v>
      </c>
      <c r="Y66" s="147"/>
      <c r="Z66" s="147"/>
      <c r="AA66" s="147"/>
      <c r="AB66" s="147"/>
      <c r="AC66" s="147"/>
      <c r="AD66" s="147"/>
      <c r="AE66" s="147"/>
      <c r="AF66" s="147"/>
      <c r="AG66" s="147" t="s">
        <v>409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54"/>
      <c r="B67" s="155"/>
      <c r="C67" s="259"/>
      <c r="D67" s="260"/>
      <c r="E67" s="260"/>
      <c r="F67" s="260"/>
      <c r="G67" s="260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7"/>
      <c r="Z67" s="147"/>
      <c r="AA67" s="147"/>
      <c r="AB67" s="147"/>
      <c r="AC67" s="147"/>
      <c r="AD67" s="147"/>
      <c r="AE67" s="147"/>
      <c r="AF67" s="147"/>
      <c r="AG67" s="147" t="s">
        <v>185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2" t="s">
        <v>174</v>
      </c>
      <c r="B68" s="163" t="s">
        <v>91</v>
      </c>
      <c r="C68" s="182" t="s">
        <v>92</v>
      </c>
      <c r="D68" s="164"/>
      <c r="E68" s="165"/>
      <c r="F68" s="166"/>
      <c r="G68" s="166">
        <f>SUMIF(AG69:AG122,"&lt;&gt;NOR",G69:G122)</f>
        <v>0</v>
      </c>
      <c r="H68" s="166"/>
      <c r="I68" s="166">
        <f>SUM(I69:I122)</f>
        <v>0</v>
      </c>
      <c r="J68" s="166"/>
      <c r="K68" s="166">
        <f>SUM(K69:K122)</f>
        <v>0</v>
      </c>
      <c r="L68" s="166"/>
      <c r="M68" s="166">
        <f>SUM(M69:M122)</f>
        <v>0</v>
      </c>
      <c r="N68" s="166"/>
      <c r="O68" s="166">
        <f>SUM(O69:O122)</f>
        <v>0</v>
      </c>
      <c r="P68" s="166"/>
      <c r="Q68" s="166">
        <f>SUM(Q69:Q122)</f>
        <v>0</v>
      </c>
      <c r="R68" s="166"/>
      <c r="S68" s="166"/>
      <c r="T68" s="167"/>
      <c r="U68" s="161"/>
      <c r="V68" s="161">
        <f>SUM(V69:V122)</f>
        <v>0</v>
      </c>
      <c r="W68" s="161"/>
      <c r="X68" s="161"/>
      <c r="AG68" t="s">
        <v>175</v>
      </c>
    </row>
    <row r="69" spans="1:60" outlineLevel="1" x14ac:dyDescent="0.2">
      <c r="A69" s="172">
        <v>28</v>
      </c>
      <c r="B69" s="173" t="s">
        <v>655</v>
      </c>
      <c r="C69" s="183" t="s">
        <v>748</v>
      </c>
      <c r="D69" s="174" t="s">
        <v>474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7"/>
      <c r="S69" s="177" t="s">
        <v>179</v>
      </c>
      <c r="T69" s="178" t="s">
        <v>180</v>
      </c>
      <c r="U69" s="157">
        <v>0</v>
      </c>
      <c r="V69" s="157">
        <f>ROUND(E69*U69,2)</f>
        <v>0</v>
      </c>
      <c r="W69" s="157"/>
      <c r="X69" s="157" t="s">
        <v>231</v>
      </c>
      <c r="Y69" s="147"/>
      <c r="Z69" s="147"/>
      <c r="AA69" s="147"/>
      <c r="AB69" s="147"/>
      <c r="AC69" s="147"/>
      <c r="AD69" s="147"/>
      <c r="AE69" s="147"/>
      <c r="AF69" s="147"/>
      <c r="AG69" s="147" t="s">
        <v>409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259"/>
      <c r="D70" s="260"/>
      <c r="E70" s="260"/>
      <c r="F70" s="260"/>
      <c r="G70" s="260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7"/>
      <c r="Z70" s="147"/>
      <c r="AA70" s="147"/>
      <c r="AB70" s="147"/>
      <c r="AC70" s="147"/>
      <c r="AD70" s="147"/>
      <c r="AE70" s="147"/>
      <c r="AF70" s="147"/>
      <c r="AG70" s="147" t="s">
        <v>185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2">
        <v>29</v>
      </c>
      <c r="B71" s="173" t="s">
        <v>657</v>
      </c>
      <c r="C71" s="183" t="s">
        <v>749</v>
      </c>
      <c r="D71" s="174" t="s">
        <v>474</v>
      </c>
      <c r="E71" s="175">
        <v>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7"/>
      <c r="S71" s="177" t="s">
        <v>179</v>
      </c>
      <c r="T71" s="178" t="s">
        <v>180</v>
      </c>
      <c r="U71" s="157">
        <v>0</v>
      </c>
      <c r="V71" s="157">
        <f>ROUND(E71*U71,2)</f>
        <v>0</v>
      </c>
      <c r="W71" s="157"/>
      <c r="X71" s="157" t="s">
        <v>231</v>
      </c>
      <c r="Y71" s="147"/>
      <c r="Z71" s="147"/>
      <c r="AA71" s="147"/>
      <c r="AB71" s="147"/>
      <c r="AC71" s="147"/>
      <c r="AD71" s="147"/>
      <c r="AE71" s="147"/>
      <c r="AF71" s="147"/>
      <c r="AG71" s="147" t="s">
        <v>409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54"/>
      <c r="B72" s="155"/>
      <c r="C72" s="259"/>
      <c r="D72" s="260"/>
      <c r="E72" s="260"/>
      <c r="F72" s="260"/>
      <c r="G72" s="260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7"/>
      <c r="Z72" s="147"/>
      <c r="AA72" s="147"/>
      <c r="AB72" s="147"/>
      <c r="AC72" s="147"/>
      <c r="AD72" s="147"/>
      <c r="AE72" s="147"/>
      <c r="AF72" s="147"/>
      <c r="AG72" s="147" t="s">
        <v>185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2">
        <v>30</v>
      </c>
      <c r="B73" s="173" t="s">
        <v>661</v>
      </c>
      <c r="C73" s="183" t="s">
        <v>750</v>
      </c>
      <c r="D73" s="174" t="s">
        <v>474</v>
      </c>
      <c r="E73" s="175">
        <v>4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7"/>
      <c r="S73" s="177" t="s">
        <v>179</v>
      </c>
      <c r="T73" s="178" t="s">
        <v>180</v>
      </c>
      <c r="U73" s="157">
        <v>0</v>
      </c>
      <c r="V73" s="157">
        <f>ROUND(E73*U73,2)</f>
        <v>0</v>
      </c>
      <c r="W73" s="157"/>
      <c r="X73" s="157" t="s">
        <v>231</v>
      </c>
      <c r="Y73" s="147"/>
      <c r="Z73" s="147"/>
      <c r="AA73" s="147"/>
      <c r="AB73" s="147"/>
      <c r="AC73" s="147"/>
      <c r="AD73" s="147"/>
      <c r="AE73" s="147"/>
      <c r="AF73" s="147"/>
      <c r="AG73" s="147" t="s">
        <v>409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54"/>
      <c r="B74" s="155"/>
      <c r="C74" s="259"/>
      <c r="D74" s="260"/>
      <c r="E74" s="260"/>
      <c r="F74" s="260"/>
      <c r="G74" s="260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7"/>
      <c r="Z74" s="147"/>
      <c r="AA74" s="147"/>
      <c r="AB74" s="147"/>
      <c r="AC74" s="147"/>
      <c r="AD74" s="147"/>
      <c r="AE74" s="147"/>
      <c r="AF74" s="147"/>
      <c r="AG74" s="147" t="s">
        <v>185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2">
        <v>31</v>
      </c>
      <c r="B75" s="173" t="s">
        <v>664</v>
      </c>
      <c r="C75" s="183" t="s">
        <v>750</v>
      </c>
      <c r="D75" s="174" t="s">
        <v>474</v>
      </c>
      <c r="E75" s="175">
        <v>2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7"/>
      <c r="S75" s="177" t="s">
        <v>179</v>
      </c>
      <c r="T75" s="178" t="s">
        <v>180</v>
      </c>
      <c r="U75" s="157">
        <v>0</v>
      </c>
      <c r="V75" s="157">
        <f>ROUND(E75*U75,2)</f>
        <v>0</v>
      </c>
      <c r="W75" s="157"/>
      <c r="X75" s="157" t="s">
        <v>231</v>
      </c>
      <c r="Y75" s="147"/>
      <c r="Z75" s="147"/>
      <c r="AA75" s="147"/>
      <c r="AB75" s="147"/>
      <c r="AC75" s="147"/>
      <c r="AD75" s="147"/>
      <c r="AE75" s="147"/>
      <c r="AF75" s="147"/>
      <c r="AG75" s="147" t="s">
        <v>409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259"/>
      <c r="D76" s="260"/>
      <c r="E76" s="260"/>
      <c r="F76" s="260"/>
      <c r="G76" s="260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7"/>
      <c r="Z76" s="147"/>
      <c r="AA76" s="147"/>
      <c r="AB76" s="147"/>
      <c r="AC76" s="147"/>
      <c r="AD76" s="147"/>
      <c r="AE76" s="147"/>
      <c r="AF76" s="147"/>
      <c r="AG76" s="147" t="s">
        <v>185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2">
        <v>32</v>
      </c>
      <c r="B77" s="173" t="s">
        <v>666</v>
      </c>
      <c r="C77" s="183" t="s">
        <v>751</v>
      </c>
      <c r="D77" s="174" t="s">
        <v>474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7"/>
      <c r="S77" s="177" t="s">
        <v>179</v>
      </c>
      <c r="T77" s="178" t="s">
        <v>180</v>
      </c>
      <c r="U77" s="157">
        <v>0</v>
      </c>
      <c r="V77" s="157">
        <f>ROUND(E77*U77,2)</f>
        <v>0</v>
      </c>
      <c r="W77" s="157"/>
      <c r="X77" s="157" t="s">
        <v>231</v>
      </c>
      <c r="Y77" s="147"/>
      <c r="Z77" s="147"/>
      <c r="AA77" s="147"/>
      <c r="AB77" s="147"/>
      <c r="AC77" s="147"/>
      <c r="AD77" s="147"/>
      <c r="AE77" s="147"/>
      <c r="AF77" s="147"/>
      <c r="AG77" s="147" t="s">
        <v>409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259"/>
      <c r="D78" s="260"/>
      <c r="E78" s="260"/>
      <c r="F78" s="260"/>
      <c r="G78" s="260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7"/>
      <c r="Z78" s="147"/>
      <c r="AA78" s="147"/>
      <c r="AB78" s="147"/>
      <c r="AC78" s="147"/>
      <c r="AD78" s="147"/>
      <c r="AE78" s="147"/>
      <c r="AF78" s="147"/>
      <c r="AG78" s="147" t="s">
        <v>185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2">
        <v>33</v>
      </c>
      <c r="B79" s="173" t="s">
        <v>668</v>
      </c>
      <c r="C79" s="183" t="s">
        <v>752</v>
      </c>
      <c r="D79" s="174" t="s">
        <v>474</v>
      </c>
      <c r="E79" s="175">
        <v>1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/>
      <c r="S79" s="177" t="s">
        <v>179</v>
      </c>
      <c r="T79" s="178" t="s">
        <v>180</v>
      </c>
      <c r="U79" s="157">
        <v>0</v>
      </c>
      <c r="V79" s="157">
        <f>ROUND(E79*U79,2)</f>
        <v>0</v>
      </c>
      <c r="W79" s="157"/>
      <c r="X79" s="157" t="s">
        <v>231</v>
      </c>
      <c r="Y79" s="147"/>
      <c r="Z79" s="147"/>
      <c r="AA79" s="147"/>
      <c r="AB79" s="147"/>
      <c r="AC79" s="147"/>
      <c r="AD79" s="147"/>
      <c r="AE79" s="147"/>
      <c r="AF79" s="147"/>
      <c r="AG79" s="147" t="s">
        <v>409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54"/>
      <c r="B80" s="155"/>
      <c r="C80" s="259"/>
      <c r="D80" s="260"/>
      <c r="E80" s="260"/>
      <c r="F80" s="260"/>
      <c r="G80" s="260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7"/>
      <c r="Z80" s="147"/>
      <c r="AA80" s="147"/>
      <c r="AB80" s="147"/>
      <c r="AC80" s="147"/>
      <c r="AD80" s="147"/>
      <c r="AE80" s="147"/>
      <c r="AF80" s="147"/>
      <c r="AG80" s="147" t="s">
        <v>185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2">
        <v>34</v>
      </c>
      <c r="B81" s="173" t="s">
        <v>670</v>
      </c>
      <c r="C81" s="183" t="s">
        <v>753</v>
      </c>
      <c r="D81" s="174" t="s">
        <v>474</v>
      </c>
      <c r="E81" s="175">
        <v>20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/>
      <c r="S81" s="177" t="s">
        <v>179</v>
      </c>
      <c r="T81" s="178" t="s">
        <v>180</v>
      </c>
      <c r="U81" s="157">
        <v>0</v>
      </c>
      <c r="V81" s="157">
        <f>ROUND(E81*U81,2)</f>
        <v>0</v>
      </c>
      <c r="W81" s="157"/>
      <c r="X81" s="157" t="s">
        <v>231</v>
      </c>
      <c r="Y81" s="147"/>
      <c r="Z81" s="147"/>
      <c r="AA81" s="147"/>
      <c r="AB81" s="147"/>
      <c r="AC81" s="147"/>
      <c r="AD81" s="147"/>
      <c r="AE81" s="147"/>
      <c r="AF81" s="147"/>
      <c r="AG81" s="147" t="s">
        <v>409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259"/>
      <c r="D82" s="260"/>
      <c r="E82" s="260"/>
      <c r="F82" s="260"/>
      <c r="G82" s="260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7"/>
      <c r="Z82" s="147"/>
      <c r="AA82" s="147"/>
      <c r="AB82" s="147"/>
      <c r="AC82" s="147"/>
      <c r="AD82" s="147"/>
      <c r="AE82" s="147"/>
      <c r="AF82" s="147"/>
      <c r="AG82" s="147" t="s">
        <v>185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2">
        <v>35</v>
      </c>
      <c r="B83" s="173" t="s">
        <v>672</v>
      </c>
      <c r="C83" s="183" t="s">
        <v>742</v>
      </c>
      <c r="D83" s="174" t="s">
        <v>743</v>
      </c>
      <c r="E83" s="175">
        <v>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/>
      <c r="S83" s="177" t="s">
        <v>179</v>
      </c>
      <c r="T83" s="178" t="s">
        <v>180</v>
      </c>
      <c r="U83" s="157">
        <v>0</v>
      </c>
      <c r="V83" s="157">
        <f>ROUND(E83*U83,2)</f>
        <v>0</v>
      </c>
      <c r="W83" s="157"/>
      <c r="X83" s="157" t="s">
        <v>231</v>
      </c>
      <c r="Y83" s="147"/>
      <c r="Z83" s="147"/>
      <c r="AA83" s="147"/>
      <c r="AB83" s="147"/>
      <c r="AC83" s="147"/>
      <c r="AD83" s="147"/>
      <c r="AE83" s="147"/>
      <c r="AF83" s="147"/>
      <c r="AG83" s="147" t="s">
        <v>409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54"/>
      <c r="B84" s="155"/>
      <c r="C84" s="259"/>
      <c r="D84" s="260"/>
      <c r="E84" s="260"/>
      <c r="F84" s="260"/>
      <c r="G84" s="260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7"/>
      <c r="Z84" s="147"/>
      <c r="AA84" s="147"/>
      <c r="AB84" s="147"/>
      <c r="AC84" s="147"/>
      <c r="AD84" s="147"/>
      <c r="AE84" s="147"/>
      <c r="AF84" s="147"/>
      <c r="AG84" s="147" t="s">
        <v>185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2">
        <v>36</v>
      </c>
      <c r="B85" s="173" t="s">
        <v>674</v>
      </c>
      <c r="C85" s="183" t="s">
        <v>754</v>
      </c>
      <c r="D85" s="174" t="s">
        <v>474</v>
      </c>
      <c r="E85" s="175">
        <v>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/>
      <c r="S85" s="177" t="s">
        <v>179</v>
      </c>
      <c r="T85" s="178" t="s">
        <v>180</v>
      </c>
      <c r="U85" s="157">
        <v>0</v>
      </c>
      <c r="V85" s="157">
        <f>ROUND(E85*U85,2)</f>
        <v>0</v>
      </c>
      <c r="W85" s="157"/>
      <c r="X85" s="157" t="s">
        <v>231</v>
      </c>
      <c r="Y85" s="147"/>
      <c r="Z85" s="147"/>
      <c r="AA85" s="147"/>
      <c r="AB85" s="147"/>
      <c r="AC85" s="147"/>
      <c r="AD85" s="147"/>
      <c r="AE85" s="147"/>
      <c r="AF85" s="147"/>
      <c r="AG85" s="147" t="s">
        <v>409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54"/>
      <c r="B86" s="155"/>
      <c r="C86" s="259"/>
      <c r="D86" s="260"/>
      <c r="E86" s="260"/>
      <c r="F86" s="260"/>
      <c r="G86" s="260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7"/>
      <c r="Z86" s="147"/>
      <c r="AA86" s="147"/>
      <c r="AB86" s="147"/>
      <c r="AC86" s="147"/>
      <c r="AD86" s="147"/>
      <c r="AE86" s="147"/>
      <c r="AF86" s="147"/>
      <c r="AG86" s="147" t="s">
        <v>185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2">
        <v>37</v>
      </c>
      <c r="B87" s="173" t="s">
        <v>677</v>
      </c>
      <c r="C87" s="183" t="s">
        <v>755</v>
      </c>
      <c r="D87" s="174" t="s">
        <v>474</v>
      </c>
      <c r="E87" s="175">
        <v>8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21</v>
      </c>
      <c r="M87" s="177">
        <f>G87*(1+L87/100)</f>
        <v>0</v>
      </c>
      <c r="N87" s="177">
        <v>0</v>
      </c>
      <c r="O87" s="177">
        <f>ROUND(E87*N87,2)</f>
        <v>0</v>
      </c>
      <c r="P87" s="177">
        <v>0</v>
      </c>
      <c r="Q87" s="177">
        <f>ROUND(E87*P87,2)</f>
        <v>0</v>
      </c>
      <c r="R87" s="177"/>
      <c r="S87" s="177" t="s">
        <v>179</v>
      </c>
      <c r="T87" s="178" t="s">
        <v>180</v>
      </c>
      <c r="U87" s="157">
        <v>0</v>
      </c>
      <c r="V87" s="157">
        <f>ROUND(E87*U87,2)</f>
        <v>0</v>
      </c>
      <c r="W87" s="157"/>
      <c r="X87" s="157" t="s">
        <v>231</v>
      </c>
      <c r="Y87" s="147"/>
      <c r="Z87" s="147"/>
      <c r="AA87" s="147"/>
      <c r="AB87" s="147"/>
      <c r="AC87" s="147"/>
      <c r="AD87" s="147"/>
      <c r="AE87" s="147"/>
      <c r="AF87" s="147"/>
      <c r="AG87" s="147" t="s">
        <v>409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54"/>
      <c r="B88" s="155"/>
      <c r="C88" s="259"/>
      <c r="D88" s="260"/>
      <c r="E88" s="260"/>
      <c r="F88" s="260"/>
      <c r="G88" s="260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7"/>
      <c r="Z88" s="147"/>
      <c r="AA88" s="147"/>
      <c r="AB88" s="147"/>
      <c r="AC88" s="147"/>
      <c r="AD88" s="147"/>
      <c r="AE88" s="147"/>
      <c r="AF88" s="147"/>
      <c r="AG88" s="147" t="s">
        <v>185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2">
        <v>38</v>
      </c>
      <c r="B89" s="173" t="s">
        <v>679</v>
      </c>
      <c r="C89" s="183" t="s">
        <v>756</v>
      </c>
      <c r="D89" s="174" t="s">
        <v>474</v>
      </c>
      <c r="E89" s="175">
        <v>4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/>
      <c r="S89" s="177" t="s">
        <v>179</v>
      </c>
      <c r="T89" s="178" t="s">
        <v>180</v>
      </c>
      <c r="U89" s="157">
        <v>0</v>
      </c>
      <c r="V89" s="157">
        <f>ROUND(E89*U89,2)</f>
        <v>0</v>
      </c>
      <c r="W89" s="157"/>
      <c r="X89" s="157" t="s">
        <v>231</v>
      </c>
      <c r="Y89" s="147"/>
      <c r="Z89" s="147"/>
      <c r="AA89" s="147"/>
      <c r="AB89" s="147"/>
      <c r="AC89" s="147"/>
      <c r="AD89" s="147"/>
      <c r="AE89" s="147"/>
      <c r="AF89" s="147"/>
      <c r="AG89" s="147" t="s">
        <v>409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54"/>
      <c r="B90" s="155"/>
      <c r="C90" s="259"/>
      <c r="D90" s="260"/>
      <c r="E90" s="260"/>
      <c r="F90" s="260"/>
      <c r="G90" s="260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7"/>
      <c r="Z90" s="147"/>
      <c r="AA90" s="147"/>
      <c r="AB90" s="147"/>
      <c r="AC90" s="147"/>
      <c r="AD90" s="147"/>
      <c r="AE90" s="147"/>
      <c r="AF90" s="147"/>
      <c r="AG90" s="147" t="s">
        <v>185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2">
        <v>39</v>
      </c>
      <c r="B91" s="173" t="s">
        <v>681</v>
      </c>
      <c r="C91" s="183" t="s">
        <v>92</v>
      </c>
      <c r="D91" s="174" t="s">
        <v>576</v>
      </c>
      <c r="E91" s="175">
        <v>20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 t="s">
        <v>179</v>
      </c>
      <c r="T91" s="178" t="s">
        <v>180</v>
      </c>
      <c r="U91" s="157">
        <v>0</v>
      </c>
      <c r="V91" s="157">
        <f>ROUND(E91*U91,2)</f>
        <v>0</v>
      </c>
      <c r="W91" s="157"/>
      <c r="X91" s="157" t="s">
        <v>231</v>
      </c>
      <c r="Y91" s="147"/>
      <c r="Z91" s="147"/>
      <c r="AA91" s="147"/>
      <c r="AB91" s="147"/>
      <c r="AC91" s="147"/>
      <c r="AD91" s="147"/>
      <c r="AE91" s="147"/>
      <c r="AF91" s="147"/>
      <c r="AG91" s="147" t="s">
        <v>409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259"/>
      <c r="D92" s="260"/>
      <c r="E92" s="260"/>
      <c r="F92" s="260"/>
      <c r="G92" s="260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7"/>
      <c r="Z92" s="147"/>
      <c r="AA92" s="147"/>
      <c r="AB92" s="147"/>
      <c r="AC92" s="147"/>
      <c r="AD92" s="147"/>
      <c r="AE92" s="147"/>
      <c r="AF92" s="147"/>
      <c r="AG92" s="147" t="s">
        <v>185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2">
        <v>40</v>
      </c>
      <c r="B93" s="173" t="s">
        <v>683</v>
      </c>
      <c r="C93" s="183" t="s">
        <v>757</v>
      </c>
      <c r="D93" s="174" t="s">
        <v>474</v>
      </c>
      <c r="E93" s="175">
        <v>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179</v>
      </c>
      <c r="T93" s="178" t="s">
        <v>180</v>
      </c>
      <c r="U93" s="157">
        <v>0</v>
      </c>
      <c r="V93" s="157">
        <f>ROUND(E93*U93,2)</f>
        <v>0</v>
      </c>
      <c r="W93" s="157"/>
      <c r="X93" s="157" t="s">
        <v>231</v>
      </c>
      <c r="Y93" s="147"/>
      <c r="Z93" s="147"/>
      <c r="AA93" s="147"/>
      <c r="AB93" s="147"/>
      <c r="AC93" s="147"/>
      <c r="AD93" s="147"/>
      <c r="AE93" s="147"/>
      <c r="AF93" s="147"/>
      <c r="AG93" s="147" t="s">
        <v>409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54"/>
      <c r="B94" s="155"/>
      <c r="C94" s="259"/>
      <c r="D94" s="260"/>
      <c r="E94" s="260"/>
      <c r="F94" s="260"/>
      <c r="G94" s="260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7"/>
      <c r="Z94" s="147"/>
      <c r="AA94" s="147"/>
      <c r="AB94" s="147"/>
      <c r="AC94" s="147"/>
      <c r="AD94" s="147"/>
      <c r="AE94" s="147"/>
      <c r="AF94" s="147"/>
      <c r="AG94" s="147" t="s">
        <v>185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2">
        <v>41</v>
      </c>
      <c r="B95" s="173" t="s">
        <v>700</v>
      </c>
      <c r="C95" s="183" t="s">
        <v>745</v>
      </c>
      <c r="D95" s="174" t="s">
        <v>743</v>
      </c>
      <c r="E95" s="175">
        <v>1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0</v>
      </c>
      <c r="O95" s="177">
        <f>ROUND(E95*N95,2)</f>
        <v>0</v>
      </c>
      <c r="P95" s="177">
        <v>0</v>
      </c>
      <c r="Q95" s="177">
        <f>ROUND(E95*P95,2)</f>
        <v>0</v>
      </c>
      <c r="R95" s="177"/>
      <c r="S95" s="177" t="s">
        <v>179</v>
      </c>
      <c r="T95" s="178" t="s">
        <v>180</v>
      </c>
      <c r="U95" s="157">
        <v>0</v>
      </c>
      <c r="V95" s="157">
        <f>ROUND(E95*U95,2)</f>
        <v>0</v>
      </c>
      <c r="W95" s="157"/>
      <c r="X95" s="157" t="s">
        <v>231</v>
      </c>
      <c r="Y95" s="147"/>
      <c r="Z95" s="147"/>
      <c r="AA95" s="147"/>
      <c r="AB95" s="147"/>
      <c r="AC95" s="147"/>
      <c r="AD95" s="147"/>
      <c r="AE95" s="147"/>
      <c r="AF95" s="147"/>
      <c r="AG95" s="147" t="s">
        <v>409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54"/>
      <c r="B96" s="155"/>
      <c r="C96" s="259"/>
      <c r="D96" s="260"/>
      <c r="E96" s="260"/>
      <c r="F96" s="260"/>
      <c r="G96" s="260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7"/>
      <c r="Z96" s="147"/>
      <c r="AA96" s="147"/>
      <c r="AB96" s="147"/>
      <c r="AC96" s="147"/>
      <c r="AD96" s="147"/>
      <c r="AE96" s="147"/>
      <c r="AF96" s="147"/>
      <c r="AG96" s="147" t="s">
        <v>185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2">
        <v>42</v>
      </c>
      <c r="B97" s="173" t="s">
        <v>702</v>
      </c>
      <c r="C97" s="183" t="s">
        <v>758</v>
      </c>
      <c r="D97" s="174" t="s">
        <v>474</v>
      </c>
      <c r="E97" s="175">
        <v>8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179</v>
      </c>
      <c r="T97" s="178" t="s">
        <v>180</v>
      </c>
      <c r="U97" s="157">
        <v>0</v>
      </c>
      <c r="V97" s="157">
        <f>ROUND(E97*U97,2)</f>
        <v>0</v>
      </c>
      <c r="W97" s="157"/>
      <c r="X97" s="157" t="s">
        <v>231</v>
      </c>
      <c r="Y97" s="147"/>
      <c r="Z97" s="147"/>
      <c r="AA97" s="147"/>
      <c r="AB97" s="147"/>
      <c r="AC97" s="147"/>
      <c r="AD97" s="147"/>
      <c r="AE97" s="147"/>
      <c r="AF97" s="147"/>
      <c r="AG97" s="147" t="s">
        <v>409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259"/>
      <c r="D98" s="260"/>
      <c r="E98" s="260"/>
      <c r="F98" s="260"/>
      <c r="G98" s="260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7"/>
      <c r="Z98" s="147"/>
      <c r="AA98" s="147"/>
      <c r="AB98" s="147"/>
      <c r="AC98" s="147"/>
      <c r="AD98" s="147"/>
      <c r="AE98" s="147"/>
      <c r="AF98" s="147"/>
      <c r="AG98" s="147" t="s">
        <v>185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2">
        <v>43</v>
      </c>
      <c r="B99" s="173" t="s">
        <v>704</v>
      </c>
      <c r="C99" s="183" t="s">
        <v>759</v>
      </c>
      <c r="D99" s="174" t="s">
        <v>474</v>
      </c>
      <c r="E99" s="175">
        <v>4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 t="s">
        <v>179</v>
      </c>
      <c r="T99" s="178" t="s">
        <v>180</v>
      </c>
      <c r="U99" s="157">
        <v>0</v>
      </c>
      <c r="V99" s="157">
        <f>ROUND(E99*U99,2)</f>
        <v>0</v>
      </c>
      <c r="W99" s="157"/>
      <c r="X99" s="157" t="s">
        <v>231</v>
      </c>
      <c r="Y99" s="147"/>
      <c r="Z99" s="147"/>
      <c r="AA99" s="147"/>
      <c r="AB99" s="147"/>
      <c r="AC99" s="147"/>
      <c r="AD99" s="147"/>
      <c r="AE99" s="147"/>
      <c r="AF99" s="147"/>
      <c r="AG99" s="147" t="s">
        <v>409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54"/>
      <c r="B100" s="155"/>
      <c r="C100" s="259"/>
      <c r="D100" s="260"/>
      <c r="E100" s="260"/>
      <c r="F100" s="260"/>
      <c r="G100" s="260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7"/>
      <c r="Z100" s="147"/>
      <c r="AA100" s="147"/>
      <c r="AB100" s="147"/>
      <c r="AC100" s="147"/>
      <c r="AD100" s="147"/>
      <c r="AE100" s="147"/>
      <c r="AF100" s="147"/>
      <c r="AG100" s="147" t="s">
        <v>185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2">
        <v>44</v>
      </c>
      <c r="B101" s="173" t="s">
        <v>706</v>
      </c>
      <c r="C101" s="183" t="s">
        <v>760</v>
      </c>
      <c r="D101" s="174" t="s">
        <v>743</v>
      </c>
      <c r="E101" s="175">
        <v>1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179</v>
      </c>
      <c r="T101" s="178" t="s">
        <v>180</v>
      </c>
      <c r="U101" s="157">
        <v>0</v>
      </c>
      <c r="V101" s="157">
        <f>ROUND(E101*U101,2)</f>
        <v>0</v>
      </c>
      <c r="W101" s="157"/>
      <c r="X101" s="157" t="s">
        <v>231</v>
      </c>
      <c r="Y101" s="147"/>
      <c r="Z101" s="147"/>
      <c r="AA101" s="147"/>
      <c r="AB101" s="147"/>
      <c r="AC101" s="147"/>
      <c r="AD101" s="147"/>
      <c r="AE101" s="147"/>
      <c r="AF101" s="147"/>
      <c r="AG101" s="147" t="s">
        <v>409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259"/>
      <c r="D102" s="260"/>
      <c r="E102" s="260"/>
      <c r="F102" s="260"/>
      <c r="G102" s="260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7"/>
      <c r="Z102" s="147"/>
      <c r="AA102" s="147"/>
      <c r="AB102" s="147"/>
      <c r="AC102" s="147"/>
      <c r="AD102" s="147"/>
      <c r="AE102" s="147"/>
      <c r="AF102" s="147"/>
      <c r="AG102" s="147" t="s">
        <v>185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2">
        <v>45</v>
      </c>
      <c r="B103" s="173" t="s">
        <v>708</v>
      </c>
      <c r="C103" s="183" t="s">
        <v>761</v>
      </c>
      <c r="D103" s="174" t="s">
        <v>334</v>
      </c>
      <c r="E103" s="175">
        <v>6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7"/>
      <c r="S103" s="177" t="s">
        <v>179</v>
      </c>
      <c r="T103" s="178" t="s">
        <v>180</v>
      </c>
      <c r="U103" s="157">
        <v>0</v>
      </c>
      <c r="V103" s="157">
        <f>ROUND(E103*U103,2)</f>
        <v>0</v>
      </c>
      <c r="W103" s="157"/>
      <c r="X103" s="157" t="s">
        <v>231</v>
      </c>
      <c r="Y103" s="147"/>
      <c r="Z103" s="147"/>
      <c r="AA103" s="147"/>
      <c r="AB103" s="147"/>
      <c r="AC103" s="147"/>
      <c r="AD103" s="147"/>
      <c r="AE103" s="147"/>
      <c r="AF103" s="147"/>
      <c r="AG103" s="147" t="s">
        <v>409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54"/>
      <c r="B104" s="155"/>
      <c r="C104" s="259"/>
      <c r="D104" s="260"/>
      <c r="E104" s="260"/>
      <c r="F104" s="260"/>
      <c r="G104" s="260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7"/>
      <c r="Z104" s="147"/>
      <c r="AA104" s="147"/>
      <c r="AB104" s="147"/>
      <c r="AC104" s="147"/>
      <c r="AD104" s="147"/>
      <c r="AE104" s="147"/>
      <c r="AF104" s="147"/>
      <c r="AG104" s="147" t="s">
        <v>185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2">
        <v>46</v>
      </c>
      <c r="B105" s="173" t="s">
        <v>710</v>
      </c>
      <c r="C105" s="183" t="s">
        <v>762</v>
      </c>
      <c r="D105" s="174" t="s">
        <v>334</v>
      </c>
      <c r="E105" s="175">
        <v>561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7"/>
      <c r="S105" s="177" t="s">
        <v>179</v>
      </c>
      <c r="T105" s="178" t="s">
        <v>180</v>
      </c>
      <c r="U105" s="157">
        <v>0</v>
      </c>
      <c r="V105" s="157">
        <f>ROUND(E105*U105,2)</f>
        <v>0</v>
      </c>
      <c r="W105" s="157"/>
      <c r="X105" s="157" t="s">
        <v>231</v>
      </c>
      <c r="Y105" s="147"/>
      <c r="Z105" s="147"/>
      <c r="AA105" s="147"/>
      <c r="AB105" s="147"/>
      <c r="AC105" s="147"/>
      <c r="AD105" s="147"/>
      <c r="AE105" s="147"/>
      <c r="AF105" s="147"/>
      <c r="AG105" s="147" t="s">
        <v>409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54"/>
      <c r="B106" s="155"/>
      <c r="C106" s="259"/>
      <c r="D106" s="260"/>
      <c r="E106" s="260"/>
      <c r="F106" s="260"/>
      <c r="G106" s="260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7"/>
      <c r="Z106" s="147"/>
      <c r="AA106" s="147"/>
      <c r="AB106" s="147"/>
      <c r="AC106" s="147"/>
      <c r="AD106" s="147"/>
      <c r="AE106" s="147"/>
      <c r="AF106" s="147"/>
      <c r="AG106" s="147" t="s">
        <v>185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2">
        <v>47</v>
      </c>
      <c r="B107" s="173" t="s">
        <v>712</v>
      </c>
      <c r="C107" s="183" t="s">
        <v>763</v>
      </c>
      <c r="D107" s="174" t="s">
        <v>334</v>
      </c>
      <c r="E107" s="175">
        <v>2805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7"/>
      <c r="S107" s="177" t="s">
        <v>179</v>
      </c>
      <c r="T107" s="178" t="s">
        <v>180</v>
      </c>
      <c r="U107" s="157">
        <v>0</v>
      </c>
      <c r="V107" s="157">
        <f>ROUND(E107*U107,2)</f>
        <v>0</v>
      </c>
      <c r="W107" s="157"/>
      <c r="X107" s="157" t="s">
        <v>231</v>
      </c>
      <c r="Y107" s="147"/>
      <c r="Z107" s="147"/>
      <c r="AA107" s="147"/>
      <c r="AB107" s="147"/>
      <c r="AC107" s="147"/>
      <c r="AD107" s="147"/>
      <c r="AE107" s="147"/>
      <c r="AF107" s="147"/>
      <c r="AG107" s="147" t="s">
        <v>409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54"/>
      <c r="B108" s="155"/>
      <c r="C108" s="259"/>
      <c r="D108" s="260"/>
      <c r="E108" s="260"/>
      <c r="F108" s="260"/>
      <c r="G108" s="260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7"/>
      <c r="Z108" s="147"/>
      <c r="AA108" s="147"/>
      <c r="AB108" s="147"/>
      <c r="AC108" s="147"/>
      <c r="AD108" s="147"/>
      <c r="AE108" s="147"/>
      <c r="AF108" s="147"/>
      <c r="AG108" s="147" t="s">
        <v>185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2">
        <v>48</v>
      </c>
      <c r="B109" s="173" t="s">
        <v>714</v>
      </c>
      <c r="C109" s="183" t="s">
        <v>764</v>
      </c>
      <c r="D109" s="174" t="s">
        <v>334</v>
      </c>
      <c r="E109" s="175">
        <v>1122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7"/>
      <c r="S109" s="177" t="s">
        <v>179</v>
      </c>
      <c r="T109" s="178" t="s">
        <v>180</v>
      </c>
      <c r="U109" s="157">
        <v>0</v>
      </c>
      <c r="V109" s="157">
        <f>ROUND(E109*U109,2)</f>
        <v>0</v>
      </c>
      <c r="W109" s="157"/>
      <c r="X109" s="157" t="s">
        <v>231</v>
      </c>
      <c r="Y109" s="147"/>
      <c r="Z109" s="147"/>
      <c r="AA109" s="147"/>
      <c r="AB109" s="147"/>
      <c r="AC109" s="147"/>
      <c r="AD109" s="147"/>
      <c r="AE109" s="147"/>
      <c r="AF109" s="147"/>
      <c r="AG109" s="147" t="s">
        <v>409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54"/>
      <c r="B110" s="155"/>
      <c r="C110" s="259"/>
      <c r="D110" s="260"/>
      <c r="E110" s="260"/>
      <c r="F110" s="260"/>
      <c r="G110" s="260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7"/>
      <c r="Z110" s="147"/>
      <c r="AA110" s="147"/>
      <c r="AB110" s="147"/>
      <c r="AC110" s="147"/>
      <c r="AD110" s="147"/>
      <c r="AE110" s="147"/>
      <c r="AF110" s="147"/>
      <c r="AG110" s="147" t="s">
        <v>185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2">
        <v>49</v>
      </c>
      <c r="B111" s="173" t="s">
        <v>716</v>
      </c>
      <c r="C111" s="183" t="s">
        <v>765</v>
      </c>
      <c r="D111" s="174" t="s">
        <v>334</v>
      </c>
      <c r="E111" s="175">
        <v>50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0</v>
      </c>
      <c r="O111" s="177">
        <f>ROUND(E111*N111,2)</f>
        <v>0</v>
      </c>
      <c r="P111" s="177">
        <v>0</v>
      </c>
      <c r="Q111" s="177">
        <f>ROUND(E111*P111,2)</f>
        <v>0</v>
      </c>
      <c r="R111" s="177"/>
      <c r="S111" s="177" t="s">
        <v>179</v>
      </c>
      <c r="T111" s="178" t="s">
        <v>180</v>
      </c>
      <c r="U111" s="157">
        <v>0</v>
      </c>
      <c r="V111" s="157">
        <f>ROUND(E111*U111,2)</f>
        <v>0</v>
      </c>
      <c r="W111" s="157"/>
      <c r="X111" s="157" t="s">
        <v>231</v>
      </c>
      <c r="Y111" s="147"/>
      <c r="Z111" s="147"/>
      <c r="AA111" s="147"/>
      <c r="AB111" s="147"/>
      <c r="AC111" s="147"/>
      <c r="AD111" s="147"/>
      <c r="AE111" s="147"/>
      <c r="AF111" s="147"/>
      <c r="AG111" s="147" t="s">
        <v>409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54"/>
      <c r="B112" s="155"/>
      <c r="C112" s="259"/>
      <c r="D112" s="260"/>
      <c r="E112" s="260"/>
      <c r="F112" s="260"/>
      <c r="G112" s="260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7"/>
      <c r="Z112" s="147"/>
      <c r="AA112" s="147"/>
      <c r="AB112" s="147"/>
      <c r="AC112" s="147"/>
      <c r="AD112" s="147"/>
      <c r="AE112" s="147"/>
      <c r="AF112" s="147"/>
      <c r="AG112" s="147" t="s">
        <v>185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2">
        <v>50</v>
      </c>
      <c r="B113" s="173" t="s">
        <v>698</v>
      </c>
      <c r="C113" s="183" t="s">
        <v>766</v>
      </c>
      <c r="D113" s="174" t="s">
        <v>334</v>
      </c>
      <c r="E113" s="175">
        <v>40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21</v>
      </c>
      <c r="M113" s="177">
        <f>G113*(1+L113/100)</f>
        <v>0</v>
      </c>
      <c r="N113" s="177">
        <v>0</v>
      </c>
      <c r="O113" s="177">
        <f>ROUND(E113*N113,2)</f>
        <v>0</v>
      </c>
      <c r="P113" s="177">
        <v>0</v>
      </c>
      <c r="Q113" s="177">
        <f>ROUND(E113*P113,2)</f>
        <v>0</v>
      </c>
      <c r="R113" s="177"/>
      <c r="S113" s="177" t="s">
        <v>179</v>
      </c>
      <c r="T113" s="178" t="s">
        <v>180</v>
      </c>
      <c r="U113" s="157">
        <v>0</v>
      </c>
      <c r="V113" s="157">
        <f>ROUND(E113*U113,2)</f>
        <v>0</v>
      </c>
      <c r="W113" s="157"/>
      <c r="X113" s="157" t="s">
        <v>231</v>
      </c>
      <c r="Y113" s="147"/>
      <c r="Z113" s="147"/>
      <c r="AA113" s="147"/>
      <c r="AB113" s="147"/>
      <c r="AC113" s="147"/>
      <c r="AD113" s="147"/>
      <c r="AE113" s="147"/>
      <c r="AF113" s="147"/>
      <c r="AG113" s="147" t="s">
        <v>409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54"/>
      <c r="B114" s="155"/>
      <c r="C114" s="259"/>
      <c r="D114" s="260"/>
      <c r="E114" s="260"/>
      <c r="F114" s="260"/>
      <c r="G114" s="260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7"/>
      <c r="Z114" s="147"/>
      <c r="AA114" s="147"/>
      <c r="AB114" s="147"/>
      <c r="AC114" s="147"/>
      <c r="AD114" s="147"/>
      <c r="AE114" s="147"/>
      <c r="AF114" s="147"/>
      <c r="AG114" s="147" t="s">
        <v>185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2">
        <v>51</v>
      </c>
      <c r="B115" s="173" t="s">
        <v>685</v>
      </c>
      <c r="C115" s="183" t="s">
        <v>767</v>
      </c>
      <c r="D115" s="174" t="s">
        <v>334</v>
      </c>
      <c r="E115" s="175">
        <v>10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/>
      <c r="S115" s="177" t="s">
        <v>179</v>
      </c>
      <c r="T115" s="178" t="s">
        <v>180</v>
      </c>
      <c r="U115" s="157">
        <v>0</v>
      </c>
      <c r="V115" s="157">
        <f>ROUND(E115*U115,2)</f>
        <v>0</v>
      </c>
      <c r="W115" s="157"/>
      <c r="X115" s="157" t="s">
        <v>231</v>
      </c>
      <c r="Y115" s="147"/>
      <c r="Z115" s="147"/>
      <c r="AA115" s="147"/>
      <c r="AB115" s="147"/>
      <c r="AC115" s="147"/>
      <c r="AD115" s="147"/>
      <c r="AE115" s="147"/>
      <c r="AF115" s="147"/>
      <c r="AG115" s="147" t="s">
        <v>409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54"/>
      <c r="B116" s="155"/>
      <c r="C116" s="259"/>
      <c r="D116" s="260"/>
      <c r="E116" s="260"/>
      <c r="F116" s="260"/>
      <c r="G116" s="260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7"/>
      <c r="Z116" s="147"/>
      <c r="AA116" s="147"/>
      <c r="AB116" s="147"/>
      <c r="AC116" s="147"/>
      <c r="AD116" s="147"/>
      <c r="AE116" s="147"/>
      <c r="AF116" s="147"/>
      <c r="AG116" s="147" t="s">
        <v>185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2">
        <v>52</v>
      </c>
      <c r="B117" s="173" t="s">
        <v>687</v>
      </c>
      <c r="C117" s="183" t="s">
        <v>768</v>
      </c>
      <c r="D117" s="174" t="s">
        <v>334</v>
      </c>
      <c r="E117" s="175">
        <v>100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7"/>
      <c r="S117" s="177" t="s">
        <v>179</v>
      </c>
      <c r="T117" s="178" t="s">
        <v>180</v>
      </c>
      <c r="U117" s="157">
        <v>0</v>
      </c>
      <c r="V117" s="157">
        <f>ROUND(E117*U117,2)</f>
        <v>0</v>
      </c>
      <c r="W117" s="157"/>
      <c r="X117" s="157" t="s">
        <v>231</v>
      </c>
      <c r="Y117" s="147"/>
      <c r="Z117" s="147"/>
      <c r="AA117" s="147"/>
      <c r="AB117" s="147"/>
      <c r="AC117" s="147"/>
      <c r="AD117" s="147"/>
      <c r="AE117" s="147"/>
      <c r="AF117" s="147"/>
      <c r="AG117" s="147" t="s">
        <v>409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54"/>
      <c r="B118" s="155"/>
      <c r="C118" s="259"/>
      <c r="D118" s="260"/>
      <c r="E118" s="260"/>
      <c r="F118" s="260"/>
      <c r="G118" s="260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7"/>
      <c r="Z118" s="147"/>
      <c r="AA118" s="147"/>
      <c r="AB118" s="147"/>
      <c r="AC118" s="147"/>
      <c r="AD118" s="147"/>
      <c r="AE118" s="147"/>
      <c r="AF118" s="147"/>
      <c r="AG118" s="147" t="s">
        <v>185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2">
        <v>53</v>
      </c>
      <c r="B119" s="173" t="s">
        <v>689</v>
      </c>
      <c r="C119" s="183" t="s">
        <v>769</v>
      </c>
      <c r="D119" s="174" t="s">
        <v>334</v>
      </c>
      <c r="E119" s="175">
        <v>150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179</v>
      </c>
      <c r="T119" s="178" t="s">
        <v>180</v>
      </c>
      <c r="U119" s="157">
        <v>0</v>
      </c>
      <c r="V119" s="157">
        <f>ROUND(E119*U119,2)</f>
        <v>0</v>
      </c>
      <c r="W119" s="157"/>
      <c r="X119" s="157" t="s">
        <v>231</v>
      </c>
      <c r="Y119" s="147"/>
      <c r="Z119" s="147"/>
      <c r="AA119" s="147"/>
      <c r="AB119" s="147"/>
      <c r="AC119" s="147"/>
      <c r="AD119" s="147"/>
      <c r="AE119" s="147"/>
      <c r="AF119" s="147"/>
      <c r="AG119" s="147" t="s">
        <v>409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54"/>
      <c r="B120" s="155"/>
      <c r="C120" s="259"/>
      <c r="D120" s="260"/>
      <c r="E120" s="260"/>
      <c r="F120" s="260"/>
      <c r="G120" s="260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7"/>
      <c r="Z120" s="147"/>
      <c r="AA120" s="147"/>
      <c r="AB120" s="147"/>
      <c r="AC120" s="147"/>
      <c r="AD120" s="147"/>
      <c r="AE120" s="147"/>
      <c r="AF120" s="147"/>
      <c r="AG120" s="147" t="s">
        <v>185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2">
        <v>54</v>
      </c>
      <c r="B121" s="173" t="s">
        <v>692</v>
      </c>
      <c r="C121" s="183" t="s">
        <v>770</v>
      </c>
      <c r="D121" s="174" t="s">
        <v>334</v>
      </c>
      <c r="E121" s="175">
        <v>48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0</v>
      </c>
      <c r="O121" s="177">
        <f>ROUND(E121*N121,2)</f>
        <v>0</v>
      </c>
      <c r="P121" s="177">
        <v>0</v>
      </c>
      <c r="Q121" s="177">
        <f>ROUND(E121*P121,2)</f>
        <v>0</v>
      </c>
      <c r="R121" s="177"/>
      <c r="S121" s="177" t="s">
        <v>179</v>
      </c>
      <c r="T121" s="178" t="s">
        <v>180</v>
      </c>
      <c r="U121" s="157">
        <v>0</v>
      </c>
      <c r="V121" s="157">
        <f>ROUND(E121*U121,2)</f>
        <v>0</v>
      </c>
      <c r="W121" s="157"/>
      <c r="X121" s="157" t="s">
        <v>231</v>
      </c>
      <c r="Y121" s="147"/>
      <c r="Z121" s="147"/>
      <c r="AA121" s="147"/>
      <c r="AB121" s="147"/>
      <c r="AC121" s="147"/>
      <c r="AD121" s="147"/>
      <c r="AE121" s="147"/>
      <c r="AF121" s="147"/>
      <c r="AG121" s="147" t="s">
        <v>409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54"/>
      <c r="B122" s="155"/>
      <c r="C122" s="259"/>
      <c r="D122" s="260"/>
      <c r="E122" s="260"/>
      <c r="F122" s="260"/>
      <c r="G122" s="260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7"/>
      <c r="Z122" s="147"/>
      <c r="AA122" s="147"/>
      <c r="AB122" s="147"/>
      <c r="AC122" s="147"/>
      <c r="AD122" s="147"/>
      <c r="AE122" s="147"/>
      <c r="AF122" s="147"/>
      <c r="AG122" s="147" t="s">
        <v>185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2" t="s">
        <v>174</v>
      </c>
      <c r="B123" s="163" t="s">
        <v>93</v>
      </c>
      <c r="C123" s="182" t="s">
        <v>94</v>
      </c>
      <c r="D123" s="164"/>
      <c r="E123" s="165"/>
      <c r="F123" s="166"/>
      <c r="G123" s="166">
        <f>SUMIF(AG124:AG129,"&lt;&gt;NOR",G124:G129)</f>
        <v>0</v>
      </c>
      <c r="H123" s="166"/>
      <c r="I123" s="166">
        <f>SUM(I124:I129)</f>
        <v>0</v>
      </c>
      <c r="J123" s="166"/>
      <c r="K123" s="166">
        <f>SUM(K124:K129)</f>
        <v>0</v>
      </c>
      <c r="L123" s="166"/>
      <c r="M123" s="166">
        <f>SUM(M124:M129)</f>
        <v>0</v>
      </c>
      <c r="N123" s="166"/>
      <c r="O123" s="166">
        <f>SUM(O124:O129)</f>
        <v>0</v>
      </c>
      <c r="P123" s="166"/>
      <c r="Q123" s="166">
        <f>SUM(Q124:Q129)</f>
        <v>0</v>
      </c>
      <c r="R123" s="166"/>
      <c r="S123" s="166"/>
      <c r="T123" s="167"/>
      <c r="U123" s="161"/>
      <c r="V123" s="161">
        <f>SUM(V124:V129)</f>
        <v>0</v>
      </c>
      <c r="W123" s="161"/>
      <c r="X123" s="161"/>
      <c r="AG123" t="s">
        <v>175</v>
      </c>
    </row>
    <row r="124" spans="1:60" ht="22.5" outlineLevel="1" x14ac:dyDescent="0.2">
      <c r="A124" s="172">
        <v>55</v>
      </c>
      <c r="B124" s="173" t="s">
        <v>694</v>
      </c>
      <c r="C124" s="183" t="s">
        <v>771</v>
      </c>
      <c r="D124" s="174" t="s">
        <v>576</v>
      </c>
      <c r="E124" s="175">
        <v>32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7">
        <v>0</v>
      </c>
      <c r="O124" s="177">
        <f>ROUND(E124*N124,2)</f>
        <v>0</v>
      </c>
      <c r="P124" s="177">
        <v>0</v>
      </c>
      <c r="Q124" s="177">
        <f>ROUND(E124*P124,2)</f>
        <v>0</v>
      </c>
      <c r="R124" s="177"/>
      <c r="S124" s="177" t="s">
        <v>179</v>
      </c>
      <c r="T124" s="178" t="s">
        <v>180</v>
      </c>
      <c r="U124" s="157">
        <v>0</v>
      </c>
      <c r="V124" s="157">
        <f>ROUND(E124*U124,2)</f>
        <v>0</v>
      </c>
      <c r="W124" s="157"/>
      <c r="X124" s="157" t="s">
        <v>231</v>
      </c>
      <c r="Y124" s="147"/>
      <c r="Z124" s="147"/>
      <c r="AA124" s="147"/>
      <c r="AB124" s="147"/>
      <c r="AC124" s="147"/>
      <c r="AD124" s="147"/>
      <c r="AE124" s="147"/>
      <c r="AF124" s="147"/>
      <c r="AG124" s="147" t="s">
        <v>409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54"/>
      <c r="B125" s="155"/>
      <c r="C125" s="259"/>
      <c r="D125" s="260"/>
      <c r="E125" s="260"/>
      <c r="F125" s="260"/>
      <c r="G125" s="260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7"/>
      <c r="Z125" s="147"/>
      <c r="AA125" s="147"/>
      <c r="AB125" s="147"/>
      <c r="AC125" s="147"/>
      <c r="AD125" s="147"/>
      <c r="AE125" s="147"/>
      <c r="AF125" s="147"/>
      <c r="AG125" s="147" t="s">
        <v>185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2">
        <v>56</v>
      </c>
      <c r="B126" s="173" t="s">
        <v>696</v>
      </c>
      <c r="C126" s="183" t="s">
        <v>772</v>
      </c>
      <c r="D126" s="174" t="s">
        <v>576</v>
      </c>
      <c r="E126" s="175">
        <v>15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7"/>
      <c r="S126" s="177" t="s">
        <v>179</v>
      </c>
      <c r="T126" s="178" t="s">
        <v>180</v>
      </c>
      <c r="U126" s="157">
        <v>0</v>
      </c>
      <c r="V126" s="157">
        <f>ROUND(E126*U126,2)</f>
        <v>0</v>
      </c>
      <c r="W126" s="157"/>
      <c r="X126" s="157" t="s">
        <v>231</v>
      </c>
      <c r="Y126" s="147"/>
      <c r="Z126" s="147"/>
      <c r="AA126" s="147"/>
      <c r="AB126" s="147"/>
      <c r="AC126" s="147"/>
      <c r="AD126" s="147"/>
      <c r="AE126" s="147"/>
      <c r="AF126" s="147"/>
      <c r="AG126" s="147" t="s">
        <v>409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54"/>
      <c r="B127" s="155"/>
      <c r="C127" s="259"/>
      <c r="D127" s="260"/>
      <c r="E127" s="260"/>
      <c r="F127" s="260"/>
      <c r="G127" s="260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7"/>
      <c r="Z127" s="147"/>
      <c r="AA127" s="147"/>
      <c r="AB127" s="147"/>
      <c r="AC127" s="147"/>
      <c r="AD127" s="147"/>
      <c r="AE127" s="147"/>
      <c r="AF127" s="147"/>
      <c r="AG127" s="147" t="s">
        <v>185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2">
        <v>57</v>
      </c>
      <c r="B128" s="173" t="s">
        <v>773</v>
      </c>
      <c r="C128" s="183" t="s">
        <v>774</v>
      </c>
      <c r="D128" s="174" t="s">
        <v>576</v>
      </c>
      <c r="E128" s="175">
        <v>8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7"/>
      <c r="S128" s="177" t="s">
        <v>179</v>
      </c>
      <c r="T128" s="178" t="s">
        <v>180</v>
      </c>
      <c r="U128" s="157">
        <v>0</v>
      </c>
      <c r="V128" s="157">
        <f>ROUND(E128*U128,2)</f>
        <v>0</v>
      </c>
      <c r="W128" s="157"/>
      <c r="X128" s="157" t="s">
        <v>231</v>
      </c>
      <c r="Y128" s="147"/>
      <c r="Z128" s="147"/>
      <c r="AA128" s="147"/>
      <c r="AB128" s="147"/>
      <c r="AC128" s="147"/>
      <c r="AD128" s="147"/>
      <c r="AE128" s="147"/>
      <c r="AF128" s="147"/>
      <c r="AG128" s="147" t="s">
        <v>409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54"/>
      <c r="B129" s="155"/>
      <c r="C129" s="259"/>
      <c r="D129" s="260"/>
      <c r="E129" s="260"/>
      <c r="F129" s="260"/>
      <c r="G129" s="260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7"/>
      <c r="Z129" s="147"/>
      <c r="AA129" s="147"/>
      <c r="AB129" s="147"/>
      <c r="AC129" s="147"/>
      <c r="AD129" s="147"/>
      <c r="AE129" s="147"/>
      <c r="AF129" s="147"/>
      <c r="AG129" s="147" t="s">
        <v>185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2" t="s">
        <v>174</v>
      </c>
      <c r="B130" s="163" t="s">
        <v>95</v>
      </c>
      <c r="C130" s="182" t="s">
        <v>96</v>
      </c>
      <c r="D130" s="164"/>
      <c r="E130" s="165"/>
      <c r="F130" s="166"/>
      <c r="G130" s="166">
        <f>SUMIF(AG131:AG140,"&lt;&gt;NOR",G131:G140)</f>
        <v>0</v>
      </c>
      <c r="H130" s="166"/>
      <c r="I130" s="166">
        <f>SUM(I131:I140)</f>
        <v>0</v>
      </c>
      <c r="J130" s="166"/>
      <c r="K130" s="166">
        <f>SUM(K131:K140)</f>
        <v>0</v>
      </c>
      <c r="L130" s="166"/>
      <c r="M130" s="166">
        <f>SUM(M131:M140)</f>
        <v>0</v>
      </c>
      <c r="N130" s="166"/>
      <c r="O130" s="166">
        <f>SUM(O131:O140)</f>
        <v>0</v>
      </c>
      <c r="P130" s="166"/>
      <c r="Q130" s="166">
        <f>SUM(Q131:Q140)</f>
        <v>0</v>
      </c>
      <c r="R130" s="166"/>
      <c r="S130" s="166"/>
      <c r="T130" s="167"/>
      <c r="U130" s="161"/>
      <c r="V130" s="161">
        <f>SUM(V131:V140)</f>
        <v>0</v>
      </c>
      <c r="W130" s="161"/>
      <c r="X130" s="161"/>
      <c r="AG130" t="s">
        <v>175</v>
      </c>
    </row>
    <row r="131" spans="1:60" outlineLevel="1" x14ac:dyDescent="0.2">
      <c r="A131" s="172">
        <v>58</v>
      </c>
      <c r="B131" s="173" t="s">
        <v>775</v>
      </c>
      <c r="C131" s="183" t="s">
        <v>776</v>
      </c>
      <c r="D131" s="174" t="s">
        <v>777</v>
      </c>
      <c r="E131" s="175">
        <v>45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/>
      <c r="S131" s="177" t="s">
        <v>179</v>
      </c>
      <c r="T131" s="178" t="s">
        <v>180</v>
      </c>
      <c r="U131" s="157">
        <v>0</v>
      </c>
      <c r="V131" s="157">
        <f>ROUND(E131*U131,2)</f>
        <v>0</v>
      </c>
      <c r="W131" s="157"/>
      <c r="X131" s="157" t="s">
        <v>231</v>
      </c>
      <c r="Y131" s="147"/>
      <c r="Z131" s="147"/>
      <c r="AA131" s="147"/>
      <c r="AB131" s="147"/>
      <c r="AC131" s="147"/>
      <c r="AD131" s="147"/>
      <c r="AE131" s="147"/>
      <c r="AF131" s="147"/>
      <c r="AG131" s="147" t="s">
        <v>409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54"/>
      <c r="B132" s="155"/>
      <c r="C132" s="259"/>
      <c r="D132" s="260"/>
      <c r="E132" s="260"/>
      <c r="F132" s="260"/>
      <c r="G132" s="260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7"/>
      <c r="Z132" s="147"/>
      <c r="AA132" s="147"/>
      <c r="AB132" s="147"/>
      <c r="AC132" s="147"/>
      <c r="AD132" s="147"/>
      <c r="AE132" s="147"/>
      <c r="AF132" s="147"/>
      <c r="AG132" s="147" t="s">
        <v>185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2">
        <v>59</v>
      </c>
      <c r="B133" s="173" t="s">
        <v>778</v>
      </c>
      <c r="C133" s="183" t="s">
        <v>779</v>
      </c>
      <c r="D133" s="174" t="s">
        <v>474</v>
      </c>
      <c r="E133" s="175">
        <v>1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0</v>
      </c>
      <c r="O133" s="177">
        <f>ROUND(E133*N133,2)</f>
        <v>0</v>
      </c>
      <c r="P133" s="177">
        <v>0</v>
      </c>
      <c r="Q133" s="177">
        <f>ROUND(E133*P133,2)</f>
        <v>0</v>
      </c>
      <c r="R133" s="177"/>
      <c r="S133" s="177" t="s">
        <v>179</v>
      </c>
      <c r="T133" s="178" t="s">
        <v>180</v>
      </c>
      <c r="U133" s="157">
        <v>0</v>
      </c>
      <c r="V133" s="157">
        <f>ROUND(E133*U133,2)</f>
        <v>0</v>
      </c>
      <c r="W133" s="157"/>
      <c r="X133" s="157" t="s">
        <v>231</v>
      </c>
      <c r="Y133" s="147"/>
      <c r="Z133" s="147"/>
      <c r="AA133" s="147"/>
      <c r="AB133" s="147"/>
      <c r="AC133" s="147"/>
      <c r="AD133" s="147"/>
      <c r="AE133" s="147"/>
      <c r="AF133" s="147"/>
      <c r="AG133" s="147" t="s">
        <v>409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54"/>
      <c r="B134" s="155"/>
      <c r="C134" s="259"/>
      <c r="D134" s="260"/>
      <c r="E134" s="260"/>
      <c r="F134" s="260"/>
      <c r="G134" s="260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7"/>
      <c r="Z134" s="147"/>
      <c r="AA134" s="147"/>
      <c r="AB134" s="147"/>
      <c r="AC134" s="147"/>
      <c r="AD134" s="147"/>
      <c r="AE134" s="147"/>
      <c r="AF134" s="147"/>
      <c r="AG134" s="147" t="s">
        <v>185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2">
        <v>60</v>
      </c>
      <c r="B135" s="173" t="s">
        <v>780</v>
      </c>
      <c r="C135" s="183" t="s">
        <v>781</v>
      </c>
      <c r="D135" s="174" t="s">
        <v>474</v>
      </c>
      <c r="E135" s="175">
        <v>1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0</v>
      </c>
      <c r="O135" s="177">
        <f>ROUND(E135*N135,2)</f>
        <v>0</v>
      </c>
      <c r="P135" s="177">
        <v>0</v>
      </c>
      <c r="Q135" s="177">
        <f>ROUND(E135*P135,2)</f>
        <v>0</v>
      </c>
      <c r="R135" s="177"/>
      <c r="S135" s="177" t="s">
        <v>179</v>
      </c>
      <c r="T135" s="178" t="s">
        <v>180</v>
      </c>
      <c r="U135" s="157">
        <v>0</v>
      </c>
      <c r="V135" s="157">
        <f>ROUND(E135*U135,2)</f>
        <v>0</v>
      </c>
      <c r="W135" s="157"/>
      <c r="X135" s="157" t="s">
        <v>231</v>
      </c>
      <c r="Y135" s="147"/>
      <c r="Z135" s="147"/>
      <c r="AA135" s="147"/>
      <c r="AB135" s="147"/>
      <c r="AC135" s="147"/>
      <c r="AD135" s="147"/>
      <c r="AE135" s="147"/>
      <c r="AF135" s="147"/>
      <c r="AG135" s="147" t="s">
        <v>409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54"/>
      <c r="B136" s="155"/>
      <c r="C136" s="259"/>
      <c r="D136" s="260"/>
      <c r="E136" s="260"/>
      <c r="F136" s="260"/>
      <c r="G136" s="260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7"/>
      <c r="Z136" s="147"/>
      <c r="AA136" s="147"/>
      <c r="AB136" s="147"/>
      <c r="AC136" s="147"/>
      <c r="AD136" s="147"/>
      <c r="AE136" s="147"/>
      <c r="AF136" s="147"/>
      <c r="AG136" s="147" t="s">
        <v>185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2">
        <v>61</v>
      </c>
      <c r="B137" s="173" t="s">
        <v>782</v>
      </c>
      <c r="C137" s="183" t="s">
        <v>783</v>
      </c>
      <c r="D137" s="174" t="s">
        <v>576</v>
      </c>
      <c r="E137" s="175">
        <v>16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7">
        <v>0</v>
      </c>
      <c r="O137" s="177">
        <f>ROUND(E137*N137,2)</f>
        <v>0</v>
      </c>
      <c r="P137" s="177">
        <v>0</v>
      </c>
      <c r="Q137" s="177">
        <f>ROUND(E137*P137,2)</f>
        <v>0</v>
      </c>
      <c r="R137" s="177"/>
      <c r="S137" s="177" t="s">
        <v>179</v>
      </c>
      <c r="T137" s="178" t="s">
        <v>180</v>
      </c>
      <c r="U137" s="157">
        <v>0</v>
      </c>
      <c r="V137" s="157">
        <f>ROUND(E137*U137,2)</f>
        <v>0</v>
      </c>
      <c r="W137" s="157"/>
      <c r="X137" s="157" t="s">
        <v>231</v>
      </c>
      <c r="Y137" s="147"/>
      <c r="Z137" s="147"/>
      <c r="AA137" s="147"/>
      <c r="AB137" s="147"/>
      <c r="AC137" s="147"/>
      <c r="AD137" s="147"/>
      <c r="AE137" s="147"/>
      <c r="AF137" s="147"/>
      <c r="AG137" s="147" t="s">
        <v>409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54"/>
      <c r="B138" s="155"/>
      <c r="C138" s="259"/>
      <c r="D138" s="260"/>
      <c r="E138" s="260"/>
      <c r="F138" s="260"/>
      <c r="G138" s="260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7"/>
      <c r="Z138" s="147"/>
      <c r="AA138" s="147"/>
      <c r="AB138" s="147"/>
      <c r="AC138" s="147"/>
      <c r="AD138" s="147"/>
      <c r="AE138" s="147"/>
      <c r="AF138" s="147"/>
      <c r="AG138" s="147" t="s">
        <v>185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1" x14ac:dyDescent="0.2">
      <c r="A139" s="172">
        <v>62</v>
      </c>
      <c r="B139" s="173" t="s">
        <v>784</v>
      </c>
      <c r="C139" s="183" t="s">
        <v>785</v>
      </c>
      <c r="D139" s="174" t="s">
        <v>474</v>
      </c>
      <c r="E139" s="175">
        <v>6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7"/>
      <c r="S139" s="177" t="s">
        <v>179</v>
      </c>
      <c r="T139" s="178" t="s">
        <v>180</v>
      </c>
      <c r="U139" s="157">
        <v>0</v>
      </c>
      <c r="V139" s="157">
        <f>ROUND(E139*U139,2)</f>
        <v>0</v>
      </c>
      <c r="W139" s="157"/>
      <c r="X139" s="157" t="s">
        <v>231</v>
      </c>
      <c r="Y139" s="147"/>
      <c r="Z139" s="147"/>
      <c r="AA139" s="147"/>
      <c r="AB139" s="147"/>
      <c r="AC139" s="147"/>
      <c r="AD139" s="147"/>
      <c r="AE139" s="147"/>
      <c r="AF139" s="147"/>
      <c r="AG139" s="147" t="s">
        <v>409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54"/>
      <c r="B140" s="155"/>
      <c r="C140" s="259"/>
      <c r="D140" s="260"/>
      <c r="E140" s="260"/>
      <c r="F140" s="260"/>
      <c r="G140" s="260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7"/>
      <c r="Z140" s="147"/>
      <c r="AA140" s="147"/>
      <c r="AB140" s="147"/>
      <c r="AC140" s="147"/>
      <c r="AD140" s="147"/>
      <c r="AE140" s="147"/>
      <c r="AF140" s="147"/>
      <c r="AG140" s="147" t="s">
        <v>185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x14ac:dyDescent="0.2">
      <c r="A141" s="162" t="s">
        <v>174</v>
      </c>
      <c r="B141" s="163" t="s">
        <v>97</v>
      </c>
      <c r="C141" s="182" t="s">
        <v>98</v>
      </c>
      <c r="D141" s="164"/>
      <c r="E141" s="165"/>
      <c r="F141" s="166"/>
      <c r="G141" s="166">
        <f>SUMIF(AG142:AG147,"&lt;&gt;NOR",G142:G147)</f>
        <v>0</v>
      </c>
      <c r="H141" s="166"/>
      <c r="I141" s="166">
        <f>SUM(I142:I147)</f>
        <v>0</v>
      </c>
      <c r="J141" s="166"/>
      <c r="K141" s="166">
        <f>SUM(K142:K147)</f>
        <v>0</v>
      </c>
      <c r="L141" s="166"/>
      <c r="M141" s="166">
        <f>SUM(M142:M147)</f>
        <v>0</v>
      </c>
      <c r="N141" s="166"/>
      <c r="O141" s="166">
        <f>SUM(O142:O147)</f>
        <v>0</v>
      </c>
      <c r="P141" s="166"/>
      <c r="Q141" s="166">
        <f>SUM(Q142:Q147)</f>
        <v>0</v>
      </c>
      <c r="R141" s="166"/>
      <c r="S141" s="166"/>
      <c r="T141" s="167"/>
      <c r="U141" s="161"/>
      <c r="V141" s="161">
        <f>SUM(V142:V147)</f>
        <v>0</v>
      </c>
      <c r="W141" s="161"/>
      <c r="X141" s="161"/>
      <c r="AG141" t="s">
        <v>175</v>
      </c>
    </row>
    <row r="142" spans="1:60" ht="22.5" outlineLevel="1" x14ac:dyDescent="0.2">
      <c r="A142" s="172">
        <v>63</v>
      </c>
      <c r="B142" s="173" t="s">
        <v>786</v>
      </c>
      <c r="C142" s="183" t="s">
        <v>787</v>
      </c>
      <c r="D142" s="174" t="s">
        <v>576</v>
      </c>
      <c r="E142" s="175">
        <v>8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7"/>
      <c r="S142" s="177" t="s">
        <v>179</v>
      </c>
      <c r="T142" s="178" t="s">
        <v>180</v>
      </c>
      <c r="U142" s="157">
        <v>0</v>
      </c>
      <c r="V142" s="157">
        <f>ROUND(E142*U142,2)</f>
        <v>0</v>
      </c>
      <c r="W142" s="157"/>
      <c r="X142" s="157" t="s">
        <v>231</v>
      </c>
      <c r="Y142" s="147"/>
      <c r="Z142" s="147"/>
      <c r="AA142" s="147"/>
      <c r="AB142" s="147"/>
      <c r="AC142" s="147"/>
      <c r="AD142" s="147"/>
      <c r="AE142" s="147"/>
      <c r="AF142" s="147"/>
      <c r="AG142" s="147" t="s">
        <v>409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54"/>
      <c r="B143" s="155"/>
      <c r="C143" s="259"/>
      <c r="D143" s="260"/>
      <c r="E143" s="260"/>
      <c r="F143" s="260"/>
      <c r="G143" s="260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7"/>
      <c r="Z143" s="147"/>
      <c r="AA143" s="147"/>
      <c r="AB143" s="147"/>
      <c r="AC143" s="147"/>
      <c r="AD143" s="147"/>
      <c r="AE143" s="147"/>
      <c r="AF143" s="147"/>
      <c r="AG143" s="147" t="s">
        <v>185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2">
        <v>64</v>
      </c>
      <c r="B144" s="173" t="s">
        <v>788</v>
      </c>
      <c r="C144" s="183" t="s">
        <v>789</v>
      </c>
      <c r="D144" s="174" t="s">
        <v>576</v>
      </c>
      <c r="E144" s="175">
        <v>8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0</v>
      </c>
      <c r="O144" s="177">
        <f>ROUND(E144*N144,2)</f>
        <v>0</v>
      </c>
      <c r="P144" s="177">
        <v>0</v>
      </c>
      <c r="Q144" s="177">
        <f>ROUND(E144*P144,2)</f>
        <v>0</v>
      </c>
      <c r="R144" s="177"/>
      <c r="S144" s="177" t="s">
        <v>179</v>
      </c>
      <c r="T144" s="178" t="s">
        <v>180</v>
      </c>
      <c r="U144" s="157">
        <v>0</v>
      </c>
      <c r="V144" s="157">
        <f>ROUND(E144*U144,2)</f>
        <v>0</v>
      </c>
      <c r="W144" s="157"/>
      <c r="X144" s="157" t="s">
        <v>231</v>
      </c>
      <c r="Y144" s="147"/>
      <c r="Z144" s="147"/>
      <c r="AA144" s="147"/>
      <c r="AB144" s="147"/>
      <c r="AC144" s="147"/>
      <c r="AD144" s="147"/>
      <c r="AE144" s="147"/>
      <c r="AF144" s="147"/>
      <c r="AG144" s="147" t="s">
        <v>409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54"/>
      <c r="B145" s="155"/>
      <c r="C145" s="259"/>
      <c r="D145" s="260"/>
      <c r="E145" s="260"/>
      <c r="F145" s="260"/>
      <c r="G145" s="260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7"/>
      <c r="Z145" s="147"/>
      <c r="AA145" s="147"/>
      <c r="AB145" s="147"/>
      <c r="AC145" s="147"/>
      <c r="AD145" s="147"/>
      <c r="AE145" s="147"/>
      <c r="AF145" s="147"/>
      <c r="AG145" s="147" t="s">
        <v>185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2">
        <v>65</v>
      </c>
      <c r="B146" s="173" t="s">
        <v>790</v>
      </c>
      <c r="C146" s="183" t="s">
        <v>791</v>
      </c>
      <c r="D146" s="174" t="s">
        <v>576</v>
      </c>
      <c r="E146" s="175">
        <v>8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7"/>
      <c r="S146" s="177" t="s">
        <v>179</v>
      </c>
      <c r="T146" s="178" t="s">
        <v>180</v>
      </c>
      <c r="U146" s="157">
        <v>0</v>
      </c>
      <c r="V146" s="157">
        <f>ROUND(E146*U146,2)</f>
        <v>0</v>
      </c>
      <c r="W146" s="157"/>
      <c r="X146" s="157" t="s">
        <v>231</v>
      </c>
      <c r="Y146" s="147"/>
      <c r="Z146" s="147"/>
      <c r="AA146" s="147"/>
      <c r="AB146" s="147"/>
      <c r="AC146" s="147"/>
      <c r="AD146" s="147"/>
      <c r="AE146" s="147"/>
      <c r="AF146" s="147"/>
      <c r="AG146" s="147" t="s">
        <v>409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54"/>
      <c r="B147" s="155"/>
      <c r="C147" s="259"/>
      <c r="D147" s="260"/>
      <c r="E147" s="260"/>
      <c r="F147" s="260"/>
      <c r="G147" s="260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7"/>
      <c r="Z147" s="147"/>
      <c r="AA147" s="147"/>
      <c r="AB147" s="147"/>
      <c r="AC147" s="147"/>
      <c r="AD147" s="147"/>
      <c r="AE147" s="147"/>
      <c r="AF147" s="147"/>
      <c r="AG147" s="147" t="s">
        <v>185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162" t="s">
        <v>174</v>
      </c>
      <c r="B148" s="163" t="s">
        <v>99</v>
      </c>
      <c r="C148" s="182" t="s">
        <v>100</v>
      </c>
      <c r="D148" s="164"/>
      <c r="E148" s="165"/>
      <c r="F148" s="166"/>
      <c r="G148" s="166">
        <f>SUMIF(AG149:AG154,"&lt;&gt;NOR",G149:G154)</f>
        <v>0</v>
      </c>
      <c r="H148" s="166"/>
      <c r="I148" s="166">
        <f>SUM(I149:I154)</f>
        <v>0</v>
      </c>
      <c r="J148" s="166"/>
      <c r="K148" s="166">
        <f>SUM(K149:K154)</f>
        <v>0</v>
      </c>
      <c r="L148" s="166"/>
      <c r="M148" s="166">
        <f>SUM(M149:M154)</f>
        <v>0</v>
      </c>
      <c r="N148" s="166"/>
      <c r="O148" s="166">
        <f>SUM(O149:O154)</f>
        <v>0</v>
      </c>
      <c r="P148" s="166"/>
      <c r="Q148" s="166">
        <f>SUM(Q149:Q154)</f>
        <v>0</v>
      </c>
      <c r="R148" s="166"/>
      <c r="S148" s="166"/>
      <c r="T148" s="167"/>
      <c r="U148" s="161"/>
      <c r="V148" s="161">
        <f>SUM(V149:V154)</f>
        <v>0</v>
      </c>
      <c r="W148" s="161"/>
      <c r="X148" s="161"/>
      <c r="AG148" t="s">
        <v>175</v>
      </c>
    </row>
    <row r="149" spans="1:60" outlineLevel="1" x14ac:dyDescent="0.2">
      <c r="A149" s="172">
        <v>66</v>
      </c>
      <c r="B149" s="173" t="s">
        <v>792</v>
      </c>
      <c r="C149" s="183" t="s">
        <v>793</v>
      </c>
      <c r="D149" s="174" t="s">
        <v>576</v>
      </c>
      <c r="E149" s="175">
        <v>20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7"/>
      <c r="S149" s="177" t="s">
        <v>179</v>
      </c>
      <c r="T149" s="178" t="s">
        <v>180</v>
      </c>
      <c r="U149" s="157">
        <v>0</v>
      </c>
      <c r="V149" s="157">
        <f>ROUND(E149*U149,2)</f>
        <v>0</v>
      </c>
      <c r="W149" s="157"/>
      <c r="X149" s="157" t="s">
        <v>231</v>
      </c>
      <c r="Y149" s="147"/>
      <c r="Z149" s="147"/>
      <c r="AA149" s="147"/>
      <c r="AB149" s="147"/>
      <c r="AC149" s="147"/>
      <c r="AD149" s="147"/>
      <c r="AE149" s="147"/>
      <c r="AF149" s="147"/>
      <c r="AG149" s="147" t="s">
        <v>409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54"/>
      <c r="B150" s="155"/>
      <c r="C150" s="259"/>
      <c r="D150" s="260"/>
      <c r="E150" s="260"/>
      <c r="F150" s="260"/>
      <c r="G150" s="260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7"/>
      <c r="Z150" s="147"/>
      <c r="AA150" s="147"/>
      <c r="AB150" s="147"/>
      <c r="AC150" s="147"/>
      <c r="AD150" s="147"/>
      <c r="AE150" s="147"/>
      <c r="AF150" s="147"/>
      <c r="AG150" s="147" t="s">
        <v>185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2">
        <v>67</v>
      </c>
      <c r="B151" s="173" t="s">
        <v>794</v>
      </c>
      <c r="C151" s="183" t="s">
        <v>584</v>
      </c>
      <c r="D151" s="174" t="s">
        <v>576</v>
      </c>
      <c r="E151" s="175">
        <v>8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21</v>
      </c>
      <c r="M151" s="177">
        <f>G151*(1+L151/100)</f>
        <v>0</v>
      </c>
      <c r="N151" s="177">
        <v>0</v>
      </c>
      <c r="O151" s="177">
        <f>ROUND(E151*N151,2)</f>
        <v>0</v>
      </c>
      <c r="P151" s="177">
        <v>0</v>
      </c>
      <c r="Q151" s="177">
        <f>ROUND(E151*P151,2)</f>
        <v>0</v>
      </c>
      <c r="R151" s="177"/>
      <c r="S151" s="177" t="s">
        <v>179</v>
      </c>
      <c r="T151" s="178" t="s">
        <v>180</v>
      </c>
      <c r="U151" s="157">
        <v>0</v>
      </c>
      <c r="V151" s="157">
        <f>ROUND(E151*U151,2)</f>
        <v>0</v>
      </c>
      <c r="W151" s="157"/>
      <c r="X151" s="157" t="s">
        <v>231</v>
      </c>
      <c r="Y151" s="147"/>
      <c r="Z151" s="147"/>
      <c r="AA151" s="147"/>
      <c r="AB151" s="147"/>
      <c r="AC151" s="147"/>
      <c r="AD151" s="147"/>
      <c r="AE151" s="147"/>
      <c r="AF151" s="147"/>
      <c r="AG151" s="147" t="s">
        <v>409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54"/>
      <c r="B152" s="155"/>
      <c r="C152" s="259"/>
      <c r="D152" s="260"/>
      <c r="E152" s="260"/>
      <c r="F152" s="260"/>
      <c r="G152" s="260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7"/>
      <c r="Z152" s="147"/>
      <c r="AA152" s="147"/>
      <c r="AB152" s="147"/>
      <c r="AC152" s="147"/>
      <c r="AD152" s="147"/>
      <c r="AE152" s="147"/>
      <c r="AF152" s="147"/>
      <c r="AG152" s="147" t="s">
        <v>185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2">
        <v>68</v>
      </c>
      <c r="B153" s="173" t="s">
        <v>795</v>
      </c>
      <c r="C153" s="183" t="s">
        <v>796</v>
      </c>
      <c r="D153" s="174" t="s">
        <v>576</v>
      </c>
      <c r="E153" s="175">
        <v>20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7"/>
      <c r="S153" s="177" t="s">
        <v>179</v>
      </c>
      <c r="T153" s="178" t="s">
        <v>180</v>
      </c>
      <c r="U153" s="157">
        <v>0</v>
      </c>
      <c r="V153" s="157">
        <f>ROUND(E153*U153,2)</f>
        <v>0</v>
      </c>
      <c r="W153" s="157"/>
      <c r="X153" s="157" t="s">
        <v>231</v>
      </c>
      <c r="Y153" s="147"/>
      <c r="Z153" s="147"/>
      <c r="AA153" s="147"/>
      <c r="AB153" s="147"/>
      <c r="AC153" s="147"/>
      <c r="AD153" s="147"/>
      <c r="AE153" s="147"/>
      <c r="AF153" s="147"/>
      <c r="AG153" s="147" t="s">
        <v>409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54"/>
      <c r="B154" s="155"/>
      <c r="C154" s="259"/>
      <c r="D154" s="260"/>
      <c r="E154" s="260"/>
      <c r="F154" s="260"/>
      <c r="G154" s="260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7"/>
      <c r="Z154" s="147"/>
      <c r="AA154" s="147"/>
      <c r="AB154" s="147"/>
      <c r="AC154" s="147"/>
      <c r="AD154" s="147"/>
      <c r="AE154" s="147"/>
      <c r="AF154" s="147"/>
      <c r="AG154" s="147" t="s">
        <v>185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x14ac:dyDescent="0.2">
      <c r="A155" s="162" t="s">
        <v>174</v>
      </c>
      <c r="B155" s="163" t="s">
        <v>101</v>
      </c>
      <c r="C155" s="182" t="s">
        <v>102</v>
      </c>
      <c r="D155" s="164"/>
      <c r="E155" s="165"/>
      <c r="F155" s="166"/>
      <c r="G155" s="166">
        <f>SUMIF(AG156:AG161,"&lt;&gt;NOR",G156:G161)</f>
        <v>0</v>
      </c>
      <c r="H155" s="166"/>
      <c r="I155" s="166">
        <f>SUM(I156:I161)</f>
        <v>0</v>
      </c>
      <c r="J155" s="166"/>
      <c r="K155" s="166">
        <f>SUM(K156:K161)</f>
        <v>0</v>
      </c>
      <c r="L155" s="166"/>
      <c r="M155" s="166">
        <f>SUM(M156:M161)</f>
        <v>0</v>
      </c>
      <c r="N155" s="166"/>
      <c r="O155" s="166">
        <f>SUM(O156:O161)</f>
        <v>0</v>
      </c>
      <c r="P155" s="166"/>
      <c r="Q155" s="166">
        <f>SUM(Q156:Q161)</f>
        <v>0</v>
      </c>
      <c r="R155" s="166"/>
      <c r="S155" s="166"/>
      <c r="T155" s="167"/>
      <c r="U155" s="161"/>
      <c r="V155" s="161">
        <f>SUM(V156:V161)</f>
        <v>0</v>
      </c>
      <c r="W155" s="161"/>
      <c r="X155" s="161"/>
      <c r="AG155" t="s">
        <v>175</v>
      </c>
    </row>
    <row r="156" spans="1:60" ht="22.5" outlineLevel="1" x14ac:dyDescent="0.2">
      <c r="A156" s="172">
        <v>69</v>
      </c>
      <c r="B156" s="173" t="s">
        <v>797</v>
      </c>
      <c r="C156" s="183" t="s">
        <v>798</v>
      </c>
      <c r="D156" s="174" t="s">
        <v>777</v>
      </c>
      <c r="E156" s="175">
        <v>45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7">
        <f>ROUND(E156*P156,2)</f>
        <v>0</v>
      </c>
      <c r="R156" s="177"/>
      <c r="S156" s="177" t="s">
        <v>179</v>
      </c>
      <c r="T156" s="178" t="s">
        <v>180</v>
      </c>
      <c r="U156" s="157">
        <v>0</v>
      </c>
      <c r="V156" s="157">
        <f>ROUND(E156*U156,2)</f>
        <v>0</v>
      </c>
      <c r="W156" s="157"/>
      <c r="X156" s="157" t="s">
        <v>231</v>
      </c>
      <c r="Y156" s="147"/>
      <c r="Z156" s="147"/>
      <c r="AA156" s="147"/>
      <c r="AB156" s="147"/>
      <c r="AC156" s="147"/>
      <c r="AD156" s="147"/>
      <c r="AE156" s="147"/>
      <c r="AF156" s="147"/>
      <c r="AG156" s="147" t="s">
        <v>409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54"/>
      <c r="B157" s="155"/>
      <c r="C157" s="259"/>
      <c r="D157" s="260"/>
      <c r="E157" s="260"/>
      <c r="F157" s="260"/>
      <c r="G157" s="260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7"/>
      <c r="Z157" s="147"/>
      <c r="AA157" s="147"/>
      <c r="AB157" s="147"/>
      <c r="AC157" s="147"/>
      <c r="AD157" s="147"/>
      <c r="AE157" s="147"/>
      <c r="AF157" s="147"/>
      <c r="AG157" s="147" t="s">
        <v>185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ht="22.5" outlineLevel="1" x14ac:dyDescent="0.2">
      <c r="A158" s="172">
        <v>70</v>
      </c>
      <c r="B158" s="173" t="s">
        <v>799</v>
      </c>
      <c r="C158" s="183" t="s">
        <v>800</v>
      </c>
      <c r="D158" s="174" t="s">
        <v>474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7"/>
      <c r="S158" s="177" t="s">
        <v>179</v>
      </c>
      <c r="T158" s="178" t="s">
        <v>180</v>
      </c>
      <c r="U158" s="157">
        <v>0</v>
      </c>
      <c r="V158" s="157">
        <f>ROUND(E158*U158,2)</f>
        <v>0</v>
      </c>
      <c r="W158" s="157"/>
      <c r="X158" s="157" t="s">
        <v>231</v>
      </c>
      <c r="Y158" s="147"/>
      <c r="Z158" s="147"/>
      <c r="AA158" s="147"/>
      <c r="AB158" s="147"/>
      <c r="AC158" s="147"/>
      <c r="AD158" s="147"/>
      <c r="AE158" s="147"/>
      <c r="AF158" s="147"/>
      <c r="AG158" s="147" t="s">
        <v>409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54"/>
      <c r="B159" s="155"/>
      <c r="C159" s="259"/>
      <c r="D159" s="260"/>
      <c r="E159" s="260"/>
      <c r="F159" s="260"/>
      <c r="G159" s="260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7"/>
      <c r="Z159" s="147"/>
      <c r="AA159" s="147"/>
      <c r="AB159" s="147"/>
      <c r="AC159" s="147"/>
      <c r="AD159" s="147"/>
      <c r="AE159" s="147"/>
      <c r="AF159" s="147"/>
      <c r="AG159" s="147" t="s">
        <v>185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22.5" outlineLevel="1" x14ac:dyDescent="0.2">
      <c r="A160" s="172">
        <v>71</v>
      </c>
      <c r="B160" s="173" t="s">
        <v>801</v>
      </c>
      <c r="C160" s="183" t="s">
        <v>802</v>
      </c>
      <c r="D160" s="174" t="s">
        <v>474</v>
      </c>
      <c r="E160" s="175">
        <v>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7">
        <v>0</v>
      </c>
      <c r="O160" s="177">
        <f>ROUND(E160*N160,2)</f>
        <v>0</v>
      </c>
      <c r="P160" s="177">
        <v>0</v>
      </c>
      <c r="Q160" s="177">
        <f>ROUND(E160*P160,2)</f>
        <v>0</v>
      </c>
      <c r="R160" s="177"/>
      <c r="S160" s="177" t="s">
        <v>179</v>
      </c>
      <c r="T160" s="178" t="s">
        <v>180</v>
      </c>
      <c r="U160" s="157">
        <v>0</v>
      </c>
      <c r="V160" s="157">
        <f>ROUND(E160*U160,2)</f>
        <v>0</v>
      </c>
      <c r="W160" s="157"/>
      <c r="X160" s="157" t="s">
        <v>231</v>
      </c>
      <c r="Y160" s="147"/>
      <c r="Z160" s="147"/>
      <c r="AA160" s="147"/>
      <c r="AB160" s="147"/>
      <c r="AC160" s="147"/>
      <c r="AD160" s="147"/>
      <c r="AE160" s="147"/>
      <c r="AF160" s="147"/>
      <c r="AG160" s="147" t="s">
        <v>409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54"/>
      <c r="B161" s="155"/>
      <c r="C161" s="259"/>
      <c r="D161" s="260"/>
      <c r="E161" s="260"/>
      <c r="F161" s="260"/>
      <c r="G161" s="260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7"/>
      <c r="Z161" s="147"/>
      <c r="AA161" s="147"/>
      <c r="AB161" s="147"/>
      <c r="AC161" s="147"/>
      <c r="AD161" s="147"/>
      <c r="AE161" s="147"/>
      <c r="AF161" s="147"/>
      <c r="AG161" s="147" t="s">
        <v>185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x14ac:dyDescent="0.2">
      <c r="A162" s="162" t="s">
        <v>174</v>
      </c>
      <c r="B162" s="163" t="s">
        <v>103</v>
      </c>
      <c r="C162" s="182" t="s">
        <v>104</v>
      </c>
      <c r="D162" s="164"/>
      <c r="E162" s="165"/>
      <c r="F162" s="166"/>
      <c r="G162" s="166">
        <f>SUMIF(AG163:AG166,"&lt;&gt;NOR",G163:G166)</f>
        <v>0</v>
      </c>
      <c r="H162" s="166"/>
      <c r="I162" s="166">
        <f>SUM(I163:I166)</f>
        <v>0</v>
      </c>
      <c r="J162" s="166"/>
      <c r="K162" s="166">
        <f>SUM(K163:K166)</f>
        <v>0</v>
      </c>
      <c r="L162" s="166"/>
      <c r="M162" s="166">
        <f>SUM(M163:M166)</f>
        <v>0</v>
      </c>
      <c r="N162" s="166"/>
      <c r="O162" s="166">
        <f>SUM(O163:O166)</f>
        <v>0</v>
      </c>
      <c r="P162" s="166"/>
      <c r="Q162" s="166">
        <f>SUM(Q163:Q166)</f>
        <v>0</v>
      </c>
      <c r="R162" s="166"/>
      <c r="S162" s="166"/>
      <c r="T162" s="167"/>
      <c r="U162" s="161"/>
      <c r="V162" s="161">
        <f>SUM(V163:V166)</f>
        <v>0</v>
      </c>
      <c r="W162" s="161"/>
      <c r="X162" s="161"/>
      <c r="AG162" t="s">
        <v>175</v>
      </c>
    </row>
    <row r="163" spans="1:60" outlineLevel="1" x14ac:dyDescent="0.2">
      <c r="A163" s="172">
        <v>72</v>
      </c>
      <c r="B163" s="173" t="s">
        <v>803</v>
      </c>
      <c r="C163" s="183" t="s">
        <v>804</v>
      </c>
      <c r="D163" s="174" t="s">
        <v>576</v>
      </c>
      <c r="E163" s="175">
        <v>40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21</v>
      </c>
      <c r="M163" s="177">
        <f>G163*(1+L163/100)</f>
        <v>0</v>
      </c>
      <c r="N163" s="177">
        <v>0</v>
      </c>
      <c r="O163" s="177">
        <f>ROUND(E163*N163,2)</f>
        <v>0</v>
      </c>
      <c r="P163" s="177">
        <v>0</v>
      </c>
      <c r="Q163" s="177">
        <f>ROUND(E163*P163,2)</f>
        <v>0</v>
      </c>
      <c r="R163" s="177"/>
      <c r="S163" s="177" t="s">
        <v>179</v>
      </c>
      <c r="T163" s="178" t="s">
        <v>180</v>
      </c>
      <c r="U163" s="157">
        <v>0</v>
      </c>
      <c r="V163" s="157">
        <f>ROUND(E163*U163,2)</f>
        <v>0</v>
      </c>
      <c r="W163" s="157"/>
      <c r="X163" s="157" t="s">
        <v>231</v>
      </c>
      <c r="Y163" s="147"/>
      <c r="Z163" s="147"/>
      <c r="AA163" s="147"/>
      <c r="AB163" s="147"/>
      <c r="AC163" s="147"/>
      <c r="AD163" s="147"/>
      <c r="AE163" s="147"/>
      <c r="AF163" s="147"/>
      <c r="AG163" s="147" t="s">
        <v>409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54"/>
      <c r="B164" s="155"/>
      <c r="C164" s="259"/>
      <c r="D164" s="260"/>
      <c r="E164" s="260"/>
      <c r="F164" s="260"/>
      <c r="G164" s="260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7"/>
      <c r="Z164" s="147"/>
      <c r="AA164" s="147"/>
      <c r="AB164" s="147"/>
      <c r="AC164" s="147"/>
      <c r="AD164" s="147"/>
      <c r="AE164" s="147"/>
      <c r="AF164" s="147"/>
      <c r="AG164" s="147" t="s">
        <v>185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2">
        <v>73</v>
      </c>
      <c r="B165" s="173" t="s">
        <v>805</v>
      </c>
      <c r="C165" s="183" t="s">
        <v>806</v>
      </c>
      <c r="D165" s="174" t="s">
        <v>576</v>
      </c>
      <c r="E165" s="175">
        <v>16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7"/>
      <c r="S165" s="177" t="s">
        <v>179</v>
      </c>
      <c r="T165" s="178" t="s">
        <v>180</v>
      </c>
      <c r="U165" s="157">
        <v>0</v>
      </c>
      <c r="V165" s="157">
        <f>ROUND(E165*U165,2)</f>
        <v>0</v>
      </c>
      <c r="W165" s="157"/>
      <c r="X165" s="157" t="s">
        <v>231</v>
      </c>
      <c r="Y165" s="147"/>
      <c r="Z165" s="147"/>
      <c r="AA165" s="147"/>
      <c r="AB165" s="147"/>
      <c r="AC165" s="147"/>
      <c r="AD165" s="147"/>
      <c r="AE165" s="147"/>
      <c r="AF165" s="147"/>
      <c r="AG165" s="147" t="s">
        <v>409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54"/>
      <c r="B166" s="155"/>
      <c r="C166" s="259"/>
      <c r="D166" s="260"/>
      <c r="E166" s="260"/>
      <c r="F166" s="260"/>
      <c r="G166" s="260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7"/>
      <c r="Z166" s="147"/>
      <c r="AA166" s="147"/>
      <c r="AB166" s="147"/>
      <c r="AC166" s="147"/>
      <c r="AD166" s="147"/>
      <c r="AE166" s="147"/>
      <c r="AF166" s="147"/>
      <c r="AG166" s="147" t="s">
        <v>185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x14ac:dyDescent="0.2">
      <c r="A167" s="3"/>
      <c r="B167" s="4"/>
      <c r="C167" s="185"/>
      <c r="D167" s="6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AE167">
        <v>15</v>
      </c>
      <c r="AF167">
        <v>21</v>
      </c>
      <c r="AG167" t="s">
        <v>161</v>
      </c>
    </row>
    <row r="168" spans="1:60" x14ac:dyDescent="0.2">
      <c r="A168" s="150"/>
      <c r="B168" s="151" t="s">
        <v>29</v>
      </c>
      <c r="C168" s="186"/>
      <c r="D168" s="152"/>
      <c r="E168" s="153"/>
      <c r="F168" s="153"/>
      <c r="G168" s="181">
        <f>G8+G19+G26+G31+G34+G65+G68+G123+G130+G141+G148+G155+G162</f>
        <v>0</v>
      </c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AE168">
        <f>SUMIF(L7:L166,AE167,G7:G166)</f>
        <v>0</v>
      </c>
      <c r="AF168">
        <f>SUMIF(L7:L166,AF167,G7:G166)</f>
        <v>0</v>
      </c>
      <c r="AG168" t="s">
        <v>207</v>
      </c>
    </row>
    <row r="169" spans="1:60" x14ac:dyDescent="0.2">
      <c r="C169" s="187"/>
      <c r="D169" s="10"/>
      <c r="AG169" t="s">
        <v>208</v>
      </c>
    </row>
    <row r="170" spans="1:60" x14ac:dyDescent="0.2">
      <c r="D170" s="10"/>
    </row>
    <row r="171" spans="1:60" x14ac:dyDescent="0.2">
      <c r="D171" s="10"/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DE3B" sheet="1"/>
  <mergeCells count="77"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  <mergeCell ref="C52:G52"/>
    <mergeCell ref="C28:G28"/>
    <mergeCell ref="C30:G30"/>
    <mergeCell ref="C33:G33"/>
    <mergeCell ref="C36:G36"/>
    <mergeCell ref="C38:G38"/>
    <mergeCell ref="C40:G40"/>
    <mergeCell ref="C42:G42"/>
    <mergeCell ref="C44:G44"/>
    <mergeCell ref="C46:G46"/>
    <mergeCell ref="C48:G48"/>
    <mergeCell ref="C50:G50"/>
    <mergeCell ref="C78:G78"/>
    <mergeCell ref="C54:G54"/>
    <mergeCell ref="C56:G56"/>
    <mergeCell ref="C58:G58"/>
    <mergeCell ref="C60:G60"/>
    <mergeCell ref="C62:G62"/>
    <mergeCell ref="C64:G64"/>
    <mergeCell ref="C67:G67"/>
    <mergeCell ref="C70:G70"/>
    <mergeCell ref="C72:G72"/>
    <mergeCell ref="C74:G74"/>
    <mergeCell ref="C76:G76"/>
    <mergeCell ref="C102:G102"/>
    <mergeCell ref="C80:G80"/>
    <mergeCell ref="C82:G82"/>
    <mergeCell ref="C84:G84"/>
    <mergeCell ref="C86:G86"/>
    <mergeCell ref="C88:G88"/>
    <mergeCell ref="C90:G90"/>
    <mergeCell ref="C92:G92"/>
    <mergeCell ref="C94:G94"/>
    <mergeCell ref="C96:G96"/>
    <mergeCell ref="C98:G98"/>
    <mergeCell ref="C100:G100"/>
    <mergeCell ref="C127:G127"/>
    <mergeCell ref="C104:G104"/>
    <mergeCell ref="C106:G106"/>
    <mergeCell ref="C108:G108"/>
    <mergeCell ref="C110:G110"/>
    <mergeCell ref="C112:G112"/>
    <mergeCell ref="C114:G114"/>
    <mergeCell ref="C116:G116"/>
    <mergeCell ref="C118:G118"/>
    <mergeCell ref="C120:G120"/>
    <mergeCell ref="C122:G122"/>
    <mergeCell ref="C125:G125"/>
    <mergeCell ref="C154:G154"/>
    <mergeCell ref="C129:G129"/>
    <mergeCell ref="C132:G132"/>
    <mergeCell ref="C134:G134"/>
    <mergeCell ref="C136:G136"/>
    <mergeCell ref="C138:G138"/>
    <mergeCell ref="C140:G140"/>
    <mergeCell ref="C143:G143"/>
    <mergeCell ref="C145:G145"/>
    <mergeCell ref="C147:G147"/>
    <mergeCell ref="C150:G150"/>
    <mergeCell ref="C152:G152"/>
    <mergeCell ref="C157:G157"/>
    <mergeCell ref="C159:G159"/>
    <mergeCell ref="C161:G161"/>
    <mergeCell ref="C164:G164"/>
    <mergeCell ref="C166:G16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58</vt:i4>
      </vt:variant>
    </vt:vector>
  </HeadingPairs>
  <TitlesOfParts>
    <vt:vector size="66" baseType="lpstr">
      <vt:lpstr>Stavba</vt:lpstr>
      <vt:lpstr>VzorPolozky</vt:lpstr>
      <vt:lpstr>00 00 Naklady</vt:lpstr>
      <vt:lpstr>SO 117 D.117.01.01 Pol</vt:lpstr>
      <vt:lpstr>SO 117 D.117.09 Pol</vt:lpstr>
      <vt:lpstr>SO 117 D.117.10 Pol</vt:lpstr>
      <vt:lpstr>SO 117 D.117.12 Pol</vt:lpstr>
      <vt:lpstr>SO 117 D.117.13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'00 00 Naklady'!Názvy_tisku</vt:lpstr>
      <vt:lpstr>'SO 117 D.117.01.01 Pol'!Názvy_tisku</vt:lpstr>
      <vt:lpstr>'SO 117 D.117.09 Pol'!Názvy_tisku</vt:lpstr>
      <vt:lpstr>'SO 117 D.117.10 Pol'!Názvy_tisku</vt:lpstr>
      <vt:lpstr>'SO 117 D.117.12 Pol'!Názvy_tisku</vt:lpstr>
      <vt:lpstr>'SO 117 D.117.13 Pol'!Názvy_tisku</vt:lpstr>
      <vt:lpstr>oadresa</vt:lpstr>
      <vt:lpstr>Stavba!Objednatel</vt:lpstr>
      <vt:lpstr>Stavba!Objekt</vt:lpstr>
      <vt:lpstr>'00 00 Naklady'!Oblast_tisku</vt:lpstr>
      <vt:lpstr>'SO 117 D.117.01.01 Pol'!Oblast_tisku</vt:lpstr>
      <vt:lpstr>'SO 117 D.117.09 Pol'!Oblast_tisku</vt:lpstr>
      <vt:lpstr>'SO 117 D.117.10 Pol'!Oblast_tisku</vt:lpstr>
      <vt:lpstr>'SO 117 D.117.12 Pol'!Oblast_tisku</vt:lpstr>
      <vt:lpstr>'SO 117 D.117.13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Pepa</dc:creator>
  <cp:lastModifiedBy>42072</cp:lastModifiedBy>
  <cp:lastPrinted>2019-03-19T12:27:02Z</cp:lastPrinted>
  <dcterms:created xsi:type="dcterms:W3CDTF">2009-04-08T07:15:50Z</dcterms:created>
  <dcterms:modified xsi:type="dcterms:W3CDTF">2021-08-05T19:30:05Z</dcterms:modified>
</cp:coreProperties>
</file>