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Verejne_zakazky\FAKULTY\FSpS\03_FSpS-Stavebni_prace\13_FSpS_Vzduchotechnicka jednotka pro objekt Veslařská\01_Zadavaci dokumentace\03_Vyhlaseni\"/>
    </mc:Choice>
  </mc:AlternateContent>
  <xr:revisionPtr revIDLastSave="0" documentId="13_ncr:1_{C8F11B6D-2542-434B-912D-1695786582BC}" xr6:coauthVersionLast="47" xr6:coauthVersionMax="47" xr10:uidLastSave="{00000000-0000-0000-0000-000000000000}"/>
  <bookViews>
    <workbookView xWindow="-110" yWindow="-110" windowWidth="19420" windowHeight="10420" firstSheet="1" activeTab="1" xr2:uid="{00000000-000D-0000-FFFF-FFFF00000000}"/>
  </bookViews>
  <sheets>
    <sheet name="Pokyny pro vyplnění" sheetId="11" state="hidden" r:id="rId1"/>
    <sheet name="Stavba" sheetId="1" r:id="rId2"/>
    <sheet name="VzorPolozky" sheetId="10" state="hidden" r:id="rId3"/>
    <sheet name="Rozpočet Pol" sheetId="12" r:id="rId4"/>
    <sheet name="VZT specifikace" sheetId="13" r:id="rId5"/>
  </sheets>
  <externalReferences>
    <externalReference r:id="rId6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Pol'!$A$1:$U$130</definedName>
    <definedName name="_xlnm.Print_Area" localSheetId="1">Stavba!$A$1:$J$57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30" i="12" l="1"/>
  <c r="F130" i="12"/>
  <c r="G129" i="12" s="1"/>
  <c r="I56" i="1" s="1"/>
  <c r="F102" i="13"/>
  <c r="F100" i="13"/>
  <c r="F99" i="13"/>
  <c r="F98" i="13"/>
  <c r="F96" i="13" s="1"/>
  <c r="F97" i="13"/>
  <c r="F94" i="13"/>
  <c r="F93" i="13"/>
  <c r="F92" i="13"/>
  <c r="F91" i="13"/>
  <c r="F89" i="13"/>
  <c r="F88" i="13"/>
  <c r="F87" i="13"/>
  <c r="F86" i="13"/>
  <c r="F84" i="13"/>
  <c r="F83" i="13"/>
  <c r="F81" i="13" s="1"/>
  <c r="F82" i="13"/>
  <c r="F79" i="13"/>
  <c r="F78" i="13"/>
  <c r="F77" i="13"/>
  <c r="F76" i="13"/>
  <c r="F75" i="13"/>
  <c r="F74" i="13"/>
  <c r="F73" i="13"/>
  <c r="F72" i="13"/>
  <c r="F71" i="13"/>
  <c r="G128" i="12" l="1"/>
  <c r="G127" i="12"/>
  <c r="G126" i="12"/>
  <c r="G125" i="12"/>
  <c r="G124" i="12"/>
  <c r="G123" i="12"/>
  <c r="G122" i="12"/>
  <c r="G121" i="12"/>
  <c r="G120" i="12"/>
  <c r="G119" i="12"/>
  <c r="G118" i="12"/>
  <c r="G117" i="12"/>
  <c r="G116" i="12"/>
  <c r="G115" i="12"/>
  <c r="G114" i="12"/>
  <c r="G112" i="12"/>
  <c r="G111" i="12"/>
  <c r="G110" i="12" s="1"/>
  <c r="I54" i="1" s="1"/>
  <c r="G107" i="12"/>
  <c r="G90" i="12"/>
  <c r="G89" i="12"/>
  <c r="G86" i="12"/>
  <c r="G113" i="12" l="1"/>
  <c r="I55" i="1" s="1"/>
  <c r="G106" i="12"/>
  <c r="I53" i="1" s="1"/>
  <c r="G66" i="12"/>
  <c r="G65" i="12" s="1"/>
  <c r="G62" i="12"/>
  <c r="G59" i="12"/>
  <c r="G57" i="12"/>
  <c r="G52" i="12"/>
  <c r="G51" i="12" s="1"/>
  <c r="I50" i="1" s="1"/>
  <c r="I9" i="12" l="1"/>
  <c r="I8" i="12" s="1"/>
  <c r="K9" i="12"/>
  <c r="K8" i="12" s="1"/>
  <c r="M9" i="12"/>
  <c r="M8" i="12" s="1"/>
  <c r="O9" i="12"/>
  <c r="O8" i="12" s="1"/>
  <c r="Q9" i="12"/>
  <c r="Q8" i="12" s="1"/>
  <c r="U9" i="12"/>
  <c r="U8" i="12" s="1"/>
  <c r="I52" i="12"/>
  <c r="K52" i="12"/>
  <c r="M52" i="12"/>
  <c r="O52" i="12"/>
  <c r="Q52" i="12"/>
  <c r="U52" i="12"/>
  <c r="I57" i="12"/>
  <c r="K57" i="12"/>
  <c r="M57" i="12"/>
  <c r="O57" i="12"/>
  <c r="Q57" i="12"/>
  <c r="U57" i="12"/>
  <c r="I59" i="12"/>
  <c r="K59" i="12"/>
  <c r="M59" i="12"/>
  <c r="O59" i="12"/>
  <c r="Q59" i="12"/>
  <c r="U59" i="12"/>
  <c r="U51" i="12" s="1"/>
  <c r="I62" i="12"/>
  <c r="K62" i="12"/>
  <c r="M62" i="12"/>
  <c r="O62" i="12"/>
  <c r="Q62" i="12"/>
  <c r="U62" i="12"/>
  <c r="I51" i="1"/>
  <c r="I57" i="1" s="1"/>
  <c r="I66" i="12"/>
  <c r="K66" i="12"/>
  <c r="M66" i="12"/>
  <c r="O66" i="12"/>
  <c r="Q66" i="12"/>
  <c r="U66" i="12"/>
  <c r="I67" i="12"/>
  <c r="K67" i="12"/>
  <c r="M67" i="12"/>
  <c r="O67" i="12"/>
  <c r="Q67" i="12"/>
  <c r="U67" i="12"/>
  <c r="I70" i="12"/>
  <c r="K70" i="12"/>
  <c r="M70" i="12"/>
  <c r="O70" i="12"/>
  <c r="Q70" i="12"/>
  <c r="U70" i="12"/>
  <c r="I76" i="12"/>
  <c r="K76" i="12"/>
  <c r="M76" i="12"/>
  <c r="O76" i="12"/>
  <c r="Q76" i="12"/>
  <c r="U76" i="12"/>
  <c r="I80" i="12"/>
  <c r="K80" i="12"/>
  <c r="M80" i="12"/>
  <c r="O80" i="12"/>
  <c r="Q80" i="12"/>
  <c r="U80" i="12"/>
  <c r="I84" i="12"/>
  <c r="K84" i="12"/>
  <c r="M84" i="12"/>
  <c r="O84" i="12"/>
  <c r="Q84" i="12"/>
  <c r="U84" i="12"/>
  <c r="I86" i="12"/>
  <c r="K86" i="12"/>
  <c r="M86" i="12"/>
  <c r="O86" i="12"/>
  <c r="Q86" i="12"/>
  <c r="U86" i="12"/>
  <c r="I89" i="12"/>
  <c r="K89" i="12"/>
  <c r="M89" i="12"/>
  <c r="O89" i="12"/>
  <c r="Q89" i="12"/>
  <c r="U89" i="12"/>
  <c r="I90" i="12"/>
  <c r="K90" i="12"/>
  <c r="M90" i="12"/>
  <c r="O90" i="12"/>
  <c r="Q90" i="12"/>
  <c r="U90" i="12"/>
  <c r="I52" i="1"/>
  <c r="I17" i="1" s="1"/>
  <c r="I93" i="12"/>
  <c r="K93" i="12"/>
  <c r="M93" i="12"/>
  <c r="O93" i="12"/>
  <c r="Q93" i="12"/>
  <c r="U93" i="12"/>
  <c r="I94" i="12"/>
  <c r="K94" i="12"/>
  <c r="M94" i="12"/>
  <c r="O94" i="12"/>
  <c r="Q94" i="12"/>
  <c r="U94" i="12"/>
  <c r="I95" i="12"/>
  <c r="K95" i="12"/>
  <c r="M95" i="12"/>
  <c r="O95" i="12"/>
  <c r="Q95" i="12"/>
  <c r="U95" i="12"/>
  <c r="I98" i="12"/>
  <c r="K98" i="12"/>
  <c r="M98" i="12"/>
  <c r="O98" i="12"/>
  <c r="Q98" i="12"/>
  <c r="U98" i="12"/>
  <c r="I99" i="12"/>
  <c r="K99" i="12"/>
  <c r="M99" i="12"/>
  <c r="O99" i="12"/>
  <c r="Q99" i="12"/>
  <c r="U99" i="12"/>
  <c r="I100" i="12"/>
  <c r="K100" i="12"/>
  <c r="M100" i="12"/>
  <c r="O100" i="12"/>
  <c r="Q100" i="12"/>
  <c r="U100" i="12"/>
  <c r="I104" i="12"/>
  <c r="K104" i="12"/>
  <c r="M104" i="12"/>
  <c r="O104" i="12"/>
  <c r="Q104" i="12"/>
  <c r="U104" i="12"/>
  <c r="I105" i="12"/>
  <c r="K105" i="12"/>
  <c r="M105" i="12"/>
  <c r="O105" i="12"/>
  <c r="Q105" i="12"/>
  <c r="U105" i="12"/>
  <c r="O106" i="12"/>
  <c r="Q106" i="12"/>
  <c r="I107" i="12"/>
  <c r="I106" i="12" s="1"/>
  <c r="K107" i="12"/>
  <c r="K106" i="12" s="1"/>
  <c r="M107" i="12"/>
  <c r="M106" i="12" s="1"/>
  <c r="O107" i="12"/>
  <c r="Q107" i="12"/>
  <c r="U107" i="12"/>
  <c r="U106" i="12" s="1"/>
  <c r="I111" i="12"/>
  <c r="I110" i="12" s="1"/>
  <c r="K111" i="12"/>
  <c r="M111" i="12"/>
  <c r="O111" i="12"/>
  <c r="Q111" i="12"/>
  <c r="U111" i="12"/>
  <c r="I112" i="12"/>
  <c r="K112" i="12"/>
  <c r="M112" i="12"/>
  <c r="O112" i="12"/>
  <c r="Q112" i="12"/>
  <c r="U112" i="12"/>
  <c r="I114" i="12"/>
  <c r="K114" i="12"/>
  <c r="M114" i="12"/>
  <c r="O114" i="12"/>
  <c r="Q114" i="12"/>
  <c r="U114" i="12"/>
  <c r="I115" i="12"/>
  <c r="K115" i="12"/>
  <c r="M115" i="12"/>
  <c r="O115" i="12"/>
  <c r="Q115" i="12"/>
  <c r="U115" i="12"/>
  <c r="I117" i="12"/>
  <c r="K117" i="12"/>
  <c r="M117" i="12"/>
  <c r="O117" i="12"/>
  <c r="Q117" i="12"/>
  <c r="U117" i="12"/>
  <c r="I120" i="12"/>
  <c r="K120" i="12"/>
  <c r="M120" i="12"/>
  <c r="O120" i="12"/>
  <c r="Q120" i="12"/>
  <c r="U120" i="12"/>
  <c r="I121" i="12"/>
  <c r="K121" i="12"/>
  <c r="M121" i="12"/>
  <c r="O121" i="12"/>
  <c r="Q121" i="12"/>
  <c r="U121" i="12"/>
  <c r="I122" i="12"/>
  <c r="K122" i="12"/>
  <c r="M122" i="12"/>
  <c r="O122" i="12"/>
  <c r="Q122" i="12"/>
  <c r="U122" i="12"/>
  <c r="I123" i="12"/>
  <c r="K123" i="12"/>
  <c r="M123" i="12"/>
  <c r="O123" i="12"/>
  <c r="Q123" i="12"/>
  <c r="U123" i="12"/>
  <c r="I124" i="12"/>
  <c r="K124" i="12"/>
  <c r="M124" i="12"/>
  <c r="O124" i="12"/>
  <c r="Q124" i="12"/>
  <c r="U124" i="12"/>
  <c r="I127" i="12"/>
  <c r="K127" i="12"/>
  <c r="M127" i="12"/>
  <c r="O127" i="12"/>
  <c r="Q127" i="12"/>
  <c r="U127" i="12"/>
  <c r="I128" i="12"/>
  <c r="K128" i="12"/>
  <c r="M128" i="12"/>
  <c r="O128" i="12"/>
  <c r="Q128" i="12"/>
  <c r="U128" i="12"/>
  <c r="AZ43" i="1"/>
  <c r="F40" i="1"/>
  <c r="G40" i="1"/>
  <c r="H40" i="1"/>
  <c r="I40" i="1"/>
  <c r="J39" i="1" s="1"/>
  <c r="J40" i="1" s="1"/>
  <c r="J28" i="1"/>
  <c r="J26" i="1"/>
  <c r="G38" i="1"/>
  <c r="F38" i="1"/>
  <c r="H32" i="1"/>
  <c r="J23" i="1"/>
  <c r="J24" i="1"/>
  <c r="J25" i="1"/>
  <c r="J27" i="1"/>
  <c r="E24" i="1"/>
  <c r="E26" i="1"/>
  <c r="O110" i="12" l="1"/>
  <c r="U110" i="12"/>
  <c r="K110" i="12"/>
  <c r="I16" i="1"/>
  <c r="I21" i="1" s="1"/>
  <c r="G25" i="1" s="1"/>
  <c r="G26" i="1" s="1"/>
  <c r="G29" i="1" s="1"/>
  <c r="O92" i="12"/>
  <c r="K92" i="12"/>
  <c r="U92" i="12"/>
  <c r="U113" i="12"/>
  <c r="O113" i="12"/>
  <c r="K113" i="12"/>
  <c r="K65" i="12"/>
  <c r="U65" i="12"/>
  <c r="O65" i="12"/>
  <c r="Q113" i="12"/>
  <c r="M113" i="12"/>
  <c r="I113" i="12"/>
  <c r="I65" i="12"/>
  <c r="Q65" i="12"/>
  <c r="M65" i="12"/>
  <c r="O51" i="12"/>
  <c r="K51" i="12"/>
  <c r="Q110" i="12"/>
  <c r="M110" i="12"/>
  <c r="Q92" i="12"/>
  <c r="M92" i="12"/>
  <c r="I92" i="12"/>
  <c r="I51" i="12"/>
  <c r="Q51" i="12"/>
  <c r="M51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<sst xmlns="http://schemas.openxmlformats.org/spreadsheetml/2006/main" count="669" uniqueCount="365">
  <si>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</si>
  <si>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</si>
  <si>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</si>
  <si>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</si>
  <si>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</si>
  <si>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</si>
  <si>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</si>
  <si>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</si>
  <si>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</si>
  <si>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</si>
  <si>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</si>
  <si>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</si>
  <si>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</si>
  <si>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</si>
  <si>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</si>
  <si>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</si>
  <si>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</si>
  <si>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</si>
  <si>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</si>
  <si>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</si>
  <si>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</si>
  <si>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</si>
  <si>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</si>
  <si>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</si>
  <si>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</si>
  <si>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</si>
  <si>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</si>
  <si>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</si>
  <si>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</si>
  <si>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</si>
  <si>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</si>
  <si>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</si>
  <si>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</si>
  <si>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</si>
  <si>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</si>
  <si>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</si>
  <si>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</si>
  <si>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</si>
  <si>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</si>
  <si>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</si>
  <si>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</si>
  <si>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</si>
  <si>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 xml:space="preserve">Brno, Veslařská 183 </t>
  </si>
  <si>
    <t>Rozpočet:</t>
  </si>
  <si>
    <t>Misto</t>
  </si>
  <si>
    <t>REKONSTRUKCE ZÁZEMÍ SPORTOVIŠTĚ-příprava osazení VZT na střeše</t>
  </si>
  <si>
    <t>Masarykova univerzita</t>
  </si>
  <si>
    <t>Žerotínovo náměstí 617/9</t>
  </si>
  <si>
    <t>Brno-Brno-město</t>
  </si>
  <si>
    <t>60200</t>
  </si>
  <si>
    <t>00216224</t>
  </si>
  <si>
    <t>CZ00216224</t>
  </si>
  <si>
    <t>Rozpočet</t>
  </si>
  <si>
    <t>Celkem za stavbu</t>
  </si>
  <si>
    <t>CZK</t>
  </si>
  <si>
    <t xml:space="preserve">Popis rozpočtu:  - </t>
  </si>
  <si>
    <t>STAVEBNÍ ÚPRAVY PRO OSAZENÍ VZT JEDNOTKY NA STŘEŠE OBJEKTU</t>
  </si>
  <si>
    <t>Rekapitulace dílů</t>
  </si>
  <si>
    <t>Typ dílu</t>
  </si>
  <si>
    <t>0</t>
  </si>
  <si>
    <t>Poznámky</t>
  </si>
  <si>
    <t>4</t>
  </si>
  <si>
    <t>Vodorovné konstrukce</t>
  </si>
  <si>
    <t>96</t>
  </si>
  <si>
    <t>Bourání konstrukcí</t>
  </si>
  <si>
    <t>712</t>
  </si>
  <si>
    <t>Živičné krytiny</t>
  </si>
  <si>
    <t>767</t>
  </si>
  <si>
    <t>Konstrukce zámečnické (vč.přesunu hmot)</t>
  </si>
  <si>
    <t>790</t>
  </si>
  <si>
    <t>Ostatní výrobky (vč.přesunu hmot)</t>
  </si>
  <si>
    <t>D96</t>
  </si>
  <si>
    <t>Přesuny sutí a vybouraných hmot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</si>
  <si>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</si>
  <si>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</si>
  <si>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</si>
  <si>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</si>
  <si>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</si>
  <si>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</si>
  <si>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</si>
  <si>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</si>
  <si>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</si>
  <si>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</si>
  <si>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</si>
  <si>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</si>
  <si>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</si>
  <si>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</si>
  <si>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</si>
  <si>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</si>
  <si>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</si>
  <si>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</si>
  <si>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</si>
  <si>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</si>
  <si>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</si>
  <si>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</si>
  <si>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</si>
  <si>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</si>
  <si>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</si>
  <si>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</si>
  <si>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</si>
  <si>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</si>
  <si>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</si>
  <si>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-</t>
  </si>
  <si>
    <t>POL1_0</t>
  </si>
  <si>
    <t>Platí pro celou stavbu:</t>
  </si>
  <si>
    <t>VV</t>
  </si>
  <si>
    <t>a) veškeré položky na přípomoce,dopravu,montáž:</t>
  </si>
  <si>
    <t>zpevněné montážní plochy atd.zahrnout do:</t>
  </si>
  <si>
    <t>jednotkových cen:</t>
  </si>
  <si>
    <t>b) v rozsahu prací zhotovitele jsou rovněž jakékoliv:</t>
  </si>
  <si>
    <t>prvky,zařízení,práce a pomocné materiály:</t>
  </si>
  <si>
    <t>neuvedené v tomto soupisu výkonů, které jsou ale:</t>
  </si>
  <si>
    <t>nezbytně nutné k dokončení a provozování díla.:</t>
  </si>
  <si>
    <t>c) součástí dodávky jsou i náklady na geodetická:</t>
  </si>
  <si>
    <t>měření, jako například vytyčení konstrukcí, kontrolní:</t>
  </si>
  <si>
    <t>měření, zaměření skutečného stavu apod.:</t>
  </si>
  <si>
    <t>d) součástí dodávky jsou i náklady na případná:</t>
  </si>
  <si>
    <t>opatření související s ochranou stávajících sítí:</t>
  </si>
  <si>
    <t>komunikací či staveb.:</t>
  </si>
  <si>
    <t>e) součástí jednotkových cen jsou i vícenáklady:</t>
  </si>
  <si>
    <t>související s výstavbou v zimním období, průběžný:</t>
  </si>
  <si>
    <t>úklid staveniště a přilehlých komunikací, likvidací:</t>
  </si>
  <si>
    <t>odpadů, dočasná dopravní omezení apod.:</t>
  </si>
  <si>
    <t>f) nedílnou součástí výkazu výměr ( slepého:</t>
  </si>
  <si>
    <t>rozpočtu ) je projektová dokumentace.:</t>
  </si>
  <si>
    <t>Zpracovatel nabídky je povinen prověřit specifikace:</t>
  </si>
  <si>
    <t>a výměry uvedené ve výkazu výměr.:</t>
  </si>
  <si>
    <t>g) v případě zjištěných rozdílů má na tyto rozdíly:</t>
  </si>
  <si>
    <t>upozornit písemně prostřednictvím žádosti o:</t>
  </si>
  <si>
    <t>dodatečné informace.:</t>
  </si>
  <si>
    <t>h) součástí dodávky je kompletní dokladová část:</t>
  </si>
  <si>
    <t>díla nutná k získání kolaudačního souhlasu stavby.:</t>
  </si>
  <si>
    <t>i) veškeré práce budou fakturovány na základě:</t>
  </si>
  <si>
    <t>skutečně provedených prací dle odsouhlasených:</t>
  </si>
  <si>
    <t>zápisů ve stavebním deníku.:</t>
  </si>
  <si>
    <t>případné vícepráce ( méněpráce ) budou účtovány:</t>
  </si>
  <si>
    <t>v cenách kmenového rozpočtu.:</t>
  </si>
  <si>
    <t>j) výkaz výměr je sestaven dle dokumentace:</t>
  </si>
  <si>
    <t>ve stupni DVD datovanou 02/2022.:</t>
  </si>
  <si>
    <t/>
  </si>
  <si>
    <t>VŠECHNY POLOŽKY V CENOVÉ ÚROVNI RTS/IQ/2022:</t>
  </si>
  <si>
    <t>S VYJÍMKOU POLOŽEK VLASTNÍCH.:</t>
  </si>
  <si>
    <t>POLOŽKY VLASTNÍ VYTVOŘENY INDIVIDUÁLNÍ KALKULACÍ DLE:</t>
  </si>
  <si>
    <t>OBOROVÉHO KALKULAČNÍHO VZORCE S NASTAVENÍM REŽIÍ:</t>
  </si>
  <si>
    <t>A MÍRY ZISKU DLE RTS S INDIVIDUÁLNÍMI VSTUPY MATERIÁLŮ:</t>
  </si>
  <si>
    <t>A VÝKONŮ. KTERÉ NEOBSAHUJÍ KMENOVÉ POLOŽKY CENÍKU RTS.:</t>
  </si>
  <si>
    <t>411354171R00</t>
  </si>
  <si>
    <t>Podpěrná konstr. stropů do 5 kPa - zřízení</t>
  </si>
  <si>
    <t>m2</t>
  </si>
  <si>
    <t>podepření stropní konstrukce:</t>
  </si>
  <si>
    <t>před započetím bouracích prací:</t>
  </si>
  <si>
    <t>celkem výměra:104</t>
  </si>
  <si>
    <t>411354172R00</t>
  </si>
  <si>
    <t>Podpěrná konstr. stropů do 5 kPa - odstranění</t>
  </si>
  <si>
    <t>389381001RTS</t>
  </si>
  <si>
    <t>D+M Pobetonování ocel. konstrukcí, betonem třídy C 16/20</t>
  </si>
  <si>
    <t>ks</t>
  </si>
  <si>
    <t>pod OK nosníky VZT jednotky:</t>
  </si>
  <si>
    <t>413100010RAS</t>
  </si>
  <si>
    <t>D+M Zazdívka zhlaví válcovaných nosníků cihlami, nosník výšky do 150 mm</t>
  </si>
  <si>
    <t>kus</t>
  </si>
  <si>
    <t>POL2_0</t>
  </si>
  <si>
    <t>vetknuté OK nosníky VZT jednotky:</t>
  </si>
  <si>
    <t>96-01.R</t>
  </si>
  <si>
    <t>Demontáže nevyrozpočitatelné,vč.odvozu a likvidace, např. střešní přepady apod.</t>
  </si>
  <si>
    <t>sada</t>
  </si>
  <si>
    <t>962032631R00</t>
  </si>
  <si>
    <t>Bourání zdiva komínového z cihel na MVC</t>
  </si>
  <si>
    <t>m3</t>
  </si>
  <si>
    <t>viz bourací práce:</t>
  </si>
  <si>
    <t>0,44*0,62*4</t>
  </si>
  <si>
    <t>712300832R00</t>
  </si>
  <si>
    <t>Odstranění povlakové krytiny střech do 10° 2vrstvé</t>
  </si>
  <si>
    <t>vodorovně:104</t>
  </si>
  <si>
    <t>Mezisoučet</t>
  </si>
  <si>
    <t>svislé vytažení:45,8*0,4</t>
  </si>
  <si>
    <t>978300010RA0</t>
  </si>
  <si>
    <t>Otlučení vnějších omítek stěn vápenocem.100 %, s očištěním zdiva a vyškrabáním spár</t>
  </si>
  <si>
    <t>vnitřní líce atik a zdiva ploch.střechy:</t>
  </si>
  <si>
    <t>obvod (bez dveří) x výška 70cm:</t>
  </si>
  <si>
    <t>44,8*0,7</t>
  </si>
  <si>
    <t>965041441RT2</t>
  </si>
  <si>
    <t>Bourání lehčených mazanin tl. nad 10 cm, nad 4 m2, ručně tl. mazaniny 15 - 20 cm</t>
  </si>
  <si>
    <t>střešní souvsrtví pod izolací:</t>
  </si>
  <si>
    <t>mazanina na desce, viz sonda:</t>
  </si>
  <si>
    <t>104*0,2</t>
  </si>
  <si>
    <t>965049112RT1</t>
  </si>
  <si>
    <t>Příplatek, bourání mazanin se svař.síťí nad 10 cm, jednostranná výztuž svařovanou sítí</t>
  </si>
  <si>
    <t>970251100R00</t>
  </si>
  <si>
    <t>Řezání železobetonu hl. řezu 100 mm</t>
  </si>
  <si>
    <t>m</t>
  </si>
  <si>
    <t>vyřezání prostupu strop.deskou:</t>
  </si>
  <si>
    <t>2,6</t>
  </si>
  <si>
    <t>963300011RA0</t>
  </si>
  <si>
    <t>Bourání stropů ŽB deskových tl. 10 cm, prostup</t>
  </si>
  <si>
    <t>973100011RA0</t>
  </si>
  <si>
    <t>Vysekání kapes ve zdivu z cihel, 30 x 30 x 15 cm</t>
  </si>
  <si>
    <t>uložení ocelovky VZT:4</t>
  </si>
  <si>
    <t>216904213RTS</t>
  </si>
  <si>
    <t>Očištění stropní desky po bouracích pracech, příprava povrchu pro asfalt.parozábranu</t>
  </si>
  <si>
    <t>712311106RZ3</t>
  </si>
  <si>
    <t>Povlaková krytina střech do 10°, asfalt.pen.emulze, včetně emulze 0,3 kg/m2</t>
  </si>
  <si>
    <t>712811101RZ1</t>
  </si>
  <si>
    <t>Samostatné vytažení izolace, asfalt.pen.emulze, včetně emulze 0,3 kg/m2</t>
  </si>
  <si>
    <t>svislé vytažení:45,8*0,7</t>
  </si>
  <si>
    <t>712341559RT1</t>
  </si>
  <si>
    <t>Povlaková krytina střech do 10°, NAIP přitavením, 1 vrstva - materiál ve specifikaci</t>
  </si>
  <si>
    <t>712841559RT1</t>
  </si>
  <si>
    <t>Samostatné vytažení izolace, pásy přitavením, 1 vrstva - asf.pás ve specifikaci</t>
  </si>
  <si>
    <t>62852265R</t>
  </si>
  <si>
    <t>Pás modifikovaný asfalt SBS, s nosnou vložkou ze skleněné tkaniny</t>
  </si>
  <si>
    <t>POL3_0</t>
  </si>
  <si>
    <t>ztratné na přesahy kalkulované 15%:</t>
  </si>
  <si>
    <t>1,15*(104+32,06)</t>
  </si>
  <si>
    <t>712-01.R</t>
  </si>
  <si>
    <t>Nevyrozpočitatelné detaily, systém.lišty apod, rohy,kouty,prostupy,manžety,ukonč.lišty na atiku</t>
  </si>
  <si>
    <t>998712202R00</t>
  </si>
  <si>
    <t>Přesun hmot pro povlakové krytiny, výšky do 12 m</t>
  </si>
  <si>
    <t>767990010RAS</t>
  </si>
  <si>
    <t>D+M Atypické ocelové konstrukce, vč. spojovacího materiálu, kotvení, PÚ, kpl. kce.</t>
  </si>
  <si>
    <t>kg</t>
  </si>
  <si>
    <t>podrobněji viz výpis OK:</t>
  </si>
  <si>
    <t>468,1</t>
  </si>
  <si>
    <t>790-01.R</t>
  </si>
  <si>
    <t>D+M bezpečnostní přepad hranatý s mřížkou, s bitumen.manžetou, bez vyhřívání</t>
  </si>
  <si>
    <t>790-02.R</t>
  </si>
  <si>
    <t>D+M dočasné zabednění a zaizolování prostupu, otvor ve střeše pro VZT</t>
  </si>
  <si>
    <t>979011321R00</t>
  </si>
  <si>
    <t>Montáž a demontáž shozu za 2.NP</t>
  </si>
  <si>
    <t>979011331R00</t>
  </si>
  <si>
    <t>Pronájem shozu  (za metr)</t>
  </si>
  <si>
    <t>den</t>
  </si>
  <si>
    <t>6*5</t>
  </si>
  <si>
    <t>979011311RT1</t>
  </si>
  <si>
    <t>Svislá doprava suti a vybouraných hmot shozem, s naložením do shozu</t>
  </si>
  <si>
    <t>t</t>
  </si>
  <si>
    <t>979082111R00</t>
  </si>
  <si>
    <t>Vnitrostaveništní doprava suti do 10 m</t>
  </si>
  <si>
    <t>979082121R00</t>
  </si>
  <si>
    <t>Příplatek k vnitrost. dopravě suti za dalších 5 m</t>
  </si>
  <si>
    <t>979088212R00</t>
  </si>
  <si>
    <t>Nakládání suti na dopr.prostředky</t>
  </si>
  <si>
    <t>979081111R00</t>
  </si>
  <si>
    <t>Odvoz suti a vybour. hmot na skládku do 1 km</t>
  </si>
  <si>
    <t>979081121R00</t>
  </si>
  <si>
    <t>Příplatek k odvozu za každý další 1 km</t>
  </si>
  <si>
    <t>odvoz do 5km:</t>
  </si>
  <si>
    <t>979990121R00</t>
  </si>
  <si>
    <t>Poplatek za uložení suti - asfaltové pásy, skupina odpadu 170302</t>
  </si>
  <si>
    <t>979990101R00</t>
  </si>
  <si>
    <t>Poplatek za uložení směsi betonu a cihel skupina 170101 a 170102</t>
  </si>
  <si>
    <t>END</t>
  </si>
  <si>
    <t>Etapa I. dodává jiný dodavatel</t>
  </si>
  <si>
    <t>4*2,24</t>
  </si>
  <si>
    <t>generováno:</t>
  </si>
  <si>
    <t>M24</t>
  </si>
  <si>
    <t>VZDUCHOTECHNIKA - samostatný rozpočet</t>
  </si>
  <si>
    <t>specifikace - samostatný rozpočet</t>
  </si>
  <si>
    <t>AKCE :</t>
  </si>
  <si>
    <t>RZV</t>
  </si>
  <si>
    <t>STUPEŇ :</t>
  </si>
  <si>
    <t>DVD_R01</t>
  </si>
  <si>
    <t>NABÍDKA ČÍSLO:</t>
  </si>
  <si>
    <t>21_Z008</t>
  </si>
  <si>
    <t>PROFESE:</t>
  </si>
  <si>
    <t>VZT</t>
  </si>
  <si>
    <t>DATUM:</t>
  </si>
  <si>
    <t>Pozice číslo</t>
  </si>
  <si>
    <t>Množství</t>
  </si>
  <si>
    <t>cena/jednotku</t>
  </si>
  <si>
    <t>cena celkem</t>
  </si>
  <si>
    <t>Zař.č. 1 - Větrání m.č. 103</t>
  </si>
  <si>
    <t>1.1</t>
  </si>
  <si>
    <t>nástěnný ventilátor
malý radiální ventilátor, napojení D100 mm, rozměry 157x179x123,5 mm
Skříň je z nárazuvzdorného plastu, barva je bílá. Skříň je určená k montáži na stěnu. Ve výtlaku ventilátoru je zpětná klapka.
Oběžné kolo je radiální, plastové s dopředu zahnutými lopatkami. Oběžné kolo je staticky a dynamicky vyvážené.
Motor je asynchronní s kotvou nakrátko a stíněným pólem. Motor je vybaven ochranou proti přehřátí. Maximální provozní teplota okolí je 40 ˚C. Motor má kluzná ložiska. Krytí IPX2.
Svorkovnice je přístupná po sejmutí čelní mřížky a víka svorkovnice, připojení pod omítkou nebo kabelem na omítce. Svorkovnice obsahuje odlehčovací sponu proti vytržení kabelu.
Montáž bez omezení horizontálně nebo vertikálně pomocí papírové montážní šablony, která je součástí dodávky. V dodávce jsou i hmoždinky a šrouby.</t>
  </si>
  <si>
    <t>spiro potrubí D100, vč.tvar.</t>
  </si>
  <si>
    <t>bm</t>
  </si>
  <si>
    <t>1.2</t>
  </si>
  <si>
    <t>stěnová samotížná protidešťová plastová žaluzie, napojení D100 mm
rozměry 142x142x15 mm
s okapničkou, barva bílá</t>
  </si>
  <si>
    <t>Zař.č. 2 - Větrání m.č. 105</t>
  </si>
  <si>
    <t>2.1</t>
  </si>
  <si>
    <t>potrubní diagonální ventilátor, napojení D125 mm
Skříň je z plastu, skládá se z konzole pro montáž na zeď nebo strop, hlukového absorbéru a motoru. Snadná demontáž motorové části, připevněné pomocí rychloupínacích spon. Připojovací hrdla s gumovým těsněním.
Oběžné kolo je diagonální, vyrobené z plastu.
Indukční motory mají dvojí vinutí a dvoje otáčky. Motory mají tepelnou pojistku proti přetížení, vinutí má tropikalizační úpravu a izolaci třídy B. Kuličková ložiska mají tukovou náplň na dobu životnosti. Krytí motoru IP44. Napájecí napětí 230 V/50 Hz.
Svorkovnice je na skříni ventilátoru, je otočná o 360° pro připojení kabelu z libovolného směru.
Montáž ventilátoru je možná v každé poloze ventilátoru. Skříň nesmí přenášet mechanické namáhání z potrubních rozvodů. Je nutné použít pružné připojení k potrubí.
patentovaný vektorový hlukový absorbér, hlukově absorbční vrstva, montážní konzola, snadná demontáž motoru</t>
  </si>
  <si>
    <t>2.2</t>
  </si>
  <si>
    <t>ohebný tlumič hluku D125, délka 1000 mm
Ohebný tlumič hluku
• Teplotní rozsah: -30⁰C až 140⁰C
• Provozní tlak: max. 2000 Pa
• Provozní rychlost: max. 10 m/s
• Izolace tloušťka: 25 mm, hustota 16 kg/m3
• Hodnota R: 0,65 m2K/W
Materiál: vnitřní hadice: netkaná látka z polypropylenu, vnější hadice: laminovaný hliník/polyester</t>
  </si>
  <si>
    <t>2.3</t>
  </si>
  <si>
    <t>odvodní difusor připojení D125
Difuzory se nastavitelnou čelní deskou se používají jako koncové vzduchotechnické elementy k přívodu a odvodu tepelně upraveného vzduchu. Vyšroubováním nebo zašroubováním spodní kruhové části dochází ke změně šířky štěrbiny a tím nastavení požadovaného množství vzduchu a změně obrazu proudění. Samolepící pěnová páska umožňuje upravit směr proudu vzduchu ve výseči 180°. Difuzory jsou vhodné pro pracovní rozsah teplot ∆T = ±10 K.
• Nastavitelný obraz proudění
• Nízká hladina hluku
• Montáž přímo do potrubí nebo plenum boxu
Difuzor je vyrobený z pozinkovaného ocelového plechu s povrchovou úpravou v bílé barvě RAL9003-30 nebo RAL9010-30. Čelní nastavitelná deska je vyplněna hlukově pohltivým materiálem. Pro snadnou montáž je difuzor vybaven pružinkami z pozinkovaného ocelového plechu.</t>
  </si>
  <si>
    <t>2.4</t>
  </si>
  <si>
    <t>těsná zpětná klapka D125
Klapka má těsné provedení dle normy ÖN M 6027. List klapky je tvořen rámem a silikonovou membránou. Je vhodná pro instalaci do vertikální (dle typu) či horizontální polohy. Montáž se provádí zasunutím do potrubí. Klapka má dvoubřité těsnění pro utěsnění a fixaci v potrubí.
• vsuvná do kruhového potrubí
• provedení samotížné s magnetem
• vyrobena z plastu
• dvoubřité těsnění
• instalace přednostně svisle
• provozní teplota do 80 °C
Pozor na směr proudění vzduchu! Zpětná klapka musí být demontovatelná, přístupná pro servis a obsluhu. Osa zpětné klapky musí být vždy horizontálně. Pootočení osy zabrání správné funkci. Zpětnou klapku umístěte do potrubí kolmo, max. 0°– 5° proti směru proudění vzduchu.</t>
  </si>
  <si>
    <t>spiro potrubí do D200, vč.tvar.</t>
  </si>
  <si>
    <t>kus pro odvod kondenzátu ze stoupacího potrubí</t>
  </si>
  <si>
    <t>B.1</t>
  </si>
  <si>
    <t>výfuková samotahová hlavice D200
pevná samotahová hlavice (bez pohyblivých částí)</t>
  </si>
  <si>
    <t>Napojení kuchyně</t>
  </si>
  <si>
    <t>A.1</t>
  </si>
  <si>
    <t>těsná zpětná klapka D160
Klapka má těsné provedení dle normy ÖN M 6027. List klapky je tvořen rámem a silikonovou membránou. Je vhodná pro instalaci do vertikální (dle typu) či horizontální polohy. Montáž se provádí zasunutím do potrubí. Klapka má dvoubřité těsnění pro utěsnění a fixaci v potrubí.
• vsuvná do kruhového potrubí
• provedení samotížné s magnetem
• vyrobena z plastu
• dvoubřité těsnění
• instalace přednostně svisle
• provozní teplota do 80 °C
Pozor na směr proudění vzduchu! Zpětná klapka musí být demontovatelná, přístupná pro servis a obsluhu. Osa zpětné klapky musí být vždy horizontálně. Pootočení osy zabrání správné funkci. Zpětnou klapku umístěte do potrubí kolmo, max. 0°– 5° proti směru proudění vzduchu.</t>
  </si>
  <si>
    <t>spiro potrubí do D160, vč.tvar.</t>
  </si>
  <si>
    <t>Zař.č. 3 - Větrání m.č. 106</t>
  </si>
  <si>
    <t>3.1</t>
  </si>
  <si>
    <t>potrubní diagonální ventilátor, napojení D160 mm
Skříň je z plastu, skládá se z konzole pro montáž na zeď nebo strop, hlukového absorbéru a motoru. Snadná demontáž motorové části, připevněné pomocí rychloupínacích spon. Připojovací hrdla s gumovým těsněním.
Oběžné kolo je diagonální, vyrobené z plastu.
Indukční motory mají trojí vinutí a troje otáčky. Motory mají tepelnou pojistku proti přetížení, vinutí má tropikalizační úpravu a izolaci třídy B. Kuličková ložiska mají tukovou náplň na dobu životnosti. Krytí motoru IP44. Napájecí napětí 230 V/50 Hz.
Svorkovnice je na skříni ventilátoru, je otočná o 360° pro připojení kabelu z libovolného směru.
Montáž ventilátoru je možná v každé poloze ventilátoru. Skříň nesmí přenášet mechanické namáhání z potrubních rozvodů. Je nutné použít pružné připojení k potrubí.
patentovaný vektorový hlukový absorbér, hlukově absorbční vrstva, montážní konzola, snadná demontáž motoru</t>
  </si>
  <si>
    <t>3.2</t>
  </si>
  <si>
    <t>ohebný tlumič hluku D160, délka 1000 mm
Ohebný tlumič hluku
• Teplotní rozsah: -30⁰C až 140⁰C
• Provozní tlak: max. 2000 Pa
• Provozní rychlost: max. 10 m/s
• Izolace tloušťka: 25 mm, hustota 16 kg/m3
• Hodnota R: 0,65 m2K/W
Materiál: vnitřní hadice: netkaná látka z polypropylenu, vnější hadice: laminovaný hliník/polyester</t>
  </si>
  <si>
    <t>3.3</t>
  </si>
  <si>
    <t>odvodní difusor připojení D200
Difuzory se nastavitelnou čelní deskou se používají jako koncové vzduchotechnické elementy k přívodu a odvodu tepelně upraveného vzduchu. Vyšroubováním nebo zašroubováním spodní kruhové části dochází ke změně šířky štěrbiny a tím nastavení požadovaného množství vzduchu a změně obrazu proudění. Samolepící pěnová páska umožňuje upravit směr proudu vzduchu ve výseči 180°. Difuzory jsou vhodné pro pracovní rozsah teplot ∆T = ±10 K.
• Nastavitelný obraz proudění
• Nízká hladina hluku
• Montáž přímo do potrubí nebo plenum boxu
Difuzor je vyrobený z pozinkovaného ocelového plechu s povrchovou úpravou v bílé barvě RAL9003-30 nebo RAL9010-30. Čelní nastavitelná deska je vyplněna hlukově pohltivým materiálem. Pro snadnou montáž je difuzor vybaven pružinkami z pozinkovaného ocelového plechu.</t>
  </si>
  <si>
    <t>3.4</t>
  </si>
  <si>
    <t>stěnová samotížná protidešťová plastová žaluzie, napojení D160 mm
rozměry 178x178x20 mm
s okapničkou, barva šedá RAL 7035</t>
  </si>
  <si>
    <t>Zař.č. 4 - Větrání m.č. 110, 111</t>
  </si>
  <si>
    <t>4.1</t>
  </si>
  <si>
    <t>potrubní diagonální ventilátor, napojení D200 mm
Skříň je z plastu, skládá se z konzole pro montáž na zeď nebo strop, hlukového absorbéru a motoru. Snadná demontáž motorové části, připevněné pomocí rychloupínacích spon. Připojovací hrdla s gumovým těsněním.
Oběžné kolo je diagonální, vyrobené z plastu.
Indukční motory mají trojí vinutí a troje otáčky. Motory mají tepelnou pojistku proti přetížení, vinutí má tropikalizační úpravu a izolaci třídy B. Kuličková ložiska mají tukovou náplň na dobu životnosti. Krytí motoru IP44. Napájecí napětí 230 V/50 Hz.
Svorkovnice je na skříni ventilátoru, je otočná o 360° pro připojení kabelu z libovolného směru.
Montáž ventilátoru je možná v každé poloze ventilátoru. Skříň nesmí přenášet mechanické namáhání z potrubních rozvodů. Je nutné použít pružné připojení k potrubí.
patentovaný vektorový hlukový absorbér, hlukově absorbční vrstva, montážní konzola, snadná demontáž motoru</t>
  </si>
  <si>
    <t>4.2</t>
  </si>
  <si>
    <t>ohebný tlumič hluku D200, délka 1000 mm
Ohebný tlumič hluku
• Teplotní rozsah: -30⁰C až 140⁰C
• Provozní tlak: max. 2000 Pa
• Provozní rychlost: max. 10 m/s
• Izolace tloušťka: 25 mm, hustota 16 kg/m3
• Hodnota R: 0,65 m2K/W
Materiál: vnitřní hadice: netkaná látka z polypropylenu, vnější hadice: laminovaný hliník/polyester</t>
  </si>
  <si>
    <t>4.3</t>
  </si>
  <si>
    <t>odvodní difusor připojení D160
Difuzory se nastavitelnou čelní deskou se používají jako koncové vzduchotechnické elementy k přívodu a odvodu tepelně upraveného vzduchu. Vyšroubováním nebo zašroubováním spodní kruhové části dochází ke změně šířky štěrbiny a tím nastavení požadovaného množství vzduchu a změně obrazu proudění. Samolepící pěnová páska umožňuje upravit směr proudu vzduchu ve výseči 180°. Difuzory jsou vhodné pro pracovní rozsah teplot ∆T = ±10 K.
• Nastavitelný obraz proudění
• Nízká hladina hluku
• Montáž přímo do potrubí nebo plenum boxu
Difuzor je vyrobený z pozinkovaného ocelového plechu s povrchovou úpravou v bílé barvě RAL9003-30 nebo RAL9010-30. Čelní nastavitelná deska je vyplněna hlukově pohltivým materiálem. Pro snadnou montáž je difuzor vybaven pružinkami z pozinkovaného ocelového plechu.</t>
  </si>
  <si>
    <t>4.4</t>
  </si>
  <si>
    <t>odvodní difusor připojení D100
Difuzory se nastavitelnou čelní deskou se používají jako koncové vzduchotechnické elementy k přívodu a odvodu tepelně upraveného vzduchu. Vyšroubováním nebo zašroubováním spodní kruhové části dochází ke změně šířky štěrbiny a tím nastavení požadovaného množství vzduchu a změně obrazu proudění. Samolepící pěnová páska umožňuje upravit směr proudu vzduchu ve výseči 180°. Difuzory jsou vhodné pro pracovní rozsah teplot ∆T = ±10 K.
• Nastavitelný obraz proudění
• Nízká hladina hluku
• Montáž přímo do potrubí nebo plenum boxu
Difuzor je vyrobený z pozinkovaného ocelového plechu s povrchovou úpravou v bílé barvě RAL9003-30 nebo RAL9010-30. Čelní nastavitelná deska je vyplněna hlukově pohltivým materiálem. Pro snadnou montáž je difuzor vybaven pružinkami z pozinkovaného ocelového plechu.</t>
  </si>
  <si>
    <t>4.5</t>
  </si>
  <si>
    <t>těsná zpětná klapka D200
Klapka má těsné provedení dle normy ÖN M 6027. List klapky je tvořen rámem a silikonovou membránou. Je vhodná pro instalaci do vertikální (dle typu) či horizontální polohy. Montáž se provádí zasunutím do potrubí. Klapka má dvoubřité těsnění pro utěsnění a fixaci v potrubí.
• vsuvná do kruhového potrubí
• provedení samotížné s magnetem
• vyrobena z plastu
• dvoubřité těsnění
• instalace přednostně svisle
• provozní teplota do 80 °C
Pozor na směr proudění vzduchu! Zpětná klapka musí být demontovatelná, přístupná pro servis a obsluhu. Osa zpětné klapky musí být vždy horizontálně. Pootočení osy zabrání správné funkci. Zpětnou klapku umístěte do potrubí kolmo, max. 0°– 5° proti směru proudění vzduchu.</t>
  </si>
  <si>
    <t>čtyřhranné potrubí do obvodu 600 mm</t>
  </si>
  <si>
    <t>Zař.č. 5 - Větrání m.č. 205</t>
  </si>
  <si>
    <t>5.1</t>
  </si>
  <si>
    <t>5.2</t>
  </si>
  <si>
    <t>ohebný tlumič hluku SonoExtra 200-1000</t>
  </si>
  <si>
    <t>5.3</t>
  </si>
  <si>
    <t>5.4</t>
  </si>
  <si>
    <t>ohebná hadice D200</t>
  </si>
  <si>
    <t>Zař.č. 6 - Větrání m.č. 207</t>
  </si>
  <si>
    <t>6.1</t>
  </si>
  <si>
    <t>6.2</t>
  </si>
  <si>
    <t>6.3</t>
  </si>
  <si>
    <t>6.4</t>
  </si>
  <si>
    <t>Zař.č. 7 - Větrání m.č. 208, 209</t>
  </si>
  <si>
    <t>7.1</t>
  </si>
  <si>
    <t>7.2</t>
  </si>
  <si>
    <t>7.3</t>
  </si>
  <si>
    <t>7.4</t>
  </si>
  <si>
    <t>ohebná hadice D160</t>
  </si>
  <si>
    <t>Zař.č. 8 - Větrání m.č. 114</t>
  </si>
  <si>
    <t>8.1</t>
  </si>
  <si>
    <r>
      <t>větrací VZT rekuperační jednotka XP04 ve venkovním provedení, autonomní MaR - viz TZ
Řídicí jednotka Webové ovládání + mobilní aplikace pro OS Android
Hmotnost (+-10%) 799 kg
Umístění VZT jednotky Venkovní včetně stříšky
Materiálové provedení
Vnější plášť Pozinkovaný plech
Vnitřní plášť Pozinkovaný plech
Průtok vzduchu 1200 m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/h
Externí tlaková rezerva 300 Pa
Rychlost v průřezu 1.22 m/s
Výkon motoru nominální 0.78 kW
Typ motoru ventilátoru EC motor
1. stupeň filtrace přívod F7 / ISO ePM 2,5 &gt;65%
1. stupeň filtrace odtah M5 / ISO ePM 10 &gt;60%
SFPvi 927 W.m</t>
    </r>
    <r>
      <rPr>
        <vertAlign val="superscript"/>
        <sz val="8"/>
        <rFont val="Arial"/>
        <family val="2"/>
        <charset val="238"/>
      </rPr>
      <t>-3</t>
    </r>
    <r>
      <rPr>
        <sz val="8"/>
        <rFont val="Arial"/>
        <family val="2"/>
        <charset val="238"/>
      </rPr>
      <t>.s
Nominální příkon ŘJ 9.06 kW
Napájecí napětí ŘJ 3×400V+N+PE 50Hz
Nominální proud ŘJ Imax. 16 A
SFPvAHU 1849 W.m</t>
    </r>
    <r>
      <rPr>
        <vertAlign val="superscript"/>
        <sz val="8"/>
        <rFont val="Arial"/>
        <family val="2"/>
        <charset val="238"/>
      </rPr>
      <t>-3</t>
    </r>
    <r>
      <rPr>
        <sz val="8"/>
        <rFont val="Arial"/>
        <family val="2"/>
        <charset val="238"/>
      </rPr>
      <t>.s
Parametry pláště dle EN1886
Mechanická stabilita D2(M)
Netěsnost skříně L1(R)
Netěsnost skříně (reál. jednotka) L3(R) @ -400Pa, L3(R) @ +400Pa
Termická izolace T4(M)
Faktor tepelných mostů TB3(M)
Netěsnost mezi filtrem a rámem &lt; 0,5 % (F9)</t>
    </r>
  </si>
  <si>
    <t>kpl</t>
  </si>
  <si>
    <t>8.2</t>
  </si>
  <si>
    <r>
      <t>kulisový tlumič hluku 500x450/1500/3x100, náběhové i odtokové hrany kulis
tlaková ztráta tlumiče 11 Pa
plocha tlumiče 0,23 m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
rychlost proudění v celkovém průřezu 1,9 m/s
rychlost proudění ve volné ploše 4,6 m/s
hladina akustického výkonu za tlumičem max. 44 dB(A)</t>
    </r>
  </si>
  <si>
    <t>8.3</t>
  </si>
  <si>
    <r>
      <t>textilní vyústka, max. 1500 m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/hod, max. 150 Pa, instalace na zavěšený profil (5), obruče, D315, L30100, RAL 9016</t>
    </r>
  </si>
  <si>
    <t>8.4</t>
  </si>
  <si>
    <t>odvodní vyústka NOVA-C-1-400x100-R1-V-RAL 9016</t>
  </si>
  <si>
    <t>čtyřhranné potrubí do obvodu 1900 mm, vč.tvarovek</t>
  </si>
  <si>
    <t>spiro potrubí do D315, vč.tvarovek</t>
  </si>
  <si>
    <r>
      <t>tepelná izolace kamennou vatou 90 kg/m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, vč.oplechování, do obvodu 2300 mm</t>
    </r>
  </si>
  <si>
    <t>nátěr potrubní trasy ve vnitřním prostoru tělocvičny RAL 9016</t>
  </si>
  <si>
    <t>Pomocný a spojovací materiál</t>
  </si>
  <si>
    <t xml:space="preserve">Montážní materiál </t>
  </si>
  <si>
    <t xml:space="preserve">Těsnící materiál </t>
  </si>
  <si>
    <t xml:space="preserve">Spojovací materiál </t>
  </si>
  <si>
    <t>Zprovoznění a vyregulování</t>
  </si>
  <si>
    <t>Zkoušky technologie zařízení</t>
  </si>
  <si>
    <t>Uvedení do provozu zařízení VZT, včetně zaregulování systému</t>
  </si>
  <si>
    <t>Zaškolení obsluhy pracovníků objednatele</t>
  </si>
  <si>
    <t>Dokumentace</t>
  </si>
  <si>
    <t>Výrobní dokumentace, Zaměření skutečného stavu před objednáním</t>
  </si>
  <si>
    <t>Projekt skutečného provedení</t>
  </si>
  <si>
    <t>Dokumentace pro předání stavby, protokoly, atesty</t>
  </si>
  <si>
    <t>Doprava a mechanizmy</t>
  </si>
  <si>
    <t>Náklady na dopravu</t>
  </si>
  <si>
    <t>Lešení, Zdvihací mechanizmy</t>
  </si>
  <si>
    <t>Jeřáb</t>
  </si>
  <si>
    <t>Vnitrostaveništní přesuny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</si>
</sst>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"/>
    <numFmt numFmtId="165" formatCode="#,##0.0"/>
  </numFmts>
  <fonts count="34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10"/>
      <name val="Arial CE"/>
      <charset val="238"/>
    </font>
    <font>
      <sz val="8"/>
      <color theme="0" tint="-0.249977111117893"/>
      <name val="Arial CE"/>
      <charset val="238"/>
    </font>
    <font>
      <sz val="8"/>
      <color theme="0" tint="-0.14999847407452621"/>
      <name val="Arial CE"/>
      <charset val="238"/>
    </font>
    <font>
      <b/>
      <sz val="8"/>
      <name val="Arial"/>
      <family val="2"/>
      <charset val="238"/>
    </font>
    <font>
      <b/>
      <sz val="9"/>
      <name val="Arial"/>
      <family val="2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</font>
    <font>
      <sz val="8"/>
      <name val="Arial"/>
      <family val="2"/>
      <charset val="238"/>
    </font>
    <font>
      <sz val="8"/>
      <color theme="0" tint="-0.249977111117893"/>
      <name val="Arial"/>
      <family val="2"/>
      <charset val="238"/>
    </font>
    <font>
      <b/>
      <sz val="8"/>
      <color theme="0" tint="-0.249977111117893"/>
      <name val="Arial"/>
      <family val="2"/>
      <charset val="238"/>
    </font>
    <font>
      <vertAlign val="superscript"/>
      <sz val="8"/>
      <name val="Arial"/>
      <family val="2"/>
      <charset val="238"/>
    </font>
    <font>
      <b/>
      <sz val="11"/>
      <name val="Arial"/>
      <family val="2"/>
      <charset val="238"/>
    </font>
    <font>
      <i/>
      <sz val="8"/>
      <name val="Arial"/>
      <family val="2"/>
      <charset val="238"/>
    </font>
    <font>
      <b/>
      <sz val="8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9" fillId="0" borderId="0"/>
  </cellStyleXfs>
  <cellXfs count="360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0" fillId="0" borderId="0" xfId="0" applyNumberFormat="1"/>
    <xf numFmtId="4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4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4" borderId="30" xfId="0" applyNumberFormat="1" applyFill="1" applyBorder="1" applyAlignment="1">
      <alignment wrapText="1" shrinkToFit="1"/>
    </xf>
    <xf numFmtId="3" fontId="0" fillId="4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NumberFormat="1" applyFont="1" applyAlignment="1">
      <alignment wrapText="1"/>
    </xf>
    <xf numFmtId="0" fontId="6" fillId="0" borderId="0" xfId="0" applyFon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6" fillId="3" borderId="36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7" fillId="4" borderId="10" xfId="0" applyFont="1" applyFill="1" applyBorder="1"/>
    <xf numFmtId="0" fontId="7" fillId="4" borderId="6" xfId="0" applyFont="1" applyFill="1" applyBorder="1"/>
    <xf numFmtId="0" fontId="16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8" xfId="0" applyNumberFormat="1" applyFont="1" applyBorder="1" applyAlignment="1">
      <alignment horizontal="center" vertical="center"/>
    </xf>
    <xf numFmtId="4" fontId="7" fillId="0" borderId="38" xfId="0" applyNumberFormat="1" applyFont="1" applyBorder="1" applyAlignment="1">
      <alignment vertical="center"/>
    </xf>
    <xf numFmtId="4" fontId="7" fillId="4" borderId="38" xfId="0" applyNumberFormat="1" applyFont="1" applyFill="1" applyBorder="1" applyAlignment="1">
      <alignment horizontal="center"/>
    </xf>
    <xf numFmtId="4" fontId="7" fillId="4" borderId="38" xfId="0" applyNumberFormat="1" applyFont="1" applyFill="1" applyBorder="1" applyAlignmen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39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3" xfId="0" applyFon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3" borderId="45" xfId="0" applyFill="1" applyBorder="1"/>
    <xf numFmtId="49" fontId="0" fillId="3" borderId="42" xfId="0" applyNumberFormat="1" applyFill="1" applyBorder="1" applyAlignment="1"/>
    <xf numFmtId="49" fontId="0" fillId="3" borderId="42" xfId="0" applyNumberFormat="1" applyFill="1" applyBorder="1"/>
    <xf numFmtId="0" fontId="0" fillId="3" borderId="42" xfId="0" applyFill="1" applyBorder="1"/>
    <xf numFmtId="0" fontId="0" fillId="3" borderId="41" xfId="0" applyFill="1" applyBorder="1"/>
    <xf numFmtId="0" fontId="0" fillId="3" borderId="36" xfId="0" applyFill="1" applyBorder="1"/>
    <xf numFmtId="0" fontId="17" fillId="0" borderId="0" xfId="0" applyFont="1"/>
    <xf numFmtId="0" fontId="17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8" xfId="0" applyFill="1" applyBorder="1" applyAlignment="1">
      <alignment vertical="top"/>
    </xf>
    <xf numFmtId="0" fontId="0" fillId="3" borderId="49" xfId="0" applyFill="1" applyBorder="1" applyAlignment="1">
      <alignment wrapText="1"/>
    </xf>
    <xf numFmtId="0" fontId="17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7" fillId="0" borderId="34" xfId="0" applyFont="1" applyBorder="1" applyAlignment="1">
      <alignment vertical="top" shrinkToFit="1"/>
    </xf>
    <xf numFmtId="0" fontId="17" fillId="0" borderId="33" xfId="0" applyFont="1" applyBorder="1" applyAlignment="1">
      <alignment vertical="top" shrinkToFit="1"/>
    </xf>
    <xf numFmtId="0" fontId="17" fillId="0" borderId="26" xfId="0" applyFont="1" applyBorder="1" applyAlignment="1">
      <alignment vertical="top" shrinkToFit="1"/>
    </xf>
    <xf numFmtId="0" fontId="18" fillId="0" borderId="34" xfId="0" applyNumberFormat="1" applyFont="1" applyBorder="1" applyAlignment="1">
      <alignment vertical="top" wrapText="1" shrinkToFit="1"/>
    </xf>
    <xf numFmtId="0" fontId="0" fillId="3" borderId="37" xfId="0" applyFill="1" applyBorder="1" applyAlignment="1">
      <alignment vertical="top" shrinkToFit="1"/>
    </xf>
    <xf numFmtId="0" fontId="0" fillId="3" borderId="38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7" fillId="0" borderId="33" xfId="0" applyNumberFormat="1" applyFont="1" applyBorder="1" applyAlignment="1">
      <alignment vertical="top" shrinkToFit="1"/>
    </xf>
    <xf numFmtId="164" fontId="18" fillId="0" borderId="33" xfId="0" applyNumberFormat="1" applyFont="1" applyBorder="1" applyAlignment="1">
      <alignment vertical="top" wrapText="1" shrinkToFit="1"/>
    </xf>
    <xf numFmtId="164" fontId="0" fillId="3" borderId="38" xfId="0" applyNumberFormat="1" applyFill="1" applyBorder="1" applyAlignment="1">
      <alignment vertical="top" shrinkToFit="1"/>
    </xf>
    <xf numFmtId="4" fontId="17" fillId="0" borderId="33" xfId="0" applyNumberFormat="1" applyFont="1" applyBorder="1" applyAlignment="1">
      <alignment vertical="top" shrinkToFit="1"/>
    </xf>
    <xf numFmtId="4" fontId="0" fillId="3" borderId="38" xfId="0" applyNumberFormat="1" applyFill="1" applyBorder="1" applyAlignment="1">
      <alignment vertical="top" shrinkToFit="1"/>
    </xf>
    <xf numFmtId="0" fontId="0" fillId="3" borderId="50" xfId="0" applyFill="1" applyBorder="1"/>
    <xf numFmtId="0" fontId="0" fillId="3" borderId="51" xfId="0" applyFill="1" applyBorder="1" applyAlignment="1">
      <alignment wrapText="1"/>
    </xf>
    <xf numFmtId="0" fontId="0" fillId="3" borderId="52" xfId="0" applyFill="1" applyBorder="1" applyAlignment="1">
      <alignment vertical="top"/>
    </xf>
    <xf numFmtId="49" fontId="0" fillId="3" borderId="52" xfId="0" applyNumberFormat="1" applyFill="1" applyBorder="1" applyAlignment="1">
      <alignment vertical="top"/>
    </xf>
    <xf numFmtId="49" fontId="0" fillId="3" borderId="48" xfId="0" applyNumberFormat="1" applyFill="1" applyBorder="1" applyAlignment="1">
      <alignment vertical="top"/>
    </xf>
    <xf numFmtId="0" fontId="0" fillId="3" borderId="53" xfId="0" applyFill="1" applyBorder="1" applyAlignment="1">
      <alignment vertical="top"/>
    </xf>
    <xf numFmtId="164" fontId="0" fillId="3" borderId="48" xfId="0" applyNumberFormat="1" applyFill="1" applyBorder="1" applyAlignment="1">
      <alignment vertical="top"/>
    </xf>
    <xf numFmtId="4" fontId="0" fillId="3" borderId="48" xfId="0" applyNumberFormat="1" applyFill="1" applyBorder="1" applyAlignment="1">
      <alignment vertical="top"/>
    </xf>
    <xf numFmtId="0" fontId="17" fillId="0" borderId="10" xfId="0" applyFont="1" applyBorder="1" applyAlignment="1">
      <alignment vertical="top"/>
    </xf>
    <xf numFmtId="0" fontId="17" fillId="0" borderId="10" xfId="0" applyNumberFormat="1" applyFont="1" applyBorder="1" applyAlignment="1">
      <alignment vertical="top"/>
    </xf>
    <xf numFmtId="0" fontId="17" fillId="0" borderId="37" xfId="0" applyFont="1" applyBorder="1" applyAlignment="1">
      <alignment vertical="top" shrinkToFit="1"/>
    </xf>
    <xf numFmtId="164" fontId="17" fillId="0" borderId="38" xfId="0" applyNumberFormat="1" applyFont="1" applyBorder="1" applyAlignment="1">
      <alignment vertical="top" shrinkToFit="1"/>
    </xf>
    <xf numFmtId="4" fontId="17" fillId="0" borderId="38" xfId="0" applyNumberFormat="1" applyFont="1" applyBorder="1" applyAlignment="1">
      <alignment vertical="top" shrinkToFit="1"/>
    </xf>
    <xf numFmtId="0" fontId="17" fillId="0" borderId="38" xfId="0" applyFont="1" applyBorder="1" applyAlignment="1">
      <alignment vertical="top" shrinkToFit="1"/>
    </xf>
    <xf numFmtId="0" fontId="17" fillId="0" borderId="10" xfId="0" applyFont="1" applyBorder="1" applyAlignment="1">
      <alignment vertical="top" shrinkToFit="1"/>
    </xf>
    <xf numFmtId="0" fontId="17" fillId="0" borderId="33" xfId="0" applyNumberFormat="1" applyFont="1" applyBorder="1" applyAlignment="1">
      <alignment horizontal="left" vertical="top" wrapText="1"/>
    </xf>
    <xf numFmtId="0" fontId="18" fillId="0" borderId="33" xfId="0" quotePrefix="1" applyNumberFormat="1" applyFont="1" applyBorder="1" applyAlignment="1">
      <alignment horizontal="left" vertical="top" wrapText="1"/>
    </xf>
    <xf numFmtId="0" fontId="0" fillId="3" borderId="38" xfId="0" applyNumberFormat="1" applyFill="1" applyBorder="1" applyAlignment="1">
      <alignment horizontal="left" vertical="top" wrapText="1"/>
    </xf>
    <xf numFmtId="0" fontId="17" fillId="0" borderId="38" xfId="0" applyNumberFormat="1" applyFont="1" applyBorder="1" applyAlignment="1">
      <alignment horizontal="left" vertical="top" wrapText="1"/>
    </xf>
    <xf numFmtId="4" fontId="7" fillId="0" borderId="38" xfId="0" applyNumberFormat="1" applyFont="1" applyBorder="1" applyAlignment="1">
      <alignment vertical="center"/>
    </xf>
    <xf numFmtId="0" fontId="17" fillId="0" borderId="52" xfId="0" applyFont="1" applyBorder="1" applyAlignment="1">
      <alignment vertical="top"/>
    </xf>
    <xf numFmtId="0" fontId="17" fillId="0" borderId="52" xfId="0" applyNumberFormat="1" applyFont="1" applyBorder="1" applyAlignment="1">
      <alignment vertical="top"/>
    </xf>
    <xf numFmtId="0" fontId="17" fillId="0" borderId="48" xfId="0" applyNumberFormat="1" applyFont="1" applyBorder="1" applyAlignment="1">
      <alignment horizontal="left" vertical="top" wrapText="1"/>
    </xf>
    <xf numFmtId="0" fontId="17" fillId="0" borderId="53" xfId="0" applyFont="1" applyBorder="1" applyAlignment="1">
      <alignment vertical="top" shrinkToFit="1"/>
    </xf>
    <xf numFmtId="164" fontId="17" fillId="0" borderId="48" xfId="0" applyNumberFormat="1" applyFont="1" applyBorder="1" applyAlignment="1">
      <alignment vertical="top" shrinkToFit="1"/>
    </xf>
    <xf numFmtId="4" fontId="17" fillId="0" borderId="48" xfId="0" applyNumberFormat="1" applyFont="1" applyBorder="1" applyAlignment="1">
      <alignment vertical="top" shrinkToFit="1"/>
    </xf>
    <xf numFmtId="0" fontId="20" fillId="0" borderId="26" xfId="0" applyFont="1" applyBorder="1" applyAlignment="1">
      <alignment vertical="top"/>
    </xf>
    <xf numFmtId="0" fontId="20" fillId="0" borderId="26" xfId="0" applyNumberFormat="1" applyFont="1" applyBorder="1" applyAlignment="1">
      <alignment vertical="top"/>
    </xf>
    <xf numFmtId="0" fontId="20" fillId="0" borderId="33" xfId="0" applyNumberFormat="1" applyFont="1" applyBorder="1" applyAlignment="1">
      <alignment horizontal="left" vertical="top" wrapText="1"/>
    </xf>
    <xf numFmtId="0" fontId="20" fillId="0" borderId="34" xfId="0" applyFont="1" applyBorder="1" applyAlignment="1">
      <alignment vertical="top" shrinkToFit="1"/>
    </xf>
    <xf numFmtId="164" fontId="20" fillId="0" borderId="33" xfId="0" applyNumberFormat="1" applyFont="1" applyBorder="1" applyAlignment="1">
      <alignment vertical="top" shrinkToFit="1"/>
    </xf>
    <xf numFmtId="4" fontId="20" fillId="0" borderId="33" xfId="0" applyNumberFormat="1" applyFont="1" applyBorder="1" applyAlignment="1">
      <alignment vertical="top" shrinkToFit="1"/>
    </xf>
    <xf numFmtId="0" fontId="20" fillId="0" borderId="33" xfId="0" quotePrefix="1" applyNumberFormat="1" applyFont="1" applyBorder="1" applyAlignment="1">
      <alignment horizontal="left" vertical="top" wrapText="1"/>
    </xf>
    <xf numFmtId="0" fontId="20" fillId="0" borderId="34" xfId="0" applyNumberFormat="1" applyFont="1" applyBorder="1" applyAlignment="1">
      <alignment vertical="top" wrapText="1" shrinkToFit="1"/>
    </xf>
    <xf numFmtId="164" fontId="20" fillId="0" borderId="33" xfId="0" applyNumberFormat="1" applyFont="1" applyBorder="1" applyAlignment="1">
      <alignment vertical="top" wrapText="1" shrinkToFit="1"/>
    </xf>
    <xf numFmtId="0" fontId="21" fillId="0" borderId="26" xfId="0" applyFont="1" applyBorder="1" applyAlignment="1">
      <alignment vertical="top"/>
    </xf>
    <xf numFmtId="0" fontId="21" fillId="0" borderId="26" xfId="0" applyNumberFormat="1" applyFont="1" applyBorder="1" applyAlignment="1">
      <alignment vertical="top"/>
    </xf>
    <xf numFmtId="0" fontId="21" fillId="0" borderId="33" xfId="0" applyNumberFormat="1" applyFont="1" applyBorder="1" applyAlignment="1">
      <alignment horizontal="left" vertical="top" wrapText="1"/>
    </xf>
    <xf numFmtId="0" fontId="21" fillId="0" borderId="34" xfId="0" applyFont="1" applyBorder="1" applyAlignment="1">
      <alignment vertical="top" shrinkToFit="1"/>
    </xf>
    <xf numFmtId="164" fontId="21" fillId="0" borderId="33" xfId="0" applyNumberFormat="1" applyFont="1" applyBorder="1" applyAlignment="1">
      <alignment vertical="top" shrinkToFit="1"/>
    </xf>
    <xf numFmtId="4" fontId="21" fillId="0" borderId="33" xfId="0" applyNumberFormat="1" applyFont="1" applyBorder="1" applyAlignment="1">
      <alignment vertical="top" shrinkToFit="1"/>
    </xf>
    <xf numFmtId="0" fontId="21" fillId="0" borderId="33" xfId="0" quotePrefix="1" applyNumberFormat="1" applyFont="1" applyBorder="1" applyAlignment="1">
      <alignment horizontal="left" vertical="top" wrapText="1"/>
    </xf>
    <xf numFmtId="0" fontId="21" fillId="0" borderId="34" xfId="0" applyNumberFormat="1" applyFont="1" applyBorder="1" applyAlignment="1">
      <alignment vertical="top" wrapText="1" shrinkToFit="1"/>
    </xf>
    <xf numFmtId="164" fontId="21" fillId="0" borderId="33" xfId="0" applyNumberFormat="1" applyFont="1" applyBorder="1" applyAlignment="1">
      <alignment vertical="top" wrapText="1" shrinkToFit="1"/>
    </xf>
    <xf numFmtId="0" fontId="22" fillId="0" borderId="52" xfId="2" applyFont="1" applyBorder="1" applyAlignment="1">
      <alignment horizontal="left" vertical="center" wrapText="1"/>
    </xf>
    <xf numFmtId="0" fontId="23" fillId="0" borderId="42" xfId="2" applyFont="1" applyBorder="1" applyAlignment="1" applyProtection="1">
      <alignment horizontal="left" vertical="center"/>
      <protection locked="0"/>
    </xf>
    <xf numFmtId="0" fontId="0" fillId="0" borderId="42" xfId="0" applyBorder="1" applyAlignment="1">
      <alignment horizontal="left" vertical="center"/>
    </xf>
    <xf numFmtId="165" fontId="0" fillId="0" borderId="42" xfId="0" applyNumberFormat="1" applyBorder="1" applyAlignment="1">
      <alignment horizontal="left" vertical="center"/>
    </xf>
    <xf numFmtId="0" fontId="24" fillId="0" borderId="54" xfId="2" applyFont="1" applyBorder="1" applyProtection="1">
      <protection locked="0"/>
    </xf>
    <xf numFmtId="0" fontId="24" fillId="0" borderId="53" xfId="2" applyFont="1" applyBorder="1" applyProtection="1">
      <protection locked="0"/>
    </xf>
    <xf numFmtId="0" fontId="24" fillId="0" borderId="0" xfId="2" applyFont="1" applyProtection="1">
      <protection locked="0"/>
    </xf>
    <xf numFmtId="0" fontId="0" fillId="0" borderId="42" xfId="0" applyBorder="1" applyAlignment="1">
      <alignment vertical="center"/>
    </xf>
    <xf numFmtId="165" fontId="0" fillId="0" borderId="42" xfId="0" applyNumberFormat="1" applyBorder="1" applyAlignment="1">
      <alignment vertical="center"/>
    </xf>
    <xf numFmtId="14" fontId="23" fillId="0" borderId="42" xfId="2" applyNumberFormat="1" applyFont="1" applyBorder="1" applyAlignment="1" applyProtection="1">
      <alignment horizontal="left" vertical="center"/>
      <protection locked="0"/>
    </xf>
    <xf numFmtId="14" fontId="0" fillId="0" borderId="42" xfId="0" applyNumberFormat="1" applyBorder="1" applyAlignment="1">
      <alignment vertical="center"/>
    </xf>
    <xf numFmtId="0" fontId="25" fillId="0" borderId="26" xfId="2" applyFont="1" applyBorder="1" applyAlignment="1">
      <alignment horizontal="left" vertical="center"/>
    </xf>
    <xf numFmtId="0" fontId="25" fillId="0" borderId="0" xfId="2" applyFont="1" applyAlignment="1">
      <alignment horizontal="left" vertical="center"/>
    </xf>
    <xf numFmtId="165" fontId="25" fillId="0" borderId="0" xfId="2" applyNumberFormat="1" applyFont="1" applyAlignment="1">
      <alignment horizontal="left" vertical="center"/>
    </xf>
    <xf numFmtId="0" fontId="24" fillId="0" borderId="55" xfId="2" applyFont="1" applyBorder="1" applyProtection="1">
      <protection locked="0"/>
    </xf>
    <xf numFmtId="0" fontId="24" fillId="0" borderId="56" xfId="2" applyFont="1" applyBorder="1" applyProtection="1">
      <protection locked="0"/>
    </xf>
    <xf numFmtId="0" fontId="27" fillId="0" borderId="58" xfId="2" applyFont="1" applyBorder="1" applyProtection="1">
      <protection locked="0"/>
    </xf>
    <xf numFmtId="0" fontId="27" fillId="0" borderId="34" xfId="2" applyFont="1" applyBorder="1" applyProtection="1">
      <protection locked="0"/>
    </xf>
    <xf numFmtId="0" fontId="27" fillId="0" borderId="0" xfId="2" applyFont="1" applyProtection="1">
      <protection locked="0"/>
    </xf>
    <xf numFmtId="0" fontId="27" fillId="5" borderId="48" xfId="2" applyFont="1" applyFill="1" applyBorder="1" applyAlignment="1" applyProtection="1">
      <alignment horizontal="center" vertical="center" wrapText="1"/>
      <protection locked="0"/>
    </xf>
    <xf numFmtId="165" fontId="27" fillId="5" borderId="48" xfId="2" applyNumberFormat="1" applyFont="1" applyFill="1" applyBorder="1" applyAlignment="1" applyProtection="1">
      <alignment horizontal="center" vertical="center" wrapText="1"/>
      <protection locked="0"/>
    </xf>
    <xf numFmtId="165" fontId="27" fillId="5" borderId="52" xfId="2" applyNumberFormat="1" applyFont="1" applyFill="1" applyBorder="1" applyAlignment="1" applyProtection="1">
      <alignment horizontal="center" vertical="center" wrapText="1"/>
      <protection locked="0"/>
    </xf>
    <xf numFmtId="3" fontId="27" fillId="0" borderId="59" xfId="2" applyNumberFormat="1" applyFont="1" applyBorder="1" applyAlignment="1" applyProtection="1">
      <alignment horizontal="center" vertical="center"/>
      <protection locked="0"/>
    </xf>
    <xf numFmtId="3" fontId="22" fillId="0" borderId="60" xfId="0" applyNumberFormat="1" applyFont="1" applyBorder="1" applyAlignment="1">
      <alignment horizontal="left" vertical="center" wrapText="1"/>
    </xf>
    <xf numFmtId="3" fontId="27" fillId="0" borderId="60" xfId="2" applyNumberFormat="1" applyFont="1" applyBorder="1" applyAlignment="1" applyProtection="1">
      <alignment horizontal="center" vertical="center"/>
      <protection locked="0"/>
    </xf>
    <xf numFmtId="165" fontId="27" fillId="0" borderId="61" xfId="2" applyNumberFormat="1" applyFont="1" applyBorder="1" applyAlignment="1" applyProtection="1">
      <alignment horizontal="center" vertical="center"/>
      <protection locked="0"/>
    </xf>
    <xf numFmtId="3" fontId="27" fillId="0" borderId="61" xfId="2" applyNumberFormat="1" applyFont="1" applyBorder="1" applyProtection="1">
      <protection locked="0"/>
    </xf>
    <xf numFmtId="3" fontId="27" fillId="0" borderId="62" xfId="2" applyNumberFormat="1" applyFont="1" applyBorder="1" applyProtection="1">
      <protection locked="0"/>
    </xf>
    <xf numFmtId="3" fontId="27" fillId="0" borderId="0" xfId="2" applyNumberFormat="1" applyFont="1" applyProtection="1">
      <protection locked="0"/>
    </xf>
    <xf numFmtId="3" fontId="28" fillId="0" borderId="59" xfId="2" applyNumberFormat="1" applyFont="1" applyBorder="1" applyAlignment="1" applyProtection="1">
      <alignment horizontal="center" vertical="center"/>
      <protection locked="0"/>
    </xf>
    <xf numFmtId="3" fontId="29" fillId="6" borderId="60" xfId="0" applyNumberFormat="1" applyFont="1" applyFill="1" applyBorder="1" applyAlignment="1">
      <alignment horizontal="left" vertical="center" wrapText="1"/>
    </xf>
    <xf numFmtId="3" fontId="28" fillId="6" borderId="60" xfId="2" applyNumberFormat="1" applyFont="1" applyFill="1" applyBorder="1" applyAlignment="1" applyProtection="1">
      <alignment horizontal="center" vertical="center"/>
      <protection locked="0"/>
    </xf>
    <xf numFmtId="165" fontId="28" fillId="6" borderId="61" xfId="2" applyNumberFormat="1" applyFont="1" applyFill="1" applyBorder="1" applyAlignment="1" applyProtection="1">
      <alignment horizontal="center" vertical="center"/>
      <protection locked="0"/>
    </xf>
    <xf numFmtId="3" fontId="27" fillId="6" borderId="63" xfId="2" applyNumberFormat="1" applyFont="1" applyFill="1" applyBorder="1" applyAlignment="1" applyProtection="1">
      <alignment vertical="center"/>
      <protection locked="0"/>
    </xf>
    <xf numFmtId="3" fontId="27" fillId="6" borderId="64" xfId="2" applyNumberFormat="1" applyFont="1" applyFill="1" applyBorder="1" applyAlignment="1" applyProtection="1">
      <alignment vertical="center"/>
      <protection locked="0"/>
    </xf>
    <xf numFmtId="3" fontId="27" fillId="0" borderId="0" xfId="2" applyNumberFormat="1" applyFont="1" applyAlignment="1" applyProtection="1">
      <alignment vertical="center"/>
      <protection locked="0"/>
    </xf>
    <xf numFmtId="3" fontId="28" fillId="0" borderId="60" xfId="0" applyNumberFormat="1" applyFont="1" applyBorder="1" applyAlignment="1">
      <alignment horizontal="left" vertical="center" wrapText="1"/>
    </xf>
    <xf numFmtId="3" fontId="28" fillId="0" borderId="60" xfId="2" applyNumberFormat="1" applyFont="1" applyBorder="1" applyAlignment="1" applyProtection="1">
      <alignment horizontal="center" vertical="center"/>
      <protection locked="0"/>
    </xf>
    <xf numFmtId="165" fontId="28" fillId="0" borderId="61" xfId="2" applyNumberFormat="1" applyFont="1" applyBorder="1" applyAlignment="1" applyProtection="1">
      <alignment horizontal="center" vertical="center"/>
      <protection locked="0"/>
    </xf>
    <xf numFmtId="3" fontId="27" fillId="0" borderId="63" xfId="2" applyNumberFormat="1" applyFont="1" applyBorder="1" applyAlignment="1" applyProtection="1">
      <alignment vertical="center"/>
      <protection locked="0"/>
    </xf>
    <xf numFmtId="49" fontId="28" fillId="0" borderId="59" xfId="2" applyNumberFormat="1" applyFont="1" applyBorder="1" applyAlignment="1" applyProtection="1">
      <alignment horizontal="center" vertical="center"/>
      <protection locked="0"/>
    </xf>
    <xf numFmtId="3" fontId="27" fillId="0" borderId="66" xfId="2" applyNumberFormat="1" applyFont="1" applyBorder="1" applyAlignment="1" applyProtection="1">
      <alignment horizontal="center" vertical="center"/>
      <protection locked="0"/>
    </xf>
    <xf numFmtId="3" fontId="27" fillId="0" borderId="67" xfId="0" applyNumberFormat="1" applyFont="1" applyBorder="1" applyAlignment="1">
      <alignment horizontal="left" vertical="center" wrapText="1"/>
    </xf>
    <xf numFmtId="3" fontId="27" fillId="0" borderId="67" xfId="2" applyNumberFormat="1" applyFont="1" applyBorder="1" applyAlignment="1" applyProtection="1">
      <alignment horizontal="center" vertical="center"/>
      <protection locked="0"/>
    </xf>
    <xf numFmtId="165" fontId="27" fillId="0" borderId="58" xfId="2" applyNumberFormat="1" applyFont="1" applyBorder="1" applyAlignment="1" applyProtection="1">
      <alignment horizontal="center" vertical="center"/>
      <protection locked="0"/>
    </xf>
    <xf numFmtId="3" fontId="27" fillId="0" borderId="68" xfId="2" applyNumberFormat="1" applyFont="1" applyBorder="1" applyAlignment="1" applyProtection="1">
      <alignment vertical="center"/>
      <protection locked="0"/>
    </xf>
    <xf numFmtId="3" fontId="27" fillId="0" borderId="70" xfId="2" applyNumberFormat="1" applyFont="1" applyBorder="1" applyAlignment="1" applyProtection="1">
      <alignment horizontal="center" vertical="center"/>
      <protection locked="0"/>
    </xf>
    <xf numFmtId="3" fontId="22" fillId="6" borderId="71" xfId="0" applyNumberFormat="1" applyFont="1" applyFill="1" applyBorder="1" applyAlignment="1">
      <alignment horizontal="left" vertical="center" wrapText="1"/>
    </xf>
    <xf numFmtId="3" fontId="27" fillId="6" borderId="71" xfId="2" applyNumberFormat="1" applyFont="1" applyFill="1" applyBorder="1" applyAlignment="1" applyProtection="1">
      <alignment horizontal="center" vertical="center"/>
      <protection locked="0"/>
    </xf>
    <xf numFmtId="165" fontId="27" fillId="6" borderId="72" xfId="2" applyNumberFormat="1" applyFont="1" applyFill="1" applyBorder="1" applyAlignment="1" applyProtection="1">
      <alignment horizontal="center" vertical="center"/>
      <protection locked="0"/>
    </xf>
    <xf numFmtId="3" fontId="27" fillId="6" borderId="72" xfId="2" applyNumberFormat="1" applyFont="1" applyFill="1" applyBorder="1" applyAlignment="1" applyProtection="1">
      <alignment vertical="center"/>
      <protection locked="0"/>
    </xf>
    <xf numFmtId="3" fontId="27" fillId="6" borderId="73" xfId="2" applyNumberFormat="1" applyFont="1" applyFill="1" applyBorder="1" applyAlignment="1" applyProtection="1">
      <alignment vertical="center"/>
      <protection locked="0"/>
    </xf>
    <xf numFmtId="3" fontId="22" fillId="0" borderId="74" xfId="2" applyNumberFormat="1" applyFont="1" applyBorder="1" applyAlignment="1" applyProtection="1">
      <alignment horizontal="center" vertical="center"/>
      <protection locked="0"/>
    </xf>
    <xf numFmtId="3" fontId="27" fillId="0" borderId="60" xfId="0" applyNumberFormat="1" applyFont="1" applyBorder="1" applyAlignment="1">
      <alignment horizontal="left" vertical="center" wrapText="1"/>
    </xf>
    <xf numFmtId="3" fontId="27" fillId="0" borderId="75" xfId="2" applyNumberFormat="1" applyFont="1" applyBorder="1" applyAlignment="1" applyProtection="1">
      <alignment vertical="center"/>
      <protection locked="0"/>
    </xf>
    <xf numFmtId="3" fontId="27" fillId="0" borderId="74" xfId="2" applyNumberFormat="1" applyFont="1" applyBorder="1" applyAlignment="1" applyProtection="1">
      <alignment horizontal="center" vertical="center"/>
      <protection locked="0"/>
    </xf>
    <xf numFmtId="3" fontId="22" fillId="6" borderId="60" xfId="0" applyNumberFormat="1" applyFont="1" applyFill="1" applyBorder="1" applyAlignment="1">
      <alignment horizontal="left" vertical="center" wrapText="1"/>
    </xf>
    <xf numFmtId="3" fontId="27" fillId="6" borderId="60" xfId="2" applyNumberFormat="1" applyFont="1" applyFill="1" applyBorder="1" applyAlignment="1" applyProtection="1">
      <alignment horizontal="center" vertical="center"/>
      <protection locked="0"/>
    </xf>
    <xf numFmtId="165" fontId="27" fillId="6" borderId="61" xfId="2" applyNumberFormat="1" applyFont="1" applyFill="1" applyBorder="1" applyAlignment="1" applyProtection="1">
      <alignment horizontal="center" vertical="center"/>
      <protection locked="0"/>
    </xf>
    <xf numFmtId="3" fontId="27" fillId="6" borderId="75" xfId="2" applyNumberFormat="1" applyFont="1" applyFill="1" applyBorder="1" applyAlignment="1" applyProtection="1">
      <alignment vertical="center"/>
      <protection locked="0"/>
    </xf>
    <xf numFmtId="3" fontId="31" fillId="7" borderId="76" xfId="2" applyNumberFormat="1" applyFont="1" applyFill="1" applyBorder="1" applyAlignment="1" applyProtection="1">
      <alignment horizontal="center" vertical="center"/>
      <protection locked="0"/>
    </xf>
    <xf numFmtId="3" fontId="31" fillId="7" borderId="77" xfId="0" applyNumberFormat="1" applyFont="1" applyFill="1" applyBorder="1" applyAlignment="1">
      <alignment horizontal="left" vertical="center" wrapText="1"/>
    </xf>
    <xf numFmtId="3" fontId="31" fillId="7" borderId="77" xfId="2" applyNumberFormat="1" applyFont="1" applyFill="1" applyBorder="1" applyAlignment="1" applyProtection="1">
      <alignment horizontal="center" vertical="center"/>
      <protection locked="0"/>
    </xf>
    <xf numFmtId="165" fontId="31" fillId="7" borderId="78" xfId="2" applyNumberFormat="1" applyFont="1" applyFill="1" applyBorder="1" applyAlignment="1" applyProtection="1">
      <alignment horizontal="center" vertical="center"/>
      <protection locked="0"/>
    </xf>
    <xf numFmtId="165" fontId="31" fillId="7" borderId="79" xfId="2" applyNumberFormat="1" applyFont="1" applyFill="1" applyBorder="1" applyAlignment="1" applyProtection="1">
      <alignment horizontal="center" vertical="center"/>
      <protection locked="0"/>
    </xf>
    <xf numFmtId="3" fontId="27" fillId="0" borderId="0" xfId="2" applyNumberFormat="1" applyFont="1" applyAlignment="1" applyProtection="1">
      <alignment horizontal="center" vertical="center"/>
      <protection locked="0"/>
    </xf>
    <xf numFmtId="3" fontId="27" fillId="0" borderId="0" xfId="2" applyNumberFormat="1" applyFont="1" applyAlignment="1" applyProtection="1">
      <alignment horizontal="left" vertical="center" wrapText="1"/>
      <protection locked="0"/>
    </xf>
    <xf numFmtId="165" fontId="27" fillId="0" borderId="0" xfId="2" applyNumberFormat="1" applyFont="1" applyAlignment="1" applyProtection="1">
      <alignment horizontal="center" vertical="center"/>
      <protection locked="0"/>
    </xf>
    <xf numFmtId="49" fontId="27" fillId="0" borderId="0" xfId="2" applyNumberFormat="1" applyFont="1" applyAlignment="1" applyProtection="1">
      <alignment horizontal="center" vertical="center"/>
      <protection locked="0"/>
    </xf>
    <xf numFmtId="0" fontId="27" fillId="0" borderId="0" xfId="2" applyFont="1" applyAlignment="1" applyProtection="1">
      <alignment horizontal="left" vertical="center" wrapText="1"/>
      <protection locked="0"/>
    </xf>
    <xf numFmtId="0" fontId="27" fillId="0" borderId="0" xfId="2" applyFont="1" applyAlignment="1" applyProtection="1">
      <alignment vertical="center"/>
      <protection locked="0"/>
    </xf>
    <xf numFmtId="49" fontId="27" fillId="0" borderId="0" xfId="2" applyNumberFormat="1" applyFont="1" applyAlignment="1" applyProtection="1">
      <alignment horizontal="center"/>
      <protection locked="0"/>
    </xf>
    <xf numFmtId="0" fontId="27" fillId="0" borderId="0" xfId="2" applyFont="1" applyAlignment="1" applyProtection="1">
      <alignment horizontal="left" wrapText="1"/>
      <protection locked="0"/>
    </xf>
    <xf numFmtId="165" fontId="27" fillId="0" borderId="0" xfId="2" applyNumberFormat="1" applyFont="1" applyAlignment="1" applyProtection="1">
      <alignment horizontal="center"/>
      <protection locked="0"/>
    </xf>
    <xf numFmtId="165" fontId="32" fillId="0" borderId="0" xfId="2" applyNumberFormat="1" applyFont="1" applyAlignment="1" applyProtection="1">
      <alignment horizontal="center"/>
      <protection locked="0"/>
    </xf>
    <xf numFmtId="0" fontId="3" fillId="2" borderId="0" xfId="0" applyFont="1" applyFill="1" applyAlignment="1">
      <alignment horizontal="left" wrapText="1"/>
    </xf>
    <xf numFmtId="4" fontId="7" fillId="4" borderId="38" xfId="0" applyNumberFormat="1" applyFont="1" applyFill="1" applyBorder="1" applyAlignment="1"/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4" fontId="7" fillId="0" borderId="38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/>
    </xf>
    <xf numFmtId="0" fontId="0" fillId="0" borderId="18" xfId="0" applyBorder="1" applyAlignment="1">
      <alignment horizontal="center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4" borderId="31" xfId="0" applyNumberFormat="1" applyFill="1" applyBorder="1"/>
    <xf numFmtId="3" fontId="0" fillId="4" borderId="12" xfId="0" applyNumberFormat="1" applyFill="1" applyBorder="1"/>
    <xf numFmtId="3" fontId="0" fillId="4" borderId="32" xfId="0" applyNumberFormat="1" applyFill="1" applyBorder="1"/>
    <xf numFmtId="0" fontId="0" fillId="0" borderId="0" xfId="0" applyNumberFormat="1" applyAlignment="1">
      <alignment wrapText="1"/>
    </xf>
    <xf numFmtId="0" fontId="16" fillId="3" borderId="35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49" fontId="8" fillId="0" borderId="18" xfId="0" applyNumberFormat="1" applyFont="1" applyBorder="1" applyAlignment="1">
      <alignment horizontal="left" vertic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1" fontId="0" fillId="0" borderId="6" xfId="0" applyNumberFormat="1" applyFont="1" applyBorder="1" applyAlignment="1">
      <alignment horizontal="right" indent="1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left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39" xfId="0" applyNumberForma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6" xfId="0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3" fontId="27" fillId="0" borderId="0" xfId="2" applyNumberFormat="1" applyFont="1" applyAlignment="1" applyProtection="1">
      <alignment horizontal="left" vertical="center"/>
      <protection locked="0"/>
    </xf>
    <xf numFmtId="0" fontId="26" fillId="0" borderId="57" xfId="2" applyFont="1" applyBorder="1" applyAlignment="1">
      <alignment horizontal="center" vertical="center" wrapText="1"/>
    </xf>
    <xf numFmtId="0" fontId="26" fillId="0" borderId="24" xfId="2" applyFont="1" applyBorder="1" applyAlignment="1">
      <alignment horizontal="center" vertical="center" wrapText="1"/>
    </xf>
    <xf numFmtId="4" fontId="33" fillId="0" borderId="33" xfId="0" applyNumberFormat="1" applyFont="1" applyBorder="1" applyAlignment="1">
      <alignment horizontal="center" vertical="center" textRotation="90"/>
    </xf>
    <xf numFmtId="4" fontId="33" fillId="0" borderId="51" xfId="0" applyNumberFormat="1" applyFont="1" applyBorder="1" applyAlignment="1">
      <alignment horizontal="center" vertical="center" textRotation="90"/>
    </xf>
    <xf numFmtId="3" fontId="22" fillId="0" borderId="65" xfId="2" applyNumberFormat="1" applyFont="1" applyBorder="1" applyAlignment="1" applyProtection="1">
      <alignment horizontal="center" vertical="center" textRotation="90"/>
      <protection locked="0"/>
    </xf>
    <xf numFmtId="3" fontId="22" fillId="0" borderId="34" xfId="2" applyNumberFormat="1" applyFont="1" applyBorder="1" applyAlignment="1" applyProtection="1">
      <alignment horizontal="center" vertical="center" textRotation="90"/>
      <protection locked="0"/>
    </xf>
    <xf numFmtId="3" fontId="22" fillId="0" borderId="62" xfId="2" applyNumberFormat="1" applyFont="1" applyBorder="1" applyAlignment="1" applyProtection="1">
      <alignment horizontal="center" vertical="center" textRotation="90"/>
      <protection locked="0"/>
    </xf>
    <xf numFmtId="3" fontId="22" fillId="0" borderId="69" xfId="2" applyNumberFormat="1" applyFont="1" applyBorder="1" applyAlignment="1" applyProtection="1">
      <alignment horizontal="center" vertical="center" textRotation="90"/>
      <protection locked="0"/>
    </xf>
  </cellXfs>
  <cellStyles count="3">
    <cellStyle name="Normální" xfId="0" builtinId="0"/>
    <cellStyle name="normální 2" xfId="1" xr:uid="{00000000-0005-0000-0000-000001000000}"/>
    <cellStyle name="normální_SABLONA_seznam" xfId="2" xr:uid="{2B5825B6-192E-42F1-A174-7E1D3762D4BD}"/>
  </cellStyles>
  <dxfs count="25"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  <fill>
        <patternFill patternType="none">
          <fgColor indexed="64"/>
          <bgColor indexed="65"/>
        </patternFill>
      </fill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  <fill>
        <patternFill patternType="none">
          <fgColor indexed="64"/>
          <bgColor indexed="65"/>
        </patternFill>
      </fill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  <fill>
        <patternFill patternType="none">
          <fgColor indexed="64"/>
          <bgColor indexed="65"/>
        </patternFill>
      </fill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  <fill>
        <patternFill patternType="none">
          <fgColor indexed="64"/>
          <bgColor indexed="65"/>
        </patternFill>
      </fill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  <fill>
        <patternFill patternType="none">
          <fgColor indexed="64"/>
          <bgColor indexed="65"/>
        </patternFill>
      </fill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  <fill>
        <patternFill patternType="none">
          <fgColor indexed="64"/>
          <bgColor indexed="65"/>
        </patternFill>
      </fill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  <fill>
        <patternFill patternType="none">
          <fgColor indexed="64"/>
          <bgColor indexed="65"/>
        </patternFill>
      </fill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  <fill>
        <patternFill patternType="none">
          <fgColor indexed="64"/>
          <bgColor indexed="65"/>
        </patternFill>
      </fill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  <fill>
        <patternFill patternType="none">
          <fgColor indexed="64"/>
          <bgColor indexed="65"/>
        </patternFill>
      </fill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  <fill>
        <patternFill patternType="none">
          <fgColor indexed="64"/>
          <bgColor indexed="65"/>
        </patternFill>
      </fill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  <fill>
        <patternFill patternType="none">
          <fgColor indexed="64"/>
          <bgColor indexed="65"/>
        </patternFill>
      </fill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  <fill>
        <patternFill patternType="none">
          <fgColor indexed="64"/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A2" sqref="A2:G2"/>
    </sheetView>
  </sheetViews>
  <sheetFormatPr defaultRowHeight="12.5" x14ac:dyDescent="0.25"/>
  <sheetData>
    <row r="1" spans="1:7" ht="13" x14ac:dyDescent="0.3">
      <c r="A1" s="35" t="s">
        <v>37</v>
      </c>
    </row>
    <row r="2" spans="1:7" ht="57.75" customHeight="1" x14ac:dyDescent="0.25">
      <c r="A2" s="290" t="s">
        <v>38</v>
      </c>
      <c r="B2" s="290"/>
      <c r="C2" s="290"/>
      <c r="D2" s="290"/>
      <c r="E2" s="290"/>
      <c r="F2" s="290"/>
      <c r="G2" s="290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AZ60"/>
  <sheetViews>
    <sheetView showGridLines="0" tabSelected="1" topLeftCell="B1" zoomScaleNormal="100" zoomScaleSheetLayoutView="75" workbookViewId="0">
      <selection activeCell="B60" sqref="B60"/>
    </sheetView>
  </sheetViews>
  <sheetFormatPr defaultColWidth="9" defaultRowHeight="12.5" x14ac:dyDescent="0.25"/>
  <cols>
    <col min="1" max="1" width="8.453125" hidden="1" customWidth="1"/>
    <col min="2" max="2" width="9.1796875" customWidth="1"/>
    <col min="3" max="3" width="7.453125" customWidth="1"/>
    <col min="4" max="4" width="13.453125" customWidth="1"/>
    <col min="5" max="5" width="12.1796875" customWidth="1"/>
    <col min="6" max="6" width="11.453125" customWidth="1"/>
    <col min="7" max="7" width="12.7265625" style="1" customWidth="1"/>
    <col min="8" max="8" width="12.7265625" customWidth="1"/>
    <col min="9" max="9" width="12.7265625" style="1" customWidth="1"/>
    <col min="10" max="10" width="6.7265625" style="1" customWidth="1"/>
    <col min="11" max="11" width="4.26953125" customWidth="1"/>
    <col min="12" max="15" width="10.7265625" customWidth="1"/>
    <col min="52" max="52" width="92.453125" customWidth="1"/>
  </cols>
  <sheetData>
    <row r="1" spans="1:15" ht="33.75" customHeight="1" x14ac:dyDescent="0.25">
      <c r="A1" s="71" t="s">
        <v>35</v>
      </c>
      <c r="B1" s="316" t="s">
        <v>41</v>
      </c>
      <c r="C1" s="317"/>
      <c r="D1" s="317"/>
      <c r="E1" s="317"/>
      <c r="F1" s="317"/>
      <c r="G1" s="317"/>
      <c r="H1" s="317"/>
      <c r="I1" s="317"/>
      <c r="J1" s="318"/>
    </row>
    <row r="2" spans="1:15" ht="23.25" customHeight="1" x14ac:dyDescent="0.25">
      <c r="A2" s="4"/>
      <c r="B2" s="79" t="s">
        <v>39</v>
      </c>
      <c r="C2" s="80"/>
      <c r="D2" s="331" t="s">
        <v>45</v>
      </c>
      <c r="E2" s="332"/>
      <c r="F2" s="332"/>
      <c r="G2" s="332"/>
      <c r="H2" s="332"/>
      <c r="I2" s="332"/>
      <c r="J2" s="333"/>
      <c r="O2" s="2"/>
    </row>
    <row r="3" spans="1:15" ht="23.25" customHeight="1" x14ac:dyDescent="0.25">
      <c r="A3" s="4"/>
      <c r="B3" s="81" t="s">
        <v>44</v>
      </c>
      <c r="C3" s="82"/>
      <c r="D3" s="335" t="s">
        <v>42</v>
      </c>
      <c r="E3" s="336"/>
      <c r="F3" s="336"/>
      <c r="G3" s="336"/>
      <c r="H3" s="336"/>
      <c r="I3" s="336"/>
      <c r="J3" s="337"/>
    </row>
    <row r="4" spans="1:15" ht="23.25" hidden="1" customHeight="1" x14ac:dyDescent="0.3">
      <c r="A4" s="4"/>
      <c r="B4" s="83" t="s">
        <v>43</v>
      </c>
      <c r="C4" s="84"/>
      <c r="D4" s="85"/>
      <c r="E4" s="85"/>
      <c r="F4" s="86"/>
      <c r="G4" s="87"/>
      <c r="H4" s="86"/>
      <c r="I4" s="87"/>
      <c r="J4" s="88"/>
    </row>
    <row r="5" spans="1:15" ht="24" customHeight="1" x14ac:dyDescent="0.25">
      <c r="A5" s="4"/>
      <c r="B5" s="45" t="s">
        <v>20</v>
      </c>
      <c r="C5" s="5"/>
      <c r="D5" s="89" t="s">
        <v>46</v>
      </c>
      <c r="E5" s="25"/>
      <c r="F5" s="25"/>
      <c r="G5" s="25"/>
      <c r="H5" s="27" t="s">
        <v>32</v>
      </c>
      <c r="I5" s="89" t="s">
        <v>50</v>
      </c>
      <c r="J5" s="11"/>
    </row>
    <row r="6" spans="1:15" ht="15.75" customHeight="1" x14ac:dyDescent="0.25">
      <c r="A6" s="4"/>
      <c r="B6" s="39"/>
      <c r="C6" s="25"/>
      <c r="D6" s="89" t="s">
        <v>47</v>
      </c>
      <c r="E6" s="25"/>
      <c r="F6" s="25"/>
      <c r="G6" s="25"/>
      <c r="H6" s="27" t="s">
        <v>33</v>
      </c>
      <c r="I6" s="89" t="s">
        <v>51</v>
      </c>
      <c r="J6" s="11"/>
    </row>
    <row r="7" spans="1:15" ht="15.75" customHeight="1" x14ac:dyDescent="0.25">
      <c r="A7" s="4"/>
      <c r="B7" s="40"/>
      <c r="C7" s="90" t="s">
        <v>49</v>
      </c>
      <c r="D7" s="78" t="s">
        <v>48</v>
      </c>
      <c r="E7" s="32"/>
      <c r="F7" s="32"/>
      <c r="G7" s="32"/>
      <c r="H7" s="34"/>
      <c r="I7" s="32"/>
      <c r="J7" s="49"/>
    </row>
    <row r="8" spans="1:15" ht="24" hidden="1" customHeight="1" x14ac:dyDescent="0.25">
      <c r="A8" s="4"/>
      <c r="B8" s="45" t="s">
        <v>18</v>
      </c>
      <c r="C8" s="5"/>
      <c r="D8" s="33"/>
      <c r="E8" s="5"/>
      <c r="F8" s="5"/>
      <c r="G8" s="43"/>
      <c r="H8" s="27" t="s">
        <v>32</v>
      </c>
      <c r="I8" s="31"/>
      <c r="J8" s="11"/>
    </row>
    <row r="9" spans="1:15" ht="15.75" hidden="1" customHeight="1" x14ac:dyDescent="0.25">
      <c r="A9" s="4"/>
      <c r="B9" s="4"/>
      <c r="C9" s="5"/>
      <c r="D9" s="33"/>
      <c r="E9" s="5"/>
      <c r="F9" s="5"/>
      <c r="G9" s="43"/>
      <c r="H9" s="27" t="s">
        <v>33</v>
      </c>
      <c r="I9" s="31"/>
      <c r="J9" s="11"/>
    </row>
    <row r="10" spans="1:15" ht="15.75" hidden="1" customHeight="1" x14ac:dyDescent="0.25">
      <c r="A10" s="4"/>
      <c r="B10" s="50"/>
      <c r="C10" s="26"/>
      <c r="D10" s="44"/>
      <c r="E10" s="53"/>
      <c r="F10" s="53"/>
      <c r="G10" s="51"/>
      <c r="H10" s="51"/>
      <c r="I10" s="52"/>
      <c r="J10" s="49"/>
    </row>
    <row r="11" spans="1:15" ht="24" customHeight="1" x14ac:dyDescent="0.25">
      <c r="A11" s="4"/>
      <c r="B11" s="64" t="s">
        <v>19</v>
      </c>
      <c r="C11" s="5"/>
      <c r="D11" s="327"/>
      <c r="E11" s="327"/>
      <c r="F11" s="327"/>
      <c r="G11" s="327"/>
      <c r="H11" s="27" t="s">
        <v>32</v>
      </c>
      <c r="I11" s="89"/>
      <c r="J11" s="11"/>
    </row>
    <row r="12" spans="1:15" ht="15.75" customHeight="1" x14ac:dyDescent="0.25">
      <c r="A12" s="4"/>
      <c r="B12" s="39"/>
      <c r="C12" s="25"/>
      <c r="D12" s="338"/>
      <c r="E12" s="338"/>
      <c r="F12" s="338"/>
      <c r="G12" s="338"/>
      <c r="H12" s="27" t="s">
        <v>33</v>
      </c>
      <c r="I12" s="89"/>
      <c r="J12" s="11"/>
    </row>
    <row r="13" spans="1:15" ht="15.75" customHeight="1" x14ac:dyDescent="0.25">
      <c r="A13" s="4"/>
      <c r="B13" s="40"/>
      <c r="C13" s="90"/>
      <c r="D13" s="339"/>
      <c r="E13" s="339"/>
      <c r="F13" s="339"/>
      <c r="G13" s="339"/>
      <c r="H13" s="28"/>
      <c r="I13" s="32"/>
      <c r="J13" s="49"/>
    </row>
    <row r="14" spans="1:15" ht="24" customHeight="1" x14ac:dyDescent="0.25">
      <c r="A14" s="4"/>
      <c r="B14" s="64"/>
      <c r="C14" s="65"/>
      <c r="D14" s="66"/>
      <c r="E14" s="67"/>
      <c r="F14" s="67"/>
      <c r="G14" s="67"/>
      <c r="H14" s="68"/>
      <c r="I14" s="67"/>
      <c r="J14" s="69"/>
    </row>
    <row r="15" spans="1:15" ht="32.25" customHeight="1" x14ac:dyDescent="0.25">
      <c r="A15" s="4"/>
      <c r="B15" s="50" t="s">
        <v>30</v>
      </c>
      <c r="C15" s="70"/>
      <c r="D15" s="51"/>
      <c r="E15" s="334"/>
      <c r="F15" s="334"/>
      <c r="G15" s="303"/>
      <c r="H15" s="303"/>
      <c r="I15" s="303" t="s">
        <v>27</v>
      </c>
      <c r="J15" s="304"/>
    </row>
    <row r="16" spans="1:15" ht="23.25" customHeight="1" x14ac:dyDescent="0.25">
      <c r="A16" s="138" t="s">
        <v>22</v>
      </c>
      <c r="B16" s="139" t="s">
        <v>22</v>
      </c>
      <c r="C16" s="56"/>
      <c r="D16" s="57"/>
      <c r="E16" s="305"/>
      <c r="F16" s="306"/>
      <c r="G16" s="305"/>
      <c r="H16" s="306"/>
      <c r="I16" s="305">
        <f>+I49+I50+I51+I55</f>
        <v>0</v>
      </c>
      <c r="J16" s="324"/>
    </row>
    <row r="17" spans="1:10" ht="23.25" customHeight="1" x14ac:dyDescent="0.25">
      <c r="A17" s="138" t="s">
        <v>23</v>
      </c>
      <c r="B17" s="139" t="s">
        <v>23</v>
      </c>
      <c r="C17" s="56"/>
      <c r="D17" s="57"/>
      <c r="E17" s="305"/>
      <c r="F17" s="306"/>
      <c r="G17" s="305"/>
      <c r="H17" s="306"/>
      <c r="I17" s="305">
        <f>+I52+I53+I54+I56</f>
        <v>0</v>
      </c>
      <c r="J17" s="324"/>
    </row>
    <row r="18" spans="1:10" ht="23.25" customHeight="1" x14ac:dyDescent="0.25">
      <c r="A18" s="138" t="s">
        <v>24</v>
      </c>
      <c r="B18" s="139" t="s">
        <v>24</v>
      </c>
      <c r="C18" s="56"/>
      <c r="D18" s="57"/>
      <c r="E18" s="305"/>
      <c r="F18" s="306"/>
      <c r="G18" s="305"/>
      <c r="H18" s="306"/>
      <c r="I18" s="305">
        <v>0</v>
      </c>
      <c r="J18" s="324"/>
    </row>
    <row r="19" spans="1:10" ht="23.25" customHeight="1" x14ac:dyDescent="0.25">
      <c r="A19" s="138" t="s">
        <v>73</v>
      </c>
      <c r="B19" s="139" t="s">
        <v>25</v>
      </c>
      <c r="C19" s="56"/>
      <c r="D19" s="57"/>
      <c r="E19" s="305"/>
      <c r="F19" s="306"/>
      <c r="G19" s="305"/>
      <c r="H19" s="306"/>
      <c r="I19" s="305">
        <v>0</v>
      </c>
      <c r="J19" s="324"/>
    </row>
    <row r="20" spans="1:10" ht="23.25" customHeight="1" x14ac:dyDescent="0.25">
      <c r="A20" s="138" t="s">
        <v>74</v>
      </c>
      <c r="B20" s="139" t="s">
        <v>26</v>
      </c>
      <c r="C20" s="56"/>
      <c r="D20" s="57"/>
      <c r="E20" s="305"/>
      <c r="F20" s="306"/>
      <c r="G20" s="305"/>
      <c r="H20" s="306"/>
      <c r="I20" s="305">
        <v>0</v>
      </c>
      <c r="J20" s="324"/>
    </row>
    <row r="21" spans="1:10" ht="23.25" customHeight="1" x14ac:dyDescent="0.3">
      <c r="A21" s="4"/>
      <c r="B21" s="72" t="s">
        <v>27</v>
      </c>
      <c r="C21" s="73"/>
      <c r="D21" s="74"/>
      <c r="E21" s="325"/>
      <c r="F21" s="326"/>
      <c r="G21" s="325"/>
      <c r="H21" s="326"/>
      <c r="I21" s="325">
        <f>SUM(I16:J20)</f>
        <v>0</v>
      </c>
      <c r="J21" s="330"/>
    </row>
    <row r="22" spans="1:10" ht="33" customHeight="1" x14ac:dyDescent="0.25">
      <c r="A22" s="4"/>
      <c r="B22" s="63" t="s">
        <v>31</v>
      </c>
      <c r="C22" s="56"/>
      <c r="D22" s="57"/>
      <c r="E22" s="62"/>
      <c r="F22" s="59"/>
      <c r="G22" s="48"/>
      <c r="H22" s="48"/>
      <c r="I22" s="48"/>
      <c r="J22" s="60"/>
    </row>
    <row r="23" spans="1:10" ht="23.25" customHeight="1" x14ac:dyDescent="0.25">
      <c r="A23" s="4"/>
      <c r="B23" s="55" t="s">
        <v>11</v>
      </c>
      <c r="C23" s="56"/>
      <c r="D23" s="57"/>
      <c r="E23" s="58">
        <v>15</v>
      </c>
      <c r="F23" s="59" t="s">
        <v>0</v>
      </c>
      <c r="G23" s="322">
        <v>0</v>
      </c>
      <c r="H23" s="323"/>
      <c r="I23" s="323"/>
      <c r="J23" s="60" t="str">
        <f t="shared" ref="J23:J28" si="0">Mena</f>
        <v>CZK</v>
      </c>
    </row>
    <row r="24" spans="1:10" ht="23.25" customHeight="1" x14ac:dyDescent="0.25">
      <c r="A24" s="4"/>
      <c r="B24" s="55" t="s">
        <v>12</v>
      </c>
      <c r="C24" s="56"/>
      <c r="D24" s="57"/>
      <c r="E24" s="58">
        <f>SazbaDPH1</f>
        <v>15</v>
      </c>
      <c r="F24" s="59" t="s">
        <v>0</v>
      </c>
      <c r="G24" s="328">
        <v>0</v>
      </c>
      <c r="H24" s="329"/>
      <c r="I24" s="329"/>
      <c r="J24" s="60" t="str">
        <f t="shared" si="0"/>
        <v>CZK</v>
      </c>
    </row>
    <row r="25" spans="1:10" ht="23.25" customHeight="1" x14ac:dyDescent="0.25">
      <c r="A25" s="4"/>
      <c r="B25" s="55" t="s">
        <v>13</v>
      </c>
      <c r="C25" s="56"/>
      <c r="D25" s="57"/>
      <c r="E25" s="58">
        <v>21</v>
      </c>
      <c r="F25" s="59" t="s">
        <v>0</v>
      </c>
      <c r="G25" s="322">
        <f>+I21</f>
        <v>0</v>
      </c>
      <c r="H25" s="323"/>
      <c r="I25" s="323"/>
      <c r="J25" s="60" t="str">
        <f t="shared" si="0"/>
        <v>CZK</v>
      </c>
    </row>
    <row r="26" spans="1:10" ht="23.25" customHeight="1" x14ac:dyDescent="0.25">
      <c r="A26" s="4"/>
      <c r="B26" s="47" t="s">
        <v>14</v>
      </c>
      <c r="C26" s="22"/>
      <c r="D26" s="18"/>
      <c r="E26" s="41">
        <f>SazbaDPH2</f>
        <v>21</v>
      </c>
      <c r="F26" s="42" t="s">
        <v>0</v>
      </c>
      <c r="G26" s="319">
        <f>+ZakladDPHZakl*0.21</f>
        <v>0</v>
      </c>
      <c r="H26" s="320"/>
      <c r="I26" s="320"/>
      <c r="J26" s="54" t="str">
        <f t="shared" si="0"/>
        <v>CZK</v>
      </c>
    </row>
    <row r="27" spans="1:10" ht="23.25" customHeight="1" thickBot="1" x14ac:dyDescent="0.3">
      <c r="A27" s="4"/>
      <c r="B27" s="46" t="s">
        <v>4</v>
      </c>
      <c r="C27" s="20"/>
      <c r="D27" s="23"/>
      <c r="E27" s="20"/>
      <c r="F27" s="21"/>
      <c r="G27" s="321"/>
      <c r="H27" s="321"/>
      <c r="I27" s="321"/>
      <c r="J27" s="61" t="str">
        <f t="shared" si="0"/>
        <v>CZK</v>
      </c>
    </row>
    <row r="28" spans="1:10" ht="27.75" hidden="1" customHeight="1" thickBot="1" x14ac:dyDescent="0.3">
      <c r="A28" s="4"/>
      <c r="B28" s="110" t="s">
        <v>21</v>
      </c>
      <c r="C28" s="111"/>
      <c r="D28" s="111"/>
      <c r="E28" s="112"/>
      <c r="F28" s="113"/>
      <c r="G28" s="301">
        <v>359615.91</v>
      </c>
      <c r="H28" s="302"/>
      <c r="I28" s="302"/>
      <c r="J28" s="114" t="str">
        <f t="shared" si="0"/>
        <v>CZK</v>
      </c>
    </row>
    <row r="29" spans="1:10" ht="27.75" customHeight="1" thickBot="1" x14ac:dyDescent="0.3">
      <c r="A29" s="4"/>
      <c r="B29" s="110" t="s">
        <v>34</v>
      </c>
      <c r="C29" s="115"/>
      <c r="D29" s="115"/>
      <c r="E29" s="115"/>
      <c r="F29" s="115"/>
      <c r="G29" s="301">
        <f>+Zaokrouhleni+DPHZakl+ZakladDPHZakl</f>
        <v>0</v>
      </c>
      <c r="H29" s="301"/>
      <c r="I29" s="301"/>
      <c r="J29" s="116" t="s">
        <v>54</v>
      </c>
    </row>
    <row r="30" spans="1:10" ht="12.75" customHeight="1" x14ac:dyDescent="0.25">
      <c r="A30" s="4"/>
      <c r="B30" s="4"/>
      <c r="C30" s="5"/>
      <c r="D30" s="5"/>
      <c r="E30" s="5"/>
      <c r="F30" s="5"/>
      <c r="G30" s="43"/>
      <c r="H30" s="5"/>
      <c r="I30" s="43"/>
      <c r="J30" s="12"/>
    </row>
    <row r="31" spans="1:10" ht="30" customHeight="1" x14ac:dyDescent="0.25">
      <c r="A31" s="4"/>
      <c r="B31" s="4"/>
      <c r="C31" s="5"/>
      <c r="D31" s="5"/>
      <c r="E31" s="5"/>
      <c r="F31" s="5"/>
      <c r="G31" s="43"/>
      <c r="H31" s="5"/>
      <c r="I31" s="43"/>
      <c r="J31" s="12"/>
    </row>
    <row r="32" spans="1:10" ht="18.75" customHeight="1" x14ac:dyDescent="0.25">
      <c r="A32" s="4"/>
      <c r="B32" s="24"/>
      <c r="C32" s="19" t="s">
        <v>10</v>
      </c>
      <c r="D32" s="37"/>
      <c r="E32" s="37"/>
      <c r="F32" s="19" t="s">
        <v>9</v>
      </c>
      <c r="G32" s="37"/>
      <c r="H32" s="38">
        <f ca="1">TODAY()</f>
        <v>44740</v>
      </c>
      <c r="I32" s="37"/>
      <c r="J32" s="12"/>
    </row>
    <row r="33" spans="1:52" ht="47.25" customHeight="1" x14ac:dyDescent="0.25">
      <c r="A33" s="4"/>
      <c r="B33" s="4"/>
      <c r="C33" s="5"/>
      <c r="D33" s="5"/>
      <c r="E33" s="5"/>
      <c r="F33" s="5"/>
      <c r="G33" s="43"/>
      <c r="H33" s="5"/>
      <c r="I33" s="43"/>
      <c r="J33" s="12"/>
    </row>
    <row r="34" spans="1:52" s="35" customFormat="1" ht="18.75" customHeight="1" x14ac:dyDescent="0.3">
      <c r="A34" s="29"/>
      <c r="B34" s="29"/>
      <c r="C34" s="30"/>
      <c r="D34" s="307"/>
      <c r="E34" s="307"/>
      <c r="F34" s="30"/>
      <c r="G34" s="307"/>
      <c r="H34" s="307"/>
      <c r="I34" s="307"/>
      <c r="J34" s="36"/>
    </row>
    <row r="35" spans="1:52" ht="12.75" customHeight="1" x14ac:dyDescent="0.25">
      <c r="A35" s="4"/>
      <c r="B35" s="4"/>
      <c r="C35" s="5"/>
      <c r="D35" s="308" t="s">
        <v>2</v>
      </c>
      <c r="E35" s="308"/>
      <c r="F35" s="5"/>
      <c r="G35" s="43"/>
      <c r="H35" s="13" t="s">
        <v>3</v>
      </c>
      <c r="I35" s="43"/>
      <c r="J35" s="12"/>
    </row>
    <row r="36" spans="1:52" ht="13.5" customHeight="1" thickBot="1" x14ac:dyDescent="0.3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52" ht="27" hidden="1" customHeight="1" x14ac:dyDescent="0.4">
      <c r="B37" s="75" t="s">
        <v>15</v>
      </c>
      <c r="C37" s="3"/>
      <c r="D37" s="3"/>
      <c r="E37" s="3"/>
      <c r="F37" s="102"/>
      <c r="G37" s="102"/>
      <c r="H37" s="102"/>
      <c r="I37" s="102"/>
      <c r="J37" s="3"/>
    </row>
    <row r="38" spans="1:52" ht="25.5" hidden="1" customHeight="1" x14ac:dyDescent="0.25">
      <c r="A38" s="94" t="s">
        <v>36</v>
      </c>
      <c r="B38" s="96" t="s">
        <v>16</v>
      </c>
      <c r="C38" s="97" t="s">
        <v>5</v>
      </c>
      <c r="D38" s="98"/>
      <c r="E38" s="98"/>
      <c r="F38" s="103" t="str">
        <f>B23</f>
        <v>Základ pro sníženou DPH</v>
      </c>
      <c r="G38" s="103" t="str">
        <f>B25</f>
        <v>Základ pro základní DPH</v>
      </c>
      <c r="H38" s="104" t="s">
        <v>17</v>
      </c>
      <c r="I38" s="104" t="s">
        <v>1</v>
      </c>
      <c r="J38" s="99" t="s">
        <v>0</v>
      </c>
    </row>
    <row r="39" spans="1:52" ht="25.5" hidden="1" customHeight="1" x14ac:dyDescent="0.25">
      <c r="A39" s="94">
        <v>1</v>
      </c>
      <c r="B39" s="100" t="s">
        <v>52</v>
      </c>
      <c r="C39" s="309" t="s">
        <v>45</v>
      </c>
      <c r="D39" s="310"/>
      <c r="E39" s="310"/>
      <c r="F39" s="105">
        <v>0</v>
      </c>
      <c r="G39" s="106">
        <v>359615.91</v>
      </c>
      <c r="H39" s="107">
        <v>75519</v>
      </c>
      <c r="I39" s="107">
        <v>435134.91</v>
      </c>
      <c r="J39" s="101">
        <f>IF(CenaCelkemVypocet=0,"",I39/CenaCelkemVypocet*100)</f>
        <v>100</v>
      </c>
    </row>
    <row r="40" spans="1:52" ht="25.5" hidden="1" customHeight="1" x14ac:dyDescent="0.25">
      <c r="A40" s="94"/>
      <c r="B40" s="311" t="s">
        <v>53</v>
      </c>
      <c r="C40" s="312"/>
      <c r="D40" s="312"/>
      <c r="E40" s="313"/>
      <c r="F40" s="108">
        <f>SUMIF(A39:A39,"=1",F39:F39)</f>
        <v>0</v>
      </c>
      <c r="G40" s="109">
        <f>SUMIF(A39:A39,"=1",G39:G39)</f>
        <v>359615.91</v>
      </c>
      <c r="H40" s="109">
        <f>SUMIF(A39:A39,"=1",H39:H39)</f>
        <v>75519</v>
      </c>
      <c r="I40" s="109">
        <f>SUMIF(A39:A39,"=1",I39:I39)</f>
        <v>435134.91</v>
      </c>
      <c r="J40" s="95">
        <f>SUMIF(A39:A39,"=1",J39:J39)</f>
        <v>100</v>
      </c>
    </row>
    <row r="42" spans="1:52" x14ac:dyDescent="0.25">
      <c r="B42" t="s">
        <v>55</v>
      </c>
    </row>
    <row r="43" spans="1:52" x14ac:dyDescent="0.25">
      <c r="B43" s="314" t="s">
        <v>56</v>
      </c>
      <c r="C43" s="314"/>
      <c r="D43" s="314"/>
      <c r="E43" s="314"/>
      <c r="F43" s="314"/>
      <c r="G43" s="314"/>
      <c r="H43" s="314"/>
      <c r="I43" s="314"/>
      <c r="J43" s="314"/>
      <c r="AZ43" s="117" t="str">
        <f>B43</f>
        <v>STAVEBNÍ ÚPRAVY PRO OSAZENÍ VZT JEDNOTKY NA STŘEŠE OBJEKTU</v>
      </c>
    </row>
    <row r="46" spans="1:52" ht="15.5" x14ac:dyDescent="0.35">
      <c r="B46" s="118" t="s">
        <v>57</v>
      </c>
    </row>
    <row r="48" spans="1:52" ht="25.5" customHeight="1" x14ac:dyDescent="0.25">
      <c r="A48" s="119"/>
      <c r="B48" s="123" t="s">
        <v>16</v>
      </c>
      <c r="C48" s="123" t="s">
        <v>5</v>
      </c>
      <c r="D48" s="124"/>
      <c r="E48" s="124"/>
      <c r="F48" s="127" t="s">
        <v>58</v>
      </c>
      <c r="G48" s="127"/>
      <c r="H48" s="127"/>
      <c r="I48" s="315" t="s">
        <v>27</v>
      </c>
      <c r="J48" s="315"/>
    </row>
    <row r="49" spans="1:10" ht="25.5" customHeight="1" x14ac:dyDescent="0.25">
      <c r="A49" s="120"/>
      <c r="B49" s="128" t="s">
        <v>59</v>
      </c>
      <c r="C49" s="299" t="s">
        <v>60</v>
      </c>
      <c r="D49" s="300"/>
      <c r="E49" s="300"/>
      <c r="F49" s="130" t="s">
        <v>22</v>
      </c>
      <c r="G49" s="131"/>
      <c r="H49" s="131"/>
      <c r="I49" s="298">
        <v>0</v>
      </c>
      <c r="J49" s="298"/>
    </row>
    <row r="50" spans="1:10" ht="25.5" customHeight="1" x14ac:dyDescent="0.25">
      <c r="A50" s="120"/>
      <c r="B50" s="122" t="s">
        <v>61</v>
      </c>
      <c r="C50" s="293" t="s">
        <v>62</v>
      </c>
      <c r="D50" s="294"/>
      <c r="E50" s="294"/>
      <c r="F50" s="132" t="s">
        <v>22</v>
      </c>
      <c r="G50" s="133"/>
      <c r="H50" s="133"/>
      <c r="I50" s="292">
        <f>+'Rozpočet Pol'!G51</f>
        <v>0</v>
      </c>
      <c r="J50" s="292"/>
    </row>
    <row r="51" spans="1:10" ht="25.5" customHeight="1" x14ac:dyDescent="0.25">
      <c r="A51" s="120"/>
      <c r="B51" s="122" t="s">
        <v>63</v>
      </c>
      <c r="C51" s="293" t="s">
        <v>64</v>
      </c>
      <c r="D51" s="294"/>
      <c r="E51" s="294"/>
      <c r="F51" s="132" t="s">
        <v>22</v>
      </c>
      <c r="G51" s="133"/>
      <c r="H51" s="133"/>
      <c r="I51" s="292">
        <f>+'Rozpočet Pol'!G65</f>
        <v>0</v>
      </c>
      <c r="J51" s="292"/>
    </row>
    <row r="52" spans="1:10" ht="25.5" customHeight="1" x14ac:dyDescent="0.25">
      <c r="A52" s="120"/>
      <c r="B52" s="122" t="s">
        <v>65</v>
      </c>
      <c r="C52" s="293" t="s">
        <v>66</v>
      </c>
      <c r="D52" s="294"/>
      <c r="E52" s="294"/>
      <c r="F52" s="132" t="s">
        <v>23</v>
      </c>
      <c r="G52" s="133"/>
      <c r="H52" s="133"/>
      <c r="I52" s="292">
        <f>+'Rozpočet Pol'!G92</f>
        <v>0</v>
      </c>
      <c r="J52" s="292"/>
    </row>
    <row r="53" spans="1:10" ht="25.5" customHeight="1" x14ac:dyDescent="0.25">
      <c r="A53" s="120"/>
      <c r="B53" s="122" t="s">
        <v>67</v>
      </c>
      <c r="C53" s="293" t="s">
        <v>68</v>
      </c>
      <c r="D53" s="294"/>
      <c r="E53" s="294"/>
      <c r="F53" s="132" t="s">
        <v>23</v>
      </c>
      <c r="G53" s="133"/>
      <c r="H53" s="133"/>
      <c r="I53" s="292">
        <f>+'Rozpočet Pol'!G106</f>
        <v>0</v>
      </c>
      <c r="J53" s="292"/>
    </row>
    <row r="54" spans="1:10" ht="25.5" customHeight="1" x14ac:dyDescent="0.25">
      <c r="A54" s="120"/>
      <c r="B54" s="122" t="s">
        <v>69</v>
      </c>
      <c r="C54" s="293" t="s">
        <v>70</v>
      </c>
      <c r="D54" s="294"/>
      <c r="E54" s="294"/>
      <c r="F54" s="132" t="s">
        <v>23</v>
      </c>
      <c r="G54" s="133"/>
      <c r="H54" s="133"/>
      <c r="I54" s="292">
        <f>+'Rozpočet Pol'!G110</f>
        <v>0</v>
      </c>
      <c r="J54" s="292"/>
    </row>
    <row r="55" spans="1:10" ht="25.5" customHeight="1" x14ac:dyDescent="0.25">
      <c r="A55" s="120"/>
      <c r="B55" s="129" t="s">
        <v>71</v>
      </c>
      <c r="C55" s="296" t="s">
        <v>72</v>
      </c>
      <c r="D55" s="297"/>
      <c r="E55" s="297"/>
      <c r="F55" s="134" t="s">
        <v>22</v>
      </c>
      <c r="G55" s="135"/>
      <c r="H55" s="135"/>
      <c r="I55" s="295">
        <f>+'Rozpočet Pol'!G113</f>
        <v>0</v>
      </c>
      <c r="J55" s="295"/>
    </row>
    <row r="56" spans="1:10" ht="32.25" customHeight="1" x14ac:dyDescent="0.25">
      <c r="A56" s="120"/>
      <c r="B56" s="129" t="s">
        <v>255</v>
      </c>
      <c r="C56" s="296" t="s">
        <v>256</v>
      </c>
      <c r="D56" s="297"/>
      <c r="E56" s="297"/>
      <c r="F56" s="134" t="s">
        <v>23</v>
      </c>
      <c r="G56" s="190"/>
      <c r="H56" s="190"/>
      <c r="I56" s="295">
        <f>+'Rozpočet Pol'!G129</f>
        <v>0</v>
      </c>
      <c r="J56" s="295"/>
    </row>
    <row r="57" spans="1:10" ht="25.5" customHeight="1" x14ac:dyDescent="0.25">
      <c r="A57" s="121"/>
      <c r="B57" s="125" t="s">
        <v>1</v>
      </c>
      <c r="C57" s="125"/>
      <c r="D57" s="126"/>
      <c r="E57" s="126"/>
      <c r="F57" s="136"/>
      <c r="G57" s="137"/>
      <c r="H57" s="137"/>
      <c r="I57" s="291">
        <f>SUM(I49:J56)</f>
        <v>0</v>
      </c>
      <c r="J57" s="291"/>
    </row>
    <row r="58" spans="1:10" x14ac:dyDescent="0.25">
      <c r="F58" s="92"/>
      <c r="G58" s="93"/>
      <c r="H58" s="92"/>
      <c r="I58" s="93"/>
      <c r="J58" s="93"/>
    </row>
    <row r="59" spans="1:10" x14ac:dyDescent="0.25">
      <c r="F59" s="92"/>
      <c r="G59" s="93"/>
      <c r="H59" s="92"/>
      <c r="I59" s="93"/>
      <c r="J59" s="93"/>
    </row>
    <row r="60" spans="1:10" x14ac:dyDescent="0.25">
      <c r="F60" s="92"/>
      <c r="G60" s="93"/>
      <c r="H60" s="92"/>
      <c r="I60" s="93"/>
      <c r="J60" s="9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8"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3:J3"/>
    <mergeCell ref="D12:G12"/>
    <mergeCell ref="D13:G13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D11:G11"/>
    <mergeCell ref="G24:I24"/>
    <mergeCell ref="G23:I23"/>
    <mergeCell ref="E19:F19"/>
    <mergeCell ref="E20:F20"/>
    <mergeCell ref="I20:J20"/>
    <mergeCell ref="I21:J21"/>
    <mergeCell ref="I49:J49"/>
    <mergeCell ref="C49:E49"/>
    <mergeCell ref="G28:I28"/>
    <mergeCell ref="G15:H15"/>
    <mergeCell ref="I15:J15"/>
    <mergeCell ref="E16:F16"/>
    <mergeCell ref="D34:E34"/>
    <mergeCell ref="D35:E35"/>
    <mergeCell ref="G19:H19"/>
    <mergeCell ref="G20:H20"/>
    <mergeCell ref="G34:I34"/>
    <mergeCell ref="C39:E39"/>
    <mergeCell ref="B40:E40"/>
    <mergeCell ref="B43:J43"/>
    <mergeCell ref="I48:J48"/>
    <mergeCell ref="I50:J50"/>
    <mergeCell ref="C50:E50"/>
    <mergeCell ref="I51:J51"/>
    <mergeCell ref="C51:E51"/>
    <mergeCell ref="I52:J52"/>
    <mergeCell ref="C52:E52"/>
    <mergeCell ref="I57:J57"/>
    <mergeCell ref="I53:J53"/>
    <mergeCell ref="C53:E53"/>
    <mergeCell ref="I54:J54"/>
    <mergeCell ref="C54:E54"/>
    <mergeCell ref="I55:J55"/>
    <mergeCell ref="C55:E55"/>
    <mergeCell ref="I56:J56"/>
    <mergeCell ref="C56:E56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2" manualBreakCount="2">
    <brk id="36" max="9" man="1"/>
    <brk id="43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A5" sqref="A5:IV5"/>
    </sheetView>
  </sheetViews>
  <sheetFormatPr defaultColWidth="9.1796875" defaultRowHeight="12.5" x14ac:dyDescent="0.25"/>
  <cols>
    <col min="1" max="1" width="4.26953125" style="6" customWidth="1"/>
    <col min="2" max="2" width="14.453125" style="6" customWidth="1"/>
    <col min="3" max="3" width="38.26953125" style="10" customWidth="1"/>
    <col min="4" max="4" width="4.54296875" style="6" customWidth="1"/>
    <col min="5" max="5" width="10.54296875" style="6" customWidth="1"/>
    <col min="6" max="6" width="9.81640625" style="6" customWidth="1"/>
    <col min="7" max="7" width="12.7265625" style="6" customWidth="1"/>
    <col min="8" max="16384" width="9.1796875" style="6"/>
  </cols>
  <sheetData>
    <row r="1" spans="1:7" ht="15.5" x14ac:dyDescent="0.25">
      <c r="A1" s="340" t="s">
        <v>6</v>
      </c>
      <c r="B1" s="340"/>
      <c r="C1" s="341"/>
      <c r="D1" s="340"/>
      <c r="E1" s="340"/>
      <c r="F1" s="340"/>
      <c r="G1" s="340"/>
    </row>
    <row r="2" spans="1:7" ht="25" customHeight="1" x14ac:dyDescent="0.25">
      <c r="A2" s="77" t="s">
        <v>40</v>
      </c>
      <c r="B2" s="76"/>
      <c r="C2" s="342"/>
      <c r="D2" s="342"/>
      <c r="E2" s="342"/>
      <c r="F2" s="342"/>
      <c r="G2" s="343"/>
    </row>
    <row r="3" spans="1:7" ht="25" hidden="1" customHeight="1" x14ac:dyDescent="0.25">
      <c r="A3" s="77" t="s">
        <v>7</v>
      </c>
      <c r="B3" s="76"/>
      <c r="C3" s="342"/>
      <c r="D3" s="342"/>
      <c r="E3" s="342"/>
      <c r="F3" s="342"/>
      <c r="G3" s="343"/>
    </row>
    <row r="4" spans="1:7" ht="25" hidden="1" customHeight="1" x14ac:dyDescent="0.25">
      <c r="A4" s="77" t="s">
        <v>8</v>
      </c>
      <c r="B4" s="76"/>
      <c r="C4" s="342"/>
      <c r="D4" s="342"/>
      <c r="E4" s="342"/>
      <c r="F4" s="342"/>
      <c r="G4" s="343"/>
    </row>
    <row r="5" spans="1:7" hidden="1" x14ac:dyDescent="0.25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130"/>
  <sheetViews>
    <sheetView workbookViewId="0">
      <selection activeCell="G93" sqref="G93:G105"/>
    </sheetView>
  </sheetViews>
  <sheetFormatPr defaultRowHeight="12.5" outlineLevelRow="1" x14ac:dyDescent="0.25"/>
  <cols>
    <col min="1" max="1" width="4.26953125" customWidth="1"/>
    <col min="2" max="2" width="14.453125" style="91" customWidth="1"/>
    <col min="3" max="3" width="38.26953125" style="91" customWidth="1"/>
    <col min="4" max="4" width="4.7265625" customWidth="1"/>
    <col min="5" max="5" width="10.7265625" customWidth="1"/>
    <col min="6" max="6" width="9.81640625" customWidth="1"/>
    <col min="7" max="7" width="12.7265625" customWidth="1"/>
    <col min="8" max="21" width="0" hidden="1" customWidth="1"/>
    <col min="29" max="39" width="0" hidden="1" customWidth="1"/>
  </cols>
  <sheetData>
    <row r="1" spans="1:60" ht="15.75" customHeight="1" x14ac:dyDescent="0.35">
      <c r="A1" s="344" t="s">
        <v>6</v>
      </c>
      <c r="B1" s="344"/>
      <c r="C1" s="344"/>
      <c r="D1" s="344"/>
      <c r="E1" s="344"/>
      <c r="F1" s="344"/>
      <c r="G1" s="344"/>
      <c r="AE1" t="s">
        <v>76</v>
      </c>
    </row>
    <row r="2" spans="1:60" ht="25.15" customHeight="1" x14ac:dyDescent="0.25">
      <c r="A2" s="142" t="s">
        <v>75</v>
      </c>
      <c r="B2" s="140"/>
      <c r="C2" s="345" t="s">
        <v>45</v>
      </c>
      <c r="D2" s="346"/>
      <c r="E2" s="346"/>
      <c r="F2" s="346"/>
      <c r="G2" s="347"/>
      <c r="AE2" t="s">
        <v>77</v>
      </c>
    </row>
    <row r="3" spans="1:60" ht="25.15" customHeight="1" x14ac:dyDescent="0.25">
      <c r="A3" s="143" t="s">
        <v>7</v>
      </c>
      <c r="B3" s="141"/>
      <c r="C3" s="348" t="s">
        <v>42</v>
      </c>
      <c r="D3" s="349"/>
      <c r="E3" s="349"/>
      <c r="F3" s="349"/>
      <c r="G3" s="350"/>
      <c r="AE3" t="s">
        <v>78</v>
      </c>
    </row>
    <row r="4" spans="1:60" ht="25.15" hidden="1" customHeight="1" x14ac:dyDescent="0.25">
      <c r="A4" s="143" t="s">
        <v>8</v>
      </c>
      <c r="B4" s="141"/>
      <c r="C4" s="348"/>
      <c r="D4" s="349"/>
      <c r="E4" s="349"/>
      <c r="F4" s="349"/>
      <c r="G4" s="350"/>
      <c r="AE4" t="s">
        <v>79</v>
      </c>
    </row>
    <row r="5" spans="1:60" hidden="1" x14ac:dyDescent="0.25">
      <c r="A5" s="144" t="s">
        <v>80</v>
      </c>
      <c r="B5" s="145"/>
      <c r="C5" s="146"/>
      <c r="D5" s="147"/>
      <c r="E5" s="147"/>
      <c r="F5" s="147"/>
      <c r="G5" s="148"/>
      <c r="AE5" t="s">
        <v>81</v>
      </c>
    </row>
    <row r="7" spans="1:60" ht="37.5" x14ac:dyDescent="0.25">
      <c r="A7" s="153" t="s">
        <v>82</v>
      </c>
      <c r="B7" s="154" t="s">
        <v>83</v>
      </c>
      <c r="C7" s="154" t="s">
        <v>84</v>
      </c>
      <c r="D7" s="153" t="s">
        <v>85</v>
      </c>
      <c r="E7" s="153" t="s">
        <v>86</v>
      </c>
      <c r="F7" s="149" t="s">
        <v>87</v>
      </c>
      <c r="G7" s="171" t="s">
        <v>27</v>
      </c>
      <c r="H7" s="172" t="s">
        <v>28</v>
      </c>
      <c r="I7" s="172" t="s">
        <v>88</v>
      </c>
      <c r="J7" s="172" t="s">
        <v>29</v>
      </c>
      <c r="K7" s="172" t="s">
        <v>89</v>
      </c>
      <c r="L7" s="172" t="s">
        <v>90</v>
      </c>
      <c r="M7" s="172" t="s">
        <v>91</v>
      </c>
      <c r="N7" s="172" t="s">
        <v>92</v>
      </c>
      <c r="O7" s="172" t="s">
        <v>93</v>
      </c>
      <c r="P7" s="172" t="s">
        <v>94</v>
      </c>
      <c r="Q7" s="172" t="s">
        <v>95</v>
      </c>
      <c r="R7" s="172" t="s">
        <v>96</v>
      </c>
      <c r="S7" s="172" t="s">
        <v>97</v>
      </c>
      <c r="T7" s="172" t="s">
        <v>98</v>
      </c>
      <c r="U7" s="156" t="s">
        <v>99</v>
      </c>
    </row>
    <row r="8" spans="1:60" x14ac:dyDescent="0.25">
      <c r="A8" s="173" t="s">
        <v>100</v>
      </c>
      <c r="B8" s="174" t="s">
        <v>59</v>
      </c>
      <c r="C8" s="175" t="s">
        <v>60</v>
      </c>
      <c r="D8" s="176"/>
      <c r="E8" s="177"/>
      <c r="F8" s="178"/>
      <c r="G8" s="178"/>
      <c r="H8" s="178"/>
      <c r="I8" s="178">
        <f>SUM(I9:I50)</f>
        <v>0</v>
      </c>
      <c r="J8" s="178"/>
      <c r="K8" s="178">
        <f>SUM(K9:K50)</f>
        <v>0</v>
      </c>
      <c r="L8" s="178"/>
      <c r="M8" s="178">
        <f>SUM(M9:M50)</f>
        <v>0</v>
      </c>
      <c r="N8" s="155"/>
      <c r="O8" s="155">
        <f>SUM(O9:O50)</f>
        <v>0</v>
      </c>
      <c r="P8" s="155"/>
      <c r="Q8" s="155">
        <f>SUM(Q9:Q50)</f>
        <v>0</v>
      </c>
      <c r="R8" s="155"/>
      <c r="S8" s="155"/>
      <c r="T8" s="173"/>
      <c r="U8" s="155">
        <f>SUM(U9:U50)</f>
        <v>0</v>
      </c>
      <c r="AE8" t="s">
        <v>101</v>
      </c>
    </row>
    <row r="9" spans="1:60" outlineLevel="1" x14ac:dyDescent="0.25">
      <c r="A9" s="151">
        <v>1</v>
      </c>
      <c r="B9" s="157" t="s">
        <v>102</v>
      </c>
      <c r="C9" s="186" t="s">
        <v>60</v>
      </c>
      <c r="D9" s="159" t="s">
        <v>102</v>
      </c>
      <c r="E9" s="166">
        <v>0</v>
      </c>
      <c r="F9" s="169">
        <v>0</v>
      </c>
      <c r="G9" s="169">
        <v>0</v>
      </c>
      <c r="H9" s="169">
        <v>0</v>
      </c>
      <c r="I9" s="169">
        <f>ROUND(E9*H9,2)</f>
        <v>0</v>
      </c>
      <c r="J9" s="169">
        <v>0</v>
      </c>
      <c r="K9" s="169">
        <f>ROUND(E9*J9,2)</f>
        <v>0</v>
      </c>
      <c r="L9" s="169">
        <v>21</v>
      </c>
      <c r="M9" s="169">
        <f>G9*(1+L9/100)</f>
        <v>0</v>
      </c>
      <c r="N9" s="160">
        <v>0</v>
      </c>
      <c r="O9" s="160">
        <f>ROUND(E9*N9,5)</f>
        <v>0</v>
      </c>
      <c r="P9" s="160">
        <v>0</v>
      </c>
      <c r="Q9" s="160">
        <f>ROUND(E9*P9,5)</f>
        <v>0</v>
      </c>
      <c r="R9" s="160"/>
      <c r="S9" s="160"/>
      <c r="T9" s="161">
        <v>0</v>
      </c>
      <c r="U9" s="160">
        <f>ROUND(E9*T9,2)</f>
        <v>0</v>
      </c>
      <c r="V9" s="150"/>
      <c r="W9" s="150"/>
      <c r="X9" s="150"/>
      <c r="Y9" s="150"/>
      <c r="Z9" s="150"/>
      <c r="AA9" s="150"/>
      <c r="AB9" s="150"/>
      <c r="AC9" s="150"/>
      <c r="AD9" s="150"/>
      <c r="AE9" s="150" t="s">
        <v>103</v>
      </c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5">
      <c r="A10" s="151"/>
      <c r="B10" s="157"/>
      <c r="C10" s="187" t="s">
        <v>104</v>
      </c>
      <c r="D10" s="162"/>
      <c r="E10" s="167"/>
      <c r="F10" s="169"/>
      <c r="G10" s="169"/>
      <c r="H10" s="169"/>
      <c r="I10" s="169"/>
      <c r="J10" s="169"/>
      <c r="K10" s="169"/>
      <c r="L10" s="169"/>
      <c r="M10" s="169"/>
      <c r="N10" s="160"/>
      <c r="O10" s="160"/>
      <c r="P10" s="160"/>
      <c r="Q10" s="160"/>
      <c r="R10" s="160"/>
      <c r="S10" s="160"/>
      <c r="T10" s="161"/>
      <c r="U10" s="160"/>
      <c r="V10" s="150"/>
      <c r="W10" s="150"/>
      <c r="X10" s="150"/>
      <c r="Y10" s="150"/>
      <c r="Z10" s="150"/>
      <c r="AA10" s="150"/>
      <c r="AB10" s="150"/>
      <c r="AC10" s="150"/>
      <c r="AD10" s="150"/>
      <c r="AE10" s="150" t="s">
        <v>105</v>
      </c>
      <c r="AF10" s="150">
        <v>0</v>
      </c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 x14ac:dyDescent="0.25">
      <c r="A11" s="151"/>
      <c r="B11" s="157"/>
      <c r="C11" s="187" t="s">
        <v>106</v>
      </c>
      <c r="D11" s="162"/>
      <c r="E11" s="167"/>
      <c r="F11" s="169"/>
      <c r="G11" s="169"/>
      <c r="H11" s="169"/>
      <c r="I11" s="169"/>
      <c r="J11" s="169"/>
      <c r="K11" s="169"/>
      <c r="L11" s="169"/>
      <c r="M11" s="169"/>
      <c r="N11" s="160"/>
      <c r="O11" s="160"/>
      <c r="P11" s="160"/>
      <c r="Q11" s="160"/>
      <c r="R11" s="160"/>
      <c r="S11" s="160"/>
      <c r="T11" s="161"/>
      <c r="U11" s="160"/>
      <c r="V11" s="150"/>
      <c r="W11" s="150"/>
      <c r="X11" s="150"/>
      <c r="Y11" s="150"/>
      <c r="Z11" s="150"/>
      <c r="AA11" s="150"/>
      <c r="AB11" s="150"/>
      <c r="AC11" s="150"/>
      <c r="AD11" s="150"/>
      <c r="AE11" s="150" t="s">
        <v>105</v>
      </c>
      <c r="AF11" s="150">
        <v>0</v>
      </c>
      <c r="AG11" s="150"/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outlineLevel="1" x14ac:dyDescent="0.25">
      <c r="A12" s="151"/>
      <c r="B12" s="157"/>
      <c r="C12" s="187" t="s">
        <v>107</v>
      </c>
      <c r="D12" s="162"/>
      <c r="E12" s="167"/>
      <c r="F12" s="169"/>
      <c r="G12" s="169"/>
      <c r="H12" s="169"/>
      <c r="I12" s="169"/>
      <c r="J12" s="169"/>
      <c r="K12" s="169"/>
      <c r="L12" s="169"/>
      <c r="M12" s="169"/>
      <c r="N12" s="160"/>
      <c r="O12" s="160"/>
      <c r="P12" s="160"/>
      <c r="Q12" s="160"/>
      <c r="R12" s="160"/>
      <c r="S12" s="160"/>
      <c r="T12" s="161"/>
      <c r="U12" s="160"/>
      <c r="V12" s="150"/>
      <c r="W12" s="150"/>
      <c r="X12" s="150"/>
      <c r="Y12" s="150"/>
      <c r="Z12" s="150"/>
      <c r="AA12" s="150"/>
      <c r="AB12" s="150"/>
      <c r="AC12" s="150"/>
      <c r="AD12" s="150"/>
      <c r="AE12" s="150" t="s">
        <v>105</v>
      </c>
      <c r="AF12" s="150">
        <v>0</v>
      </c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1" x14ac:dyDescent="0.25">
      <c r="A13" s="151"/>
      <c r="B13" s="157"/>
      <c r="C13" s="187" t="s">
        <v>108</v>
      </c>
      <c r="D13" s="162"/>
      <c r="E13" s="167"/>
      <c r="F13" s="169"/>
      <c r="G13" s="169"/>
      <c r="H13" s="169"/>
      <c r="I13" s="169"/>
      <c r="J13" s="169"/>
      <c r="K13" s="169"/>
      <c r="L13" s="169"/>
      <c r="M13" s="169"/>
      <c r="N13" s="160"/>
      <c r="O13" s="160"/>
      <c r="P13" s="160"/>
      <c r="Q13" s="160"/>
      <c r="R13" s="160"/>
      <c r="S13" s="160"/>
      <c r="T13" s="161"/>
      <c r="U13" s="160"/>
      <c r="V13" s="150"/>
      <c r="W13" s="150"/>
      <c r="X13" s="150"/>
      <c r="Y13" s="150"/>
      <c r="Z13" s="150"/>
      <c r="AA13" s="150"/>
      <c r="AB13" s="150"/>
      <c r="AC13" s="150"/>
      <c r="AD13" s="150"/>
      <c r="AE13" s="150" t="s">
        <v>105</v>
      </c>
      <c r="AF13" s="150">
        <v>0</v>
      </c>
      <c r="AG13" s="150"/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1" x14ac:dyDescent="0.25">
      <c r="A14" s="151"/>
      <c r="B14" s="157"/>
      <c r="C14" s="187" t="s">
        <v>109</v>
      </c>
      <c r="D14" s="162"/>
      <c r="E14" s="167"/>
      <c r="F14" s="169"/>
      <c r="G14" s="169"/>
      <c r="H14" s="169"/>
      <c r="I14" s="169"/>
      <c r="J14" s="169"/>
      <c r="K14" s="169"/>
      <c r="L14" s="169"/>
      <c r="M14" s="169"/>
      <c r="N14" s="160"/>
      <c r="O14" s="160"/>
      <c r="P14" s="160"/>
      <c r="Q14" s="160"/>
      <c r="R14" s="160"/>
      <c r="S14" s="160"/>
      <c r="T14" s="161"/>
      <c r="U14" s="160"/>
      <c r="V14" s="150"/>
      <c r="W14" s="150"/>
      <c r="X14" s="150"/>
      <c r="Y14" s="150"/>
      <c r="Z14" s="150"/>
      <c r="AA14" s="150"/>
      <c r="AB14" s="150"/>
      <c r="AC14" s="150"/>
      <c r="AD14" s="150"/>
      <c r="AE14" s="150" t="s">
        <v>105</v>
      </c>
      <c r="AF14" s="150">
        <v>0</v>
      </c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outlineLevel="1" x14ac:dyDescent="0.25">
      <c r="A15" s="151"/>
      <c r="B15" s="157"/>
      <c r="C15" s="187" t="s">
        <v>110</v>
      </c>
      <c r="D15" s="162"/>
      <c r="E15" s="167"/>
      <c r="F15" s="169"/>
      <c r="G15" s="169"/>
      <c r="H15" s="169"/>
      <c r="I15" s="169"/>
      <c r="J15" s="169"/>
      <c r="K15" s="169"/>
      <c r="L15" s="169"/>
      <c r="M15" s="169"/>
      <c r="N15" s="160"/>
      <c r="O15" s="160"/>
      <c r="P15" s="160"/>
      <c r="Q15" s="160"/>
      <c r="R15" s="160"/>
      <c r="S15" s="160"/>
      <c r="T15" s="161"/>
      <c r="U15" s="160"/>
      <c r="V15" s="150"/>
      <c r="W15" s="150"/>
      <c r="X15" s="150"/>
      <c r="Y15" s="150"/>
      <c r="Z15" s="150"/>
      <c r="AA15" s="150"/>
      <c r="AB15" s="150"/>
      <c r="AC15" s="150"/>
      <c r="AD15" s="150"/>
      <c r="AE15" s="150" t="s">
        <v>105</v>
      </c>
      <c r="AF15" s="150">
        <v>0</v>
      </c>
      <c r="AG15" s="150"/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1" x14ac:dyDescent="0.25">
      <c r="A16" s="151"/>
      <c r="B16" s="157"/>
      <c r="C16" s="187" t="s">
        <v>111</v>
      </c>
      <c r="D16" s="162"/>
      <c r="E16" s="167"/>
      <c r="F16" s="169"/>
      <c r="G16" s="169"/>
      <c r="H16" s="169"/>
      <c r="I16" s="169"/>
      <c r="J16" s="169"/>
      <c r="K16" s="169"/>
      <c r="L16" s="169"/>
      <c r="M16" s="169"/>
      <c r="N16" s="160"/>
      <c r="O16" s="160"/>
      <c r="P16" s="160"/>
      <c r="Q16" s="160"/>
      <c r="R16" s="160"/>
      <c r="S16" s="160"/>
      <c r="T16" s="161"/>
      <c r="U16" s="160"/>
      <c r="V16" s="150"/>
      <c r="W16" s="150"/>
      <c r="X16" s="150"/>
      <c r="Y16" s="150"/>
      <c r="Z16" s="150"/>
      <c r="AA16" s="150"/>
      <c r="AB16" s="150"/>
      <c r="AC16" s="150"/>
      <c r="AD16" s="150"/>
      <c r="AE16" s="150" t="s">
        <v>105</v>
      </c>
      <c r="AF16" s="150">
        <v>0</v>
      </c>
      <c r="AG16" s="150"/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1" x14ac:dyDescent="0.25">
      <c r="A17" s="151"/>
      <c r="B17" s="157"/>
      <c r="C17" s="187" t="s">
        <v>112</v>
      </c>
      <c r="D17" s="162"/>
      <c r="E17" s="167"/>
      <c r="F17" s="169"/>
      <c r="G17" s="169"/>
      <c r="H17" s="169"/>
      <c r="I17" s="169"/>
      <c r="J17" s="169"/>
      <c r="K17" s="169"/>
      <c r="L17" s="169"/>
      <c r="M17" s="169"/>
      <c r="N17" s="160"/>
      <c r="O17" s="160"/>
      <c r="P17" s="160"/>
      <c r="Q17" s="160"/>
      <c r="R17" s="160"/>
      <c r="S17" s="160"/>
      <c r="T17" s="161"/>
      <c r="U17" s="160"/>
      <c r="V17" s="150"/>
      <c r="W17" s="150"/>
      <c r="X17" s="150"/>
      <c r="Y17" s="150"/>
      <c r="Z17" s="150"/>
      <c r="AA17" s="150"/>
      <c r="AB17" s="150"/>
      <c r="AC17" s="150"/>
      <c r="AD17" s="150"/>
      <c r="AE17" s="150" t="s">
        <v>105</v>
      </c>
      <c r="AF17" s="150">
        <v>0</v>
      </c>
      <c r="AG17" s="150"/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1" x14ac:dyDescent="0.25">
      <c r="A18" s="151"/>
      <c r="B18" s="157"/>
      <c r="C18" s="187" t="s">
        <v>113</v>
      </c>
      <c r="D18" s="162"/>
      <c r="E18" s="167"/>
      <c r="F18" s="169"/>
      <c r="G18" s="169"/>
      <c r="H18" s="169"/>
      <c r="I18" s="169"/>
      <c r="J18" s="169"/>
      <c r="K18" s="169"/>
      <c r="L18" s="169"/>
      <c r="M18" s="169"/>
      <c r="N18" s="160"/>
      <c r="O18" s="160"/>
      <c r="P18" s="160"/>
      <c r="Q18" s="160"/>
      <c r="R18" s="160"/>
      <c r="S18" s="160"/>
      <c r="T18" s="161"/>
      <c r="U18" s="160"/>
      <c r="V18" s="150"/>
      <c r="W18" s="150"/>
      <c r="X18" s="150"/>
      <c r="Y18" s="150"/>
      <c r="Z18" s="150"/>
      <c r="AA18" s="150"/>
      <c r="AB18" s="150"/>
      <c r="AC18" s="150"/>
      <c r="AD18" s="150"/>
      <c r="AE18" s="150" t="s">
        <v>105</v>
      </c>
      <c r="AF18" s="150">
        <v>0</v>
      </c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outlineLevel="1" x14ac:dyDescent="0.25">
      <c r="A19" s="151"/>
      <c r="B19" s="157"/>
      <c r="C19" s="187" t="s">
        <v>114</v>
      </c>
      <c r="D19" s="162"/>
      <c r="E19" s="167"/>
      <c r="F19" s="169"/>
      <c r="G19" s="169"/>
      <c r="H19" s="169"/>
      <c r="I19" s="169"/>
      <c r="J19" s="169"/>
      <c r="K19" s="169"/>
      <c r="L19" s="169"/>
      <c r="M19" s="169"/>
      <c r="N19" s="160"/>
      <c r="O19" s="160"/>
      <c r="P19" s="160"/>
      <c r="Q19" s="160"/>
      <c r="R19" s="160"/>
      <c r="S19" s="160"/>
      <c r="T19" s="161"/>
      <c r="U19" s="160"/>
      <c r="V19" s="150"/>
      <c r="W19" s="150"/>
      <c r="X19" s="150"/>
      <c r="Y19" s="150"/>
      <c r="Z19" s="150"/>
      <c r="AA19" s="150"/>
      <c r="AB19" s="150"/>
      <c r="AC19" s="150"/>
      <c r="AD19" s="150"/>
      <c r="AE19" s="150" t="s">
        <v>105</v>
      </c>
      <c r="AF19" s="150">
        <v>0</v>
      </c>
      <c r="AG19" s="150"/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outlineLevel="1" x14ac:dyDescent="0.25">
      <c r="A20" s="151"/>
      <c r="B20" s="157"/>
      <c r="C20" s="187" t="s">
        <v>115</v>
      </c>
      <c r="D20" s="162"/>
      <c r="E20" s="167"/>
      <c r="F20" s="169"/>
      <c r="G20" s="169"/>
      <c r="H20" s="169"/>
      <c r="I20" s="169"/>
      <c r="J20" s="169"/>
      <c r="K20" s="169"/>
      <c r="L20" s="169"/>
      <c r="M20" s="169"/>
      <c r="N20" s="160"/>
      <c r="O20" s="160"/>
      <c r="P20" s="160"/>
      <c r="Q20" s="160"/>
      <c r="R20" s="160"/>
      <c r="S20" s="160"/>
      <c r="T20" s="161"/>
      <c r="U20" s="160"/>
      <c r="V20" s="150"/>
      <c r="W20" s="150"/>
      <c r="X20" s="150"/>
      <c r="Y20" s="150"/>
      <c r="Z20" s="150"/>
      <c r="AA20" s="150"/>
      <c r="AB20" s="150"/>
      <c r="AC20" s="150"/>
      <c r="AD20" s="150"/>
      <c r="AE20" s="150" t="s">
        <v>105</v>
      </c>
      <c r="AF20" s="150">
        <v>0</v>
      </c>
      <c r="AG20" s="150"/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outlineLevel="1" x14ac:dyDescent="0.25">
      <c r="A21" s="151"/>
      <c r="B21" s="157"/>
      <c r="C21" s="187" t="s">
        <v>116</v>
      </c>
      <c r="D21" s="162"/>
      <c r="E21" s="167"/>
      <c r="F21" s="169"/>
      <c r="G21" s="169"/>
      <c r="H21" s="169"/>
      <c r="I21" s="169"/>
      <c r="J21" s="169"/>
      <c r="K21" s="169"/>
      <c r="L21" s="169"/>
      <c r="M21" s="169"/>
      <c r="N21" s="160"/>
      <c r="O21" s="160"/>
      <c r="P21" s="160"/>
      <c r="Q21" s="160"/>
      <c r="R21" s="160"/>
      <c r="S21" s="160"/>
      <c r="T21" s="161"/>
      <c r="U21" s="160"/>
      <c r="V21" s="150"/>
      <c r="W21" s="150"/>
      <c r="X21" s="150"/>
      <c r="Y21" s="150"/>
      <c r="Z21" s="150"/>
      <c r="AA21" s="150"/>
      <c r="AB21" s="150"/>
      <c r="AC21" s="150"/>
      <c r="AD21" s="150"/>
      <c r="AE21" s="150" t="s">
        <v>105</v>
      </c>
      <c r="AF21" s="150">
        <v>0</v>
      </c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outlineLevel="1" x14ac:dyDescent="0.25">
      <c r="A22" s="151"/>
      <c r="B22" s="157"/>
      <c r="C22" s="187" t="s">
        <v>117</v>
      </c>
      <c r="D22" s="162"/>
      <c r="E22" s="167"/>
      <c r="F22" s="169"/>
      <c r="G22" s="169"/>
      <c r="H22" s="169"/>
      <c r="I22" s="169"/>
      <c r="J22" s="169"/>
      <c r="K22" s="169"/>
      <c r="L22" s="169"/>
      <c r="M22" s="169"/>
      <c r="N22" s="160"/>
      <c r="O22" s="160"/>
      <c r="P22" s="160"/>
      <c r="Q22" s="160"/>
      <c r="R22" s="160"/>
      <c r="S22" s="160"/>
      <c r="T22" s="161"/>
      <c r="U22" s="160"/>
      <c r="V22" s="150"/>
      <c r="W22" s="150"/>
      <c r="X22" s="150"/>
      <c r="Y22" s="150"/>
      <c r="Z22" s="150"/>
      <c r="AA22" s="150"/>
      <c r="AB22" s="150"/>
      <c r="AC22" s="150"/>
      <c r="AD22" s="150"/>
      <c r="AE22" s="150" t="s">
        <v>105</v>
      </c>
      <c r="AF22" s="150">
        <v>0</v>
      </c>
      <c r="AG22" s="150"/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outlineLevel="1" x14ac:dyDescent="0.25">
      <c r="A23" s="151"/>
      <c r="B23" s="157"/>
      <c r="C23" s="187" t="s">
        <v>118</v>
      </c>
      <c r="D23" s="162"/>
      <c r="E23" s="167"/>
      <c r="F23" s="169"/>
      <c r="G23" s="169"/>
      <c r="H23" s="169"/>
      <c r="I23" s="169"/>
      <c r="J23" s="169"/>
      <c r="K23" s="169"/>
      <c r="L23" s="169"/>
      <c r="M23" s="169"/>
      <c r="N23" s="160"/>
      <c r="O23" s="160"/>
      <c r="P23" s="160"/>
      <c r="Q23" s="160"/>
      <c r="R23" s="160"/>
      <c r="S23" s="160"/>
      <c r="T23" s="161"/>
      <c r="U23" s="160"/>
      <c r="V23" s="150"/>
      <c r="W23" s="150"/>
      <c r="X23" s="150"/>
      <c r="Y23" s="150"/>
      <c r="Z23" s="150"/>
      <c r="AA23" s="150"/>
      <c r="AB23" s="150"/>
      <c r="AC23" s="150"/>
      <c r="AD23" s="150"/>
      <c r="AE23" s="150" t="s">
        <v>105</v>
      </c>
      <c r="AF23" s="150">
        <v>0</v>
      </c>
      <c r="AG23" s="150"/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outlineLevel="1" x14ac:dyDescent="0.25">
      <c r="A24" s="151"/>
      <c r="B24" s="157"/>
      <c r="C24" s="187" t="s">
        <v>119</v>
      </c>
      <c r="D24" s="162"/>
      <c r="E24" s="167"/>
      <c r="F24" s="169"/>
      <c r="G24" s="169"/>
      <c r="H24" s="169"/>
      <c r="I24" s="169"/>
      <c r="J24" s="169"/>
      <c r="K24" s="169"/>
      <c r="L24" s="169"/>
      <c r="M24" s="169"/>
      <c r="N24" s="160"/>
      <c r="O24" s="160"/>
      <c r="P24" s="160"/>
      <c r="Q24" s="160"/>
      <c r="R24" s="160"/>
      <c r="S24" s="160"/>
      <c r="T24" s="161"/>
      <c r="U24" s="160"/>
      <c r="V24" s="150"/>
      <c r="W24" s="150"/>
      <c r="X24" s="150"/>
      <c r="Y24" s="150"/>
      <c r="Z24" s="150"/>
      <c r="AA24" s="150"/>
      <c r="AB24" s="150"/>
      <c r="AC24" s="150"/>
      <c r="AD24" s="150"/>
      <c r="AE24" s="150" t="s">
        <v>105</v>
      </c>
      <c r="AF24" s="150">
        <v>0</v>
      </c>
      <c r="AG24" s="150"/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outlineLevel="1" x14ac:dyDescent="0.25">
      <c r="A25" s="151"/>
      <c r="B25" s="157"/>
      <c r="C25" s="187" t="s">
        <v>120</v>
      </c>
      <c r="D25" s="162"/>
      <c r="E25" s="167"/>
      <c r="F25" s="169"/>
      <c r="G25" s="169"/>
      <c r="H25" s="169"/>
      <c r="I25" s="169"/>
      <c r="J25" s="169"/>
      <c r="K25" s="169"/>
      <c r="L25" s="169"/>
      <c r="M25" s="169"/>
      <c r="N25" s="160"/>
      <c r="O25" s="160"/>
      <c r="P25" s="160"/>
      <c r="Q25" s="160"/>
      <c r="R25" s="160"/>
      <c r="S25" s="160"/>
      <c r="T25" s="161"/>
      <c r="U25" s="160"/>
      <c r="V25" s="150"/>
      <c r="W25" s="150"/>
      <c r="X25" s="150"/>
      <c r="Y25" s="150"/>
      <c r="Z25" s="150"/>
      <c r="AA25" s="150"/>
      <c r="AB25" s="150"/>
      <c r="AC25" s="150"/>
      <c r="AD25" s="150"/>
      <c r="AE25" s="150" t="s">
        <v>105</v>
      </c>
      <c r="AF25" s="150">
        <v>0</v>
      </c>
      <c r="AG25" s="150"/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outlineLevel="1" x14ac:dyDescent="0.25">
      <c r="A26" s="151"/>
      <c r="B26" s="157"/>
      <c r="C26" s="187" t="s">
        <v>121</v>
      </c>
      <c r="D26" s="162"/>
      <c r="E26" s="167"/>
      <c r="F26" s="169"/>
      <c r="G26" s="169"/>
      <c r="H26" s="169"/>
      <c r="I26" s="169"/>
      <c r="J26" s="169"/>
      <c r="K26" s="169"/>
      <c r="L26" s="169"/>
      <c r="M26" s="169"/>
      <c r="N26" s="160"/>
      <c r="O26" s="160"/>
      <c r="P26" s="160"/>
      <c r="Q26" s="160"/>
      <c r="R26" s="160"/>
      <c r="S26" s="160"/>
      <c r="T26" s="161"/>
      <c r="U26" s="160"/>
      <c r="V26" s="150"/>
      <c r="W26" s="150"/>
      <c r="X26" s="150"/>
      <c r="Y26" s="150"/>
      <c r="Z26" s="150"/>
      <c r="AA26" s="150"/>
      <c r="AB26" s="150"/>
      <c r="AC26" s="150"/>
      <c r="AD26" s="150"/>
      <c r="AE26" s="150" t="s">
        <v>105</v>
      </c>
      <c r="AF26" s="150">
        <v>0</v>
      </c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outlineLevel="1" x14ac:dyDescent="0.25">
      <c r="A27" s="151"/>
      <c r="B27" s="157"/>
      <c r="C27" s="187" t="s">
        <v>122</v>
      </c>
      <c r="D27" s="162"/>
      <c r="E27" s="167"/>
      <c r="F27" s="169"/>
      <c r="G27" s="169"/>
      <c r="H27" s="169"/>
      <c r="I27" s="169"/>
      <c r="J27" s="169"/>
      <c r="K27" s="169"/>
      <c r="L27" s="169"/>
      <c r="M27" s="169"/>
      <c r="N27" s="160"/>
      <c r="O27" s="160"/>
      <c r="P27" s="160"/>
      <c r="Q27" s="160"/>
      <c r="R27" s="160"/>
      <c r="S27" s="160"/>
      <c r="T27" s="161"/>
      <c r="U27" s="160"/>
      <c r="V27" s="150"/>
      <c r="W27" s="150"/>
      <c r="X27" s="150"/>
      <c r="Y27" s="150"/>
      <c r="Z27" s="150"/>
      <c r="AA27" s="150"/>
      <c r="AB27" s="150"/>
      <c r="AC27" s="150"/>
      <c r="AD27" s="150"/>
      <c r="AE27" s="150" t="s">
        <v>105</v>
      </c>
      <c r="AF27" s="150">
        <v>0</v>
      </c>
      <c r="AG27" s="150"/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outlineLevel="1" x14ac:dyDescent="0.25">
      <c r="A28" s="151"/>
      <c r="B28" s="157"/>
      <c r="C28" s="187" t="s">
        <v>123</v>
      </c>
      <c r="D28" s="162"/>
      <c r="E28" s="167"/>
      <c r="F28" s="169"/>
      <c r="G28" s="169"/>
      <c r="H28" s="169"/>
      <c r="I28" s="169"/>
      <c r="J28" s="169"/>
      <c r="K28" s="169"/>
      <c r="L28" s="169"/>
      <c r="M28" s="169"/>
      <c r="N28" s="160"/>
      <c r="O28" s="160"/>
      <c r="P28" s="160"/>
      <c r="Q28" s="160"/>
      <c r="R28" s="160"/>
      <c r="S28" s="160"/>
      <c r="T28" s="161"/>
      <c r="U28" s="160"/>
      <c r="V28" s="150"/>
      <c r="W28" s="150"/>
      <c r="X28" s="150"/>
      <c r="Y28" s="150"/>
      <c r="Z28" s="150"/>
      <c r="AA28" s="150"/>
      <c r="AB28" s="150"/>
      <c r="AC28" s="150"/>
      <c r="AD28" s="150"/>
      <c r="AE28" s="150" t="s">
        <v>105</v>
      </c>
      <c r="AF28" s="150">
        <v>0</v>
      </c>
      <c r="AG28" s="150"/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outlineLevel="1" x14ac:dyDescent="0.25">
      <c r="A29" s="151"/>
      <c r="B29" s="157"/>
      <c r="C29" s="187" t="s">
        <v>124</v>
      </c>
      <c r="D29" s="162"/>
      <c r="E29" s="167"/>
      <c r="F29" s="169"/>
      <c r="G29" s="169"/>
      <c r="H29" s="169"/>
      <c r="I29" s="169"/>
      <c r="J29" s="169"/>
      <c r="K29" s="169"/>
      <c r="L29" s="169"/>
      <c r="M29" s="169"/>
      <c r="N29" s="160"/>
      <c r="O29" s="160"/>
      <c r="P29" s="160"/>
      <c r="Q29" s="160"/>
      <c r="R29" s="160"/>
      <c r="S29" s="160"/>
      <c r="T29" s="161"/>
      <c r="U29" s="160"/>
      <c r="V29" s="150"/>
      <c r="W29" s="150"/>
      <c r="X29" s="150"/>
      <c r="Y29" s="150"/>
      <c r="Z29" s="150"/>
      <c r="AA29" s="150"/>
      <c r="AB29" s="150"/>
      <c r="AC29" s="150"/>
      <c r="AD29" s="150"/>
      <c r="AE29" s="150" t="s">
        <v>105</v>
      </c>
      <c r="AF29" s="150">
        <v>0</v>
      </c>
      <c r="AG29" s="150"/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outlineLevel="1" x14ac:dyDescent="0.25">
      <c r="A30" s="151"/>
      <c r="B30" s="157"/>
      <c r="C30" s="187" t="s">
        <v>125</v>
      </c>
      <c r="D30" s="162"/>
      <c r="E30" s="167"/>
      <c r="F30" s="169"/>
      <c r="G30" s="169"/>
      <c r="H30" s="169"/>
      <c r="I30" s="169"/>
      <c r="J30" s="169"/>
      <c r="K30" s="169"/>
      <c r="L30" s="169"/>
      <c r="M30" s="169"/>
      <c r="N30" s="160"/>
      <c r="O30" s="160"/>
      <c r="P30" s="160"/>
      <c r="Q30" s="160"/>
      <c r="R30" s="160"/>
      <c r="S30" s="160"/>
      <c r="T30" s="161"/>
      <c r="U30" s="160"/>
      <c r="V30" s="150"/>
      <c r="W30" s="150"/>
      <c r="X30" s="150"/>
      <c r="Y30" s="150"/>
      <c r="Z30" s="150"/>
      <c r="AA30" s="150"/>
      <c r="AB30" s="150"/>
      <c r="AC30" s="150"/>
      <c r="AD30" s="150"/>
      <c r="AE30" s="150" t="s">
        <v>105</v>
      </c>
      <c r="AF30" s="150">
        <v>0</v>
      </c>
      <c r="AG30" s="150"/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outlineLevel="1" x14ac:dyDescent="0.25">
      <c r="A31" s="151"/>
      <c r="B31" s="157"/>
      <c r="C31" s="187" t="s">
        <v>126</v>
      </c>
      <c r="D31" s="162"/>
      <c r="E31" s="167"/>
      <c r="F31" s="169"/>
      <c r="G31" s="169"/>
      <c r="H31" s="169"/>
      <c r="I31" s="169"/>
      <c r="J31" s="169"/>
      <c r="K31" s="169"/>
      <c r="L31" s="169"/>
      <c r="M31" s="169"/>
      <c r="N31" s="160"/>
      <c r="O31" s="160"/>
      <c r="P31" s="160"/>
      <c r="Q31" s="160"/>
      <c r="R31" s="160"/>
      <c r="S31" s="160"/>
      <c r="T31" s="161"/>
      <c r="U31" s="160"/>
      <c r="V31" s="150"/>
      <c r="W31" s="150"/>
      <c r="X31" s="150"/>
      <c r="Y31" s="150"/>
      <c r="Z31" s="150"/>
      <c r="AA31" s="150"/>
      <c r="AB31" s="150"/>
      <c r="AC31" s="150"/>
      <c r="AD31" s="150"/>
      <c r="AE31" s="150" t="s">
        <v>105</v>
      </c>
      <c r="AF31" s="150">
        <v>0</v>
      </c>
      <c r="AG31" s="150"/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outlineLevel="1" x14ac:dyDescent="0.25">
      <c r="A32" s="151"/>
      <c r="B32" s="157"/>
      <c r="C32" s="187" t="s">
        <v>127</v>
      </c>
      <c r="D32" s="162"/>
      <c r="E32" s="167"/>
      <c r="F32" s="169"/>
      <c r="G32" s="169"/>
      <c r="H32" s="169"/>
      <c r="I32" s="169"/>
      <c r="J32" s="169"/>
      <c r="K32" s="169"/>
      <c r="L32" s="169"/>
      <c r="M32" s="169"/>
      <c r="N32" s="160"/>
      <c r="O32" s="160"/>
      <c r="P32" s="160"/>
      <c r="Q32" s="160"/>
      <c r="R32" s="160"/>
      <c r="S32" s="160"/>
      <c r="T32" s="161"/>
      <c r="U32" s="160"/>
      <c r="V32" s="150"/>
      <c r="W32" s="150"/>
      <c r="X32" s="150"/>
      <c r="Y32" s="150"/>
      <c r="Z32" s="150"/>
      <c r="AA32" s="150"/>
      <c r="AB32" s="150"/>
      <c r="AC32" s="150"/>
      <c r="AD32" s="150"/>
      <c r="AE32" s="150" t="s">
        <v>105</v>
      </c>
      <c r="AF32" s="150">
        <v>0</v>
      </c>
      <c r="AG32" s="150"/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outlineLevel="1" x14ac:dyDescent="0.25">
      <c r="A33" s="151"/>
      <c r="B33" s="157"/>
      <c r="C33" s="187" t="s">
        <v>128</v>
      </c>
      <c r="D33" s="162"/>
      <c r="E33" s="167"/>
      <c r="F33" s="169"/>
      <c r="G33" s="169"/>
      <c r="H33" s="169"/>
      <c r="I33" s="169"/>
      <c r="J33" s="169"/>
      <c r="K33" s="169"/>
      <c r="L33" s="169"/>
      <c r="M33" s="169"/>
      <c r="N33" s="160"/>
      <c r="O33" s="160"/>
      <c r="P33" s="160"/>
      <c r="Q33" s="160"/>
      <c r="R33" s="160"/>
      <c r="S33" s="160"/>
      <c r="T33" s="161"/>
      <c r="U33" s="160"/>
      <c r="V33" s="150"/>
      <c r="W33" s="150"/>
      <c r="X33" s="150"/>
      <c r="Y33" s="150"/>
      <c r="Z33" s="150"/>
      <c r="AA33" s="150"/>
      <c r="AB33" s="150"/>
      <c r="AC33" s="150"/>
      <c r="AD33" s="150"/>
      <c r="AE33" s="150" t="s">
        <v>105</v>
      </c>
      <c r="AF33" s="150">
        <v>0</v>
      </c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outlineLevel="1" x14ac:dyDescent="0.25">
      <c r="A34" s="151"/>
      <c r="B34" s="157"/>
      <c r="C34" s="187" t="s">
        <v>129</v>
      </c>
      <c r="D34" s="162"/>
      <c r="E34" s="167"/>
      <c r="F34" s="169"/>
      <c r="G34" s="169"/>
      <c r="H34" s="169"/>
      <c r="I34" s="169"/>
      <c r="J34" s="169"/>
      <c r="K34" s="169"/>
      <c r="L34" s="169"/>
      <c r="M34" s="169"/>
      <c r="N34" s="160"/>
      <c r="O34" s="160"/>
      <c r="P34" s="160"/>
      <c r="Q34" s="160"/>
      <c r="R34" s="160"/>
      <c r="S34" s="160"/>
      <c r="T34" s="161"/>
      <c r="U34" s="160"/>
      <c r="V34" s="150"/>
      <c r="W34" s="150"/>
      <c r="X34" s="150"/>
      <c r="Y34" s="150"/>
      <c r="Z34" s="150"/>
      <c r="AA34" s="150"/>
      <c r="AB34" s="150"/>
      <c r="AC34" s="150"/>
      <c r="AD34" s="150"/>
      <c r="AE34" s="150" t="s">
        <v>105</v>
      </c>
      <c r="AF34" s="150">
        <v>0</v>
      </c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outlineLevel="1" x14ac:dyDescent="0.25">
      <c r="A35" s="151"/>
      <c r="B35" s="157"/>
      <c r="C35" s="187" t="s">
        <v>130</v>
      </c>
      <c r="D35" s="162"/>
      <c r="E35" s="167"/>
      <c r="F35" s="169"/>
      <c r="G35" s="169"/>
      <c r="H35" s="169"/>
      <c r="I35" s="169"/>
      <c r="J35" s="169"/>
      <c r="K35" s="169"/>
      <c r="L35" s="169"/>
      <c r="M35" s="169"/>
      <c r="N35" s="160"/>
      <c r="O35" s="160"/>
      <c r="P35" s="160"/>
      <c r="Q35" s="160"/>
      <c r="R35" s="160"/>
      <c r="S35" s="160"/>
      <c r="T35" s="161"/>
      <c r="U35" s="160"/>
      <c r="V35" s="150"/>
      <c r="W35" s="150"/>
      <c r="X35" s="150"/>
      <c r="Y35" s="150"/>
      <c r="Z35" s="150"/>
      <c r="AA35" s="150"/>
      <c r="AB35" s="150"/>
      <c r="AC35" s="150"/>
      <c r="AD35" s="150"/>
      <c r="AE35" s="150" t="s">
        <v>105</v>
      </c>
      <c r="AF35" s="150">
        <v>0</v>
      </c>
      <c r="AG35" s="150"/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outlineLevel="1" x14ac:dyDescent="0.25">
      <c r="A36" s="151"/>
      <c r="B36" s="157"/>
      <c r="C36" s="187" t="s">
        <v>131</v>
      </c>
      <c r="D36" s="162"/>
      <c r="E36" s="167"/>
      <c r="F36" s="169"/>
      <c r="G36" s="169"/>
      <c r="H36" s="169"/>
      <c r="I36" s="169"/>
      <c r="J36" s="169"/>
      <c r="K36" s="169"/>
      <c r="L36" s="169"/>
      <c r="M36" s="169"/>
      <c r="N36" s="160"/>
      <c r="O36" s="160"/>
      <c r="P36" s="160"/>
      <c r="Q36" s="160"/>
      <c r="R36" s="160"/>
      <c r="S36" s="160"/>
      <c r="T36" s="161"/>
      <c r="U36" s="160"/>
      <c r="V36" s="150"/>
      <c r="W36" s="150"/>
      <c r="X36" s="150"/>
      <c r="Y36" s="150"/>
      <c r="Z36" s="150"/>
      <c r="AA36" s="150"/>
      <c r="AB36" s="150"/>
      <c r="AC36" s="150"/>
      <c r="AD36" s="150"/>
      <c r="AE36" s="150" t="s">
        <v>105</v>
      </c>
      <c r="AF36" s="150">
        <v>0</v>
      </c>
      <c r="AG36" s="150"/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outlineLevel="1" x14ac:dyDescent="0.25">
      <c r="A37" s="151"/>
      <c r="B37" s="157"/>
      <c r="C37" s="187" t="s">
        <v>132</v>
      </c>
      <c r="D37" s="162"/>
      <c r="E37" s="167"/>
      <c r="F37" s="169"/>
      <c r="G37" s="169"/>
      <c r="H37" s="169"/>
      <c r="I37" s="169"/>
      <c r="J37" s="169"/>
      <c r="K37" s="169"/>
      <c r="L37" s="169"/>
      <c r="M37" s="169"/>
      <c r="N37" s="160"/>
      <c r="O37" s="160"/>
      <c r="P37" s="160"/>
      <c r="Q37" s="160"/>
      <c r="R37" s="160"/>
      <c r="S37" s="160"/>
      <c r="T37" s="161"/>
      <c r="U37" s="160"/>
      <c r="V37" s="150"/>
      <c r="W37" s="150"/>
      <c r="X37" s="150"/>
      <c r="Y37" s="150"/>
      <c r="Z37" s="150"/>
      <c r="AA37" s="150"/>
      <c r="AB37" s="150"/>
      <c r="AC37" s="150"/>
      <c r="AD37" s="150"/>
      <c r="AE37" s="150" t="s">
        <v>105</v>
      </c>
      <c r="AF37" s="150">
        <v>0</v>
      </c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outlineLevel="1" x14ac:dyDescent="0.25">
      <c r="A38" s="151"/>
      <c r="B38" s="157"/>
      <c r="C38" s="187" t="s">
        <v>133</v>
      </c>
      <c r="D38" s="162"/>
      <c r="E38" s="167"/>
      <c r="F38" s="169"/>
      <c r="G38" s="169"/>
      <c r="H38" s="169"/>
      <c r="I38" s="169"/>
      <c r="J38" s="169"/>
      <c r="K38" s="169"/>
      <c r="L38" s="169"/>
      <c r="M38" s="169"/>
      <c r="N38" s="160"/>
      <c r="O38" s="160"/>
      <c r="P38" s="160"/>
      <c r="Q38" s="160"/>
      <c r="R38" s="160"/>
      <c r="S38" s="160"/>
      <c r="T38" s="161"/>
      <c r="U38" s="160"/>
      <c r="V38" s="150"/>
      <c r="W38" s="150"/>
      <c r="X38" s="150"/>
      <c r="Y38" s="150"/>
      <c r="Z38" s="150"/>
      <c r="AA38" s="150"/>
      <c r="AB38" s="150"/>
      <c r="AC38" s="150"/>
      <c r="AD38" s="150"/>
      <c r="AE38" s="150" t="s">
        <v>105</v>
      </c>
      <c r="AF38" s="150">
        <v>0</v>
      </c>
      <c r="AG38" s="150"/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outlineLevel="1" x14ac:dyDescent="0.25">
      <c r="A39" s="151"/>
      <c r="B39" s="157"/>
      <c r="C39" s="187" t="s">
        <v>134</v>
      </c>
      <c r="D39" s="162"/>
      <c r="E39" s="167"/>
      <c r="F39" s="169"/>
      <c r="G39" s="169"/>
      <c r="H39" s="169"/>
      <c r="I39" s="169"/>
      <c r="J39" s="169"/>
      <c r="K39" s="169"/>
      <c r="L39" s="169"/>
      <c r="M39" s="169"/>
      <c r="N39" s="160"/>
      <c r="O39" s="160"/>
      <c r="P39" s="160"/>
      <c r="Q39" s="160"/>
      <c r="R39" s="160"/>
      <c r="S39" s="160"/>
      <c r="T39" s="161"/>
      <c r="U39" s="160"/>
      <c r="V39" s="150"/>
      <c r="W39" s="150"/>
      <c r="X39" s="150"/>
      <c r="Y39" s="150"/>
      <c r="Z39" s="150"/>
      <c r="AA39" s="150"/>
      <c r="AB39" s="150"/>
      <c r="AC39" s="150"/>
      <c r="AD39" s="150"/>
      <c r="AE39" s="150" t="s">
        <v>105</v>
      </c>
      <c r="AF39" s="150">
        <v>0</v>
      </c>
      <c r="AG39" s="150"/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outlineLevel="1" x14ac:dyDescent="0.25">
      <c r="A40" s="151"/>
      <c r="B40" s="157"/>
      <c r="C40" s="187" t="s">
        <v>135</v>
      </c>
      <c r="D40" s="162"/>
      <c r="E40" s="167"/>
      <c r="F40" s="169"/>
      <c r="G40" s="169"/>
      <c r="H40" s="169"/>
      <c r="I40" s="169"/>
      <c r="J40" s="169"/>
      <c r="K40" s="169"/>
      <c r="L40" s="169"/>
      <c r="M40" s="169"/>
      <c r="N40" s="160"/>
      <c r="O40" s="160"/>
      <c r="P40" s="160"/>
      <c r="Q40" s="160"/>
      <c r="R40" s="160"/>
      <c r="S40" s="160"/>
      <c r="T40" s="161"/>
      <c r="U40" s="160"/>
      <c r="V40" s="150"/>
      <c r="W40" s="150"/>
      <c r="X40" s="150"/>
      <c r="Y40" s="150"/>
      <c r="Z40" s="150"/>
      <c r="AA40" s="150"/>
      <c r="AB40" s="150"/>
      <c r="AC40" s="150"/>
      <c r="AD40" s="150"/>
      <c r="AE40" s="150" t="s">
        <v>105</v>
      </c>
      <c r="AF40" s="150">
        <v>0</v>
      </c>
      <c r="AG40" s="150"/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outlineLevel="1" x14ac:dyDescent="0.25">
      <c r="A41" s="151"/>
      <c r="B41" s="157"/>
      <c r="C41" s="187" t="s">
        <v>136</v>
      </c>
      <c r="D41" s="162"/>
      <c r="E41" s="167"/>
      <c r="F41" s="169"/>
      <c r="G41" s="169"/>
      <c r="H41" s="169"/>
      <c r="I41" s="169"/>
      <c r="J41" s="169"/>
      <c r="K41" s="169"/>
      <c r="L41" s="169"/>
      <c r="M41" s="169"/>
      <c r="N41" s="160"/>
      <c r="O41" s="160"/>
      <c r="P41" s="160"/>
      <c r="Q41" s="160"/>
      <c r="R41" s="160"/>
      <c r="S41" s="160"/>
      <c r="T41" s="161"/>
      <c r="U41" s="160"/>
      <c r="V41" s="150"/>
      <c r="W41" s="150"/>
      <c r="X41" s="150"/>
      <c r="Y41" s="150"/>
      <c r="Z41" s="150"/>
      <c r="AA41" s="150"/>
      <c r="AB41" s="150"/>
      <c r="AC41" s="150"/>
      <c r="AD41" s="150"/>
      <c r="AE41" s="150" t="s">
        <v>105</v>
      </c>
      <c r="AF41" s="150">
        <v>0</v>
      </c>
      <c r="AG41" s="150"/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outlineLevel="1" x14ac:dyDescent="0.25">
      <c r="A42" s="151"/>
      <c r="B42" s="157"/>
      <c r="C42" s="187" t="s">
        <v>137</v>
      </c>
      <c r="D42" s="162"/>
      <c r="E42" s="167"/>
      <c r="F42" s="169"/>
      <c r="G42" s="169"/>
      <c r="H42" s="169"/>
      <c r="I42" s="169"/>
      <c r="J42" s="169"/>
      <c r="K42" s="169"/>
      <c r="L42" s="169"/>
      <c r="M42" s="169"/>
      <c r="N42" s="160"/>
      <c r="O42" s="160"/>
      <c r="P42" s="160"/>
      <c r="Q42" s="160"/>
      <c r="R42" s="160"/>
      <c r="S42" s="160"/>
      <c r="T42" s="161"/>
      <c r="U42" s="160"/>
      <c r="V42" s="150"/>
      <c r="W42" s="150"/>
      <c r="X42" s="150"/>
      <c r="Y42" s="150"/>
      <c r="Z42" s="150"/>
      <c r="AA42" s="150"/>
      <c r="AB42" s="150"/>
      <c r="AC42" s="150"/>
      <c r="AD42" s="150"/>
      <c r="AE42" s="150" t="s">
        <v>105</v>
      </c>
      <c r="AF42" s="150">
        <v>0</v>
      </c>
      <c r="AG42" s="150"/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outlineLevel="1" x14ac:dyDescent="0.25">
      <c r="A43" s="151"/>
      <c r="B43" s="157"/>
      <c r="C43" s="187" t="s">
        <v>138</v>
      </c>
      <c r="D43" s="162"/>
      <c r="E43" s="167"/>
      <c r="F43" s="169"/>
      <c r="G43" s="169"/>
      <c r="H43" s="169"/>
      <c r="I43" s="169"/>
      <c r="J43" s="169"/>
      <c r="K43" s="169"/>
      <c r="L43" s="169"/>
      <c r="M43" s="169"/>
      <c r="N43" s="160"/>
      <c r="O43" s="160"/>
      <c r="P43" s="160"/>
      <c r="Q43" s="160"/>
      <c r="R43" s="160"/>
      <c r="S43" s="160"/>
      <c r="T43" s="161"/>
      <c r="U43" s="160"/>
      <c r="V43" s="150"/>
      <c r="W43" s="150"/>
      <c r="X43" s="150"/>
      <c r="Y43" s="150"/>
      <c r="Z43" s="150"/>
      <c r="AA43" s="150"/>
      <c r="AB43" s="150"/>
      <c r="AC43" s="150"/>
      <c r="AD43" s="150"/>
      <c r="AE43" s="150" t="s">
        <v>105</v>
      </c>
      <c r="AF43" s="150">
        <v>0</v>
      </c>
      <c r="AG43" s="150"/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outlineLevel="1" x14ac:dyDescent="0.25">
      <c r="A44" s="151"/>
      <c r="B44" s="157"/>
      <c r="C44" s="187" t="s">
        <v>139</v>
      </c>
      <c r="D44" s="162"/>
      <c r="E44" s="167"/>
      <c r="F44" s="169"/>
      <c r="G44" s="169"/>
      <c r="H44" s="169"/>
      <c r="I44" s="169"/>
      <c r="J44" s="169"/>
      <c r="K44" s="169"/>
      <c r="L44" s="169"/>
      <c r="M44" s="169"/>
      <c r="N44" s="160"/>
      <c r="O44" s="160"/>
      <c r="P44" s="160"/>
      <c r="Q44" s="160"/>
      <c r="R44" s="160"/>
      <c r="S44" s="160"/>
      <c r="T44" s="161"/>
      <c r="U44" s="160"/>
      <c r="V44" s="150"/>
      <c r="W44" s="150"/>
      <c r="X44" s="150"/>
      <c r="Y44" s="150"/>
      <c r="Z44" s="150"/>
      <c r="AA44" s="150"/>
      <c r="AB44" s="150"/>
      <c r="AC44" s="150"/>
      <c r="AD44" s="150"/>
      <c r="AE44" s="150" t="s">
        <v>105</v>
      </c>
      <c r="AF44" s="150">
        <v>0</v>
      </c>
      <c r="AG44" s="150"/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outlineLevel="1" x14ac:dyDescent="0.25">
      <c r="A45" s="151"/>
      <c r="B45" s="157"/>
      <c r="C45" s="187" t="s">
        <v>140</v>
      </c>
      <c r="D45" s="162"/>
      <c r="E45" s="167"/>
      <c r="F45" s="169"/>
      <c r="G45" s="169"/>
      <c r="H45" s="169"/>
      <c r="I45" s="169"/>
      <c r="J45" s="169"/>
      <c r="K45" s="169"/>
      <c r="L45" s="169"/>
      <c r="M45" s="169"/>
      <c r="N45" s="160"/>
      <c r="O45" s="160"/>
      <c r="P45" s="160"/>
      <c r="Q45" s="160"/>
      <c r="R45" s="160"/>
      <c r="S45" s="160"/>
      <c r="T45" s="161"/>
      <c r="U45" s="160"/>
      <c r="V45" s="150"/>
      <c r="W45" s="150"/>
      <c r="X45" s="150"/>
      <c r="Y45" s="150"/>
      <c r="Z45" s="150"/>
      <c r="AA45" s="150"/>
      <c r="AB45" s="150"/>
      <c r="AC45" s="150"/>
      <c r="AD45" s="150"/>
      <c r="AE45" s="150" t="s">
        <v>105</v>
      </c>
      <c r="AF45" s="150">
        <v>0</v>
      </c>
      <c r="AG45" s="150"/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outlineLevel="1" x14ac:dyDescent="0.25">
      <c r="A46" s="151"/>
      <c r="B46" s="157"/>
      <c r="C46" s="187" t="s">
        <v>141</v>
      </c>
      <c r="D46" s="162"/>
      <c r="E46" s="167"/>
      <c r="F46" s="169"/>
      <c r="G46" s="169"/>
      <c r="H46" s="169"/>
      <c r="I46" s="169"/>
      <c r="J46" s="169"/>
      <c r="K46" s="169"/>
      <c r="L46" s="169"/>
      <c r="M46" s="169"/>
      <c r="N46" s="160"/>
      <c r="O46" s="160"/>
      <c r="P46" s="160"/>
      <c r="Q46" s="160"/>
      <c r="R46" s="160"/>
      <c r="S46" s="160"/>
      <c r="T46" s="161"/>
      <c r="U46" s="160"/>
      <c r="V46" s="150"/>
      <c r="W46" s="150"/>
      <c r="X46" s="150"/>
      <c r="Y46" s="150"/>
      <c r="Z46" s="150"/>
      <c r="AA46" s="150"/>
      <c r="AB46" s="150"/>
      <c r="AC46" s="150"/>
      <c r="AD46" s="150"/>
      <c r="AE46" s="150" t="s">
        <v>105</v>
      </c>
      <c r="AF46" s="150">
        <v>0</v>
      </c>
      <c r="AG46" s="150"/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ht="20" outlineLevel="1" x14ac:dyDescent="0.25">
      <c r="A47" s="151"/>
      <c r="B47" s="157"/>
      <c r="C47" s="187" t="s">
        <v>142</v>
      </c>
      <c r="D47" s="162"/>
      <c r="E47" s="167"/>
      <c r="F47" s="169"/>
      <c r="G47" s="169"/>
      <c r="H47" s="169"/>
      <c r="I47" s="169"/>
      <c r="J47" s="169"/>
      <c r="K47" s="169"/>
      <c r="L47" s="169"/>
      <c r="M47" s="169"/>
      <c r="N47" s="160"/>
      <c r="O47" s="160"/>
      <c r="P47" s="160"/>
      <c r="Q47" s="160"/>
      <c r="R47" s="160"/>
      <c r="S47" s="160"/>
      <c r="T47" s="161"/>
      <c r="U47" s="160"/>
      <c r="V47" s="150"/>
      <c r="W47" s="150"/>
      <c r="X47" s="150"/>
      <c r="Y47" s="150"/>
      <c r="Z47" s="150"/>
      <c r="AA47" s="150"/>
      <c r="AB47" s="150"/>
      <c r="AC47" s="150"/>
      <c r="AD47" s="150"/>
      <c r="AE47" s="150" t="s">
        <v>105</v>
      </c>
      <c r="AF47" s="150">
        <v>0</v>
      </c>
      <c r="AG47" s="150"/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ht="20" outlineLevel="1" x14ac:dyDescent="0.25">
      <c r="A48" s="151"/>
      <c r="B48" s="157"/>
      <c r="C48" s="187" t="s">
        <v>143</v>
      </c>
      <c r="D48" s="162"/>
      <c r="E48" s="167"/>
      <c r="F48" s="169"/>
      <c r="G48" s="169"/>
      <c r="H48" s="169"/>
      <c r="I48" s="169"/>
      <c r="J48" s="169"/>
      <c r="K48" s="169"/>
      <c r="L48" s="169"/>
      <c r="M48" s="169"/>
      <c r="N48" s="160"/>
      <c r="O48" s="160"/>
      <c r="P48" s="160"/>
      <c r="Q48" s="160"/>
      <c r="R48" s="160"/>
      <c r="S48" s="160"/>
      <c r="T48" s="161"/>
      <c r="U48" s="160"/>
      <c r="V48" s="150"/>
      <c r="W48" s="150"/>
      <c r="X48" s="150"/>
      <c r="Y48" s="150"/>
      <c r="Z48" s="150"/>
      <c r="AA48" s="150"/>
      <c r="AB48" s="150"/>
      <c r="AC48" s="150"/>
      <c r="AD48" s="150"/>
      <c r="AE48" s="150" t="s">
        <v>105</v>
      </c>
      <c r="AF48" s="150">
        <v>0</v>
      </c>
      <c r="AG48" s="150"/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60" ht="20" outlineLevel="1" x14ac:dyDescent="0.25">
      <c r="A49" s="151"/>
      <c r="B49" s="157"/>
      <c r="C49" s="187" t="s">
        <v>144</v>
      </c>
      <c r="D49" s="162"/>
      <c r="E49" s="167"/>
      <c r="F49" s="169"/>
      <c r="G49" s="169"/>
      <c r="H49" s="169"/>
      <c r="I49" s="169"/>
      <c r="J49" s="169"/>
      <c r="K49" s="169"/>
      <c r="L49" s="169"/>
      <c r="M49" s="169"/>
      <c r="N49" s="160"/>
      <c r="O49" s="160"/>
      <c r="P49" s="160"/>
      <c r="Q49" s="160"/>
      <c r="R49" s="160"/>
      <c r="S49" s="160"/>
      <c r="T49" s="161"/>
      <c r="U49" s="160"/>
      <c r="V49" s="150"/>
      <c r="W49" s="150"/>
      <c r="X49" s="150"/>
      <c r="Y49" s="150"/>
      <c r="Z49" s="150"/>
      <c r="AA49" s="150"/>
      <c r="AB49" s="150"/>
      <c r="AC49" s="150"/>
      <c r="AD49" s="150"/>
      <c r="AE49" s="150" t="s">
        <v>105</v>
      </c>
      <c r="AF49" s="150">
        <v>0</v>
      </c>
      <c r="AG49" s="150"/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ht="20" outlineLevel="1" x14ac:dyDescent="0.25">
      <c r="A50" s="151"/>
      <c r="B50" s="157"/>
      <c r="C50" s="187" t="s">
        <v>145</v>
      </c>
      <c r="D50" s="162"/>
      <c r="E50" s="167"/>
      <c r="F50" s="169"/>
      <c r="G50" s="169"/>
      <c r="H50" s="169"/>
      <c r="I50" s="169"/>
      <c r="J50" s="169"/>
      <c r="K50" s="169"/>
      <c r="L50" s="169"/>
      <c r="M50" s="169"/>
      <c r="N50" s="160"/>
      <c r="O50" s="160"/>
      <c r="P50" s="160"/>
      <c r="Q50" s="160"/>
      <c r="R50" s="160"/>
      <c r="S50" s="160"/>
      <c r="T50" s="161"/>
      <c r="U50" s="160"/>
      <c r="V50" s="150"/>
      <c r="W50" s="150"/>
      <c r="X50" s="150"/>
      <c r="Y50" s="150"/>
      <c r="Z50" s="150"/>
      <c r="AA50" s="150"/>
      <c r="AB50" s="150"/>
      <c r="AC50" s="150"/>
      <c r="AD50" s="150"/>
      <c r="AE50" s="150" t="s">
        <v>105</v>
      </c>
      <c r="AF50" s="150">
        <v>0</v>
      </c>
      <c r="AG50" s="150"/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x14ac:dyDescent="0.25">
      <c r="A51" s="152" t="s">
        <v>100</v>
      </c>
      <c r="B51" s="158" t="s">
        <v>61</v>
      </c>
      <c r="C51" s="188" t="s">
        <v>62</v>
      </c>
      <c r="D51" s="163"/>
      <c r="E51" s="168"/>
      <c r="F51" s="170"/>
      <c r="G51" s="170">
        <f>SUM(G52:G64)</f>
        <v>0</v>
      </c>
      <c r="H51" s="170"/>
      <c r="I51" s="170">
        <f>SUM(I52:I64)</f>
        <v>3548.2</v>
      </c>
      <c r="J51" s="170"/>
      <c r="K51" s="170">
        <f>SUM(K52:K64)</f>
        <v>29474.6</v>
      </c>
      <c r="L51" s="170"/>
      <c r="M51" s="170">
        <f>SUM(M52:M64)</f>
        <v>0</v>
      </c>
      <c r="N51" s="164"/>
      <c r="O51" s="164">
        <f>SUM(O52:O64)</f>
        <v>0.33200000000000002</v>
      </c>
      <c r="P51" s="164"/>
      <c r="Q51" s="164">
        <f>SUM(Q52:Q64)</f>
        <v>0</v>
      </c>
      <c r="R51" s="164"/>
      <c r="S51" s="164"/>
      <c r="T51" s="165"/>
      <c r="U51" s="164">
        <f>SUM(U52:U64)</f>
        <v>70.429999999999993</v>
      </c>
      <c r="AE51" t="s">
        <v>101</v>
      </c>
    </row>
    <row r="52" spans="1:60" outlineLevel="1" x14ac:dyDescent="0.25">
      <c r="A52" s="151">
        <v>2</v>
      </c>
      <c r="B52" s="157" t="s">
        <v>146</v>
      </c>
      <c r="C52" s="186" t="s">
        <v>147</v>
      </c>
      <c r="D52" s="159" t="s">
        <v>148</v>
      </c>
      <c r="E52" s="166">
        <v>104</v>
      </c>
      <c r="F52" s="169"/>
      <c r="G52" s="169">
        <f>+F52*E52</f>
        <v>0</v>
      </c>
      <c r="H52" s="169">
        <v>23.16</v>
      </c>
      <c r="I52" s="169">
        <f>ROUND(E52*H52,2)</f>
        <v>2408.64</v>
      </c>
      <c r="J52" s="169">
        <v>193.84</v>
      </c>
      <c r="K52" s="169">
        <f>ROUND(E52*J52,2)</f>
        <v>20159.36</v>
      </c>
      <c r="L52" s="169">
        <v>21</v>
      </c>
      <c r="M52" s="169">
        <f>G52*(1+L52/100)</f>
        <v>0</v>
      </c>
      <c r="N52" s="160">
        <v>2.2699999999999999E-3</v>
      </c>
      <c r="O52" s="160">
        <f>ROUND(E52*N52,5)</f>
        <v>0.23608000000000001</v>
      </c>
      <c r="P52" s="160">
        <v>0</v>
      </c>
      <c r="Q52" s="160">
        <f>ROUND(E52*P52,5)</f>
        <v>0</v>
      </c>
      <c r="R52" s="160"/>
      <c r="S52" s="160"/>
      <c r="T52" s="161">
        <v>0.38600000000000001</v>
      </c>
      <c r="U52" s="160">
        <f>ROUND(E52*T52,2)</f>
        <v>40.14</v>
      </c>
      <c r="V52" s="150"/>
      <c r="W52" s="150"/>
      <c r="X52" s="150"/>
      <c r="Y52" s="150"/>
      <c r="Z52" s="150"/>
      <c r="AA52" s="150"/>
      <c r="AB52" s="150"/>
      <c r="AC52" s="150"/>
      <c r="AD52" s="150"/>
      <c r="AE52" s="150" t="s">
        <v>103</v>
      </c>
      <c r="AF52" s="150"/>
      <c r="AG52" s="150"/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</row>
    <row r="53" spans="1:60" outlineLevel="1" x14ac:dyDescent="0.25">
      <c r="A53" s="151"/>
      <c r="B53" s="157"/>
      <c r="C53" s="187" t="s">
        <v>149</v>
      </c>
      <c r="D53" s="162"/>
      <c r="E53" s="167"/>
      <c r="F53" s="169"/>
      <c r="G53" s="169"/>
      <c r="H53" s="169"/>
      <c r="I53" s="169"/>
      <c r="J53" s="169"/>
      <c r="K53" s="169"/>
      <c r="L53" s="169"/>
      <c r="M53" s="169"/>
      <c r="N53" s="160"/>
      <c r="O53" s="160"/>
      <c r="P53" s="160"/>
      <c r="Q53" s="160"/>
      <c r="R53" s="160"/>
      <c r="S53" s="160"/>
      <c r="T53" s="161"/>
      <c r="U53" s="160"/>
      <c r="V53" s="150"/>
      <c r="W53" s="150"/>
      <c r="X53" s="150"/>
      <c r="Y53" s="150"/>
      <c r="Z53" s="150"/>
      <c r="AA53" s="150"/>
      <c r="AB53" s="150"/>
      <c r="AC53" s="150"/>
      <c r="AD53" s="150"/>
      <c r="AE53" s="150" t="s">
        <v>105</v>
      </c>
      <c r="AF53" s="150">
        <v>0</v>
      </c>
      <c r="AG53" s="150"/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 outlineLevel="1" x14ac:dyDescent="0.25">
      <c r="A54" s="151"/>
      <c r="B54" s="157"/>
      <c r="C54" s="187" t="s">
        <v>150</v>
      </c>
      <c r="D54" s="162"/>
      <c r="E54" s="167"/>
      <c r="F54" s="169"/>
      <c r="G54" s="169"/>
      <c r="H54" s="169"/>
      <c r="I54" s="169"/>
      <c r="J54" s="169"/>
      <c r="K54" s="169"/>
      <c r="L54" s="169"/>
      <c r="M54" s="169"/>
      <c r="N54" s="160"/>
      <c r="O54" s="160"/>
      <c r="P54" s="160"/>
      <c r="Q54" s="160"/>
      <c r="R54" s="160"/>
      <c r="S54" s="160"/>
      <c r="T54" s="161"/>
      <c r="U54" s="160"/>
      <c r="V54" s="150"/>
      <c r="W54" s="150"/>
      <c r="X54" s="150"/>
      <c r="Y54" s="150"/>
      <c r="Z54" s="150"/>
      <c r="AA54" s="150"/>
      <c r="AB54" s="150"/>
      <c r="AC54" s="150"/>
      <c r="AD54" s="150"/>
      <c r="AE54" s="150" t="s">
        <v>105</v>
      </c>
      <c r="AF54" s="150">
        <v>0</v>
      </c>
      <c r="AG54" s="150"/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</row>
    <row r="55" spans="1:60" outlineLevel="1" x14ac:dyDescent="0.25">
      <c r="A55" s="151"/>
      <c r="B55" s="157"/>
      <c r="C55" s="187" t="s">
        <v>139</v>
      </c>
      <c r="D55" s="162"/>
      <c r="E55" s="167"/>
      <c r="F55" s="169"/>
      <c r="G55" s="169"/>
      <c r="H55" s="169"/>
      <c r="I55" s="169"/>
      <c r="J55" s="169"/>
      <c r="K55" s="169"/>
      <c r="L55" s="169"/>
      <c r="M55" s="169"/>
      <c r="N55" s="160"/>
      <c r="O55" s="160"/>
      <c r="P55" s="160"/>
      <c r="Q55" s="160"/>
      <c r="R55" s="160"/>
      <c r="S55" s="160"/>
      <c r="T55" s="161"/>
      <c r="U55" s="160"/>
      <c r="V55" s="150"/>
      <c r="W55" s="150"/>
      <c r="X55" s="150"/>
      <c r="Y55" s="150"/>
      <c r="Z55" s="150"/>
      <c r="AA55" s="150"/>
      <c r="AB55" s="150"/>
      <c r="AC55" s="150"/>
      <c r="AD55" s="150"/>
      <c r="AE55" s="150" t="s">
        <v>105</v>
      </c>
      <c r="AF55" s="150">
        <v>0</v>
      </c>
      <c r="AG55" s="150"/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</row>
    <row r="56" spans="1:60" outlineLevel="1" x14ac:dyDescent="0.25">
      <c r="A56" s="151"/>
      <c r="B56" s="157"/>
      <c r="C56" s="187" t="s">
        <v>151</v>
      </c>
      <c r="D56" s="162"/>
      <c r="E56" s="167">
        <v>104</v>
      </c>
      <c r="F56" s="169"/>
      <c r="G56" s="169"/>
      <c r="H56" s="169"/>
      <c r="I56" s="169"/>
      <c r="J56" s="169"/>
      <c r="K56" s="169"/>
      <c r="L56" s="169"/>
      <c r="M56" s="169"/>
      <c r="N56" s="160"/>
      <c r="O56" s="160"/>
      <c r="P56" s="160"/>
      <c r="Q56" s="160"/>
      <c r="R56" s="160"/>
      <c r="S56" s="160"/>
      <c r="T56" s="161"/>
      <c r="U56" s="160"/>
      <c r="V56" s="150"/>
      <c r="W56" s="150"/>
      <c r="X56" s="150"/>
      <c r="Y56" s="150"/>
      <c r="Z56" s="150"/>
      <c r="AA56" s="150"/>
      <c r="AB56" s="150"/>
      <c r="AC56" s="150"/>
      <c r="AD56" s="150"/>
      <c r="AE56" s="150" t="s">
        <v>105</v>
      </c>
      <c r="AF56" s="150">
        <v>0</v>
      </c>
      <c r="AG56" s="150"/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</row>
    <row r="57" spans="1:60" outlineLevel="1" x14ac:dyDescent="0.25">
      <c r="A57" s="151">
        <v>3</v>
      </c>
      <c r="B57" s="157" t="s">
        <v>152</v>
      </c>
      <c r="C57" s="186" t="s">
        <v>153</v>
      </c>
      <c r="D57" s="159" t="s">
        <v>148</v>
      </c>
      <c r="E57" s="166">
        <v>104</v>
      </c>
      <c r="F57" s="169"/>
      <c r="G57" s="169">
        <f>+F57*E57</f>
        <v>0</v>
      </c>
      <c r="H57" s="169">
        <v>0</v>
      </c>
      <c r="I57" s="169">
        <f>ROUND(E57*H57,2)</f>
        <v>0</v>
      </c>
      <c r="J57" s="169">
        <v>59.2</v>
      </c>
      <c r="K57" s="169">
        <f>ROUND(E57*J57,2)</f>
        <v>6156.8</v>
      </c>
      <c r="L57" s="169">
        <v>21</v>
      </c>
      <c r="M57" s="169">
        <f>G57*(1+L57/100)</f>
        <v>0</v>
      </c>
      <c r="N57" s="160">
        <v>0</v>
      </c>
      <c r="O57" s="160">
        <f>ROUND(E57*N57,5)</f>
        <v>0</v>
      </c>
      <c r="P57" s="160">
        <v>0</v>
      </c>
      <c r="Q57" s="160">
        <f>ROUND(E57*P57,5)</f>
        <v>0</v>
      </c>
      <c r="R57" s="160"/>
      <c r="S57" s="160"/>
      <c r="T57" s="161">
        <v>0.13</v>
      </c>
      <c r="U57" s="160">
        <f>ROUND(E57*T57,2)</f>
        <v>13.52</v>
      </c>
      <c r="V57" s="150"/>
      <c r="W57" s="150"/>
      <c r="X57" s="150"/>
      <c r="Y57" s="150"/>
      <c r="Z57" s="150"/>
      <c r="AA57" s="150"/>
      <c r="AB57" s="150"/>
      <c r="AC57" s="150"/>
      <c r="AD57" s="150"/>
      <c r="AE57" s="150" t="s">
        <v>103</v>
      </c>
      <c r="AF57" s="150"/>
      <c r="AG57" s="150"/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</row>
    <row r="58" spans="1:60" outlineLevel="1" x14ac:dyDescent="0.25">
      <c r="A58" s="151"/>
      <c r="B58" s="157"/>
      <c r="C58" s="187" t="s">
        <v>151</v>
      </c>
      <c r="D58" s="162"/>
      <c r="E58" s="167">
        <v>104</v>
      </c>
      <c r="F58" s="169"/>
      <c r="G58" s="169"/>
      <c r="H58" s="169"/>
      <c r="I58" s="169"/>
      <c r="J58" s="169"/>
      <c r="K58" s="169"/>
      <c r="L58" s="169"/>
      <c r="M58" s="169"/>
      <c r="N58" s="160"/>
      <c r="O58" s="160"/>
      <c r="P58" s="160"/>
      <c r="Q58" s="160"/>
      <c r="R58" s="160"/>
      <c r="S58" s="160"/>
      <c r="T58" s="161"/>
      <c r="U58" s="160"/>
      <c r="V58" s="150"/>
      <c r="W58" s="150"/>
      <c r="X58" s="150"/>
      <c r="Y58" s="150"/>
      <c r="Z58" s="150"/>
      <c r="AA58" s="150"/>
      <c r="AB58" s="150"/>
      <c r="AC58" s="150"/>
      <c r="AD58" s="150"/>
      <c r="AE58" s="150" t="s">
        <v>105</v>
      </c>
      <c r="AF58" s="150">
        <v>0</v>
      </c>
      <c r="AG58" s="150"/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</row>
    <row r="59" spans="1:60" outlineLevel="1" x14ac:dyDescent="0.25">
      <c r="A59" s="151">
        <v>4</v>
      </c>
      <c r="B59" s="157" t="s">
        <v>154</v>
      </c>
      <c r="C59" s="186" t="s">
        <v>155</v>
      </c>
      <c r="D59" s="159" t="s">
        <v>156</v>
      </c>
      <c r="E59" s="166">
        <v>4</v>
      </c>
      <c r="F59" s="169"/>
      <c r="G59" s="169">
        <f>+F59*E59</f>
        <v>0</v>
      </c>
      <c r="H59" s="169">
        <v>239.2</v>
      </c>
      <c r="I59" s="169">
        <f>ROUND(E59*H59,2)</f>
        <v>956.8</v>
      </c>
      <c r="J59" s="169">
        <v>260.8</v>
      </c>
      <c r="K59" s="169">
        <f>ROUND(E59*J59,2)</f>
        <v>1043.2</v>
      </c>
      <c r="L59" s="169">
        <v>21</v>
      </c>
      <c r="M59" s="169">
        <f>G59*(1+L59/100)</f>
        <v>0</v>
      </c>
      <c r="N59" s="160">
        <v>0</v>
      </c>
      <c r="O59" s="160">
        <f>ROUND(E59*N59,5)</f>
        <v>0</v>
      </c>
      <c r="P59" s="160">
        <v>0</v>
      </c>
      <c r="Q59" s="160">
        <f>ROUND(E59*P59,5)</f>
        <v>0</v>
      </c>
      <c r="R59" s="160"/>
      <c r="S59" s="160"/>
      <c r="T59" s="161">
        <v>3.9289999999999998</v>
      </c>
      <c r="U59" s="160">
        <f>ROUND(E59*T59,2)</f>
        <v>15.72</v>
      </c>
      <c r="V59" s="150"/>
      <c r="W59" s="150"/>
      <c r="X59" s="150"/>
      <c r="Y59" s="150"/>
      <c r="Z59" s="150"/>
      <c r="AA59" s="150"/>
      <c r="AB59" s="150"/>
      <c r="AC59" s="150"/>
      <c r="AD59" s="150"/>
      <c r="AE59" s="150" t="s">
        <v>103</v>
      </c>
      <c r="AF59" s="150"/>
      <c r="AG59" s="150"/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</row>
    <row r="60" spans="1:60" outlineLevel="1" x14ac:dyDescent="0.25">
      <c r="A60" s="151"/>
      <c r="B60" s="157"/>
      <c r="C60" s="187" t="s">
        <v>157</v>
      </c>
      <c r="D60" s="162"/>
      <c r="E60" s="167"/>
      <c r="F60" s="169"/>
      <c r="G60" s="169"/>
      <c r="H60" s="169"/>
      <c r="I60" s="169"/>
      <c r="J60" s="169"/>
      <c r="K60" s="169"/>
      <c r="L60" s="169"/>
      <c r="M60" s="169"/>
      <c r="N60" s="160"/>
      <c r="O60" s="160"/>
      <c r="P60" s="160"/>
      <c r="Q60" s="160"/>
      <c r="R60" s="160"/>
      <c r="S60" s="160"/>
      <c r="T60" s="161"/>
      <c r="U60" s="160"/>
      <c r="V60" s="150"/>
      <c r="W60" s="150"/>
      <c r="X60" s="150"/>
      <c r="Y60" s="150"/>
      <c r="Z60" s="150"/>
      <c r="AA60" s="150"/>
      <c r="AB60" s="150"/>
      <c r="AC60" s="150"/>
      <c r="AD60" s="150"/>
      <c r="AE60" s="150" t="s">
        <v>105</v>
      </c>
      <c r="AF60" s="150">
        <v>0</v>
      </c>
      <c r="AG60" s="150"/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</row>
    <row r="61" spans="1:60" outlineLevel="1" x14ac:dyDescent="0.25">
      <c r="A61" s="151"/>
      <c r="B61" s="157"/>
      <c r="C61" s="187" t="s">
        <v>61</v>
      </c>
      <c r="D61" s="162"/>
      <c r="E61" s="167">
        <v>4</v>
      </c>
      <c r="F61" s="169"/>
      <c r="G61" s="169"/>
      <c r="H61" s="169"/>
      <c r="I61" s="169"/>
      <c r="J61" s="169"/>
      <c r="K61" s="169"/>
      <c r="L61" s="169"/>
      <c r="M61" s="169"/>
      <c r="N61" s="160"/>
      <c r="O61" s="160"/>
      <c r="P61" s="160"/>
      <c r="Q61" s="160"/>
      <c r="R61" s="160"/>
      <c r="S61" s="160"/>
      <c r="T61" s="161"/>
      <c r="U61" s="160"/>
      <c r="V61" s="150"/>
      <c r="W61" s="150"/>
      <c r="X61" s="150"/>
      <c r="Y61" s="150"/>
      <c r="Z61" s="150"/>
      <c r="AA61" s="150"/>
      <c r="AB61" s="150"/>
      <c r="AC61" s="150"/>
      <c r="AD61" s="150"/>
      <c r="AE61" s="150" t="s">
        <v>105</v>
      </c>
      <c r="AF61" s="150">
        <v>0</v>
      </c>
      <c r="AG61" s="150"/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</row>
    <row r="62" spans="1:60" ht="20" outlineLevel="1" x14ac:dyDescent="0.25">
      <c r="A62" s="151">
        <v>5</v>
      </c>
      <c r="B62" s="157" t="s">
        <v>158</v>
      </c>
      <c r="C62" s="186" t="s">
        <v>159</v>
      </c>
      <c r="D62" s="159" t="s">
        <v>160</v>
      </c>
      <c r="E62" s="166">
        <v>4</v>
      </c>
      <c r="F62" s="169"/>
      <c r="G62" s="169">
        <f>+F62*E62</f>
        <v>0</v>
      </c>
      <c r="H62" s="169">
        <v>45.69</v>
      </c>
      <c r="I62" s="169">
        <f>ROUND(E62*H62,2)</f>
        <v>182.76</v>
      </c>
      <c r="J62" s="169">
        <v>528.80999999999995</v>
      </c>
      <c r="K62" s="169">
        <f>ROUND(E62*J62,2)</f>
        <v>2115.2399999999998</v>
      </c>
      <c r="L62" s="169">
        <v>21</v>
      </c>
      <c r="M62" s="169">
        <f>G62*(1+L62/100)</f>
        <v>0</v>
      </c>
      <c r="N62" s="160">
        <v>2.3980000000000001E-2</v>
      </c>
      <c r="O62" s="160">
        <f>ROUND(E62*N62,5)</f>
        <v>9.5920000000000005E-2</v>
      </c>
      <c r="P62" s="160">
        <v>0</v>
      </c>
      <c r="Q62" s="160">
        <f>ROUND(E62*P62,5)</f>
        <v>0</v>
      </c>
      <c r="R62" s="160"/>
      <c r="S62" s="160"/>
      <c r="T62" s="161">
        <v>0.26179000000000002</v>
      </c>
      <c r="U62" s="160">
        <f>ROUND(E62*T62,2)</f>
        <v>1.05</v>
      </c>
      <c r="V62" s="150"/>
      <c r="W62" s="150"/>
      <c r="X62" s="150"/>
      <c r="Y62" s="150"/>
      <c r="Z62" s="150"/>
      <c r="AA62" s="150"/>
      <c r="AB62" s="150"/>
      <c r="AC62" s="150"/>
      <c r="AD62" s="150"/>
      <c r="AE62" s="150" t="s">
        <v>161</v>
      </c>
      <c r="AF62" s="150"/>
      <c r="AG62" s="150"/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</row>
    <row r="63" spans="1:60" outlineLevel="1" x14ac:dyDescent="0.25">
      <c r="A63" s="151"/>
      <c r="B63" s="157"/>
      <c r="C63" s="187" t="s">
        <v>162</v>
      </c>
      <c r="D63" s="162"/>
      <c r="E63" s="167"/>
      <c r="F63" s="169"/>
      <c r="G63" s="169"/>
      <c r="H63" s="169"/>
      <c r="I63" s="169"/>
      <c r="J63" s="169"/>
      <c r="K63" s="169"/>
      <c r="L63" s="169"/>
      <c r="M63" s="169"/>
      <c r="N63" s="160"/>
      <c r="O63" s="160"/>
      <c r="P63" s="160"/>
      <c r="Q63" s="160"/>
      <c r="R63" s="160"/>
      <c r="S63" s="160"/>
      <c r="T63" s="161"/>
      <c r="U63" s="160"/>
      <c r="V63" s="150"/>
      <c r="W63" s="150"/>
      <c r="X63" s="150"/>
      <c r="Y63" s="150"/>
      <c r="Z63" s="150"/>
      <c r="AA63" s="150"/>
      <c r="AB63" s="150"/>
      <c r="AC63" s="150"/>
      <c r="AD63" s="150"/>
      <c r="AE63" s="150" t="s">
        <v>105</v>
      </c>
      <c r="AF63" s="150">
        <v>0</v>
      </c>
      <c r="AG63" s="150"/>
      <c r="AH63" s="150"/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</row>
    <row r="64" spans="1:60" outlineLevel="1" x14ac:dyDescent="0.25">
      <c r="A64" s="151"/>
      <c r="B64" s="157"/>
      <c r="C64" s="187" t="s">
        <v>61</v>
      </c>
      <c r="D64" s="162"/>
      <c r="E64" s="167">
        <v>4</v>
      </c>
      <c r="F64" s="169"/>
      <c r="G64" s="169"/>
      <c r="H64" s="169"/>
      <c r="I64" s="169"/>
      <c r="J64" s="169"/>
      <c r="K64" s="169"/>
      <c r="L64" s="169"/>
      <c r="M64" s="169"/>
      <c r="N64" s="160"/>
      <c r="O64" s="160"/>
      <c r="P64" s="160"/>
      <c r="Q64" s="160"/>
      <c r="R64" s="160"/>
      <c r="S64" s="160"/>
      <c r="T64" s="161"/>
      <c r="U64" s="160"/>
      <c r="V64" s="150"/>
      <c r="W64" s="150"/>
      <c r="X64" s="150"/>
      <c r="Y64" s="150"/>
      <c r="Z64" s="150"/>
      <c r="AA64" s="150"/>
      <c r="AB64" s="150"/>
      <c r="AC64" s="150"/>
      <c r="AD64" s="150"/>
      <c r="AE64" s="150" t="s">
        <v>105</v>
      </c>
      <c r="AF64" s="150">
        <v>0</v>
      </c>
      <c r="AG64" s="150"/>
      <c r="AH64" s="150"/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</row>
    <row r="65" spans="1:60" x14ac:dyDescent="0.25">
      <c r="A65" s="152" t="s">
        <v>100</v>
      </c>
      <c r="B65" s="158" t="s">
        <v>63</v>
      </c>
      <c r="C65" s="188" t="s">
        <v>64</v>
      </c>
      <c r="D65" s="163"/>
      <c r="E65" s="168"/>
      <c r="F65" s="170"/>
      <c r="G65" s="170">
        <f>SUM(G66+G86+G89+G90)</f>
        <v>0</v>
      </c>
      <c r="H65" s="170"/>
      <c r="I65" s="170">
        <f>SUM(I66:I91)</f>
        <v>369.05</v>
      </c>
      <c r="J65" s="170"/>
      <c r="K65" s="170">
        <f>SUM(K66:K91)</f>
        <v>84226.669999999984</v>
      </c>
      <c r="L65" s="170"/>
      <c r="M65" s="170" t="e">
        <f>SUM(M66:M91)</f>
        <v>#VALUE!</v>
      </c>
      <c r="N65" s="164"/>
      <c r="O65" s="164">
        <f>SUM(O66:O91)</f>
        <v>2.2000000000000001E-3</v>
      </c>
      <c r="P65" s="164"/>
      <c r="Q65" s="164">
        <f>SUM(Q66:Q91)</f>
        <v>38.240409999999997</v>
      </c>
      <c r="R65" s="164"/>
      <c r="S65" s="164"/>
      <c r="T65" s="165"/>
      <c r="U65" s="164">
        <f>SUM(U66:U91)</f>
        <v>220.86999999999998</v>
      </c>
      <c r="AE65" t="s">
        <v>101</v>
      </c>
    </row>
    <row r="66" spans="1:60" ht="20" outlineLevel="1" x14ac:dyDescent="0.25">
      <c r="A66" s="151">
        <v>6</v>
      </c>
      <c r="B66" s="157" t="s">
        <v>163</v>
      </c>
      <c r="C66" s="186" t="s">
        <v>164</v>
      </c>
      <c r="D66" s="159" t="s">
        <v>165</v>
      </c>
      <c r="E66" s="166">
        <v>1</v>
      </c>
      <c r="F66" s="169"/>
      <c r="G66" s="169">
        <f>+F66*E66</f>
        <v>0</v>
      </c>
      <c r="H66" s="169">
        <v>0</v>
      </c>
      <c r="I66" s="169">
        <f>ROUND(E66*H66,2)</f>
        <v>0</v>
      </c>
      <c r="J66" s="169">
        <v>2500</v>
      </c>
      <c r="K66" s="169">
        <f>ROUND(E66*J66,2)</f>
        <v>2500</v>
      </c>
      <c r="L66" s="169">
        <v>21</v>
      </c>
      <c r="M66" s="169">
        <f>G66*(1+L66/100)</f>
        <v>0</v>
      </c>
      <c r="N66" s="160">
        <v>0</v>
      </c>
      <c r="O66" s="160">
        <f>ROUND(E66*N66,5)</f>
        <v>0</v>
      </c>
      <c r="P66" s="160">
        <v>0</v>
      </c>
      <c r="Q66" s="160">
        <f>ROUND(E66*P66,5)</f>
        <v>0</v>
      </c>
      <c r="R66" s="160"/>
      <c r="S66" s="160"/>
      <c r="T66" s="161">
        <v>0</v>
      </c>
      <c r="U66" s="160">
        <f>ROUND(E66*T66,2)</f>
        <v>0</v>
      </c>
      <c r="V66" s="150"/>
      <c r="W66" s="150"/>
      <c r="X66" s="150"/>
      <c r="Y66" s="150"/>
      <c r="Z66" s="150"/>
      <c r="AA66" s="150"/>
      <c r="AB66" s="150"/>
      <c r="AC66" s="150"/>
      <c r="AD66" s="150"/>
      <c r="AE66" s="150" t="s">
        <v>103</v>
      </c>
      <c r="AF66" s="150"/>
      <c r="AG66" s="150"/>
      <c r="AH66" s="150"/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</row>
    <row r="67" spans="1:60" outlineLevel="1" x14ac:dyDescent="0.25">
      <c r="A67" s="197">
        <v>7</v>
      </c>
      <c r="B67" s="198" t="s">
        <v>166</v>
      </c>
      <c r="C67" s="199" t="s">
        <v>167</v>
      </c>
      <c r="D67" s="200" t="s">
        <v>168</v>
      </c>
      <c r="E67" s="201">
        <v>1.0911999999999999</v>
      </c>
      <c r="F67" s="202"/>
      <c r="G67" s="354" t="s">
        <v>252</v>
      </c>
      <c r="H67" s="169">
        <v>0</v>
      </c>
      <c r="I67" s="169">
        <f>ROUND(E67*H67,2)</f>
        <v>0</v>
      </c>
      <c r="J67" s="169">
        <v>1075</v>
      </c>
      <c r="K67" s="169">
        <f>ROUND(E67*J67,2)</f>
        <v>1173.04</v>
      </c>
      <c r="L67" s="169">
        <v>21</v>
      </c>
      <c r="M67" s="169" t="e">
        <f>G67*(1+L67/100)</f>
        <v>#VALUE!</v>
      </c>
      <c r="N67" s="160">
        <v>0</v>
      </c>
      <c r="O67" s="160">
        <f>ROUND(E67*N67,5)</f>
        <v>0</v>
      </c>
      <c r="P67" s="160">
        <v>1.5940000000000001</v>
      </c>
      <c r="Q67" s="160">
        <f>ROUND(E67*P67,5)</f>
        <v>1.7393700000000001</v>
      </c>
      <c r="R67" s="160"/>
      <c r="S67" s="160"/>
      <c r="T67" s="161">
        <v>2.42</v>
      </c>
      <c r="U67" s="160">
        <f>ROUND(E67*T67,2)</f>
        <v>2.64</v>
      </c>
      <c r="V67" s="150"/>
      <c r="W67" s="150"/>
      <c r="X67" s="150"/>
      <c r="Y67" s="150"/>
      <c r="Z67" s="150"/>
      <c r="AA67" s="150"/>
      <c r="AB67" s="150"/>
      <c r="AC67" s="150"/>
      <c r="AD67" s="150"/>
      <c r="AE67" s="150" t="s">
        <v>103</v>
      </c>
      <c r="AF67" s="150"/>
      <c r="AG67" s="150"/>
      <c r="AH67" s="150"/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</row>
    <row r="68" spans="1:60" outlineLevel="1" x14ac:dyDescent="0.25">
      <c r="A68" s="197"/>
      <c r="B68" s="198"/>
      <c r="C68" s="203" t="s">
        <v>169</v>
      </c>
      <c r="D68" s="204"/>
      <c r="E68" s="205"/>
      <c r="F68" s="202"/>
      <c r="G68" s="354"/>
      <c r="H68" s="169"/>
      <c r="I68" s="169"/>
      <c r="J68" s="169"/>
      <c r="K68" s="169"/>
      <c r="L68" s="169"/>
      <c r="M68" s="169"/>
      <c r="N68" s="160"/>
      <c r="O68" s="160"/>
      <c r="P68" s="160"/>
      <c r="Q68" s="160"/>
      <c r="R68" s="160"/>
      <c r="S68" s="160"/>
      <c r="T68" s="161"/>
      <c r="U68" s="160"/>
      <c r="V68" s="150"/>
      <c r="W68" s="150"/>
      <c r="X68" s="150"/>
      <c r="Y68" s="150"/>
      <c r="Z68" s="150"/>
      <c r="AA68" s="150"/>
      <c r="AB68" s="150"/>
      <c r="AC68" s="150"/>
      <c r="AD68" s="150"/>
      <c r="AE68" s="150" t="s">
        <v>105</v>
      </c>
      <c r="AF68" s="150">
        <v>0</v>
      </c>
      <c r="AG68" s="150"/>
      <c r="AH68" s="150"/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</row>
    <row r="69" spans="1:60" outlineLevel="1" x14ac:dyDescent="0.25">
      <c r="A69" s="197"/>
      <c r="B69" s="198"/>
      <c r="C69" s="203" t="s">
        <v>170</v>
      </c>
      <c r="D69" s="204"/>
      <c r="E69" s="205">
        <v>1.0911999999999999</v>
      </c>
      <c r="F69" s="202"/>
      <c r="G69" s="354"/>
      <c r="H69" s="169"/>
      <c r="I69" s="169"/>
      <c r="J69" s="169"/>
      <c r="K69" s="169"/>
      <c r="L69" s="169"/>
      <c r="M69" s="169"/>
      <c r="N69" s="160"/>
      <c r="O69" s="160"/>
      <c r="P69" s="160"/>
      <c r="Q69" s="160"/>
      <c r="R69" s="160"/>
      <c r="S69" s="160"/>
      <c r="T69" s="161"/>
      <c r="U69" s="160"/>
      <c r="V69" s="150"/>
      <c r="W69" s="150"/>
      <c r="X69" s="150"/>
      <c r="Y69" s="150"/>
      <c r="Z69" s="150"/>
      <c r="AA69" s="150"/>
      <c r="AB69" s="150"/>
      <c r="AC69" s="150"/>
      <c r="AD69" s="150"/>
      <c r="AE69" s="150" t="s">
        <v>105</v>
      </c>
      <c r="AF69" s="150">
        <v>0</v>
      </c>
      <c r="AG69" s="150"/>
      <c r="AH69" s="150"/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</row>
    <row r="70" spans="1:60" outlineLevel="1" x14ac:dyDescent="0.25">
      <c r="A70" s="197">
        <v>8</v>
      </c>
      <c r="B70" s="198" t="s">
        <v>171</v>
      </c>
      <c r="C70" s="199" t="s">
        <v>172</v>
      </c>
      <c r="D70" s="200" t="s">
        <v>148</v>
      </c>
      <c r="E70" s="201">
        <v>122.32</v>
      </c>
      <c r="F70" s="202"/>
      <c r="G70" s="354"/>
      <c r="H70" s="169">
        <v>0</v>
      </c>
      <c r="I70" s="169">
        <f>ROUND(E70*H70,2)</f>
        <v>0</v>
      </c>
      <c r="J70" s="169">
        <v>24.5</v>
      </c>
      <c r="K70" s="169">
        <f>ROUND(E70*J70,2)</f>
        <v>2996.84</v>
      </c>
      <c r="L70" s="169">
        <v>21</v>
      </c>
      <c r="M70" s="169">
        <f>G70*(1+L70/100)</f>
        <v>0</v>
      </c>
      <c r="N70" s="160">
        <v>0</v>
      </c>
      <c r="O70" s="160">
        <f>ROUND(E70*N70,5)</f>
        <v>0</v>
      </c>
      <c r="P70" s="160">
        <v>0.01</v>
      </c>
      <c r="Q70" s="160">
        <f>ROUND(E70*P70,5)</f>
        <v>1.2232000000000001</v>
      </c>
      <c r="R70" s="160"/>
      <c r="S70" s="160"/>
      <c r="T70" s="161">
        <v>0.06</v>
      </c>
      <c r="U70" s="160">
        <f>ROUND(E70*T70,2)</f>
        <v>7.34</v>
      </c>
      <c r="V70" s="150"/>
      <c r="W70" s="150"/>
      <c r="X70" s="150"/>
      <c r="Y70" s="150"/>
      <c r="Z70" s="150"/>
      <c r="AA70" s="150"/>
      <c r="AB70" s="150"/>
      <c r="AC70" s="150"/>
      <c r="AD70" s="150"/>
      <c r="AE70" s="150" t="s">
        <v>103</v>
      </c>
      <c r="AF70" s="150"/>
      <c r="AG70" s="150"/>
      <c r="AH70" s="150"/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</row>
    <row r="71" spans="1:60" outlineLevel="1" x14ac:dyDescent="0.25">
      <c r="A71" s="197"/>
      <c r="B71" s="198"/>
      <c r="C71" s="203" t="s">
        <v>169</v>
      </c>
      <c r="D71" s="204"/>
      <c r="E71" s="205"/>
      <c r="F71" s="202"/>
      <c r="G71" s="354"/>
      <c r="H71" s="169"/>
      <c r="I71" s="169"/>
      <c r="J71" s="169"/>
      <c r="K71" s="169"/>
      <c r="L71" s="169"/>
      <c r="M71" s="169"/>
      <c r="N71" s="160"/>
      <c r="O71" s="160"/>
      <c r="P71" s="160"/>
      <c r="Q71" s="160"/>
      <c r="R71" s="160"/>
      <c r="S71" s="160"/>
      <c r="T71" s="161"/>
      <c r="U71" s="160"/>
      <c r="V71" s="150"/>
      <c r="W71" s="150"/>
      <c r="X71" s="150"/>
      <c r="Y71" s="150"/>
      <c r="Z71" s="150"/>
      <c r="AA71" s="150"/>
      <c r="AB71" s="150"/>
      <c r="AC71" s="150"/>
      <c r="AD71" s="150"/>
      <c r="AE71" s="150" t="s">
        <v>105</v>
      </c>
      <c r="AF71" s="150">
        <v>0</v>
      </c>
      <c r="AG71" s="150"/>
      <c r="AH71" s="150"/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</row>
    <row r="72" spans="1:60" outlineLevel="1" x14ac:dyDescent="0.25">
      <c r="A72" s="197"/>
      <c r="B72" s="198"/>
      <c r="C72" s="203" t="s">
        <v>173</v>
      </c>
      <c r="D72" s="204"/>
      <c r="E72" s="205">
        <v>104</v>
      </c>
      <c r="F72" s="202"/>
      <c r="G72" s="354"/>
      <c r="H72" s="169"/>
      <c r="I72" s="169"/>
      <c r="J72" s="169"/>
      <c r="K72" s="169"/>
      <c r="L72" s="169"/>
      <c r="M72" s="169"/>
      <c r="N72" s="160"/>
      <c r="O72" s="160"/>
      <c r="P72" s="160"/>
      <c r="Q72" s="160"/>
      <c r="R72" s="160"/>
      <c r="S72" s="160"/>
      <c r="T72" s="161"/>
      <c r="U72" s="160"/>
      <c r="V72" s="150"/>
      <c r="W72" s="150"/>
      <c r="X72" s="150"/>
      <c r="Y72" s="150"/>
      <c r="Z72" s="150"/>
      <c r="AA72" s="150"/>
      <c r="AB72" s="150"/>
      <c r="AC72" s="150"/>
      <c r="AD72" s="150"/>
      <c r="AE72" s="150" t="s">
        <v>105</v>
      </c>
      <c r="AF72" s="150">
        <v>0</v>
      </c>
      <c r="AG72" s="150"/>
      <c r="AH72" s="150"/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</row>
    <row r="73" spans="1:60" outlineLevel="1" x14ac:dyDescent="0.25">
      <c r="A73" s="197"/>
      <c r="B73" s="198"/>
      <c r="C73" s="203" t="s">
        <v>174</v>
      </c>
      <c r="D73" s="204"/>
      <c r="E73" s="205">
        <v>104</v>
      </c>
      <c r="F73" s="202"/>
      <c r="G73" s="354"/>
      <c r="H73" s="169"/>
      <c r="I73" s="169"/>
      <c r="J73" s="169"/>
      <c r="K73" s="169"/>
      <c r="L73" s="169"/>
      <c r="M73" s="169"/>
      <c r="N73" s="160"/>
      <c r="O73" s="160"/>
      <c r="P73" s="160"/>
      <c r="Q73" s="160"/>
      <c r="R73" s="160"/>
      <c r="S73" s="160"/>
      <c r="T73" s="161"/>
      <c r="U73" s="160"/>
      <c r="V73" s="150"/>
      <c r="W73" s="150"/>
      <c r="X73" s="150"/>
      <c r="Y73" s="150"/>
      <c r="Z73" s="150"/>
      <c r="AA73" s="150"/>
      <c r="AB73" s="150"/>
      <c r="AC73" s="150"/>
      <c r="AD73" s="150"/>
      <c r="AE73" s="150" t="s">
        <v>105</v>
      </c>
      <c r="AF73" s="150">
        <v>1</v>
      </c>
      <c r="AG73" s="150"/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</row>
    <row r="74" spans="1:60" outlineLevel="1" x14ac:dyDescent="0.25">
      <c r="A74" s="197"/>
      <c r="B74" s="198"/>
      <c r="C74" s="203" t="s">
        <v>175</v>
      </c>
      <c r="D74" s="204"/>
      <c r="E74" s="205">
        <v>18.32</v>
      </c>
      <c r="F74" s="202"/>
      <c r="G74" s="354"/>
      <c r="H74" s="169"/>
      <c r="I74" s="169"/>
      <c r="J74" s="169"/>
      <c r="K74" s="169"/>
      <c r="L74" s="169"/>
      <c r="M74" s="169"/>
      <c r="N74" s="160"/>
      <c r="O74" s="160"/>
      <c r="P74" s="160"/>
      <c r="Q74" s="160"/>
      <c r="R74" s="160"/>
      <c r="S74" s="160"/>
      <c r="T74" s="161"/>
      <c r="U74" s="160"/>
      <c r="V74" s="150"/>
      <c r="W74" s="150"/>
      <c r="X74" s="150"/>
      <c r="Y74" s="150"/>
      <c r="Z74" s="150"/>
      <c r="AA74" s="150"/>
      <c r="AB74" s="150"/>
      <c r="AC74" s="150"/>
      <c r="AD74" s="150"/>
      <c r="AE74" s="150" t="s">
        <v>105</v>
      </c>
      <c r="AF74" s="150">
        <v>0</v>
      </c>
      <c r="AG74" s="150"/>
      <c r="AH74" s="150"/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</row>
    <row r="75" spans="1:60" outlineLevel="1" x14ac:dyDescent="0.25">
      <c r="A75" s="197"/>
      <c r="B75" s="198"/>
      <c r="C75" s="203" t="s">
        <v>174</v>
      </c>
      <c r="D75" s="204"/>
      <c r="E75" s="205">
        <v>18.32</v>
      </c>
      <c r="F75" s="202"/>
      <c r="G75" s="354"/>
      <c r="H75" s="169"/>
      <c r="I75" s="169"/>
      <c r="J75" s="169"/>
      <c r="K75" s="169"/>
      <c r="L75" s="169"/>
      <c r="M75" s="169"/>
      <c r="N75" s="160"/>
      <c r="O75" s="160"/>
      <c r="P75" s="160"/>
      <c r="Q75" s="160"/>
      <c r="R75" s="160"/>
      <c r="S75" s="160"/>
      <c r="T75" s="161"/>
      <c r="U75" s="160"/>
      <c r="V75" s="150"/>
      <c r="W75" s="150"/>
      <c r="X75" s="150"/>
      <c r="Y75" s="150"/>
      <c r="Z75" s="150"/>
      <c r="AA75" s="150"/>
      <c r="AB75" s="150"/>
      <c r="AC75" s="150"/>
      <c r="AD75" s="150"/>
      <c r="AE75" s="150" t="s">
        <v>105</v>
      </c>
      <c r="AF75" s="150">
        <v>1</v>
      </c>
      <c r="AG75" s="150"/>
      <c r="AH75" s="150"/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50"/>
      <c r="BB75" s="150"/>
      <c r="BC75" s="150"/>
      <c r="BD75" s="150"/>
      <c r="BE75" s="150"/>
      <c r="BF75" s="150"/>
      <c r="BG75" s="150"/>
      <c r="BH75" s="150"/>
    </row>
    <row r="76" spans="1:60" ht="20" outlineLevel="1" x14ac:dyDescent="0.25">
      <c r="A76" s="197">
        <v>9</v>
      </c>
      <c r="B76" s="198" t="s">
        <v>176</v>
      </c>
      <c r="C76" s="199" t="s">
        <v>177</v>
      </c>
      <c r="D76" s="200" t="s">
        <v>148</v>
      </c>
      <c r="E76" s="201">
        <v>31.36</v>
      </c>
      <c r="F76" s="202"/>
      <c r="G76" s="354"/>
      <c r="H76" s="169">
        <v>0</v>
      </c>
      <c r="I76" s="169">
        <f>ROUND(E76*H76,2)</f>
        <v>0</v>
      </c>
      <c r="J76" s="169">
        <v>147</v>
      </c>
      <c r="K76" s="169">
        <f>ROUND(E76*J76,2)</f>
        <v>4609.92</v>
      </c>
      <c r="L76" s="169">
        <v>21</v>
      </c>
      <c r="M76" s="169">
        <f>G76*(1+L76/100)</f>
        <v>0</v>
      </c>
      <c r="N76" s="160">
        <v>0</v>
      </c>
      <c r="O76" s="160">
        <f>ROUND(E76*N76,5)</f>
        <v>0</v>
      </c>
      <c r="P76" s="160">
        <v>5.8999999999999997E-2</v>
      </c>
      <c r="Q76" s="160">
        <f>ROUND(E76*P76,5)</f>
        <v>1.8502400000000001</v>
      </c>
      <c r="R76" s="160"/>
      <c r="S76" s="160"/>
      <c r="T76" s="161">
        <v>0.36431999999999998</v>
      </c>
      <c r="U76" s="160">
        <f>ROUND(E76*T76,2)</f>
        <v>11.43</v>
      </c>
      <c r="V76" s="150"/>
      <c r="W76" s="150"/>
      <c r="X76" s="150"/>
      <c r="Y76" s="150"/>
      <c r="Z76" s="150"/>
      <c r="AA76" s="150"/>
      <c r="AB76" s="150"/>
      <c r="AC76" s="150"/>
      <c r="AD76" s="150"/>
      <c r="AE76" s="150" t="s">
        <v>161</v>
      </c>
      <c r="AF76" s="150"/>
      <c r="AG76" s="150"/>
      <c r="AH76" s="150"/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</row>
    <row r="77" spans="1:60" outlineLevel="1" x14ac:dyDescent="0.25">
      <c r="A77" s="197"/>
      <c r="B77" s="198"/>
      <c r="C77" s="203" t="s">
        <v>178</v>
      </c>
      <c r="D77" s="204"/>
      <c r="E77" s="205"/>
      <c r="F77" s="202"/>
      <c r="G77" s="354"/>
      <c r="H77" s="169"/>
      <c r="I77" s="169"/>
      <c r="J77" s="169"/>
      <c r="K77" s="169"/>
      <c r="L77" s="169"/>
      <c r="M77" s="169"/>
      <c r="N77" s="160"/>
      <c r="O77" s="160"/>
      <c r="P77" s="160"/>
      <c r="Q77" s="160"/>
      <c r="R77" s="160"/>
      <c r="S77" s="160"/>
      <c r="T77" s="161"/>
      <c r="U77" s="160"/>
      <c r="V77" s="150"/>
      <c r="W77" s="150"/>
      <c r="X77" s="150"/>
      <c r="Y77" s="150"/>
      <c r="Z77" s="150"/>
      <c r="AA77" s="150"/>
      <c r="AB77" s="150"/>
      <c r="AC77" s="150"/>
      <c r="AD77" s="150"/>
      <c r="AE77" s="150" t="s">
        <v>105</v>
      </c>
      <c r="AF77" s="150">
        <v>0</v>
      </c>
      <c r="AG77" s="150"/>
      <c r="AH77" s="150"/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</row>
    <row r="78" spans="1:60" outlineLevel="1" x14ac:dyDescent="0.25">
      <c r="A78" s="197"/>
      <c r="B78" s="198"/>
      <c r="C78" s="203" t="s">
        <v>179</v>
      </c>
      <c r="D78" s="204"/>
      <c r="E78" s="205"/>
      <c r="F78" s="202"/>
      <c r="G78" s="354"/>
      <c r="H78" s="169"/>
      <c r="I78" s="169"/>
      <c r="J78" s="169"/>
      <c r="K78" s="169"/>
      <c r="L78" s="169"/>
      <c r="M78" s="169"/>
      <c r="N78" s="160"/>
      <c r="O78" s="160"/>
      <c r="P78" s="160"/>
      <c r="Q78" s="160"/>
      <c r="R78" s="160"/>
      <c r="S78" s="160"/>
      <c r="T78" s="161"/>
      <c r="U78" s="160"/>
      <c r="V78" s="150"/>
      <c r="W78" s="150"/>
      <c r="X78" s="150"/>
      <c r="Y78" s="150"/>
      <c r="Z78" s="150"/>
      <c r="AA78" s="150"/>
      <c r="AB78" s="150"/>
      <c r="AC78" s="150"/>
      <c r="AD78" s="150"/>
      <c r="AE78" s="150" t="s">
        <v>105</v>
      </c>
      <c r="AF78" s="150">
        <v>0</v>
      </c>
      <c r="AG78" s="150"/>
      <c r="AH78" s="150"/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</row>
    <row r="79" spans="1:60" outlineLevel="1" x14ac:dyDescent="0.25">
      <c r="A79" s="197"/>
      <c r="B79" s="198"/>
      <c r="C79" s="203" t="s">
        <v>180</v>
      </c>
      <c r="D79" s="204"/>
      <c r="E79" s="205">
        <v>31.36</v>
      </c>
      <c r="F79" s="202"/>
      <c r="G79" s="354"/>
      <c r="H79" s="169"/>
      <c r="I79" s="169"/>
      <c r="J79" s="169"/>
      <c r="K79" s="169"/>
      <c r="L79" s="169"/>
      <c r="M79" s="169"/>
      <c r="N79" s="160"/>
      <c r="O79" s="160"/>
      <c r="P79" s="160"/>
      <c r="Q79" s="160"/>
      <c r="R79" s="160"/>
      <c r="S79" s="160"/>
      <c r="T79" s="161"/>
      <c r="U79" s="160"/>
      <c r="V79" s="150"/>
      <c r="W79" s="150"/>
      <c r="X79" s="150"/>
      <c r="Y79" s="150"/>
      <c r="Z79" s="150"/>
      <c r="AA79" s="150"/>
      <c r="AB79" s="150"/>
      <c r="AC79" s="150"/>
      <c r="AD79" s="150"/>
      <c r="AE79" s="150" t="s">
        <v>105</v>
      </c>
      <c r="AF79" s="150">
        <v>0</v>
      </c>
      <c r="AG79" s="150"/>
      <c r="AH79" s="150"/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  <c r="BH79" s="150"/>
    </row>
    <row r="80" spans="1:60" ht="20" outlineLevel="1" x14ac:dyDescent="0.25">
      <c r="A80" s="197">
        <v>10</v>
      </c>
      <c r="B80" s="198" t="s">
        <v>181</v>
      </c>
      <c r="C80" s="199" t="s">
        <v>182</v>
      </c>
      <c r="D80" s="200" t="s">
        <v>168</v>
      </c>
      <c r="E80" s="201">
        <v>20.8</v>
      </c>
      <c r="F80" s="202"/>
      <c r="G80" s="354"/>
      <c r="H80" s="169">
        <v>0</v>
      </c>
      <c r="I80" s="169">
        <f>ROUND(E80*H80,2)</f>
        <v>0</v>
      </c>
      <c r="J80" s="169">
        <v>1922</v>
      </c>
      <c r="K80" s="169">
        <f>ROUND(E80*J80,2)</f>
        <v>39977.599999999999</v>
      </c>
      <c r="L80" s="169">
        <v>21</v>
      </c>
      <c r="M80" s="169">
        <f>G80*(1+L80/100)</f>
        <v>0</v>
      </c>
      <c r="N80" s="160">
        <v>0</v>
      </c>
      <c r="O80" s="160">
        <f>ROUND(E80*N80,5)</f>
        <v>0</v>
      </c>
      <c r="P80" s="160">
        <v>1.6</v>
      </c>
      <c r="Q80" s="160">
        <f>ROUND(E80*P80,5)</f>
        <v>33.28</v>
      </c>
      <c r="R80" s="160"/>
      <c r="S80" s="160"/>
      <c r="T80" s="161">
        <v>5.3</v>
      </c>
      <c r="U80" s="160">
        <f>ROUND(E80*T80,2)</f>
        <v>110.24</v>
      </c>
      <c r="V80" s="150"/>
      <c r="W80" s="150"/>
      <c r="X80" s="150"/>
      <c r="Y80" s="150"/>
      <c r="Z80" s="150"/>
      <c r="AA80" s="150"/>
      <c r="AB80" s="150"/>
      <c r="AC80" s="150"/>
      <c r="AD80" s="150"/>
      <c r="AE80" s="150" t="s">
        <v>103</v>
      </c>
      <c r="AF80" s="150"/>
      <c r="AG80" s="150"/>
      <c r="AH80" s="150"/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</row>
    <row r="81" spans="1:60" outlineLevel="1" x14ac:dyDescent="0.25">
      <c r="A81" s="197"/>
      <c r="B81" s="198"/>
      <c r="C81" s="203" t="s">
        <v>183</v>
      </c>
      <c r="D81" s="204"/>
      <c r="E81" s="205"/>
      <c r="F81" s="202"/>
      <c r="G81" s="354"/>
      <c r="H81" s="169"/>
      <c r="I81" s="169"/>
      <c r="J81" s="169"/>
      <c r="K81" s="169"/>
      <c r="L81" s="169"/>
      <c r="M81" s="169"/>
      <c r="N81" s="160"/>
      <c r="O81" s="160"/>
      <c r="P81" s="160"/>
      <c r="Q81" s="160"/>
      <c r="R81" s="160"/>
      <c r="S81" s="160"/>
      <c r="T81" s="161"/>
      <c r="U81" s="160"/>
      <c r="V81" s="150"/>
      <c r="W81" s="150"/>
      <c r="X81" s="150"/>
      <c r="Y81" s="150"/>
      <c r="Z81" s="150"/>
      <c r="AA81" s="150"/>
      <c r="AB81" s="150"/>
      <c r="AC81" s="150"/>
      <c r="AD81" s="150"/>
      <c r="AE81" s="150" t="s">
        <v>105</v>
      </c>
      <c r="AF81" s="150">
        <v>0</v>
      </c>
      <c r="AG81" s="150"/>
      <c r="AH81" s="150"/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</row>
    <row r="82" spans="1:60" outlineLevel="1" x14ac:dyDescent="0.25">
      <c r="A82" s="197"/>
      <c r="B82" s="198"/>
      <c r="C82" s="203" t="s">
        <v>184</v>
      </c>
      <c r="D82" s="204"/>
      <c r="E82" s="205"/>
      <c r="F82" s="202"/>
      <c r="G82" s="354"/>
      <c r="H82" s="169"/>
      <c r="I82" s="169"/>
      <c r="J82" s="169"/>
      <c r="K82" s="169"/>
      <c r="L82" s="169"/>
      <c r="M82" s="169"/>
      <c r="N82" s="160"/>
      <c r="O82" s="160"/>
      <c r="P82" s="160"/>
      <c r="Q82" s="160"/>
      <c r="R82" s="160"/>
      <c r="S82" s="160"/>
      <c r="T82" s="161"/>
      <c r="U82" s="160"/>
      <c r="V82" s="150"/>
      <c r="W82" s="150"/>
      <c r="X82" s="150"/>
      <c r="Y82" s="150"/>
      <c r="Z82" s="150"/>
      <c r="AA82" s="150"/>
      <c r="AB82" s="150"/>
      <c r="AC82" s="150"/>
      <c r="AD82" s="150"/>
      <c r="AE82" s="150" t="s">
        <v>105</v>
      </c>
      <c r="AF82" s="150">
        <v>0</v>
      </c>
      <c r="AG82" s="150"/>
      <c r="AH82" s="150"/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</row>
    <row r="83" spans="1:60" outlineLevel="1" x14ac:dyDescent="0.25">
      <c r="A83" s="197"/>
      <c r="B83" s="198"/>
      <c r="C83" s="203" t="s">
        <v>185</v>
      </c>
      <c r="D83" s="204"/>
      <c r="E83" s="205">
        <v>20.8</v>
      </c>
      <c r="F83" s="202"/>
      <c r="G83" s="354"/>
      <c r="H83" s="169"/>
      <c r="I83" s="169"/>
      <c r="J83" s="169"/>
      <c r="K83" s="169"/>
      <c r="L83" s="169"/>
      <c r="M83" s="169"/>
      <c r="N83" s="160"/>
      <c r="O83" s="160"/>
      <c r="P83" s="160"/>
      <c r="Q83" s="160"/>
      <c r="R83" s="160"/>
      <c r="S83" s="160"/>
      <c r="T83" s="161"/>
      <c r="U83" s="160"/>
      <c r="V83" s="150"/>
      <c r="W83" s="150"/>
      <c r="X83" s="150"/>
      <c r="Y83" s="150"/>
      <c r="Z83" s="150"/>
      <c r="AA83" s="150"/>
      <c r="AB83" s="150"/>
      <c r="AC83" s="150"/>
      <c r="AD83" s="150"/>
      <c r="AE83" s="150" t="s">
        <v>105</v>
      </c>
      <c r="AF83" s="150">
        <v>0</v>
      </c>
      <c r="AG83" s="150"/>
      <c r="AH83" s="150"/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</row>
    <row r="84" spans="1:60" ht="20" outlineLevel="1" x14ac:dyDescent="0.25">
      <c r="A84" s="197">
        <v>11</v>
      </c>
      <c r="B84" s="198" t="s">
        <v>186</v>
      </c>
      <c r="C84" s="199" t="s">
        <v>187</v>
      </c>
      <c r="D84" s="200" t="s">
        <v>168</v>
      </c>
      <c r="E84" s="201">
        <v>20.8</v>
      </c>
      <c r="F84" s="202"/>
      <c r="G84" s="354"/>
      <c r="H84" s="169">
        <v>0</v>
      </c>
      <c r="I84" s="169">
        <f>ROUND(E84*H84,2)</f>
        <v>0</v>
      </c>
      <c r="J84" s="169">
        <v>1461</v>
      </c>
      <c r="K84" s="169">
        <f>ROUND(E84*J84,2)</f>
        <v>30388.799999999999</v>
      </c>
      <c r="L84" s="169">
        <v>21</v>
      </c>
      <c r="M84" s="169">
        <f>G84*(1+L84/100)</f>
        <v>0</v>
      </c>
      <c r="N84" s="160">
        <v>0</v>
      </c>
      <c r="O84" s="160">
        <f>ROUND(E84*N84,5)</f>
        <v>0</v>
      </c>
      <c r="P84" s="160">
        <v>0</v>
      </c>
      <c r="Q84" s="160">
        <f>ROUND(E84*P84,5)</f>
        <v>0</v>
      </c>
      <c r="R84" s="160"/>
      <c r="S84" s="160"/>
      <c r="T84" s="161">
        <v>4.0289999999999999</v>
      </c>
      <c r="U84" s="160">
        <f>ROUND(E84*T84,2)</f>
        <v>83.8</v>
      </c>
      <c r="V84" s="150"/>
      <c r="W84" s="150"/>
      <c r="X84" s="150"/>
      <c r="Y84" s="150"/>
      <c r="Z84" s="150"/>
      <c r="AA84" s="150"/>
      <c r="AB84" s="150"/>
      <c r="AC84" s="150"/>
      <c r="AD84" s="150"/>
      <c r="AE84" s="150" t="s">
        <v>103</v>
      </c>
      <c r="AF84" s="150"/>
      <c r="AG84" s="150"/>
      <c r="AH84" s="150"/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0"/>
      <c r="BD84" s="150"/>
      <c r="BE84" s="150"/>
      <c r="BF84" s="150"/>
      <c r="BG84" s="150"/>
      <c r="BH84" s="150"/>
    </row>
    <row r="85" spans="1:60" outlineLevel="1" x14ac:dyDescent="0.25">
      <c r="A85" s="197"/>
      <c r="B85" s="198"/>
      <c r="C85" s="203" t="s">
        <v>185</v>
      </c>
      <c r="D85" s="204"/>
      <c r="E85" s="205">
        <v>20.8</v>
      </c>
      <c r="F85" s="202"/>
      <c r="G85" s="354"/>
      <c r="H85" s="169"/>
      <c r="I85" s="169"/>
      <c r="J85" s="169"/>
      <c r="K85" s="169"/>
      <c r="L85" s="169"/>
      <c r="M85" s="169"/>
      <c r="N85" s="160"/>
      <c r="O85" s="160"/>
      <c r="P85" s="160"/>
      <c r="Q85" s="160"/>
      <c r="R85" s="160"/>
      <c r="S85" s="160"/>
      <c r="T85" s="161"/>
      <c r="U85" s="160"/>
      <c r="V85" s="150"/>
      <c r="W85" s="150"/>
      <c r="X85" s="150"/>
      <c r="Y85" s="150"/>
      <c r="Z85" s="150"/>
      <c r="AA85" s="150"/>
      <c r="AB85" s="150"/>
      <c r="AC85" s="150"/>
      <c r="AD85" s="150"/>
      <c r="AE85" s="150" t="s">
        <v>105</v>
      </c>
      <c r="AF85" s="150">
        <v>0</v>
      </c>
      <c r="AG85" s="150"/>
      <c r="AH85" s="150"/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C85" s="150"/>
      <c r="BD85" s="150"/>
      <c r="BE85" s="150"/>
      <c r="BF85" s="150"/>
      <c r="BG85" s="150"/>
      <c r="BH85" s="150"/>
    </row>
    <row r="86" spans="1:60" outlineLevel="1" x14ac:dyDescent="0.25">
      <c r="A86" s="151">
        <v>12</v>
      </c>
      <c r="B86" s="157" t="s">
        <v>188</v>
      </c>
      <c r="C86" s="186" t="s">
        <v>189</v>
      </c>
      <c r="D86" s="159" t="s">
        <v>190</v>
      </c>
      <c r="E86" s="166">
        <v>2.6</v>
      </c>
      <c r="F86" s="169"/>
      <c r="G86" s="169">
        <f>+F86*E86</f>
        <v>0</v>
      </c>
      <c r="H86" s="169">
        <v>119.4</v>
      </c>
      <c r="I86" s="169">
        <f>ROUND(E86*H86,2)</f>
        <v>310.44</v>
      </c>
      <c r="J86" s="169">
        <v>557.6</v>
      </c>
      <c r="K86" s="169">
        <f>ROUND(E86*J86,2)</f>
        <v>1449.76</v>
      </c>
      <c r="L86" s="169">
        <v>21</v>
      </c>
      <c r="M86" s="169">
        <f>G86*(1+L86/100)</f>
        <v>0</v>
      </c>
      <c r="N86" s="160">
        <v>0</v>
      </c>
      <c r="O86" s="160">
        <f>ROUND(E86*N86,5)</f>
        <v>0</v>
      </c>
      <c r="P86" s="160">
        <v>4.6000000000000001E-4</v>
      </c>
      <c r="Q86" s="160">
        <f>ROUND(E86*P86,5)</f>
        <v>1.1999999999999999E-3</v>
      </c>
      <c r="R86" s="160"/>
      <c r="S86" s="160"/>
      <c r="T86" s="161">
        <v>1</v>
      </c>
      <c r="U86" s="160">
        <f>ROUND(E86*T86,2)</f>
        <v>2.6</v>
      </c>
      <c r="V86" s="150"/>
      <c r="W86" s="150"/>
      <c r="X86" s="150"/>
      <c r="Y86" s="150"/>
      <c r="Z86" s="150"/>
      <c r="AA86" s="150"/>
      <c r="AB86" s="150"/>
      <c r="AC86" s="150"/>
      <c r="AD86" s="150"/>
      <c r="AE86" s="150" t="s">
        <v>103</v>
      </c>
      <c r="AF86" s="150"/>
      <c r="AG86" s="150"/>
      <c r="AH86" s="150"/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</row>
    <row r="87" spans="1:60" outlineLevel="1" x14ac:dyDescent="0.25">
      <c r="A87" s="151"/>
      <c r="B87" s="157"/>
      <c r="C87" s="187" t="s">
        <v>191</v>
      </c>
      <c r="D87" s="162"/>
      <c r="E87" s="167"/>
      <c r="F87" s="169"/>
      <c r="G87" s="169"/>
      <c r="H87" s="169"/>
      <c r="I87" s="169"/>
      <c r="J87" s="169"/>
      <c r="K87" s="169"/>
      <c r="L87" s="169"/>
      <c r="M87" s="169"/>
      <c r="N87" s="160"/>
      <c r="O87" s="160"/>
      <c r="P87" s="160"/>
      <c r="Q87" s="160"/>
      <c r="R87" s="160"/>
      <c r="S87" s="160"/>
      <c r="T87" s="161"/>
      <c r="U87" s="160"/>
      <c r="V87" s="150"/>
      <c r="W87" s="150"/>
      <c r="X87" s="150"/>
      <c r="Y87" s="150"/>
      <c r="Z87" s="150"/>
      <c r="AA87" s="150"/>
      <c r="AB87" s="150"/>
      <c r="AC87" s="150"/>
      <c r="AD87" s="150"/>
      <c r="AE87" s="150" t="s">
        <v>105</v>
      </c>
      <c r="AF87" s="150">
        <v>0</v>
      </c>
      <c r="AG87" s="150"/>
      <c r="AH87" s="150"/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50"/>
      <c r="AZ87" s="150"/>
      <c r="BA87" s="150"/>
      <c r="BB87" s="150"/>
      <c r="BC87" s="150"/>
      <c r="BD87" s="150"/>
      <c r="BE87" s="150"/>
      <c r="BF87" s="150"/>
      <c r="BG87" s="150"/>
      <c r="BH87" s="150"/>
    </row>
    <row r="88" spans="1:60" outlineLevel="1" x14ac:dyDescent="0.25">
      <c r="A88" s="151"/>
      <c r="B88" s="157"/>
      <c r="C88" s="187" t="s">
        <v>192</v>
      </c>
      <c r="D88" s="162"/>
      <c r="E88" s="167">
        <v>2.6</v>
      </c>
      <c r="F88" s="169"/>
      <c r="G88" s="169"/>
      <c r="H88" s="169"/>
      <c r="I88" s="169"/>
      <c r="J88" s="169"/>
      <c r="K88" s="169"/>
      <c r="L88" s="169"/>
      <c r="M88" s="169"/>
      <c r="N88" s="160"/>
      <c r="O88" s="160"/>
      <c r="P88" s="160"/>
      <c r="Q88" s="160"/>
      <c r="R88" s="160"/>
      <c r="S88" s="160"/>
      <c r="T88" s="161"/>
      <c r="U88" s="160"/>
      <c r="V88" s="150"/>
      <c r="W88" s="150"/>
      <c r="X88" s="150"/>
      <c r="Y88" s="150"/>
      <c r="Z88" s="150"/>
      <c r="AA88" s="150"/>
      <c r="AB88" s="150"/>
      <c r="AC88" s="150"/>
      <c r="AD88" s="150"/>
      <c r="AE88" s="150" t="s">
        <v>105</v>
      </c>
      <c r="AF88" s="150">
        <v>0</v>
      </c>
      <c r="AG88" s="150"/>
      <c r="AH88" s="150"/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  <c r="BF88" s="150"/>
      <c r="BG88" s="150"/>
      <c r="BH88" s="150"/>
    </row>
    <row r="89" spans="1:60" outlineLevel="1" x14ac:dyDescent="0.25">
      <c r="A89" s="151">
        <v>13</v>
      </c>
      <c r="B89" s="157" t="s">
        <v>193</v>
      </c>
      <c r="C89" s="186" t="s">
        <v>194</v>
      </c>
      <c r="D89" s="159" t="s">
        <v>148</v>
      </c>
      <c r="E89" s="166">
        <v>0.36</v>
      </c>
      <c r="F89" s="169"/>
      <c r="G89" s="169">
        <f>+F89*E89</f>
        <v>0</v>
      </c>
      <c r="H89" s="169">
        <v>17.690000000000001</v>
      </c>
      <c r="I89" s="169">
        <f>ROUND(E89*H89,2)</f>
        <v>6.37</v>
      </c>
      <c r="J89" s="169">
        <v>669.31</v>
      </c>
      <c r="K89" s="169">
        <f>ROUND(E89*J89,2)</f>
        <v>240.95</v>
      </c>
      <c r="L89" s="169">
        <v>21</v>
      </c>
      <c r="M89" s="169">
        <f>G89*(1+L89/100)</f>
        <v>0</v>
      </c>
      <c r="N89" s="160">
        <v>6.7000000000000002E-4</v>
      </c>
      <c r="O89" s="160">
        <f>ROUND(E89*N89,5)</f>
        <v>2.4000000000000001E-4</v>
      </c>
      <c r="P89" s="160">
        <v>0.24</v>
      </c>
      <c r="Q89" s="160">
        <f>ROUND(E89*P89,5)</f>
        <v>8.6400000000000005E-2</v>
      </c>
      <c r="R89" s="160"/>
      <c r="S89" s="160"/>
      <c r="T89" s="161">
        <v>1.3404</v>
      </c>
      <c r="U89" s="160">
        <f>ROUND(E89*T89,2)</f>
        <v>0.48</v>
      </c>
      <c r="V89" s="150"/>
      <c r="W89" s="150"/>
      <c r="X89" s="150"/>
      <c r="Y89" s="150"/>
      <c r="Z89" s="150"/>
      <c r="AA89" s="150"/>
      <c r="AB89" s="150"/>
      <c r="AC89" s="150"/>
      <c r="AD89" s="150"/>
      <c r="AE89" s="150" t="s">
        <v>161</v>
      </c>
      <c r="AF89" s="150"/>
      <c r="AG89" s="150"/>
      <c r="AH89" s="150"/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AU89" s="150"/>
      <c r="AV89" s="150"/>
      <c r="AW89" s="150"/>
      <c r="AX89" s="150"/>
      <c r="AY89" s="150"/>
      <c r="AZ89" s="150"/>
      <c r="BA89" s="150"/>
      <c r="BB89" s="150"/>
      <c r="BC89" s="150"/>
      <c r="BD89" s="150"/>
      <c r="BE89" s="150"/>
      <c r="BF89" s="150"/>
      <c r="BG89" s="150"/>
      <c r="BH89" s="150"/>
    </row>
    <row r="90" spans="1:60" outlineLevel="1" x14ac:dyDescent="0.25">
      <c r="A90" s="151">
        <v>14</v>
      </c>
      <c r="B90" s="157" t="s">
        <v>195</v>
      </c>
      <c r="C90" s="186" t="s">
        <v>196</v>
      </c>
      <c r="D90" s="159" t="s">
        <v>160</v>
      </c>
      <c r="E90" s="166">
        <v>4</v>
      </c>
      <c r="F90" s="169"/>
      <c r="G90" s="169">
        <f>+F90*E90</f>
        <v>0</v>
      </c>
      <c r="H90" s="169">
        <v>13.06</v>
      </c>
      <c r="I90" s="169">
        <f>ROUND(E90*H90,2)</f>
        <v>52.24</v>
      </c>
      <c r="J90" s="169">
        <v>222.44</v>
      </c>
      <c r="K90" s="169">
        <f>ROUND(E90*J90,2)</f>
        <v>889.76</v>
      </c>
      <c r="L90" s="169">
        <v>21</v>
      </c>
      <c r="M90" s="169">
        <f>G90*(1+L90/100)</f>
        <v>0</v>
      </c>
      <c r="N90" s="160">
        <v>4.8999999999999998E-4</v>
      </c>
      <c r="O90" s="160">
        <f>ROUND(E90*N90,5)</f>
        <v>1.9599999999999999E-3</v>
      </c>
      <c r="P90" s="160">
        <v>1.4999999999999999E-2</v>
      </c>
      <c r="Q90" s="160">
        <f>ROUND(E90*P90,5)</f>
        <v>0.06</v>
      </c>
      <c r="R90" s="160"/>
      <c r="S90" s="160"/>
      <c r="T90" s="161">
        <v>0.58377999999999997</v>
      </c>
      <c r="U90" s="160">
        <f>ROUND(E90*T90,2)</f>
        <v>2.34</v>
      </c>
      <c r="V90" s="150"/>
      <c r="W90" s="150"/>
      <c r="X90" s="150"/>
      <c r="Y90" s="150"/>
      <c r="Z90" s="150"/>
      <c r="AA90" s="150"/>
      <c r="AB90" s="150"/>
      <c r="AC90" s="150"/>
      <c r="AD90" s="150"/>
      <c r="AE90" s="150" t="s">
        <v>161</v>
      </c>
      <c r="AF90" s="150"/>
      <c r="AG90" s="150"/>
      <c r="AH90" s="150"/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</row>
    <row r="91" spans="1:60" outlineLevel="1" x14ac:dyDescent="0.25">
      <c r="A91" s="151"/>
      <c r="B91" s="157"/>
      <c r="C91" s="187" t="s">
        <v>197</v>
      </c>
      <c r="D91" s="162"/>
      <c r="E91" s="167">
        <v>4</v>
      </c>
      <c r="F91" s="169"/>
      <c r="G91" s="169"/>
      <c r="H91" s="169"/>
      <c r="I91" s="169"/>
      <c r="J91" s="169"/>
      <c r="K91" s="169"/>
      <c r="L91" s="169"/>
      <c r="M91" s="169"/>
      <c r="N91" s="160"/>
      <c r="O91" s="160"/>
      <c r="P91" s="160"/>
      <c r="Q91" s="160"/>
      <c r="R91" s="160"/>
      <c r="S91" s="160"/>
      <c r="T91" s="161"/>
      <c r="U91" s="160"/>
      <c r="V91" s="150"/>
      <c r="W91" s="150"/>
      <c r="X91" s="150"/>
      <c r="Y91" s="150"/>
      <c r="Z91" s="150"/>
      <c r="AA91" s="150"/>
      <c r="AB91" s="150"/>
      <c r="AC91" s="150"/>
      <c r="AD91" s="150"/>
      <c r="AE91" s="150" t="s">
        <v>105</v>
      </c>
      <c r="AF91" s="150">
        <v>0</v>
      </c>
      <c r="AG91" s="150"/>
      <c r="AH91" s="150"/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150"/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</row>
    <row r="92" spans="1:60" x14ac:dyDescent="0.25">
      <c r="A92" s="152" t="s">
        <v>100</v>
      </c>
      <c r="B92" s="158" t="s">
        <v>65</v>
      </c>
      <c r="C92" s="188" t="s">
        <v>66</v>
      </c>
      <c r="D92" s="163"/>
      <c r="E92" s="168"/>
      <c r="F92" s="170"/>
      <c r="G92" s="170"/>
      <c r="H92" s="170"/>
      <c r="I92" s="170">
        <f>SUM(I93:I105)</f>
        <v>30418.43</v>
      </c>
      <c r="J92" s="170"/>
      <c r="K92" s="170">
        <f>SUM(K93:K105)</f>
        <v>47573.74</v>
      </c>
      <c r="L92" s="170"/>
      <c r="M92" s="170" t="e">
        <f>SUM(M93:M105)</f>
        <v>#VALUE!</v>
      </c>
      <c r="N92" s="164"/>
      <c r="O92" s="164">
        <f>SUM(O93:O105)</f>
        <v>0.79952000000000001</v>
      </c>
      <c r="P92" s="164"/>
      <c r="Q92" s="164">
        <f>SUM(Q93:Q105)</f>
        <v>0</v>
      </c>
      <c r="R92" s="164"/>
      <c r="S92" s="164"/>
      <c r="T92" s="165"/>
      <c r="U92" s="164">
        <f>SUM(U93:U105)</f>
        <v>75.81</v>
      </c>
      <c r="AE92" t="s">
        <v>101</v>
      </c>
    </row>
    <row r="93" spans="1:60" ht="20" outlineLevel="1" x14ac:dyDescent="0.25">
      <c r="A93" s="206">
        <v>15</v>
      </c>
      <c r="B93" s="207" t="s">
        <v>198</v>
      </c>
      <c r="C93" s="208" t="s">
        <v>199</v>
      </c>
      <c r="D93" s="209" t="s">
        <v>148</v>
      </c>
      <c r="E93" s="210">
        <v>104</v>
      </c>
      <c r="F93" s="211"/>
      <c r="G93" s="355" t="s">
        <v>252</v>
      </c>
      <c r="H93" s="169">
        <v>0</v>
      </c>
      <c r="I93" s="169">
        <f>ROUND(E93*H93,2)</f>
        <v>0</v>
      </c>
      <c r="J93" s="169">
        <v>202.5</v>
      </c>
      <c r="K93" s="169">
        <f>ROUND(E93*J93,2)</f>
        <v>21060</v>
      </c>
      <c r="L93" s="169">
        <v>21</v>
      </c>
      <c r="M93" s="169" t="e">
        <f>G93*(1+L93/100)</f>
        <v>#VALUE!</v>
      </c>
      <c r="N93" s="160">
        <v>0</v>
      </c>
      <c r="O93" s="160">
        <f>ROUND(E93*N93,5)</f>
        <v>0</v>
      </c>
      <c r="P93" s="160">
        <v>0</v>
      </c>
      <c r="Q93" s="160">
        <f>ROUND(E93*P93,5)</f>
        <v>0</v>
      </c>
      <c r="R93" s="160"/>
      <c r="S93" s="160"/>
      <c r="T93" s="161">
        <v>0.40100000000000002</v>
      </c>
      <c r="U93" s="160">
        <f>ROUND(E93*T93,2)</f>
        <v>41.7</v>
      </c>
      <c r="V93" s="150"/>
      <c r="W93" s="150"/>
      <c r="X93" s="150"/>
      <c r="Y93" s="150"/>
      <c r="Z93" s="150"/>
      <c r="AA93" s="150"/>
      <c r="AB93" s="150"/>
      <c r="AC93" s="150"/>
      <c r="AD93" s="150"/>
      <c r="AE93" s="150" t="s">
        <v>103</v>
      </c>
      <c r="AF93" s="150"/>
      <c r="AG93" s="150"/>
      <c r="AH93" s="150"/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0"/>
      <c r="BB93" s="150"/>
      <c r="BC93" s="150"/>
      <c r="BD93" s="150"/>
      <c r="BE93" s="150"/>
      <c r="BF93" s="150"/>
      <c r="BG93" s="150"/>
      <c r="BH93" s="150"/>
    </row>
    <row r="94" spans="1:60" ht="20" outlineLevel="1" x14ac:dyDescent="0.25">
      <c r="A94" s="206">
        <v>16</v>
      </c>
      <c r="B94" s="207" t="s">
        <v>200</v>
      </c>
      <c r="C94" s="208" t="s">
        <v>201</v>
      </c>
      <c r="D94" s="209" t="s">
        <v>148</v>
      </c>
      <c r="E94" s="210">
        <v>104</v>
      </c>
      <c r="F94" s="211"/>
      <c r="G94" s="354"/>
      <c r="H94" s="169">
        <v>14.95</v>
      </c>
      <c r="I94" s="169">
        <f>ROUND(E94*H94,2)</f>
        <v>1554.8</v>
      </c>
      <c r="J94" s="169">
        <v>13.05</v>
      </c>
      <c r="K94" s="169">
        <f>ROUND(E94*J94,2)</f>
        <v>1357.2</v>
      </c>
      <c r="L94" s="169">
        <v>21</v>
      </c>
      <c r="M94" s="169">
        <f>G94*(1+L94/100)</f>
        <v>0</v>
      </c>
      <c r="N94" s="160">
        <v>3.3E-4</v>
      </c>
      <c r="O94" s="160">
        <f>ROUND(E94*N94,5)</f>
        <v>3.4320000000000003E-2</v>
      </c>
      <c r="P94" s="160">
        <v>0</v>
      </c>
      <c r="Q94" s="160">
        <f>ROUND(E94*P94,5)</f>
        <v>0</v>
      </c>
      <c r="R94" s="160"/>
      <c r="S94" s="160"/>
      <c r="T94" s="161">
        <v>2.75E-2</v>
      </c>
      <c r="U94" s="160">
        <f>ROUND(E94*T94,2)</f>
        <v>2.86</v>
      </c>
      <c r="V94" s="150"/>
      <c r="W94" s="150"/>
      <c r="X94" s="150"/>
      <c r="Y94" s="150"/>
      <c r="Z94" s="150"/>
      <c r="AA94" s="150"/>
      <c r="AB94" s="150"/>
      <c r="AC94" s="150"/>
      <c r="AD94" s="150"/>
      <c r="AE94" s="150" t="s">
        <v>103</v>
      </c>
      <c r="AF94" s="150"/>
      <c r="AG94" s="150"/>
      <c r="AH94" s="150"/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AU94" s="150"/>
      <c r="AV94" s="150"/>
      <c r="AW94" s="150"/>
      <c r="AX94" s="150"/>
      <c r="AY94" s="150"/>
      <c r="AZ94" s="150"/>
      <c r="BA94" s="150"/>
      <c r="BB94" s="150"/>
      <c r="BC94" s="150"/>
      <c r="BD94" s="150"/>
      <c r="BE94" s="150"/>
      <c r="BF94" s="150"/>
      <c r="BG94" s="150"/>
      <c r="BH94" s="150"/>
    </row>
    <row r="95" spans="1:60" ht="20" outlineLevel="1" x14ac:dyDescent="0.25">
      <c r="A95" s="206">
        <v>17</v>
      </c>
      <c r="B95" s="207" t="s">
        <v>202</v>
      </c>
      <c r="C95" s="208" t="s">
        <v>203</v>
      </c>
      <c r="D95" s="209" t="s">
        <v>148</v>
      </c>
      <c r="E95" s="210">
        <v>32.06</v>
      </c>
      <c r="F95" s="211"/>
      <c r="G95" s="354"/>
      <c r="H95" s="169">
        <v>21.53</v>
      </c>
      <c r="I95" s="169">
        <f>ROUND(E95*H95,2)</f>
        <v>690.25</v>
      </c>
      <c r="J95" s="169">
        <v>17.07</v>
      </c>
      <c r="K95" s="169">
        <f>ROUND(E95*J95,2)</f>
        <v>547.26</v>
      </c>
      <c r="L95" s="169">
        <v>21</v>
      </c>
      <c r="M95" s="169">
        <f>G95*(1+L95/100)</f>
        <v>0</v>
      </c>
      <c r="N95" s="160">
        <v>3.5E-4</v>
      </c>
      <c r="O95" s="160">
        <f>ROUND(E95*N95,5)</f>
        <v>1.1220000000000001E-2</v>
      </c>
      <c r="P95" s="160">
        <v>0</v>
      </c>
      <c r="Q95" s="160">
        <f>ROUND(E95*P95,5)</f>
        <v>0</v>
      </c>
      <c r="R95" s="160"/>
      <c r="S95" s="160"/>
      <c r="T95" s="161">
        <v>3.5999999999999997E-2</v>
      </c>
      <c r="U95" s="160">
        <f>ROUND(E95*T95,2)</f>
        <v>1.1499999999999999</v>
      </c>
      <c r="V95" s="150"/>
      <c r="W95" s="150"/>
      <c r="X95" s="150"/>
      <c r="Y95" s="150"/>
      <c r="Z95" s="150"/>
      <c r="AA95" s="150"/>
      <c r="AB95" s="150"/>
      <c r="AC95" s="150"/>
      <c r="AD95" s="150"/>
      <c r="AE95" s="150" t="s">
        <v>103</v>
      </c>
      <c r="AF95" s="150"/>
      <c r="AG95" s="150"/>
      <c r="AH95" s="150"/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50"/>
      <c r="BB95" s="150"/>
      <c r="BC95" s="150"/>
      <c r="BD95" s="150"/>
      <c r="BE95" s="150"/>
      <c r="BF95" s="150"/>
      <c r="BG95" s="150"/>
      <c r="BH95" s="150"/>
    </row>
    <row r="96" spans="1:60" outlineLevel="1" x14ac:dyDescent="0.25">
      <c r="A96" s="206"/>
      <c r="B96" s="207"/>
      <c r="C96" s="212" t="s">
        <v>204</v>
      </c>
      <c r="D96" s="213"/>
      <c r="E96" s="214">
        <v>32.06</v>
      </c>
      <c r="F96" s="211"/>
      <c r="G96" s="354"/>
      <c r="H96" s="169"/>
      <c r="I96" s="169"/>
      <c r="J96" s="169"/>
      <c r="K96" s="169"/>
      <c r="L96" s="169"/>
      <c r="M96" s="169"/>
      <c r="N96" s="160"/>
      <c r="O96" s="160"/>
      <c r="P96" s="160"/>
      <c r="Q96" s="160"/>
      <c r="R96" s="160"/>
      <c r="S96" s="160"/>
      <c r="T96" s="161"/>
      <c r="U96" s="160"/>
      <c r="V96" s="150"/>
      <c r="W96" s="150"/>
      <c r="X96" s="150"/>
      <c r="Y96" s="150"/>
      <c r="Z96" s="150"/>
      <c r="AA96" s="150"/>
      <c r="AB96" s="150"/>
      <c r="AC96" s="150"/>
      <c r="AD96" s="150"/>
      <c r="AE96" s="150" t="s">
        <v>105</v>
      </c>
      <c r="AF96" s="150">
        <v>0</v>
      </c>
      <c r="AG96" s="150"/>
      <c r="AH96" s="150"/>
      <c r="AI96" s="150"/>
      <c r="AJ96" s="150"/>
      <c r="AK96" s="150"/>
      <c r="AL96" s="150"/>
      <c r="AM96" s="150"/>
      <c r="AN96" s="150"/>
      <c r="AO96" s="150"/>
      <c r="AP96" s="150"/>
      <c r="AQ96" s="150"/>
      <c r="AR96" s="150"/>
      <c r="AS96" s="150"/>
      <c r="AT96" s="150"/>
      <c r="AU96" s="150"/>
      <c r="AV96" s="150"/>
      <c r="AW96" s="150"/>
      <c r="AX96" s="150"/>
      <c r="AY96" s="150"/>
      <c r="AZ96" s="150"/>
      <c r="BA96" s="150"/>
      <c r="BB96" s="150"/>
      <c r="BC96" s="150"/>
      <c r="BD96" s="150"/>
      <c r="BE96" s="150"/>
      <c r="BF96" s="150"/>
      <c r="BG96" s="150"/>
      <c r="BH96" s="150"/>
    </row>
    <row r="97" spans="1:60" outlineLevel="1" x14ac:dyDescent="0.25">
      <c r="A97" s="206"/>
      <c r="B97" s="207"/>
      <c r="C97" s="212" t="s">
        <v>174</v>
      </c>
      <c r="D97" s="213"/>
      <c r="E97" s="214">
        <v>32.06</v>
      </c>
      <c r="F97" s="211"/>
      <c r="G97" s="354"/>
      <c r="H97" s="169"/>
      <c r="I97" s="169"/>
      <c r="J97" s="169"/>
      <c r="K97" s="169"/>
      <c r="L97" s="169"/>
      <c r="M97" s="169"/>
      <c r="N97" s="160"/>
      <c r="O97" s="160"/>
      <c r="P97" s="160"/>
      <c r="Q97" s="160"/>
      <c r="R97" s="160"/>
      <c r="S97" s="160"/>
      <c r="T97" s="161"/>
      <c r="U97" s="160"/>
      <c r="V97" s="150"/>
      <c r="W97" s="150"/>
      <c r="X97" s="150"/>
      <c r="Y97" s="150"/>
      <c r="Z97" s="150"/>
      <c r="AA97" s="150"/>
      <c r="AB97" s="150"/>
      <c r="AC97" s="150"/>
      <c r="AD97" s="150"/>
      <c r="AE97" s="150" t="s">
        <v>105</v>
      </c>
      <c r="AF97" s="150">
        <v>1</v>
      </c>
      <c r="AG97" s="150"/>
      <c r="AH97" s="150"/>
      <c r="AI97" s="150"/>
      <c r="AJ97" s="150"/>
      <c r="AK97" s="150"/>
      <c r="AL97" s="150"/>
      <c r="AM97" s="150"/>
      <c r="AN97" s="150"/>
      <c r="AO97" s="150"/>
      <c r="AP97" s="150"/>
      <c r="AQ97" s="150"/>
      <c r="AR97" s="150"/>
      <c r="AS97" s="150"/>
      <c r="AT97" s="150"/>
      <c r="AU97" s="150"/>
      <c r="AV97" s="150"/>
      <c r="AW97" s="150"/>
      <c r="AX97" s="150"/>
      <c r="AY97" s="150"/>
      <c r="AZ97" s="150"/>
      <c r="BA97" s="150"/>
      <c r="BB97" s="150"/>
      <c r="BC97" s="150"/>
      <c r="BD97" s="150"/>
      <c r="BE97" s="150"/>
      <c r="BF97" s="150"/>
      <c r="BG97" s="150"/>
      <c r="BH97" s="150"/>
    </row>
    <row r="98" spans="1:60" ht="20" outlineLevel="1" x14ac:dyDescent="0.25">
      <c r="A98" s="206">
        <v>18</v>
      </c>
      <c r="B98" s="207" t="s">
        <v>205</v>
      </c>
      <c r="C98" s="208" t="s">
        <v>206</v>
      </c>
      <c r="D98" s="209" t="s">
        <v>148</v>
      </c>
      <c r="E98" s="210">
        <v>104</v>
      </c>
      <c r="F98" s="211"/>
      <c r="G98" s="354"/>
      <c r="H98" s="169">
        <v>14.37</v>
      </c>
      <c r="I98" s="169">
        <f>ROUND(E98*H98,2)</f>
        <v>1494.48</v>
      </c>
      <c r="J98" s="169">
        <v>103.63</v>
      </c>
      <c r="K98" s="169">
        <f>ROUND(E98*J98,2)</f>
        <v>10777.52</v>
      </c>
      <c r="L98" s="169">
        <v>21</v>
      </c>
      <c r="M98" s="169">
        <f>G98*(1+L98/100)</f>
        <v>0</v>
      </c>
      <c r="N98" s="160">
        <v>3.5E-4</v>
      </c>
      <c r="O98" s="160">
        <f>ROUND(E98*N98,5)</f>
        <v>3.6400000000000002E-2</v>
      </c>
      <c r="P98" s="160">
        <v>0</v>
      </c>
      <c r="Q98" s="160">
        <f>ROUND(E98*P98,5)</f>
        <v>0</v>
      </c>
      <c r="R98" s="160"/>
      <c r="S98" s="160"/>
      <c r="T98" s="161">
        <v>0.2</v>
      </c>
      <c r="U98" s="160">
        <f>ROUND(E98*T98,2)</f>
        <v>20.8</v>
      </c>
      <c r="V98" s="150"/>
      <c r="W98" s="150"/>
      <c r="X98" s="150"/>
      <c r="Y98" s="150"/>
      <c r="Z98" s="150"/>
      <c r="AA98" s="150"/>
      <c r="AB98" s="150"/>
      <c r="AC98" s="150"/>
      <c r="AD98" s="150"/>
      <c r="AE98" s="150" t="s">
        <v>103</v>
      </c>
      <c r="AF98" s="150"/>
      <c r="AG98" s="150"/>
      <c r="AH98" s="150"/>
      <c r="AI98" s="150"/>
      <c r="AJ98" s="150"/>
      <c r="AK98" s="150"/>
      <c r="AL98" s="150"/>
      <c r="AM98" s="150"/>
      <c r="AN98" s="150"/>
      <c r="AO98" s="150"/>
      <c r="AP98" s="150"/>
      <c r="AQ98" s="150"/>
      <c r="AR98" s="150"/>
      <c r="AS98" s="150"/>
      <c r="AT98" s="150"/>
      <c r="AU98" s="150"/>
      <c r="AV98" s="150"/>
      <c r="AW98" s="150"/>
      <c r="AX98" s="150"/>
      <c r="AY98" s="150"/>
      <c r="AZ98" s="150"/>
      <c r="BA98" s="150"/>
      <c r="BB98" s="150"/>
      <c r="BC98" s="150"/>
      <c r="BD98" s="150"/>
      <c r="BE98" s="150"/>
      <c r="BF98" s="150"/>
      <c r="BG98" s="150"/>
      <c r="BH98" s="150"/>
    </row>
    <row r="99" spans="1:60" ht="20" outlineLevel="1" x14ac:dyDescent="0.25">
      <c r="A99" s="206">
        <v>19</v>
      </c>
      <c r="B99" s="207" t="s">
        <v>207</v>
      </c>
      <c r="C99" s="208" t="s">
        <v>208</v>
      </c>
      <c r="D99" s="209" t="s">
        <v>148</v>
      </c>
      <c r="E99" s="210">
        <v>32.06</v>
      </c>
      <c r="F99" s="211"/>
      <c r="G99" s="354"/>
      <c r="H99" s="169">
        <v>9.7899999999999991</v>
      </c>
      <c r="I99" s="169">
        <f>ROUND(E99*H99,2)</f>
        <v>313.87</v>
      </c>
      <c r="J99" s="169">
        <v>150.71</v>
      </c>
      <c r="K99" s="169">
        <f>ROUND(E99*J99,2)</f>
        <v>4831.76</v>
      </c>
      <c r="L99" s="169">
        <v>21</v>
      </c>
      <c r="M99" s="169">
        <f>G99*(1+L99/100)</f>
        <v>0</v>
      </c>
      <c r="N99" s="160">
        <v>4.2000000000000002E-4</v>
      </c>
      <c r="O99" s="160">
        <f>ROUND(E99*N99,5)</f>
        <v>1.3469999999999999E-2</v>
      </c>
      <c r="P99" s="160">
        <v>0</v>
      </c>
      <c r="Q99" s="160">
        <f>ROUND(E99*P99,5)</f>
        <v>0</v>
      </c>
      <c r="R99" s="160"/>
      <c r="S99" s="160"/>
      <c r="T99" s="161">
        <v>0.28999999999999998</v>
      </c>
      <c r="U99" s="160">
        <f>ROUND(E99*T99,2)</f>
        <v>9.3000000000000007</v>
      </c>
      <c r="V99" s="150"/>
      <c r="W99" s="150"/>
      <c r="X99" s="150"/>
      <c r="Y99" s="150"/>
      <c r="Z99" s="150"/>
      <c r="AA99" s="150"/>
      <c r="AB99" s="150"/>
      <c r="AC99" s="150"/>
      <c r="AD99" s="150"/>
      <c r="AE99" s="150" t="s">
        <v>103</v>
      </c>
      <c r="AF99" s="150"/>
      <c r="AG99" s="150"/>
      <c r="AH99" s="150"/>
      <c r="AI99" s="150"/>
      <c r="AJ99" s="150"/>
      <c r="AK99" s="150"/>
      <c r="AL99" s="150"/>
      <c r="AM99" s="150"/>
      <c r="AN99" s="150"/>
      <c r="AO99" s="150"/>
      <c r="AP99" s="150"/>
      <c r="AQ99" s="150"/>
      <c r="AR99" s="150"/>
      <c r="AS99" s="150"/>
      <c r="AT99" s="150"/>
      <c r="AU99" s="150"/>
      <c r="AV99" s="150"/>
      <c r="AW99" s="150"/>
      <c r="AX99" s="150"/>
      <c r="AY99" s="150"/>
      <c r="AZ99" s="150"/>
      <c r="BA99" s="150"/>
      <c r="BB99" s="150"/>
      <c r="BC99" s="150"/>
      <c r="BD99" s="150"/>
      <c r="BE99" s="150"/>
      <c r="BF99" s="150"/>
      <c r="BG99" s="150"/>
      <c r="BH99" s="150"/>
    </row>
    <row r="100" spans="1:60" ht="20" outlineLevel="1" x14ac:dyDescent="0.25">
      <c r="A100" s="206">
        <v>20</v>
      </c>
      <c r="B100" s="207" t="s">
        <v>209</v>
      </c>
      <c r="C100" s="208" t="s">
        <v>210</v>
      </c>
      <c r="D100" s="209" t="s">
        <v>148</v>
      </c>
      <c r="E100" s="210">
        <v>156.46899999999999</v>
      </c>
      <c r="F100" s="211"/>
      <c r="G100" s="354"/>
      <c r="H100" s="169">
        <v>168.5</v>
      </c>
      <c r="I100" s="169">
        <f>ROUND(E100*H100,2)</f>
        <v>26365.03</v>
      </c>
      <c r="J100" s="169">
        <v>0</v>
      </c>
      <c r="K100" s="169">
        <f>ROUND(E100*J100,2)</f>
        <v>0</v>
      </c>
      <c r="L100" s="169">
        <v>21</v>
      </c>
      <c r="M100" s="169">
        <f>G100*(1+L100/100)</f>
        <v>0</v>
      </c>
      <c r="N100" s="160">
        <v>4.4999999999999997E-3</v>
      </c>
      <c r="O100" s="160">
        <f>ROUND(E100*N100,5)</f>
        <v>0.70411000000000001</v>
      </c>
      <c r="P100" s="160">
        <v>0</v>
      </c>
      <c r="Q100" s="160">
        <f>ROUND(E100*P100,5)</f>
        <v>0</v>
      </c>
      <c r="R100" s="160"/>
      <c r="S100" s="160"/>
      <c r="T100" s="161">
        <v>0</v>
      </c>
      <c r="U100" s="160">
        <f>ROUND(E100*T100,2)</f>
        <v>0</v>
      </c>
      <c r="V100" s="150"/>
      <c r="W100" s="150"/>
      <c r="X100" s="150"/>
      <c r="Y100" s="150"/>
      <c r="Z100" s="150"/>
      <c r="AA100" s="150"/>
      <c r="AB100" s="150"/>
      <c r="AC100" s="150"/>
      <c r="AD100" s="150"/>
      <c r="AE100" s="150" t="s">
        <v>211</v>
      </c>
      <c r="AF100" s="150"/>
      <c r="AG100" s="150"/>
      <c r="AH100" s="150"/>
      <c r="AI100" s="150"/>
      <c r="AJ100" s="150"/>
      <c r="AK100" s="150"/>
      <c r="AL100" s="150"/>
      <c r="AM100" s="150"/>
      <c r="AN100" s="150"/>
      <c r="AO100" s="150"/>
      <c r="AP100" s="150"/>
      <c r="AQ100" s="150"/>
      <c r="AR100" s="150"/>
      <c r="AS100" s="150"/>
      <c r="AT100" s="150"/>
      <c r="AU100" s="150"/>
      <c r="AV100" s="150"/>
      <c r="AW100" s="150"/>
      <c r="AX100" s="150"/>
      <c r="AY100" s="150"/>
      <c r="AZ100" s="150"/>
      <c r="BA100" s="150"/>
      <c r="BB100" s="150"/>
      <c r="BC100" s="150"/>
      <c r="BD100" s="150"/>
      <c r="BE100" s="150"/>
      <c r="BF100" s="150"/>
      <c r="BG100" s="150"/>
      <c r="BH100" s="150"/>
    </row>
    <row r="101" spans="1:60" outlineLevel="1" x14ac:dyDescent="0.25">
      <c r="A101" s="206"/>
      <c r="B101" s="207"/>
      <c r="C101" s="212" t="s">
        <v>212</v>
      </c>
      <c r="D101" s="213"/>
      <c r="E101" s="214"/>
      <c r="F101" s="211"/>
      <c r="G101" s="354"/>
      <c r="H101" s="169"/>
      <c r="I101" s="169"/>
      <c r="J101" s="169"/>
      <c r="K101" s="169"/>
      <c r="L101" s="169"/>
      <c r="M101" s="169"/>
      <c r="N101" s="160"/>
      <c r="O101" s="160"/>
      <c r="P101" s="160"/>
      <c r="Q101" s="160"/>
      <c r="R101" s="160"/>
      <c r="S101" s="160"/>
      <c r="T101" s="161"/>
      <c r="U101" s="160"/>
      <c r="V101" s="150"/>
      <c r="W101" s="150"/>
      <c r="X101" s="150"/>
      <c r="Y101" s="150"/>
      <c r="Z101" s="150"/>
      <c r="AA101" s="150"/>
      <c r="AB101" s="150"/>
      <c r="AC101" s="150"/>
      <c r="AD101" s="150"/>
      <c r="AE101" s="150" t="s">
        <v>105</v>
      </c>
      <c r="AF101" s="150">
        <v>0</v>
      </c>
      <c r="AG101" s="150"/>
      <c r="AH101" s="150"/>
      <c r="AI101" s="150"/>
      <c r="AJ101" s="150"/>
      <c r="AK101" s="150"/>
      <c r="AL101" s="150"/>
      <c r="AM101" s="150"/>
      <c r="AN101" s="150"/>
      <c r="AO101" s="150"/>
      <c r="AP101" s="150"/>
      <c r="AQ101" s="150"/>
      <c r="AR101" s="150"/>
      <c r="AS101" s="150"/>
      <c r="AT101" s="150"/>
      <c r="AU101" s="150"/>
      <c r="AV101" s="150"/>
      <c r="AW101" s="150"/>
      <c r="AX101" s="150"/>
      <c r="AY101" s="150"/>
      <c r="AZ101" s="150"/>
      <c r="BA101" s="150"/>
      <c r="BB101" s="150"/>
      <c r="BC101" s="150"/>
      <c r="BD101" s="150"/>
      <c r="BE101" s="150"/>
      <c r="BF101" s="150"/>
      <c r="BG101" s="150"/>
      <c r="BH101" s="150"/>
    </row>
    <row r="102" spans="1:60" outlineLevel="1" x14ac:dyDescent="0.25">
      <c r="A102" s="206"/>
      <c r="B102" s="207"/>
      <c r="C102" s="212" t="s">
        <v>213</v>
      </c>
      <c r="D102" s="213"/>
      <c r="E102" s="214">
        <v>156.46899999999999</v>
      </c>
      <c r="F102" s="211"/>
      <c r="G102" s="354"/>
      <c r="H102" s="169"/>
      <c r="I102" s="169"/>
      <c r="J102" s="169"/>
      <c r="K102" s="169"/>
      <c r="L102" s="169"/>
      <c r="M102" s="169"/>
      <c r="N102" s="160"/>
      <c r="O102" s="160"/>
      <c r="P102" s="160"/>
      <c r="Q102" s="160"/>
      <c r="R102" s="160"/>
      <c r="S102" s="160"/>
      <c r="T102" s="161"/>
      <c r="U102" s="160"/>
      <c r="V102" s="150"/>
      <c r="W102" s="150"/>
      <c r="X102" s="150"/>
      <c r="Y102" s="150"/>
      <c r="Z102" s="150"/>
      <c r="AA102" s="150"/>
      <c r="AB102" s="150"/>
      <c r="AC102" s="150"/>
      <c r="AD102" s="150"/>
      <c r="AE102" s="150" t="s">
        <v>105</v>
      </c>
      <c r="AF102" s="150">
        <v>0</v>
      </c>
      <c r="AG102" s="150"/>
      <c r="AH102" s="150"/>
      <c r="AI102" s="150"/>
      <c r="AJ102" s="150"/>
      <c r="AK102" s="150"/>
      <c r="AL102" s="150"/>
      <c r="AM102" s="150"/>
      <c r="AN102" s="150"/>
      <c r="AO102" s="150"/>
      <c r="AP102" s="150"/>
      <c r="AQ102" s="150"/>
      <c r="AR102" s="150"/>
      <c r="AS102" s="150"/>
      <c r="AT102" s="150"/>
      <c r="AU102" s="150"/>
      <c r="AV102" s="150"/>
      <c r="AW102" s="150"/>
      <c r="AX102" s="150"/>
      <c r="AY102" s="150"/>
      <c r="AZ102" s="150"/>
      <c r="BA102" s="150"/>
      <c r="BB102" s="150"/>
      <c r="BC102" s="150"/>
      <c r="BD102" s="150"/>
      <c r="BE102" s="150"/>
      <c r="BF102" s="150"/>
      <c r="BG102" s="150"/>
      <c r="BH102" s="150"/>
    </row>
    <row r="103" spans="1:60" outlineLevel="1" x14ac:dyDescent="0.25">
      <c r="A103" s="206"/>
      <c r="B103" s="207"/>
      <c r="C103" s="212" t="s">
        <v>174</v>
      </c>
      <c r="D103" s="213"/>
      <c r="E103" s="214">
        <v>156.46899999999999</v>
      </c>
      <c r="F103" s="211"/>
      <c r="G103" s="354"/>
      <c r="H103" s="169"/>
      <c r="I103" s="169"/>
      <c r="J103" s="169"/>
      <c r="K103" s="169"/>
      <c r="L103" s="169"/>
      <c r="M103" s="169"/>
      <c r="N103" s="160"/>
      <c r="O103" s="160"/>
      <c r="P103" s="160"/>
      <c r="Q103" s="160"/>
      <c r="R103" s="160"/>
      <c r="S103" s="160"/>
      <c r="T103" s="161"/>
      <c r="U103" s="160"/>
      <c r="V103" s="150"/>
      <c r="W103" s="150"/>
      <c r="X103" s="150"/>
      <c r="Y103" s="150"/>
      <c r="Z103" s="150"/>
      <c r="AA103" s="150"/>
      <c r="AB103" s="150"/>
      <c r="AC103" s="150"/>
      <c r="AD103" s="150"/>
      <c r="AE103" s="150" t="s">
        <v>105</v>
      </c>
      <c r="AF103" s="150">
        <v>1</v>
      </c>
      <c r="AG103" s="150"/>
      <c r="AH103" s="150"/>
      <c r="AI103" s="150"/>
      <c r="AJ103" s="150"/>
      <c r="AK103" s="150"/>
      <c r="AL103" s="150"/>
      <c r="AM103" s="150"/>
      <c r="AN103" s="150"/>
      <c r="AO103" s="150"/>
      <c r="AP103" s="150"/>
      <c r="AQ103" s="150"/>
      <c r="AR103" s="150"/>
      <c r="AS103" s="150"/>
      <c r="AT103" s="150"/>
      <c r="AU103" s="150"/>
      <c r="AV103" s="150"/>
      <c r="AW103" s="150"/>
      <c r="AX103" s="150"/>
      <c r="AY103" s="150"/>
      <c r="AZ103" s="150"/>
      <c r="BA103" s="150"/>
      <c r="BB103" s="150"/>
      <c r="BC103" s="150"/>
      <c r="BD103" s="150"/>
      <c r="BE103" s="150"/>
      <c r="BF103" s="150"/>
      <c r="BG103" s="150"/>
      <c r="BH103" s="150"/>
    </row>
    <row r="104" spans="1:60" ht="20" outlineLevel="1" x14ac:dyDescent="0.25">
      <c r="A104" s="206">
        <v>21</v>
      </c>
      <c r="B104" s="207" t="s">
        <v>214</v>
      </c>
      <c r="C104" s="208" t="s">
        <v>215</v>
      </c>
      <c r="D104" s="209" t="s">
        <v>165</v>
      </c>
      <c r="E104" s="210">
        <v>1</v>
      </c>
      <c r="F104" s="211"/>
      <c r="G104" s="354"/>
      <c r="H104" s="169">
        <v>0</v>
      </c>
      <c r="I104" s="169">
        <f>ROUND(E104*H104,2)</f>
        <v>0</v>
      </c>
      <c r="J104" s="169">
        <v>6000</v>
      </c>
      <c r="K104" s="169">
        <f>ROUND(E104*J104,2)</f>
        <v>6000</v>
      </c>
      <c r="L104" s="169">
        <v>21</v>
      </c>
      <c r="M104" s="169">
        <f>G104*(1+L104/100)</f>
        <v>0</v>
      </c>
      <c r="N104" s="160">
        <v>0</v>
      </c>
      <c r="O104" s="160">
        <f>ROUND(E104*N104,5)</f>
        <v>0</v>
      </c>
      <c r="P104" s="160">
        <v>0</v>
      </c>
      <c r="Q104" s="160">
        <f>ROUND(E104*P104,5)</f>
        <v>0</v>
      </c>
      <c r="R104" s="160"/>
      <c r="S104" s="160"/>
      <c r="T104" s="161">
        <v>0</v>
      </c>
      <c r="U104" s="160">
        <f>ROUND(E104*T104,2)</f>
        <v>0</v>
      </c>
      <c r="V104" s="150"/>
      <c r="W104" s="150"/>
      <c r="X104" s="150"/>
      <c r="Y104" s="150"/>
      <c r="Z104" s="150"/>
      <c r="AA104" s="150"/>
      <c r="AB104" s="150"/>
      <c r="AC104" s="150"/>
      <c r="AD104" s="150"/>
      <c r="AE104" s="150" t="s">
        <v>103</v>
      </c>
      <c r="AF104" s="150"/>
      <c r="AG104" s="150"/>
      <c r="AH104" s="150"/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  <c r="AS104" s="150"/>
      <c r="AT104" s="150"/>
      <c r="AU104" s="150"/>
      <c r="AV104" s="150"/>
      <c r="AW104" s="150"/>
      <c r="AX104" s="150"/>
      <c r="AY104" s="150"/>
      <c r="AZ104" s="150"/>
      <c r="BA104" s="150"/>
      <c r="BB104" s="150"/>
      <c r="BC104" s="150"/>
      <c r="BD104" s="150"/>
      <c r="BE104" s="150"/>
      <c r="BF104" s="150"/>
      <c r="BG104" s="150"/>
      <c r="BH104" s="150"/>
    </row>
    <row r="105" spans="1:60" outlineLevel="1" x14ac:dyDescent="0.25">
      <c r="A105" s="206">
        <v>22</v>
      </c>
      <c r="B105" s="207" t="s">
        <v>216</v>
      </c>
      <c r="C105" s="208" t="s">
        <v>217</v>
      </c>
      <c r="D105" s="209" t="s">
        <v>0</v>
      </c>
      <c r="E105" s="210">
        <v>4</v>
      </c>
      <c r="F105" s="211"/>
      <c r="G105" s="354"/>
      <c r="H105" s="169">
        <v>0</v>
      </c>
      <c r="I105" s="169">
        <f>ROUND(E105*H105,2)</f>
        <v>0</v>
      </c>
      <c r="J105" s="169">
        <v>750</v>
      </c>
      <c r="K105" s="169">
        <f>ROUND(E105*J105,2)</f>
        <v>3000</v>
      </c>
      <c r="L105" s="169">
        <v>21</v>
      </c>
      <c r="M105" s="169">
        <f>G105*(1+L105/100)</f>
        <v>0</v>
      </c>
      <c r="N105" s="160">
        <v>0</v>
      </c>
      <c r="O105" s="160">
        <f>ROUND(E105*N105,5)</f>
        <v>0</v>
      </c>
      <c r="P105" s="160">
        <v>0</v>
      </c>
      <c r="Q105" s="160">
        <f>ROUND(E105*P105,5)</f>
        <v>0</v>
      </c>
      <c r="R105" s="160"/>
      <c r="S105" s="160"/>
      <c r="T105" s="161">
        <v>0</v>
      </c>
      <c r="U105" s="160">
        <f>ROUND(E105*T105,2)</f>
        <v>0</v>
      </c>
      <c r="V105" s="150"/>
      <c r="W105" s="150"/>
      <c r="X105" s="150"/>
      <c r="Y105" s="150"/>
      <c r="Z105" s="150"/>
      <c r="AA105" s="150"/>
      <c r="AB105" s="150"/>
      <c r="AC105" s="150"/>
      <c r="AD105" s="150"/>
      <c r="AE105" s="150" t="s">
        <v>103</v>
      </c>
      <c r="AF105" s="150"/>
      <c r="AG105" s="150"/>
      <c r="AH105" s="150"/>
      <c r="AI105" s="150"/>
      <c r="AJ105" s="150"/>
      <c r="AK105" s="150"/>
      <c r="AL105" s="150"/>
      <c r="AM105" s="150"/>
      <c r="AN105" s="150"/>
      <c r="AO105" s="150"/>
      <c r="AP105" s="150"/>
      <c r="AQ105" s="150"/>
      <c r="AR105" s="150"/>
      <c r="AS105" s="150"/>
      <c r="AT105" s="150"/>
      <c r="AU105" s="150"/>
      <c r="AV105" s="150"/>
      <c r="AW105" s="150"/>
      <c r="AX105" s="150"/>
      <c r="AY105" s="150"/>
      <c r="AZ105" s="150"/>
      <c r="BA105" s="150"/>
      <c r="BB105" s="150"/>
      <c r="BC105" s="150"/>
      <c r="BD105" s="150"/>
      <c r="BE105" s="150"/>
      <c r="BF105" s="150"/>
      <c r="BG105" s="150"/>
      <c r="BH105" s="150"/>
    </row>
    <row r="106" spans="1:60" x14ac:dyDescent="0.25">
      <c r="A106" s="152" t="s">
        <v>100</v>
      </c>
      <c r="B106" s="158" t="s">
        <v>67</v>
      </c>
      <c r="C106" s="188" t="s">
        <v>68</v>
      </c>
      <c r="D106" s="163"/>
      <c r="E106" s="168"/>
      <c r="F106" s="170"/>
      <c r="G106" s="170">
        <f>SUM(G107)</f>
        <v>0</v>
      </c>
      <c r="H106" s="170"/>
      <c r="I106" s="170">
        <f>SUM(I107:I109)</f>
        <v>26780</v>
      </c>
      <c r="J106" s="170"/>
      <c r="K106" s="170">
        <f>SUM(K107:K109)</f>
        <v>24008.85</v>
      </c>
      <c r="L106" s="170"/>
      <c r="M106" s="170">
        <f>SUM(M107:M109)</f>
        <v>0</v>
      </c>
      <c r="N106" s="164"/>
      <c r="O106" s="164">
        <f>SUM(O107:O109)</f>
        <v>0.49151</v>
      </c>
      <c r="P106" s="164"/>
      <c r="Q106" s="164">
        <f>SUM(Q107:Q109)</f>
        <v>0</v>
      </c>
      <c r="R106" s="164"/>
      <c r="S106" s="164"/>
      <c r="T106" s="165"/>
      <c r="U106" s="164">
        <f>SUM(U107:U109)</f>
        <v>48.29</v>
      </c>
      <c r="AE106" t="s">
        <v>101</v>
      </c>
    </row>
    <row r="107" spans="1:60" ht="20" outlineLevel="1" x14ac:dyDescent="0.25">
      <c r="A107" s="151">
        <v>23</v>
      </c>
      <c r="B107" s="157" t="s">
        <v>218</v>
      </c>
      <c r="C107" s="186" t="s">
        <v>219</v>
      </c>
      <c r="D107" s="159" t="s">
        <v>220</v>
      </c>
      <c r="E107" s="166">
        <v>468.1</v>
      </c>
      <c r="F107" s="169"/>
      <c r="G107" s="169">
        <f>+F107*E107</f>
        <v>0</v>
      </c>
      <c r="H107" s="169">
        <v>57.21</v>
      </c>
      <c r="I107" s="169">
        <f>ROUND(E107*H107,2)</f>
        <v>26780</v>
      </c>
      <c r="J107" s="169">
        <v>51.29</v>
      </c>
      <c r="K107" s="169">
        <f>ROUND(E107*J107,2)</f>
        <v>24008.85</v>
      </c>
      <c r="L107" s="169">
        <v>21</v>
      </c>
      <c r="M107" s="169">
        <f>G107*(1+L107/100)</f>
        <v>0</v>
      </c>
      <c r="N107" s="160">
        <v>1.0499999999999999E-3</v>
      </c>
      <c r="O107" s="160">
        <f>ROUND(E107*N107,5)</f>
        <v>0.49151</v>
      </c>
      <c r="P107" s="160">
        <v>0</v>
      </c>
      <c r="Q107" s="160">
        <f>ROUND(E107*P107,5)</f>
        <v>0</v>
      </c>
      <c r="R107" s="160"/>
      <c r="S107" s="160"/>
      <c r="T107" s="161">
        <v>0.10316</v>
      </c>
      <c r="U107" s="160">
        <f>ROUND(E107*T107,2)</f>
        <v>48.29</v>
      </c>
      <c r="V107" s="150"/>
      <c r="W107" s="150"/>
      <c r="X107" s="150"/>
      <c r="Y107" s="150"/>
      <c r="Z107" s="150"/>
      <c r="AA107" s="150"/>
      <c r="AB107" s="150"/>
      <c r="AC107" s="150"/>
      <c r="AD107" s="150"/>
      <c r="AE107" s="150" t="s">
        <v>161</v>
      </c>
      <c r="AF107" s="150"/>
      <c r="AG107" s="150"/>
      <c r="AH107" s="150"/>
      <c r="AI107" s="150"/>
      <c r="AJ107" s="150"/>
      <c r="AK107" s="150"/>
      <c r="AL107" s="150"/>
      <c r="AM107" s="150"/>
      <c r="AN107" s="150"/>
      <c r="AO107" s="150"/>
      <c r="AP107" s="150"/>
      <c r="AQ107" s="150"/>
      <c r="AR107" s="150"/>
      <c r="AS107" s="150"/>
      <c r="AT107" s="150"/>
      <c r="AU107" s="150"/>
      <c r="AV107" s="150"/>
      <c r="AW107" s="150"/>
      <c r="AX107" s="150"/>
      <c r="AY107" s="150"/>
      <c r="AZ107" s="150"/>
      <c r="BA107" s="150"/>
      <c r="BB107" s="150"/>
      <c r="BC107" s="150"/>
      <c r="BD107" s="150"/>
      <c r="BE107" s="150"/>
      <c r="BF107" s="150"/>
      <c r="BG107" s="150"/>
      <c r="BH107" s="150"/>
    </row>
    <row r="108" spans="1:60" outlineLevel="1" x14ac:dyDescent="0.25">
      <c r="A108" s="151"/>
      <c r="B108" s="157"/>
      <c r="C108" s="187" t="s">
        <v>221</v>
      </c>
      <c r="D108" s="162"/>
      <c r="E108" s="167"/>
      <c r="F108" s="169"/>
      <c r="G108" s="169"/>
      <c r="H108" s="169"/>
      <c r="I108" s="169"/>
      <c r="J108" s="169"/>
      <c r="K108" s="169"/>
      <c r="L108" s="169"/>
      <c r="M108" s="169"/>
      <c r="N108" s="160"/>
      <c r="O108" s="160"/>
      <c r="P108" s="160"/>
      <c r="Q108" s="160"/>
      <c r="R108" s="160"/>
      <c r="S108" s="160"/>
      <c r="T108" s="161"/>
      <c r="U108" s="160"/>
      <c r="V108" s="150"/>
      <c r="W108" s="150"/>
      <c r="X108" s="150"/>
      <c r="Y108" s="150"/>
      <c r="Z108" s="150"/>
      <c r="AA108" s="150"/>
      <c r="AB108" s="150"/>
      <c r="AC108" s="150"/>
      <c r="AD108" s="150"/>
      <c r="AE108" s="150" t="s">
        <v>105</v>
      </c>
      <c r="AF108" s="150">
        <v>0</v>
      </c>
      <c r="AG108" s="150"/>
      <c r="AH108" s="150"/>
      <c r="AI108" s="150"/>
      <c r="AJ108" s="150"/>
      <c r="AK108" s="150"/>
      <c r="AL108" s="150"/>
      <c r="AM108" s="150"/>
      <c r="AN108" s="150"/>
      <c r="AO108" s="150"/>
      <c r="AP108" s="150"/>
      <c r="AQ108" s="150"/>
      <c r="AR108" s="150"/>
      <c r="AS108" s="150"/>
      <c r="AT108" s="150"/>
      <c r="AU108" s="150"/>
      <c r="AV108" s="150"/>
      <c r="AW108" s="150"/>
      <c r="AX108" s="150"/>
      <c r="AY108" s="150"/>
      <c r="AZ108" s="150"/>
      <c r="BA108" s="150"/>
      <c r="BB108" s="150"/>
      <c r="BC108" s="150"/>
      <c r="BD108" s="150"/>
      <c r="BE108" s="150"/>
      <c r="BF108" s="150"/>
      <c r="BG108" s="150"/>
      <c r="BH108" s="150"/>
    </row>
    <row r="109" spans="1:60" outlineLevel="1" x14ac:dyDescent="0.25">
      <c r="A109" s="151"/>
      <c r="B109" s="157"/>
      <c r="C109" s="187" t="s">
        <v>222</v>
      </c>
      <c r="D109" s="162"/>
      <c r="E109" s="167">
        <v>468.1</v>
      </c>
      <c r="F109" s="169"/>
      <c r="G109" s="169"/>
      <c r="H109" s="169"/>
      <c r="I109" s="169"/>
      <c r="J109" s="169"/>
      <c r="K109" s="169"/>
      <c r="L109" s="169"/>
      <c r="M109" s="169"/>
      <c r="N109" s="160"/>
      <c r="O109" s="160"/>
      <c r="P109" s="160"/>
      <c r="Q109" s="160"/>
      <c r="R109" s="160"/>
      <c r="S109" s="160"/>
      <c r="T109" s="161"/>
      <c r="U109" s="160"/>
      <c r="V109" s="150"/>
      <c r="W109" s="150"/>
      <c r="X109" s="150"/>
      <c r="Y109" s="150"/>
      <c r="Z109" s="150"/>
      <c r="AA109" s="150"/>
      <c r="AB109" s="150"/>
      <c r="AC109" s="150"/>
      <c r="AD109" s="150"/>
      <c r="AE109" s="150" t="s">
        <v>105</v>
      </c>
      <c r="AF109" s="150">
        <v>0</v>
      </c>
      <c r="AG109" s="150"/>
      <c r="AH109" s="150"/>
      <c r="AI109" s="150"/>
      <c r="AJ109" s="150"/>
      <c r="AK109" s="150"/>
      <c r="AL109" s="150"/>
      <c r="AM109" s="150"/>
      <c r="AN109" s="150"/>
      <c r="AO109" s="150"/>
      <c r="AP109" s="150"/>
      <c r="AQ109" s="150"/>
      <c r="AR109" s="150"/>
      <c r="AS109" s="150"/>
      <c r="AT109" s="150"/>
      <c r="AU109" s="150"/>
      <c r="AV109" s="150"/>
      <c r="AW109" s="150"/>
      <c r="AX109" s="150"/>
      <c r="AY109" s="150"/>
      <c r="AZ109" s="150"/>
      <c r="BA109" s="150"/>
      <c r="BB109" s="150"/>
      <c r="BC109" s="150"/>
      <c r="BD109" s="150"/>
      <c r="BE109" s="150"/>
      <c r="BF109" s="150"/>
      <c r="BG109" s="150"/>
      <c r="BH109" s="150"/>
    </row>
    <row r="110" spans="1:60" x14ac:dyDescent="0.25">
      <c r="A110" s="152" t="s">
        <v>100</v>
      </c>
      <c r="B110" s="158" t="s">
        <v>69</v>
      </c>
      <c r="C110" s="188" t="s">
        <v>70</v>
      </c>
      <c r="D110" s="163"/>
      <c r="E110" s="168"/>
      <c r="F110" s="170"/>
      <c r="G110" s="170">
        <f>SUM(G111:G112)</f>
        <v>0</v>
      </c>
      <c r="H110" s="170"/>
      <c r="I110" s="170">
        <f>SUM(I111:I112)</f>
        <v>0</v>
      </c>
      <c r="J110" s="170"/>
      <c r="K110" s="170">
        <f>SUM(K111:K112)</f>
        <v>11900</v>
      </c>
      <c r="L110" s="170"/>
      <c r="M110" s="170">
        <f>SUM(M111:M112)</f>
        <v>0</v>
      </c>
      <c r="N110" s="164"/>
      <c r="O110" s="164">
        <f>SUM(O111:O112)</f>
        <v>0</v>
      </c>
      <c r="P110" s="164"/>
      <c r="Q110" s="164">
        <f>SUM(Q111:Q112)</f>
        <v>0</v>
      </c>
      <c r="R110" s="164"/>
      <c r="S110" s="164"/>
      <c r="T110" s="165"/>
      <c r="U110" s="164">
        <f>SUM(U111:U112)</f>
        <v>0</v>
      </c>
      <c r="AE110" t="s">
        <v>101</v>
      </c>
    </row>
    <row r="111" spans="1:60" ht="20" outlineLevel="1" x14ac:dyDescent="0.25">
      <c r="A111" s="151">
        <v>24</v>
      </c>
      <c r="B111" s="157" t="s">
        <v>223</v>
      </c>
      <c r="C111" s="186" t="s">
        <v>224</v>
      </c>
      <c r="D111" s="159" t="s">
        <v>156</v>
      </c>
      <c r="E111" s="166">
        <v>2</v>
      </c>
      <c r="F111" s="169"/>
      <c r="G111" s="169">
        <f>+F111*E111</f>
        <v>0</v>
      </c>
      <c r="H111" s="169">
        <v>0</v>
      </c>
      <c r="I111" s="169">
        <f>ROUND(E111*H111,2)</f>
        <v>0</v>
      </c>
      <c r="J111" s="169">
        <v>4200</v>
      </c>
      <c r="K111" s="169">
        <f>ROUND(E111*J111,2)</f>
        <v>8400</v>
      </c>
      <c r="L111" s="169">
        <v>21</v>
      </c>
      <c r="M111" s="169">
        <f>G111*(1+L111/100)</f>
        <v>0</v>
      </c>
      <c r="N111" s="160">
        <v>0</v>
      </c>
      <c r="O111" s="160">
        <f>ROUND(E111*N111,5)</f>
        <v>0</v>
      </c>
      <c r="P111" s="160">
        <v>0</v>
      </c>
      <c r="Q111" s="160">
        <f>ROUND(E111*P111,5)</f>
        <v>0</v>
      </c>
      <c r="R111" s="160"/>
      <c r="S111" s="160"/>
      <c r="T111" s="161">
        <v>0</v>
      </c>
      <c r="U111" s="160">
        <f>ROUND(E111*T111,2)</f>
        <v>0</v>
      </c>
      <c r="V111" s="150"/>
      <c r="W111" s="150"/>
      <c r="X111" s="150"/>
      <c r="Y111" s="150"/>
      <c r="Z111" s="150"/>
      <c r="AA111" s="150"/>
      <c r="AB111" s="150"/>
      <c r="AC111" s="150"/>
      <c r="AD111" s="150"/>
      <c r="AE111" s="150" t="s">
        <v>103</v>
      </c>
      <c r="AF111" s="150"/>
      <c r="AG111" s="150"/>
      <c r="AH111" s="150"/>
      <c r="AI111" s="150"/>
      <c r="AJ111" s="150"/>
      <c r="AK111" s="150"/>
      <c r="AL111" s="150"/>
      <c r="AM111" s="150"/>
      <c r="AN111" s="150"/>
      <c r="AO111" s="150"/>
      <c r="AP111" s="150"/>
      <c r="AQ111" s="150"/>
      <c r="AR111" s="150"/>
      <c r="AS111" s="150"/>
      <c r="AT111" s="150"/>
      <c r="AU111" s="150"/>
      <c r="AV111" s="150"/>
      <c r="AW111" s="150"/>
      <c r="AX111" s="150"/>
      <c r="AY111" s="150"/>
      <c r="AZ111" s="150"/>
      <c r="BA111" s="150"/>
      <c r="BB111" s="150"/>
      <c r="BC111" s="150"/>
      <c r="BD111" s="150"/>
      <c r="BE111" s="150"/>
      <c r="BF111" s="150"/>
      <c r="BG111" s="150"/>
      <c r="BH111" s="150"/>
    </row>
    <row r="112" spans="1:60" ht="20" outlineLevel="1" x14ac:dyDescent="0.25">
      <c r="A112" s="151">
        <v>25</v>
      </c>
      <c r="B112" s="157" t="s">
        <v>225</v>
      </c>
      <c r="C112" s="186" t="s">
        <v>226</v>
      </c>
      <c r="D112" s="159" t="s">
        <v>156</v>
      </c>
      <c r="E112" s="166">
        <v>1</v>
      </c>
      <c r="F112" s="169"/>
      <c r="G112" s="169">
        <f>+F112*E112</f>
        <v>0</v>
      </c>
      <c r="H112" s="169">
        <v>0</v>
      </c>
      <c r="I112" s="169">
        <f>ROUND(E112*H112,2)</f>
        <v>0</v>
      </c>
      <c r="J112" s="169">
        <v>3500</v>
      </c>
      <c r="K112" s="169">
        <f>ROUND(E112*J112,2)</f>
        <v>3500</v>
      </c>
      <c r="L112" s="169">
        <v>21</v>
      </c>
      <c r="M112" s="169">
        <f>G112*(1+L112/100)</f>
        <v>0</v>
      </c>
      <c r="N112" s="160">
        <v>0</v>
      </c>
      <c r="O112" s="160">
        <f>ROUND(E112*N112,5)</f>
        <v>0</v>
      </c>
      <c r="P112" s="160">
        <v>0</v>
      </c>
      <c r="Q112" s="160">
        <f>ROUND(E112*P112,5)</f>
        <v>0</v>
      </c>
      <c r="R112" s="160"/>
      <c r="S112" s="160"/>
      <c r="T112" s="161">
        <v>0</v>
      </c>
      <c r="U112" s="160">
        <f>ROUND(E112*T112,2)</f>
        <v>0</v>
      </c>
      <c r="V112" s="150"/>
      <c r="W112" s="150"/>
      <c r="X112" s="150"/>
      <c r="Y112" s="150"/>
      <c r="Z112" s="150"/>
      <c r="AA112" s="150"/>
      <c r="AB112" s="150"/>
      <c r="AC112" s="150"/>
      <c r="AD112" s="150"/>
      <c r="AE112" s="150" t="s">
        <v>103</v>
      </c>
      <c r="AF112" s="150"/>
      <c r="AG112" s="150"/>
      <c r="AH112" s="150"/>
      <c r="AI112" s="150"/>
      <c r="AJ112" s="150"/>
      <c r="AK112" s="150"/>
      <c r="AL112" s="150"/>
      <c r="AM112" s="150"/>
      <c r="AN112" s="150"/>
      <c r="AO112" s="150"/>
      <c r="AP112" s="150"/>
      <c r="AQ112" s="150"/>
      <c r="AR112" s="150"/>
      <c r="AS112" s="150"/>
      <c r="AT112" s="150"/>
      <c r="AU112" s="150"/>
      <c r="AV112" s="150"/>
      <c r="AW112" s="150"/>
      <c r="AX112" s="150"/>
      <c r="AY112" s="150"/>
      <c r="AZ112" s="150"/>
      <c r="BA112" s="150"/>
      <c r="BB112" s="150"/>
      <c r="BC112" s="150"/>
      <c r="BD112" s="150"/>
      <c r="BE112" s="150"/>
      <c r="BF112" s="150"/>
      <c r="BG112" s="150"/>
      <c r="BH112" s="150"/>
    </row>
    <row r="113" spans="1:60" x14ac:dyDescent="0.25">
      <c r="A113" s="152" t="s">
        <v>100</v>
      </c>
      <c r="B113" s="158" t="s">
        <v>71</v>
      </c>
      <c r="C113" s="188" t="s">
        <v>72</v>
      </c>
      <c r="D113" s="163"/>
      <c r="E113" s="168"/>
      <c r="F113" s="170"/>
      <c r="G113" s="170">
        <f>SUM(G114:G128)</f>
        <v>0</v>
      </c>
      <c r="H113" s="170"/>
      <c r="I113" s="170">
        <f>SUM(I114:I128)</f>
        <v>0</v>
      </c>
      <c r="J113" s="170"/>
      <c r="K113" s="170">
        <f>SUM(K114:K128)</f>
        <v>10576.36</v>
      </c>
      <c r="L113" s="170"/>
      <c r="M113" s="170">
        <f>SUM(M114:M128)</f>
        <v>0</v>
      </c>
      <c r="N113" s="164"/>
      <c r="O113" s="164">
        <f>SUM(O114:O128)</f>
        <v>0</v>
      </c>
      <c r="P113" s="164"/>
      <c r="Q113" s="164">
        <f>SUM(Q114:Q128)</f>
        <v>0</v>
      </c>
      <c r="R113" s="164"/>
      <c r="S113" s="164"/>
      <c r="T113" s="165"/>
      <c r="U113" s="164">
        <f>SUM(U114:U128)</f>
        <v>13.74</v>
      </c>
      <c r="AE113" t="s">
        <v>101</v>
      </c>
    </row>
    <row r="114" spans="1:60" outlineLevel="1" x14ac:dyDescent="0.25">
      <c r="A114" s="151">
        <v>26</v>
      </c>
      <c r="B114" s="157" t="s">
        <v>227</v>
      </c>
      <c r="C114" s="186" t="s">
        <v>228</v>
      </c>
      <c r="D114" s="159" t="s">
        <v>160</v>
      </c>
      <c r="E114" s="166">
        <v>1</v>
      </c>
      <c r="F114" s="169"/>
      <c r="G114" s="169">
        <f t="shared" ref="G114:G128" si="0">+F114*E114</f>
        <v>0</v>
      </c>
      <c r="H114" s="169">
        <v>0</v>
      </c>
      <c r="I114" s="169">
        <f>ROUND(E114*H114,2)</f>
        <v>0</v>
      </c>
      <c r="J114" s="169">
        <v>3925</v>
      </c>
      <c r="K114" s="169">
        <f>ROUND(E114*J114,2)</f>
        <v>3925</v>
      </c>
      <c r="L114" s="169">
        <v>21</v>
      </c>
      <c r="M114" s="169">
        <f>G114*(1+L114/100)</f>
        <v>0</v>
      </c>
      <c r="N114" s="160">
        <v>0</v>
      </c>
      <c r="O114" s="160">
        <f>ROUND(E114*N114,5)</f>
        <v>0</v>
      </c>
      <c r="P114" s="160">
        <v>0</v>
      </c>
      <c r="Q114" s="160">
        <f>ROUND(E114*P114,5)</f>
        <v>0</v>
      </c>
      <c r="R114" s="160"/>
      <c r="S114" s="160"/>
      <c r="T114" s="161">
        <v>8.84</v>
      </c>
      <c r="U114" s="160">
        <f>ROUND(E114*T114,2)</f>
        <v>8.84</v>
      </c>
      <c r="V114" s="150"/>
      <c r="W114" s="150"/>
      <c r="X114" s="150"/>
      <c r="Y114" s="150"/>
      <c r="Z114" s="150"/>
      <c r="AA114" s="150"/>
      <c r="AB114" s="150"/>
      <c r="AC114" s="150"/>
      <c r="AD114" s="150"/>
      <c r="AE114" s="150" t="s">
        <v>103</v>
      </c>
      <c r="AF114" s="150"/>
      <c r="AG114" s="150"/>
      <c r="AH114" s="150"/>
      <c r="AI114" s="150"/>
      <c r="AJ114" s="150"/>
      <c r="AK114" s="150"/>
      <c r="AL114" s="150"/>
      <c r="AM114" s="150"/>
      <c r="AN114" s="150"/>
      <c r="AO114" s="150"/>
      <c r="AP114" s="150"/>
      <c r="AQ114" s="150"/>
      <c r="AR114" s="150"/>
      <c r="AS114" s="150"/>
      <c r="AT114" s="150"/>
      <c r="AU114" s="150"/>
      <c r="AV114" s="150"/>
      <c r="AW114" s="150"/>
      <c r="AX114" s="150"/>
      <c r="AY114" s="150"/>
      <c r="AZ114" s="150"/>
      <c r="BA114" s="150"/>
      <c r="BB114" s="150"/>
      <c r="BC114" s="150"/>
      <c r="BD114" s="150"/>
      <c r="BE114" s="150"/>
      <c r="BF114" s="150"/>
      <c r="BG114" s="150"/>
      <c r="BH114" s="150"/>
    </row>
    <row r="115" spans="1:60" outlineLevel="1" x14ac:dyDescent="0.25">
      <c r="A115" s="151">
        <v>27</v>
      </c>
      <c r="B115" s="157" t="s">
        <v>229</v>
      </c>
      <c r="C115" s="186" t="s">
        <v>230</v>
      </c>
      <c r="D115" s="159" t="s">
        <v>231</v>
      </c>
      <c r="E115" s="166">
        <v>30</v>
      </c>
      <c r="F115" s="169"/>
      <c r="G115" s="169">
        <f t="shared" si="0"/>
        <v>0</v>
      </c>
      <c r="H115" s="169">
        <v>0</v>
      </c>
      <c r="I115" s="169">
        <f>ROUND(E115*H115,2)</f>
        <v>0</v>
      </c>
      <c r="J115" s="169">
        <v>36.799999999999997</v>
      </c>
      <c r="K115" s="169">
        <f>ROUND(E115*J115,2)</f>
        <v>1104</v>
      </c>
      <c r="L115" s="169">
        <v>21</v>
      </c>
      <c r="M115" s="169">
        <f>G115*(1+L115/100)</f>
        <v>0</v>
      </c>
      <c r="N115" s="160">
        <v>0</v>
      </c>
      <c r="O115" s="160">
        <f>ROUND(E115*N115,5)</f>
        <v>0</v>
      </c>
      <c r="P115" s="160">
        <v>0</v>
      </c>
      <c r="Q115" s="160">
        <f>ROUND(E115*P115,5)</f>
        <v>0</v>
      </c>
      <c r="R115" s="160"/>
      <c r="S115" s="160"/>
      <c r="T115" s="161">
        <v>0</v>
      </c>
      <c r="U115" s="160">
        <f>ROUND(E115*T115,2)</f>
        <v>0</v>
      </c>
      <c r="V115" s="150"/>
      <c r="W115" s="150"/>
      <c r="X115" s="150"/>
      <c r="Y115" s="150"/>
      <c r="Z115" s="150"/>
      <c r="AA115" s="150"/>
      <c r="AB115" s="150"/>
      <c r="AC115" s="150"/>
      <c r="AD115" s="150"/>
      <c r="AE115" s="150" t="s">
        <v>103</v>
      </c>
      <c r="AF115" s="150"/>
      <c r="AG115" s="150"/>
      <c r="AH115" s="150"/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150"/>
      <c r="AV115" s="150"/>
      <c r="AW115" s="150"/>
      <c r="AX115" s="150"/>
      <c r="AY115" s="150"/>
      <c r="AZ115" s="150"/>
      <c r="BA115" s="150"/>
      <c r="BB115" s="150"/>
      <c r="BC115" s="150"/>
      <c r="BD115" s="150"/>
      <c r="BE115" s="150"/>
      <c r="BF115" s="150"/>
      <c r="BG115" s="150"/>
      <c r="BH115" s="150"/>
    </row>
    <row r="116" spans="1:60" outlineLevel="1" x14ac:dyDescent="0.25">
      <c r="A116" s="151"/>
      <c r="B116" s="157"/>
      <c r="C116" s="187" t="s">
        <v>232</v>
      </c>
      <c r="D116" s="162"/>
      <c r="E116" s="167">
        <v>30</v>
      </c>
      <c r="F116" s="169"/>
      <c r="G116" s="169">
        <f t="shared" si="0"/>
        <v>0</v>
      </c>
      <c r="H116" s="169"/>
      <c r="I116" s="169"/>
      <c r="J116" s="169"/>
      <c r="K116" s="169"/>
      <c r="L116" s="169"/>
      <c r="M116" s="169"/>
      <c r="N116" s="160"/>
      <c r="O116" s="160"/>
      <c r="P116" s="160"/>
      <c r="Q116" s="160"/>
      <c r="R116" s="160"/>
      <c r="S116" s="160"/>
      <c r="T116" s="161"/>
      <c r="U116" s="160"/>
      <c r="V116" s="150"/>
      <c r="W116" s="150"/>
      <c r="X116" s="150"/>
      <c r="Y116" s="150"/>
      <c r="Z116" s="150"/>
      <c r="AA116" s="150"/>
      <c r="AB116" s="150"/>
      <c r="AC116" s="150"/>
      <c r="AD116" s="150"/>
      <c r="AE116" s="150" t="s">
        <v>105</v>
      </c>
      <c r="AF116" s="150">
        <v>0</v>
      </c>
      <c r="AG116" s="150"/>
      <c r="AH116" s="150"/>
      <c r="AI116" s="150"/>
      <c r="AJ116" s="150"/>
      <c r="AK116" s="150"/>
      <c r="AL116" s="150"/>
      <c r="AM116" s="150"/>
      <c r="AN116" s="150"/>
      <c r="AO116" s="150"/>
      <c r="AP116" s="150"/>
      <c r="AQ116" s="150"/>
      <c r="AR116" s="150"/>
      <c r="AS116" s="150"/>
      <c r="AT116" s="150"/>
      <c r="AU116" s="150"/>
      <c r="AV116" s="150"/>
      <c r="AW116" s="150"/>
      <c r="AX116" s="150"/>
      <c r="AY116" s="150"/>
      <c r="AZ116" s="150"/>
      <c r="BA116" s="150"/>
      <c r="BB116" s="150"/>
      <c r="BC116" s="150"/>
      <c r="BD116" s="150"/>
      <c r="BE116" s="150"/>
      <c r="BF116" s="150"/>
      <c r="BG116" s="150"/>
      <c r="BH116" s="150"/>
    </row>
    <row r="117" spans="1:60" ht="20" outlineLevel="1" x14ac:dyDescent="0.25">
      <c r="A117" s="151">
        <v>28</v>
      </c>
      <c r="B117" s="157" t="s">
        <v>233</v>
      </c>
      <c r="C117" s="186" t="s">
        <v>234</v>
      </c>
      <c r="D117" s="159" t="s">
        <v>235</v>
      </c>
      <c r="E117" s="166">
        <v>2.2400000000000002</v>
      </c>
      <c r="F117" s="169"/>
      <c r="G117" s="169">
        <f t="shared" si="0"/>
        <v>0</v>
      </c>
      <c r="H117" s="169">
        <v>0</v>
      </c>
      <c r="I117" s="169">
        <f>ROUND(E117*H117,2)</f>
        <v>0</v>
      </c>
      <c r="J117" s="169">
        <v>199.5</v>
      </c>
      <c r="K117" s="169">
        <f>ROUND(E117*J117,2)</f>
        <v>446.88</v>
      </c>
      <c r="L117" s="169">
        <v>21</v>
      </c>
      <c r="M117" s="169">
        <f>G117*(1+L117/100)</f>
        <v>0</v>
      </c>
      <c r="N117" s="160">
        <v>0</v>
      </c>
      <c r="O117" s="160">
        <f>ROUND(E117*N117,5)</f>
        <v>0</v>
      </c>
      <c r="P117" s="160">
        <v>0</v>
      </c>
      <c r="Q117" s="160">
        <f>ROUND(E117*P117,5)</f>
        <v>0</v>
      </c>
      <c r="R117" s="160"/>
      <c r="S117" s="160"/>
      <c r="T117" s="161">
        <v>0.55000000000000004</v>
      </c>
      <c r="U117" s="160">
        <f>ROUND(E117*T117,2)</f>
        <v>1.23</v>
      </c>
      <c r="V117" s="150"/>
      <c r="W117" s="150"/>
      <c r="X117" s="150"/>
      <c r="Y117" s="150"/>
      <c r="Z117" s="150"/>
      <c r="AA117" s="150"/>
      <c r="AB117" s="150"/>
      <c r="AC117" s="150"/>
      <c r="AD117" s="150"/>
      <c r="AE117" s="150" t="s">
        <v>103</v>
      </c>
      <c r="AF117" s="150"/>
      <c r="AG117" s="150"/>
      <c r="AH117" s="150"/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150"/>
      <c r="AV117" s="150"/>
      <c r="AW117" s="150"/>
      <c r="AX117" s="150"/>
      <c r="AY117" s="150"/>
      <c r="AZ117" s="150"/>
      <c r="BA117" s="150"/>
      <c r="BB117" s="150"/>
      <c r="BC117" s="150"/>
      <c r="BD117" s="150"/>
      <c r="BE117" s="150"/>
      <c r="BF117" s="150"/>
      <c r="BG117" s="150"/>
      <c r="BH117" s="150"/>
    </row>
    <row r="118" spans="1:60" outlineLevel="1" x14ac:dyDescent="0.25">
      <c r="A118" s="151"/>
      <c r="B118" s="157"/>
      <c r="C118" s="187" t="s">
        <v>254</v>
      </c>
      <c r="D118" s="162"/>
      <c r="E118" s="167"/>
      <c r="F118" s="169"/>
      <c r="G118" s="169">
        <f t="shared" si="0"/>
        <v>0</v>
      </c>
      <c r="H118" s="169"/>
      <c r="I118" s="169"/>
      <c r="J118" s="169"/>
      <c r="K118" s="169"/>
      <c r="L118" s="169"/>
      <c r="M118" s="169"/>
      <c r="N118" s="160"/>
      <c r="O118" s="160"/>
      <c r="P118" s="160"/>
      <c r="Q118" s="160"/>
      <c r="R118" s="160"/>
      <c r="S118" s="160"/>
      <c r="T118" s="161"/>
      <c r="U118" s="160"/>
      <c r="V118" s="150"/>
      <c r="W118" s="150"/>
      <c r="X118" s="150"/>
      <c r="Y118" s="150"/>
      <c r="Z118" s="150"/>
      <c r="AA118" s="150"/>
      <c r="AB118" s="150"/>
      <c r="AC118" s="150"/>
      <c r="AD118" s="150"/>
      <c r="AE118" s="150" t="s">
        <v>105</v>
      </c>
      <c r="AF118" s="150">
        <v>0</v>
      </c>
      <c r="AG118" s="150"/>
      <c r="AH118" s="150"/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150"/>
      <c r="AV118" s="150"/>
      <c r="AW118" s="150"/>
      <c r="AX118" s="150"/>
      <c r="AY118" s="150"/>
      <c r="AZ118" s="150"/>
      <c r="BA118" s="150"/>
      <c r="BB118" s="150"/>
      <c r="BC118" s="150"/>
      <c r="BD118" s="150"/>
      <c r="BE118" s="150"/>
      <c r="BF118" s="150"/>
      <c r="BG118" s="150"/>
      <c r="BH118" s="150"/>
    </row>
    <row r="119" spans="1:60" outlineLevel="1" x14ac:dyDescent="0.25">
      <c r="A119" s="151"/>
      <c r="B119" s="157"/>
      <c r="C119" s="187">
        <v>2.2400000000000002</v>
      </c>
      <c r="D119" s="162"/>
      <c r="E119" s="167">
        <v>2.2400000000000002</v>
      </c>
      <c r="F119" s="169"/>
      <c r="G119" s="169">
        <f t="shared" si="0"/>
        <v>0</v>
      </c>
      <c r="H119" s="169"/>
      <c r="I119" s="169"/>
      <c r="J119" s="169"/>
      <c r="K119" s="169"/>
      <c r="L119" s="169"/>
      <c r="M119" s="169"/>
      <c r="N119" s="160"/>
      <c r="O119" s="160"/>
      <c r="P119" s="160"/>
      <c r="Q119" s="160"/>
      <c r="R119" s="160"/>
      <c r="S119" s="160"/>
      <c r="T119" s="161"/>
      <c r="U119" s="16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 t="s">
        <v>105</v>
      </c>
      <c r="AF119" s="150">
        <v>0</v>
      </c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150"/>
      <c r="AV119" s="150"/>
      <c r="AW119" s="150"/>
      <c r="AX119" s="150"/>
      <c r="AY119" s="150"/>
      <c r="AZ119" s="150"/>
      <c r="BA119" s="150"/>
      <c r="BB119" s="150"/>
      <c r="BC119" s="150"/>
      <c r="BD119" s="150"/>
      <c r="BE119" s="150"/>
      <c r="BF119" s="150"/>
      <c r="BG119" s="150"/>
      <c r="BH119" s="150"/>
    </row>
    <row r="120" spans="1:60" outlineLevel="1" x14ac:dyDescent="0.25">
      <c r="A120" s="151">
        <v>29</v>
      </c>
      <c r="B120" s="157" t="s">
        <v>236</v>
      </c>
      <c r="C120" s="186" t="s">
        <v>237</v>
      </c>
      <c r="D120" s="159" t="s">
        <v>235</v>
      </c>
      <c r="E120" s="166">
        <v>2.2400000000000002</v>
      </c>
      <c r="F120" s="169"/>
      <c r="G120" s="169">
        <f t="shared" si="0"/>
        <v>0</v>
      </c>
      <c r="H120" s="169">
        <v>0</v>
      </c>
      <c r="I120" s="169">
        <f>ROUND(E120*H120,2)</f>
        <v>0</v>
      </c>
      <c r="J120" s="169">
        <v>341.5</v>
      </c>
      <c r="K120" s="169">
        <f>ROUND(E120*J120,2)</f>
        <v>764.96</v>
      </c>
      <c r="L120" s="169">
        <v>21</v>
      </c>
      <c r="M120" s="169">
        <f>G120*(1+L120/100)</f>
        <v>0</v>
      </c>
      <c r="N120" s="160">
        <v>0</v>
      </c>
      <c r="O120" s="160">
        <f>ROUND(E120*N120,5)</f>
        <v>0</v>
      </c>
      <c r="P120" s="160">
        <v>0</v>
      </c>
      <c r="Q120" s="160">
        <f>ROUND(E120*P120,5)</f>
        <v>0</v>
      </c>
      <c r="R120" s="160"/>
      <c r="S120" s="160"/>
      <c r="T120" s="161">
        <v>0.94199999999999995</v>
      </c>
      <c r="U120" s="160">
        <f>ROUND(E120*T120,2)</f>
        <v>2.11</v>
      </c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 t="s">
        <v>103</v>
      </c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150"/>
      <c r="AV120" s="150"/>
      <c r="AW120" s="150"/>
      <c r="AX120" s="150"/>
      <c r="AY120" s="150"/>
      <c r="AZ120" s="150"/>
      <c r="BA120" s="150"/>
      <c r="BB120" s="150"/>
      <c r="BC120" s="150"/>
      <c r="BD120" s="150"/>
      <c r="BE120" s="150"/>
      <c r="BF120" s="150"/>
      <c r="BG120" s="150"/>
      <c r="BH120" s="150"/>
    </row>
    <row r="121" spans="1:60" outlineLevel="1" x14ac:dyDescent="0.25">
      <c r="A121" s="151">
        <v>30</v>
      </c>
      <c r="B121" s="157" t="s">
        <v>238</v>
      </c>
      <c r="C121" s="186" t="s">
        <v>239</v>
      </c>
      <c r="D121" s="159" t="s">
        <v>235</v>
      </c>
      <c r="E121" s="166">
        <v>2.2400000000000002</v>
      </c>
      <c r="F121" s="169"/>
      <c r="G121" s="169">
        <f t="shared" si="0"/>
        <v>0</v>
      </c>
      <c r="H121" s="169">
        <v>0</v>
      </c>
      <c r="I121" s="169">
        <f>ROUND(E121*H121,2)</f>
        <v>0</v>
      </c>
      <c r="J121" s="169">
        <v>38.1</v>
      </c>
      <c r="K121" s="169">
        <f>ROUND(E121*J121,2)</f>
        <v>85.34</v>
      </c>
      <c r="L121" s="169">
        <v>21</v>
      </c>
      <c r="M121" s="169">
        <f>G121*(1+L121/100)</f>
        <v>0</v>
      </c>
      <c r="N121" s="160">
        <v>0</v>
      </c>
      <c r="O121" s="160">
        <f>ROUND(E121*N121,5)</f>
        <v>0</v>
      </c>
      <c r="P121" s="160">
        <v>0</v>
      </c>
      <c r="Q121" s="160">
        <f>ROUND(E121*P121,5)</f>
        <v>0</v>
      </c>
      <c r="R121" s="160"/>
      <c r="S121" s="160"/>
      <c r="T121" s="161">
        <v>0.105</v>
      </c>
      <c r="U121" s="160">
        <f>ROUND(E121*T121,2)</f>
        <v>0.24</v>
      </c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 t="s">
        <v>103</v>
      </c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150"/>
      <c r="AV121" s="150"/>
      <c r="AW121" s="150"/>
      <c r="AX121" s="150"/>
      <c r="AY121" s="150"/>
      <c r="AZ121" s="150"/>
      <c r="BA121" s="150"/>
      <c r="BB121" s="150"/>
      <c r="BC121" s="150"/>
      <c r="BD121" s="150"/>
      <c r="BE121" s="150"/>
      <c r="BF121" s="150"/>
      <c r="BG121" s="150"/>
      <c r="BH121" s="150"/>
    </row>
    <row r="122" spans="1:60" outlineLevel="1" x14ac:dyDescent="0.25">
      <c r="A122" s="151">
        <v>31</v>
      </c>
      <c r="B122" s="157" t="s">
        <v>240</v>
      </c>
      <c r="C122" s="186" t="s">
        <v>241</v>
      </c>
      <c r="D122" s="159" t="s">
        <v>235</v>
      </c>
      <c r="E122" s="166">
        <v>2.2400000000000002</v>
      </c>
      <c r="F122" s="169"/>
      <c r="G122" s="169">
        <f t="shared" si="0"/>
        <v>0</v>
      </c>
      <c r="H122" s="169">
        <v>0</v>
      </c>
      <c r="I122" s="169">
        <f>ROUND(E122*H122,2)</f>
        <v>0</v>
      </c>
      <c r="J122" s="169">
        <v>110</v>
      </c>
      <c r="K122" s="169">
        <f>ROUND(E122*J122,2)</f>
        <v>246.4</v>
      </c>
      <c r="L122" s="169">
        <v>21</v>
      </c>
      <c r="M122" s="169">
        <f>G122*(1+L122/100)</f>
        <v>0</v>
      </c>
      <c r="N122" s="160">
        <v>0</v>
      </c>
      <c r="O122" s="160">
        <f>ROUND(E122*N122,5)</f>
        <v>0</v>
      </c>
      <c r="P122" s="160">
        <v>0</v>
      </c>
      <c r="Q122" s="160">
        <f>ROUND(E122*P122,5)</f>
        <v>0</v>
      </c>
      <c r="R122" s="160"/>
      <c r="S122" s="160"/>
      <c r="T122" s="161">
        <v>9.9000000000000005E-2</v>
      </c>
      <c r="U122" s="160">
        <f>ROUND(E122*T122,2)</f>
        <v>0.22</v>
      </c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 t="s">
        <v>103</v>
      </c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150"/>
      <c r="AV122" s="150"/>
      <c r="AW122" s="150"/>
      <c r="AX122" s="150"/>
      <c r="AY122" s="150"/>
      <c r="AZ122" s="150"/>
      <c r="BA122" s="150"/>
      <c r="BB122" s="150"/>
      <c r="BC122" s="150"/>
      <c r="BD122" s="150"/>
      <c r="BE122" s="150"/>
      <c r="BF122" s="150"/>
      <c r="BG122" s="150"/>
      <c r="BH122" s="150"/>
    </row>
    <row r="123" spans="1:60" outlineLevel="1" x14ac:dyDescent="0.25">
      <c r="A123" s="151">
        <v>32</v>
      </c>
      <c r="B123" s="157" t="s">
        <v>242</v>
      </c>
      <c r="C123" s="186" t="s">
        <v>243</v>
      </c>
      <c r="D123" s="159" t="s">
        <v>235</v>
      </c>
      <c r="E123" s="166">
        <v>2.2400000000000002</v>
      </c>
      <c r="F123" s="169"/>
      <c r="G123" s="169">
        <f t="shared" si="0"/>
        <v>0</v>
      </c>
      <c r="H123" s="169">
        <v>0</v>
      </c>
      <c r="I123" s="169">
        <f>ROUND(E123*H123,2)</f>
        <v>0</v>
      </c>
      <c r="J123" s="169">
        <v>244</v>
      </c>
      <c r="K123" s="169">
        <f>ROUND(E123*J123,2)</f>
        <v>546.55999999999995</v>
      </c>
      <c r="L123" s="169">
        <v>21</v>
      </c>
      <c r="M123" s="169">
        <f>G123*(1+L123/100)</f>
        <v>0</v>
      </c>
      <c r="N123" s="160">
        <v>0</v>
      </c>
      <c r="O123" s="160">
        <f>ROUND(E123*N123,5)</f>
        <v>0</v>
      </c>
      <c r="P123" s="160">
        <v>0</v>
      </c>
      <c r="Q123" s="160">
        <f>ROUND(E123*P123,5)</f>
        <v>0</v>
      </c>
      <c r="R123" s="160"/>
      <c r="S123" s="160"/>
      <c r="T123" s="161">
        <v>0.49</v>
      </c>
      <c r="U123" s="160">
        <f>ROUND(E123*T123,2)</f>
        <v>1.1000000000000001</v>
      </c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 t="s">
        <v>103</v>
      </c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150"/>
      <c r="AV123" s="150"/>
      <c r="AW123" s="150"/>
      <c r="AX123" s="150"/>
      <c r="AY123" s="150"/>
      <c r="AZ123" s="150"/>
      <c r="BA123" s="150"/>
      <c r="BB123" s="150"/>
      <c r="BC123" s="150"/>
      <c r="BD123" s="150"/>
      <c r="BE123" s="150"/>
      <c r="BF123" s="150"/>
      <c r="BG123" s="150"/>
      <c r="BH123" s="150"/>
    </row>
    <row r="124" spans="1:60" outlineLevel="1" x14ac:dyDescent="0.25">
      <c r="A124" s="151">
        <v>33</v>
      </c>
      <c r="B124" s="157" t="s">
        <v>244</v>
      </c>
      <c r="C124" s="186" t="s">
        <v>245</v>
      </c>
      <c r="D124" s="159" t="s">
        <v>235</v>
      </c>
      <c r="E124" s="166">
        <v>8.9600000000000009</v>
      </c>
      <c r="F124" s="169"/>
      <c r="G124" s="169">
        <f t="shared" si="0"/>
        <v>0</v>
      </c>
      <c r="H124" s="169">
        <v>0</v>
      </c>
      <c r="I124" s="169">
        <f>ROUND(E124*H124,2)</f>
        <v>0</v>
      </c>
      <c r="J124" s="169">
        <v>17.100000000000001</v>
      </c>
      <c r="K124" s="169">
        <f>ROUND(E124*J124,2)</f>
        <v>153.22</v>
      </c>
      <c r="L124" s="169">
        <v>21</v>
      </c>
      <c r="M124" s="169">
        <f>G124*(1+L124/100)</f>
        <v>0</v>
      </c>
      <c r="N124" s="160">
        <v>0</v>
      </c>
      <c r="O124" s="160">
        <f>ROUND(E124*N124,5)</f>
        <v>0</v>
      </c>
      <c r="P124" s="160">
        <v>0</v>
      </c>
      <c r="Q124" s="160">
        <f>ROUND(E124*P124,5)</f>
        <v>0</v>
      </c>
      <c r="R124" s="160"/>
      <c r="S124" s="160"/>
      <c r="T124" s="161">
        <v>0</v>
      </c>
      <c r="U124" s="160">
        <f>ROUND(E124*T124,2)</f>
        <v>0</v>
      </c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 t="s">
        <v>103</v>
      </c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150"/>
      <c r="AV124" s="150"/>
      <c r="AW124" s="150"/>
      <c r="AX124" s="150"/>
      <c r="AY124" s="150"/>
      <c r="AZ124" s="150"/>
      <c r="BA124" s="150"/>
      <c r="BB124" s="150"/>
      <c r="BC124" s="150"/>
      <c r="BD124" s="150"/>
      <c r="BE124" s="150"/>
      <c r="BF124" s="150"/>
      <c r="BG124" s="150"/>
      <c r="BH124" s="150"/>
    </row>
    <row r="125" spans="1:60" outlineLevel="1" x14ac:dyDescent="0.25">
      <c r="A125" s="151"/>
      <c r="B125" s="157"/>
      <c r="C125" s="187" t="s">
        <v>246</v>
      </c>
      <c r="D125" s="162"/>
      <c r="E125" s="167"/>
      <c r="F125" s="169"/>
      <c r="G125" s="169">
        <f t="shared" si="0"/>
        <v>0</v>
      </c>
      <c r="H125" s="169"/>
      <c r="I125" s="169"/>
      <c r="J125" s="169"/>
      <c r="K125" s="169"/>
      <c r="L125" s="169"/>
      <c r="M125" s="169"/>
      <c r="N125" s="160"/>
      <c r="O125" s="160"/>
      <c r="P125" s="160"/>
      <c r="Q125" s="160"/>
      <c r="R125" s="160"/>
      <c r="S125" s="160"/>
      <c r="T125" s="161"/>
      <c r="U125" s="16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 t="s">
        <v>105</v>
      </c>
      <c r="AF125" s="150">
        <v>0</v>
      </c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150"/>
      <c r="AV125" s="150"/>
      <c r="AW125" s="150"/>
      <c r="AX125" s="150"/>
      <c r="AY125" s="150"/>
      <c r="AZ125" s="150"/>
      <c r="BA125" s="150"/>
      <c r="BB125" s="150"/>
      <c r="BC125" s="150"/>
      <c r="BD125" s="150"/>
      <c r="BE125" s="150"/>
      <c r="BF125" s="150"/>
      <c r="BG125" s="150"/>
      <c r="BH125" s="150"/>
    </row>
    <row r="126" spans="1:60" outlineLevel="1" x14ac:dyDescent="0.25">
      <c r="A126" s="151"/>
      <c r="B126" s="157"/>
      <c r="C126" s="187" t="s">
        <v>253</v>
      </c>
      <c r="D126" s="162"/>
      <c r="E126" s="167">
        <v>8.9600000000000009</v>
      </c>
      <c r="F126" s="169"/>
      <c r="G126" s="169">
        <f t="shared" si="0"/>
        <v>0</v>
      </c>
      <c r="H126" s="169"/>
      <c r="I126" s="169"/>
      <c r="J126" s="169"/>
      <c r="K126" s="169"/>
      <c r="L126" s="169"/>
      <c r="M126" s="169"/>
      <c r="N126" s="160"/>
      <c r="O126" s="160"/>
      <c r="P126" s="160"/>
      <c r="Q126" s="160"/>
      <c r="R126" s="160"/>
      <c r="S126" s="160"/>
      <c r="T126" s="161"/>
      <c r="U126" s="16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 t="s">
        <v>105</v>
      </c>
      <c r="AF126" s="150">
        <v>0</v>
      </c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150"/>
      <c r="AV126" s="150"/>
      <c r="AW126" s="150"/>
      <c r="AX126" s="150"/>
      <c r="AY126" s="150"/>
      <c r="AZ126" s="150"/>
      <c r="BA126" s="150"/>
      <c r="BB126" s="150"/>
      <c r="BC126" s="150"/>
      <c r="BD126" s="150"/>
      <c r="BE126" s="150"/>
      <c r="BF126" s="150"/>
      <c r="BG126" s="150"/>
      <c r="BH126" s="150"/>
    </row>
    <row r="127" spans="1:60" ht="20" outlineLevel="1" x14ac:dyDescent="0.25">
      <c r="A127" s="151">
        <v>34</v>
      </c>
      <c r="B127" s="157" t="s">
        <v>247</v>
      </c>
      <c r="C127" s="186" t="s">
        <v>248</v>
      </c>
      <c r="D127" s="159" t="s">
        <v>235</v>
      </c>
      <c r="E127" s="166">
        <v>0</v>
      </c>
      <c r="F127" s="169"/>
      <c r="G127" s="169">
        <f t="shared" si="0"/>
        <v>0</v>
      </c>
      <c r="H127" s="169">
        <v>0</v>
      </c>
      <c r="I127" s="169">
        <f>ROUND(E127*H127,2)</f>
        <v>0</v>
      </c>
      <c r="J127" s="169">
        <v>2775</v>
      </c>
      <c r="K127" s="169">
        <f>ROUND(E127*J127,2)</f>
        <v>0</v>
      </c>
      <c r="L127" s="169">
        <v>21</v>
      </c>
      <c r="M127" s="169">
        <f>G127*(1+L127/100)</f>
        <v>0</v>
      </c>
      <c r="N127" s="160">
        <v>0</v>
      </c>
      <c r="O127" s="160">
        <f>ROUND(E127*N127,5)</f>
        <v>0</v>
      </c>
      <c r="P127" s="160">
        <v>0</v>
      </c>
      <c r="Q127" s="160">
        <f>ROUND(E127*P127,5)</f>
        <v>0</v>
      </c>
      <c r="R127" s="160"/>
      <c r="S127" s="160"/>
      <c r="T127" s="161">
        <v>0</v>
      </c>
      <c r="U127" s="160">
        <f>ROUND(E127*T127,2)</f>
        <v>0</v>
      </c>
      <c r="V127" s="150"/>
      <c r="W127" s="150"/>
      <c r="X127" s="150"/>
      <c r="Y127" s="150"/>
      <c r="Z127" s="150"/>
      <c r="AA127" s="150"/>
      <c r="AB127" s="150"/>
      <c r="AC127" s="150"/>
      <c r="AD127" s="150"/>
      <c r="AE127" s="150" t="s">
        <v>103</v>
      </c>
      <c r="AF127" s="150"/>
      <c r="AG127" s="150"/>
      <c r="AH127" s="150"/>
      <c r="AI127" s="150"/>
      <c r="AJ127" s="150"/>
      <c r="AK127" s="150"/>
      <c r="AL127" s="150"/>
      <c r="AM127" s="150"/>
      <c r="AN127" s="150"/>
      <c r="AO127" s="150"/>
      <c r="AP127" s="150"/>
      <c r="AQ127" s="150"/>
      <c r="AR127" s="150"/>
      <c r="AS127" s="150"/>
      <c r="AT127" s="150"/>
      <c r="AU127" s="150"/>
      <c r="AV127" s="150"/>
      <c r="AW127" s="150"/>
      <c r="AX127" s="150"/>
      <c r="AY127" s="150"/>
      <c r="AZ127" s="150"/>
      <c r="BA127" s="150"/>
      <c r="BB127" s="150"/>
      <c r="BC127" s="150"/>
      <c r="BD127" s="150"/>
      <c r="BE127" s="150"/>
      <c r="BF127" s="150"/>
      <c r="BG127" s="150"/>
      <c r="BH127" s="150"/>
    </row>
    <row r="128" spans="1:60" ht="20" outlineLevel="1" x14ac:dyDescent="0.25">
      <c r="A128" s="179">
        <v>35</v>
      </c>
      <c r="B128" s="180" t="s">
        <v>249</v>
      </c>
      <c r="C128" s="189" t="s">
        <v>250</v>
      </c>
      <c r="D128" s="181" t="s">
        <v>235</v>
      </c>
      <c r="E128" s="182">
        <v>2.2400000000000002</v>
      </c>
      <c r="F128" s="183"/>
      <c r="G128" s="183">
        <f t="shared" si="0"/>
        <v>0</v>
      </c>
      <c r="H128" s="183">
        <v>0</v>
      </c>
      <c r="I128" s="183">
        <f>ROUND(E128*H128,2)</f>
        <v>0</v>
      </c>
      <c r="J128" s="183">
        <v>1475</v>
      </c>
      <c r="K128" s="183">
        <f>ROUND(E128*J128,2)</f>
        <v>3304</v>
      </c>
      <c r="L128" s="183">
        <v>21</v>
      </c>
      <c r="M128" s="183">
        <f>G128*(1+L128/100)</f>
        <v>0</v>
      </c>
      <c r="N128" s="184">
        <v>0</v>
      </c>
      <c r="O128" s="184">
        <f>ROUND(E128*N128,5)</f>
        <v>0</v>
      </c>
      <c r="P128" s="184">
        <v>0</v>
      </c>
      <c r="Q128" s="184">
        <f>ROUND(E128*P128,5)</f>
        <v>0</v>
      </c>
      <c r="R128" s="184"/>
      <c r="S128" s="184"/>
      <c r="T128" s="185">
        <v>0</v>
      </c>
      <c r="U128" s="184">
        <f>ROUND(E128*T128,2)</f>
        <v>0</v>
      </c>
      <c r="V128" s="150"/>
      <c r="W128" s="150"/>
      <c r="X128" s="150"/>
      <c r="Y128" s="150"/>
      <c r="Z128" s="150"/>
      <c r="AA128" s="150"/>
      <c r="AB128" s="150"/>
      <c r="AC128" s="150"/>
      <c r="AD128" s="150"/>
      <c r="AE128" s="150" t="s">
        <v>103</v>
      </c>
      <c r="AF128" s="150"/>
      <c r="AG128" s="150"/>
      <c r="AH128" s="150"/>
      <c r="AI128" s="150"/>
      <c r="AJ128" s="150"/>
      <c r="AK128" s="150"/>
      <c r="AL128" s="150"/>
      <c r="AM128" s="150"/>
      <c r="AN128" s="150"/>
      <c r="AO128" s="150"/>
      <c r="AP128" s="150"/>
      <c r="AQ128" s="150"/>
      <c r="AR128" s="150"/>
      <c r="AS128" s="150"/>
      <c r="AT128" s="150"/>
      <c r="AU128" s="150"/>
      <c r="AV128" s="150"/>
      <c r="AW128" s="150"/>
      <c r="AX128" s="150"/>
      <c r="AY128" s="150"/>
      <c r="AZ128" s="150"/>
      <c r="BA128" s="150"/>
      <c r="BB128" s="150"/>
      <c r="BC128" s="150"/>
      <c r="BD128" s="150"/>
      <c r="BE128" s="150"/>
      <c r="BF128" s="150"/>
      <c r="BG128" s="150"/>
      <c r="BH128" s="150"/>
    </row>
    <row r="129" spans="1:31" x14ac:dyDescent="0.25">
      <c r="A129" s="152" t="s">
        <v>100</v>
      </c>
      <c r="B129" s="158" t="s">
        <v>255</v>
      </c>
      <c r="C129" s="188" t="s">
        <v>256</v>
      </c>
      <c r="D129" s="163"/>
      <c r="E129" s="168"/>
      <c r="F129" s="170"/>
      <c r="G129" s="170">
        <f>SUM(G130)</f>
        <v>0</v>
      </c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AC129">
        <v>15</v>
      </c>
      <c r="AD129">
        <v>21</v>
      </c>
    </row>
    <row r="130" spans="1:31" x14ac:dyDescent="0.25">
      <c r="A130" s="191">
        <v>23</v>
      </c>
      <c r="B130" s="192" t="s">
        <v>218</v>
      </c>
      <c r="C130" s="193" t="s">
        <v>257</v>
      </c>
      <c r="D130" s="194" t="s">
        <v>160</v>
      </c>
      <c r="E130" s="195">
        <v>1</v>
      </c>
      <c r="F130" s="196">
        <f>+'VZT specifikace'!F102</f>
        <v>0</v>
      </c>
      <c r="G130" s="196">
        <f>+F130*E130</f>
        <v>0</v>
      </c>
      <c r="AE130" t="s">
        <v>251</v>
      </c>
    </row>
  </sheetData>
  <mergeCells count="6">
    <mergeCell ref="G93:G105"/>
    <mergeCell ref="A1:G1"/>
    <mergeCell ref="C2:G2"/>
    <mergeCell ref="C3:G3"/>
    <mergeCell ref="C4:G4"/>
    <mergeCell ref="G67:G85"/>
  </mergeCells>
  <pageMargins left="0.39370078740157499" right="0.19685039370078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6D51E-CC2C-44B6-9E1C-C86555488D14}">
  <dimension ref="A1:F247"/>
  <sheetViews>
    <sheetView zoomScale="80" zoomScaleNormal="80" workbookViewId="0">
      <selection activeCell="B1" sqref="B1"/>
    </sheetView>
  </sheetViews>
  <sheetFormatPr defaultColWidth="8.81640625" defaultRowHeight="10" x14ac:dyDescent="0.2"/>
  <cols>
    <col min="1" max="1" width="8.1796875" style="286" bestFit="1" customWidth="1"/>
    <col min="2" max="2" width="74.453125" style="287" customWidth="1"/>
    <col min="3" max="3" width="4.7265625" style="286" customWidth="1"/>
    <col min="4" max="4" width="7.54296875" style="289" customWidth="1"/>
    <col min="5" max="5" width="11.26953125" style="233" customWidth="1"/>
    <col min="6" max="6" width="15.81640625" style="233" customWidth="1"/>
    <col min="7" max="16384" width="8.81640625" style="233"/>
  </cols>
  <sheetData>
    <row r="1" spans="1:6" s="221" customFormat="1" ht="25.5" customHeight="1" x14ac:dyDescent="0.25">
      <c r="A1" s="215" t="s">
        <v>258</v>
      </c>
      <c r="B1" s="216" t="s">
        <v>259</v>
      </c>
      <c r="C1" s="217"/>
      <c r="D1" s="218"/>
      <c r="E1" s="219"/>
      <c r="F1" s="220"/>
    </row>
    <row r="2" spans="1:6" s="221" customFormat="1" ht="25.5" customHeight="1" x14ac:dyDescent="0.25">
      <c r="A2" s="215" t="s">
        <v>260</v>
      </c>
      <c r="B2" s="216" t="s">
        <v>261</v>
      </c>
      <c r="C2" s="222"/>
      <c r="D2" s="223"/>
      <c r="E2" s="219"/>
      <c r="F2" s="220"/>
    </row>
    <row r="3" spans="1:6" s="221" customFormat="1" ht="25.5" customHeight="1" x14ac:dyDescent="0.25">
      <c r="A3" s="215" t="s">
        <v>262</v>
      </c>
      <c r="B3" s="216" t="s">
        <v>263</v>
      </c>
      <c r="C3" s="222"/>
      <c r="D3" s="223"/>
      <c r="E3" s="219"/>
      <c r="F3" s="220"/>
    </row>
    <row r="4" spans="1:6" s="221" customFormat="1" ht="25.5" customHeight="1" x14ac:dyDescent="0.25">
      <c r="A4" s="215" t="s">
        <v>264</v>
      </c>
      <c r="B4" s="216" t="s">
        <v>265</v>
      </c>
      <c r="C4" s="222"/>
      <c r="D4" s="223"/>
      <c r="E4" s="219"/>
      <c r="F4" s="220"/>
    </row>
    <row r="5" spans="1:6" s="221" customFormat="1" ht="25.5" customHeight="1" x14ac:dyDescent="0.25">
      <c r="A5" s="215" t="s">
        <v>266</v>
      </c>
      <c r="B5" s="224">
        <v>44594</v>
      </c>
      <c r="C5" s="225"/>
      <c r="D5" s="223"/>
      <c r="E5" s="219"/>
      <c r="F5" s="220"/>
    </row>
    <row r="6" spans="1:6" s="221" customFormat="1" ht="17.5" customHeight="1" thickBot="1" x14ac:dyDescent="0.3">
      <c r="A6" s="226"/>
      <c r="B6" s="227"/>
      <c r="C6" s="227"/>
      <c r="D6" s="228"/>
      <c r="E6" s="229"/>
      <c r="F6" s="230"/>
    </row>
    <row r="7" spans="1:6" ht="14.5" customHeight="1" x14ac:dyDescent="0.2">
      <c r="A7" s="352"/>
      <c r="B7" s="353"/>
      <c r="C7" s="353"/>
      <c r="D7" s="353"/>
      <c r="E7" s="231"/>
      <c r="F7" s="232"/>
    </row>
    <row r="8" spans="1:6" ht="20" x14ac:dyDescent="0.2">
      <c r="A8" s="234" t="s">
        <v>267</v>
      </c>
      <c r="B8" s="234" t="s">
        <v>84</v>
      </c>
      <c r="C8" s="235" t="s">
        <v>85</v>
      </c>
      <c r="D8" s="236" t="s">
        <v>268</v>
      </c>
      <c r="E8" s="235" t="s">
        <v>269</v>
      </c>
      <c r="F8" s="235" t="s">
        <v>270</v>
      </c>
    </row>
    <row r="9" spans="1:6" s="243" customFormat="1" ht="5.5" customHeight="1" x14ac:dyDescent="0.2">
      <c r="A9" s="237">
        <v>0</v>
      </c>
      <c r="B9" s="238">
        <v>0</v>
      </c>
      <c r="C9" s="239">
        <v>0</v>
      </c>
      <c r="D9" s="240">
        <v>0</v>
      </c>
      <c r="E9" s="241"/>
      <c r="F9" s="242"/>
    </row>
    <row r="10" spans="1:6" s="250" customFormat="1" ht="10.5" x14ac:dyDescent="0.25">
      <c r="A10" s="244">
        <v>0</v>
      </c>
      <c r="B10" s="245" t="s">
        <v>271</v>
      </c>
      <c r="C10" s="246">
        <v>0</v>
      </c>
      <c r="D10" s="247">
        <v>0</v>
      </c>
      <c r="E10" s="248"/>
      <c r="F10" s="249"/>
    </row>
    <row r="11" spans="1:6" s="250" customFormat="1" ht="110" x14ac:dyDescent="0.25">
      <c r="A11" s="244" t="s">
        <v>272</v>
      </c>
      <c r="B11" s="251" t="s">
        <v>273</v>
      </c>
      <c r="C11" s="252" t="s">
        <v>156</v>
      </c>
      <c r="D11" s="253">
        <v>1</v>
      </c>
      <c r="E11" s="254"/>
      <c r="F11" s="356" t="s">
        <v>252</v>
      </c>
    </row>
    <row r="12" spans="1:6" s="250" customFormat="1" x14ac:dyDescent="0.25">
      <c r="A12" s="244">
        <v>0</v>
      </c>
      <c r="B12" s="251" t="s">
        <v>274</v>
      </c>
      <c r="C12" s="252" t="s">
        <v>275</v>
      </c>
      <c r="D12" s="253">
        <v>1</v>
      </c>
      <c r="E12" s="254"/>
      <c r="F12" s="357"/>
    </row>
    <row r="13" spans="1:6" s="250" customFormat="1" ht="30" x14ac:dyDescent="0.25">
      <c r="A13" s="244" t="s">
        <v>276</v>
      </c>
      <c r="B13" s="251" t="s">
        <v>277</v>
      </c>
      <c r="C13" s="252" t="s">
        <v>156</v>
      </c>
      <c r="D13" s="253">
        <v>1</v>
      </c>
      <c r="E13" s="254"/>
      <c r="F13" s="357"/>
    </row>
    <row r="14" spans="1:6" s="250" customFormat="1" x14ac:dyDescent="0.25">
      <c r="A14" s="244">
        <v>0</v>
      </c>
      <c r="B14" s="251">
        <v>0</v>
      </c>
      <c r="C14" s="252">
        <v>0</v>
      </c>
      <c r="D14" s="253">
        <v>0</v>
      </c>
      <c r="E14" s="254"/>
      <c r="F14" s="358"/>
    </row>
    <row r="15" spans="1:6" s="250" customFormat="1" ht="10.5" x14ac:dyDescent="0.25">
      <c r="A15" s="244">
        <v>0</v>
      </c>
      <c r="B15" s="245" t="s">
        <v>278</v>
      </c>
      <c r="C15" s="246">
        <v>0</v>
      </c>
      <c r="D15" s="247">
        <v>0</v>
      </c>
      <c r="E15" s="248"/>
      <c r="F15" s="249"/>
    </row>
    <row r="16" spans="1:6" s="250" customFormat="1" ht="110" x14ac:dyDescent="0.25">
      <c r="A16" s="244" t="s">
        <v>279</v>
      </c>
      <c r="B16" s="251" t="s">
        <v>280</v>
      </c>
      <c r="C16" s="252" t="s">
        <v>156</v>
      </c>
      <c r="D16" s="253">
        <v>1</v>
      </c>
      <c r="E16" s="254"/>
      <c r="F16" s="356" t="s">
        <v>252</v>
      </c>
    </row>
    <row r="17" spans="1:6" s="250" customFormat="1" ht="80" x14ac:dyDescent="0.25">
      <c r="A17" s="244" t="s">
        <v>281</v>
      </c>
      <c r="B17" s="251" t="s">
        <v>282</v>
      </c>
      <c r="C17" s="252" t="s">
        <v>156</v>
      </c>
      <c r="D17" s="253">
        <v>2</v>
      </c>
      <c r="E17" s="254"/>
      <c r="F17" s="357"/>
    </row>
    <row r="18" spans="1:6" s="250" customFormat="1" ht="110" x14ac:dyDescent="0.25">
      <c r="A18" s="244" t="s">
        <v>283</v>
      </c>
      <c r="B18" s="251" t="s">
        <v>284</v>
      </c>
      <c r="C18" s="252" t="s">
        <v>156</v>
      </c>
      <c r="D18" s="253">
        <v>1</v>
      </c>
      <c r="E18" s="254"/>
      <c r="F18" s="357"/>
    </row>
    <row r="19" spans="1:6" s="250" customFormat="1" ht="130" x14ac:dyDescent="0.25">
      <c r="A19" s="244" t="s">
        <v>285</v>
      </c>
      <c r="B19" s="251" t="s">
        <v>286</v>
      </c>
      <c r="C19" s="252" t="s">
        <v>156</v>
      </c>
      <c r="D19" s="253">
        <v>1</v>
      </c>
      <c r="E19" s="254"/>
      <c r="F19" s="357"/>
    </row>
    <row r="20" spans="1:6" s="250" customFormat="1" x14ac:dyDescent="0.25">
      <c r="A20" s="244">
        <v>0</v>
      </c>
      <c r="B20" s="251" t="s">
        <v>287</v>
      </c>
      <c r="C20" s="252" t="s">
        <v>275</v>
      </c>
      <c r="D20" s="253">
        <v>9.1</v>
      </c>
      <c r="E20" s="254"/>
      <c r="F20" s="357"/>
    </row>
    <row r="21" spans="1:6" s="250" customFormat="1" x14ac:dyDescent="0.25">
      <c r="A21" s="244">
        <v>0</v>
      </c>
      <c r="B21" s="251" t="s">
        <v>288</v>
      </c>
      <c r="C21" s="252" t="s">
        <v>156</v>
      </c>
      <c r="D21" s="253">
        <v>1</v>
      </c>
      <c r="E21" s="254"/>
      <c r="F21" s="357"/>
    </row>
    <row r="22" spans="1:6" s="250" customFormat="1" ht="20" x14ac:dyDescent="0.25">
      <c r="A22" s="244" t="s">
        <v>289</v>
      </c>
      <c r="B22" s="251" t="s">
        <v>290</v>
      </c>
      <c r="C22" s="252" t="s">
        <v>156</v>
      </c>
      <c r="D22" s="253">
        <v>1</v>
      </c>
      <c r="E22" s="254"/>
      <c r="F22" s="357"/>
    </row>
    <row r="23" spans="1:6" s="250" customFormat="1" x14ac:dyDescent="0.25">
      <c r="A23" s="244">
        <v>0</v>
      </c>
      <c r="B23" s="251">
        <v>0</v>
      </c>
      <c r="C23" s="252">
        <v>0</v>
      </c>
      <c r="D23" s="253">
        <v>0</v>
      </c>
      <c r="E23" s="254"/>
      <c r="F23" s="358"/>
    </row>
    <row r="24" spans="1:6" s="250" customFormat="1" ht="10.5" x14ac:dyDescent="0.25">
      <c r="A24" s="244">
        <v>0</v>
      </c>
      <c r="B24" s="245" t="s">
        <v>291</v>
      </c>
      <c r="C24" s="246"/>
      <c r="D24" s="247"/>
      <c r="E24" s="248"/>
      <c r="F24" s="249"/>
    </row>
    <row r="25" spans="1:6" s="250" customFormat="1" ht="130" x14ac:dyDescent="0.25">
      <c r="A25" s="244" t="s">
        <v>292</v>
      </c>
      <c r="B25" s="251" t="s">
        <v>293</v>
      </c>
      <c r="C25" s="252" t="s">
        <v>156</v>
      </c>
      <c r="D25" s="253">
        <v>1</v>
      </c>
      <c r="E25" s="254"/>
      <c r="F25" s="356" t="s">
        <v>252</v>
      </c>
    </row>
    <row r="26" spans="1:6" s="250" customFormat="1" x14ac:dyDescent="0.25">
      <c r="A26" s="244">
        <v>0</v>
      </c>
      <c r="B26" s="251" t="s">
        <v>294</v>
      </c>
      <c r="C26" s="252" t="s">
        <v>275</v>
      </c>
      <c r="D26" s="253">
        <v>1</v>
      </c>
      <c r="E26" s="254"/>
      <c r="F26" s="357"/>
    </row>
    <row r="27" spans="1:6" s="250" customFormat="1" x14ac:dyDescent="0.25">
      <c r="A27" s="244">
        <v>0</v>
      </c>
      <c r="B27" s="251">
        <v>0</v>
      </c>
      <c r="C27" s="252"/>
      <c r="D27" s="253"/>
      <c r="E27" s="254"/>
      <c r="F27" s="358"/>
    </row>
    <row r="28" spans="1:6" s="250" customFormat="1" ht="10.5" x14ac:dyDescent="0.25">
      <c r="A28" s="244">
        <v>0</v>
      </c>
      <c r="B28" s="245" t="s">
        <v>295</v>
      </c>
      <c r="C28" s="246"/>
      <c r="D28" s="247"/>
      <c r="E28" s="248"/>
      <c r="F28" s="249"/>
    </row>
    <row r="29" spans="1:6" s="250" customFormat="1" ht="110" x14ac:dyDescent="0.25">
      <c r="A29" s="244" t="s">
        <v>296</v>
      </c>
      <c r="B29" s="251" t="s">
        <v>297</v>
      </c>
      <c r="C29" s="252" t="s">
        <v>156</v>
      </c>
      <c r="D29" s="253">
        <v>1</v>
      </c>
      <c r="E29" s="254"/>
      <c r="F29" s="356" t="s">
        <v>252</v>
      </c>
    </row>
    <row r="30" spans="1:6" s="250" customFormat="1" ht="80" x14ac:dyDescent="0.25">
      <c r="A30" s="244" t="s">
        <v>298</v>
      </c>
      <c r="B30" s="251" t="s">
        <v>299</v>
      </c>
      <c r="C30" s="252" t="s">
        <v>156</v>
      </c>
      <c r="D30" s="253">
        <v>2</v>
      </c>
      <c r="E30" s="254"/>
      <c r="F30" s="357"/>
    </row>
    <row r="31" spans="1:6" s="250" customFormat="1" ht="110" x14ac:dyDescent="0.25">
      <c r="A31" s="244" t="s">
        <v>300</v>
      </c>
      <c r="B31" s="251" t="s">
        <v>301</v>
      </c>
      <c r="C31" s="252" t="s">
        <v>156</v>
      </c>
      <c r="D31" s="253">
        <v>1</v>
      </c>
      <c r="E31" s="254"/>
      <c r="F31" s="357"/>
    </row>
    <row r="32" spans="1:6" s="250" customFormat="1" ht="30" x14ac:dyDescent="0.25">
      <c r="A32" s="244" t="s">
        <v>302</v>
      </c>
      <c r="B32" s="251" t="s">
        <v>303</v>
      </c>
      <c r="C32" s="252" t="s">
        <v>156</v>
      </c>
      <c r="D32" s="253">
        <v>1</v>
      </c>
      <c r="E32" s="254"/>
      <c r="F32" s="357"/>
    </row>
    <row r="33" spans="1:6" s="250" customFormat="1" x14ac:dyDescent="0.25">
      <c r="A33" s="244">
        <v>0</v>
      </c>
      <c r="B33" s="251" t="s">
        <v>287</v>
      </c>
      <c r="C33" s="252" t="s">
        <v>275</v>
      </c>
      <c r="D33" s="253">
        <v>5.2</v>
      </c>
      <c r="E33" s="254"/>
      <c r="F33" s="357"/>
    </row>
    <row r="34" spans="1:6" s="250" customFormat="1" x14ac:dyDescent="0.25">
      <c r="A34" s="244">
        <v>0</v>
      </c>
      <c r="B34" s="251">
        <v>0</v>
      </c>
      <c r="C34" s="252"/>
      <c r="D34" s="253"/>
      <c r="E34" s="254"/>
      <c r="F34" s="358"/>
    </row>
    <row r="35" spans="1:6" s="250" customFormat="1" ht="10.5" x14ac:dyDescent="0.25">
      <c r="A35" s="244">
        <v>0</v>
      </c>
      <c r="B35" s="245" t="s">
        <v>304</v>
      </c>
      <c r="C35" s="246"/>
      <c r="D35" s="247"/>
      <c r="E35" s="248"/>
      <c r="F35" s="249"/>
    </row>
    <row r="36" spans="1:6" s="250" customFormat="1" ht="110" x14ac:dyDescent="0.25">
      <c r="A36" s="244" t="s">
        <v>305</v>
      </c>
      <c r="B36" s="251" t="s">
        <v>306</v>
      </c>
      <c r="C36" s="252" t="s">
        <v>156</v>
      </c>
      <c r="D36" s="253">
        <v>1</v>
      </c>
      <c r="E36" s="254"/>
      <c r="F36" s="356" t="s">
        <v>252</v>
      </c>
    </row>
    <row r="37" spans="1:6" s="250" customFormat="1" ht="80" x14ac:dyDescent="0.25">
      <c r="A37" s="244" t="s">
        <v>307</v>
      </c>
      <c r="B37" s="251" t="s">
        <v>308</v>
      </c>
      <c r="C37" s="252" t="s">
        <v>156</v>
      </c>
      <c r="D37" s="253">
        <v>2</v>
      </c>
      <c r="E37" s="254"/>
      <c r="F37" s="357"/>
    </row>
    <row r="38" spans="1:6" s="250" customFormat="1" ht="110" x14ac:dyDescent="0.25">
      <c r="A38" s="244" t="s">
        <v>309</v>
      </c>
      <c r="B38" s="251" t="s">
        <v>310</v>
      </c>
      <c r="C38" s="252" t="s">
        <v>156</v>
      </c>
      <c r="D38" s="253">
        <v>1</v>
      </c>
      <c r="E38" s="254"/>
      <c r="F38" s="357"/>
    </row>
    <row r="39" spans="1:6" s="250" customFormat="1" ht="110" x14ac:dyDescent="0.25">
      <c r="A39" s="244" t="s">
        <v>311</v>
      </c>
      <c r="B39" s="251" t="s">
        <v>312</v>
      </c>
      <c r="C39" s="252" t="s">
        <v>156</v>
      </c>
      <c r="D39" s="253">
        <v>1</v>
      </c>
      <c r="E39" s="254"/>
      <c r="F39" s="357"/>
    </row>
    <row r="40" spans="1:6" s="250" customFormat="1" ht="130" x14ac:dyDescent="0.25">
      <c r="A40" s="244" t="s">
        <v>313</v>
      </c>
      <c r="B40" s="251" t="s">
        <v>314</v>
      </c>
      <c r="C40" s="252" t="s">
        <v>156</v>
      </c>
      <c r="D40" s="253">
        <v>1</v>
      </c>
      <c r="E40" s="254"/>
      <c r="F40" s="357"/>
    </row>
    <row r="41" spans="1:6" s="250" customFormat="1" x14ac:dyDescent="0.25">
      <c r="A41" s="244">
        <v>0</v>
      </c>
      <c r="B41" s="251" t="s">
        <v>287</v>
      </c>
      <c r="C41" s="252" t="s">
        <v>275</v>
      </c>
      <c r="D41" s="253">
        <v>5.2</v>
      </c>
      <c r="E41" s="254"/>
      <c r="F41" s="357"/>
    </row>
    <row r="42" spans="1:6" s="250" customFormat="1" x14ac:dyDescent="0.25">
      <c r="A42" s="244">
        <v>0</v>
      </c>
      <c r="B42" s="251" t="s">
        <v>315</v>
      </c>
      <c r="C42" s="252" t="s">
        <v>148</v>
      </c>
      <c r="D42" s="253">
        <v>4.6020000000000003</v>
      </c>
      <c r="E42" s="254"/>
      <c r="F42" s="357"/>
    </row>
    <row r="43" spans="1:6" s="250" customFormat="1" x14ac:dyDescent="0.25">
      <c r="A43" s="244">
        <v>0</v>
      </c>
      <c r="B43" s="251" t="s">
        <v>288</v>
      </c>
      <c r="C43" s="252" t="s">
        <v>156</v>
      </c>
      <c r="D43" s="253">
        <v>1</v>
      </c>
      <c r="E43" s="254"/>
      <c r="F43" s="357"/>
    </row>
    <row r="44" spans="1:6" s="250" customFormat="1" ht="20" x14ac:dyDescent="0.25">
      <c r="A44" s="244" t="s">
        <v>289</v>
      </c>
      <c r="B44" s="251" t="s">
        <v>290</v>
      </c>
      <c r="C44" s="252" t="s">
        <v>156</v>
      </c>
      <c r="D44" s="253">
        <v>1</v>
      </c>
      <c r="E44" s="254"/>
      <c r="F44" s="357"/>
    </row>
    <row r="45" spans="1:6" s="250" customFormat="1" x14ac:dyDescent="0.25">
      <c r="A45" s="244">
        <v>0</v>
      </c>
      <c r="B45" s="251">
        <v>0</v>
      </c>
      <c r="C45" s="252"/>
      <c r="D45" s="253"/>
      <c r="E45" s="254"/>
      <c r="F45" s="358"/>
    </row>
    <row r="46" spans="1:6" s="250" customFormat="1" ht="10.5" x14ac:dyDescent="0.25">
      <c r="A46" s="244">
        <v>0</v>
      </c>
      <c r="B46" s="245" t="s">
        <v>316</v>
      </c>
      <c r="C46" s="246"/>
      <c r="D46" s="247"/>
      <c r="E46" s="248"/>
      <c r="F46" s="249"/>
    </row>
    <row r="47" spans="1:6" s="250" customFormat="1" ht="110" x14ac:dyDescent="0.25">
      <c r="A47" s="244" t="s">
        <v>317</v>
      </c>
      <c r="B47" s="251" t="s">
        <v>306</v>
      </c>
      <c r="C47" s="252" t="s">
        <v>156</v>
      </c>
      <c r="D47" s="253">
        <v>1</v>
      </c>
      <c r="E47" s="254"/>
      <c r="F47" s="356" t="s">
        <v>252</v>
      </c>
    </row>
    <row r="48" spans="1:6" s="250" customFormat="1" x14ac:dyDescent="0.25">
      <c r="A48" s="244" t="s">
        <v>318</v>
      </c>
      <c r="B48" s="251" t="s">
        <v>319</v>
      </c>
      <c r="C48" s="252" t="s">
        <v>156</v>
      </c>
      <c r="D48" s="253">
        <v>2</v>
      </c>
      <c r="E48" s="254"/>
      <c r="F48" s="357"/>
    </row>
    <row r="49" spans="1:6" s="250" customFormat="1" ht="110" x14ac:dyDescent="0.25">
      <c r="A49" s="244" t="s">
        <v>320</v>
      </c>
      <c r="B49" s="251" t="s">
        <v>301</v>
      </c>
      <c r="C49" s="252" t="s">
        <v>156</v>
      </c>
      <c r="D49" s="253">
        <v>2</v>
      </c>
      <c r="E49" s="254"/>
      <c r="F49" s="357"/>
    </row>
    <row r="50" spans="1:6" s="250" customFormat="1" ht="130" x14ac:dyDescent="0.25">
      <c r="A50" s="244" t="s">
        <v>321</v>
      </c>
      <c r="B50" s="251" t="s">
        <v>314</v>
      </c>
      <c r="C50" s="252" t="s">
        <v>156</v>
      </c>
      <c r="D50" s="253">
        <v>1</v>
      </c>
      <c r="E50" s="254"/>
      <c r="F50" s="357"/>
    </row>
    <row r="51" spans="1:6" s="250" customFormat="1" x14ac:dyDescent="0.25">
      <c r="A51" s="244">
        <v>0</v>
      </c>
      <c r="B51" s="251" t="s">
        <v>287</v>
      </c>
      <c r="C51" s="252" t="s">
        <v>275</v>
      </c>
      <c r="D51" s="253">
        <v>1.3</v>
      </c>
      <c r="E51" s="254"/>
      <c r="F51" s="357"/>
    </row>
    <row r="52" spans="1:6" s="250" customFormat="1" x14ac:dyDescent="0.25">
      <c r="A52" s="244">
        <v>0</v>
      </c>
      <c r="B52" s="251" t="s">
        <v>315</v>
      </c>
      <c r="C52" s="252" t="s">
        <v>148</v>
      </c>
      <c r="D52" s="253">
        <v>0.70200000000000007</v>
      </c>
      <c r="E52" s="254"/>
      <c r="F52" s="357"/>
    </row>
    <row r="53" spans="1:6" s="250" customFormat="1" x14ac:dyDescent="0.25">
      <c r="A53" s="244">
        <v>0</v>
      </c>
      <c r="B53" s="251" t="s">
        <v>322</v>
      </c>
      <c r="C53" s="252" t="s">
        <v>275</v>
      </c>
      <c r="D53" s="253">
        <v>3.25</v>
      </c>
      <c r="E53" s="254"/>
      <c r="F53" s="357"/>
    </row>
    <row r="54" spans="1:6" s="250" customFormat="1" x14ac:dyDescent="0.25">
      <c r="A54" s="244">
        <v>0</v>
      </c>
      <c r="B54" s="251">
        <v>0</v>
      </c>
      <c r="C54" s="252">
        <v>0</v>
      </c>
      <c r="D54" s="253">
        <v>0</v>
      </c>
      <c r="E54" s="254"/>
      <c r="F54" s="358"/>
    </row>
    <row r="55" spans="1:6" s="250" customFormat="1" ht="10.5" x14ac:dyDescent="0.25">
      <c r="A55" s="244">
        <v>0</v>
      </c>
      <c r="B55" s="245" t="s">
        <v>323</v>
      </c>
      <c r="C55" s="246">
        <v>0</v>
      </c>
      <c r="D55" s="247">
        <v>0</v>
      </c>
      <c r="E55" s="248"/>
      <c r="F55" s="249"/>
    </row>
    <row r="56" spans="1:6" s="250" customFormat="1" ht="110" x14ac:dyDescent="0.25">
      <c r="A56" s="244" t="s">
        <v>324</v>
      </c>
      <c r="B56" s="251" t="s">
        <v>306</v>
      </c>
      <c r="C56" s="252" t="s">
        <v>156</v>
      </c>
      <c r="D56" s="253">
        <v>1</v>
      </c>
      <c r="E56" s="254"/>
      <c r="F56" s="356" t="s">
        <v>252</v>
      </c>
    </row>
    <row r="57" spans="1:6" s="250" customFormat="1" ht="80" x14ac:dyDescent="0.25">
      <c r="A57" s="244" t="s">
        <v>325</v>
      </c>
      <c r="B57" s="251" t="s">
        <v>308</v>
      </c>
      <c r="C57" s="252" t="s">
        <v>156</v>
      </c>
      <c r="D57" s="253">
        <v>2</v>
      </c>
      <c r="E57" s="254"/>
      <c r="F57" s="357"/>
    </row>
    <row r="58" spans="1:6" s="250" customFormat="1" ht="110" x14ac:dyDescent="0.25">
      <c r="A58" s="244" t="s">
        <v>326</v>
      </c>
      <c r="B58" s="251" t="s">
        <v>301</v>
      </c>
      <c r="C58" s="252" t="s">
        <v>156</v>
      </c>
      <c r="D58" s="253">
        <v>2</v>
      </c>
      <c r="E58" s="254"/>
      <c r="F58" s="357"/>
    </row>
    <row r="59" spans="1:6" s="250" customFormat="1" ht="130" x14ac:dyDescent="0.25">
      <c r="A59" s="244" t="s">
        <v>327</v>
      </c>
      <c r="B59" s="251" t="s">
        <v>314</v>
      </c>
      <c r="C59" s="252" t="s">
        <v>156</v>
      </c>
      <c r="D59" s="253">
        <v>1</v>
      </c>
      <c r="E59" s="254"/>
      <c r="F59" s="357"/>
    </row>
    <row r="60" spans="1:6" s="250" customFormat="1" x14ac:dyDescent="0.25">
      <c r="A60" s="244">
        <v>0</v>
      </c>
      <c r="B60" s="251" t="s">
        <v>287</v>
      </c>
      <c r="C60" s="252" t="s">
        <v>275</v>
      </c>
      <c r="D60" s="253">
        <v>0.65</v>
      </c>
      <c r="E60" s="254"/>
      <c r="F60" s="357"/>
    </row>
    <row r="61" spans="1:6" s="250" customFormat="1" x14ac:dyDescent="0.25">
      <c r="A61" s="244">
        <v>0</v>
      </c>
      <c r="B61" s="251" t="s">
        <v>322</v>
      </c>
      <c r="C61" s="252" t="s">
        <v>275</v>
      </c>
      <c r="D61" s="253">
        <v>3.9000000000000004</v>
      </c>
      <c r="E61" s="254"/>
      <c r="F61" s="357"/>
    </row>
    <row r="62" spans="1:6" s="250" customFormat="1" x14ac:dyDescent="0.25">
      <c r="A62" s="244">
        <v>0</v>
      </c>
      <c r="B62" s="251">
        <v>0</v>
      </c>
      <c r="C62" s="252">
        <v>0</v>
      </c>
      <c r="D62" s="253">
        <v>0</v>
      </c>
      <c r="E62" s="254"/>
      <c r="F62" s="358"/>
    </row>
    <row r="63" spans="1:6" s="250" customFormat="1" ht="10.5" x14ac:dyDescent="0.25">
      <c r="A63" s="244">
        <v>0</v>
      </c>
      <c r="B63" s="245" t="s">
        <v>328</v>
      </c>
      <c r="C63" s="246">
        <v>0</v>
      </c>
      <c r="D63" s="247">
        <v>0</v>
      </c>
      <c r="E63" s="248"/>
      <c r="F63" s="249"/>
    </row>
    <row r="64" spans="1:6" s="250" customFormat="1" ht="110" x14ac:dyDescent="0.25">
      <c r="A64" s="255" t="s">
        <v>329</v>
      </c>
      <c r="B64" s="251" t="s">
        <v>297</v>
      </c>
      <c r="C64" s="252" t="s">
        <v>156</v>
      </c>
      <c r="D64" s="253">
        <v>1</v>
      </c>
      <c r="E64" s="254"/>
      <c r="F64" s="356" t="s">
        <v>252</v>
      </c>
    </row>
    <row r="65" spans="1:6" s="250" customFormat="1" ht="80" x14ac:dyDescent="0.25">
      <c r="A65" s="255" t="s">
        <v>330</v>
      </c>
      <c r="B65" s="251" t="s">
        <v>299</v>
      </c>
      <c r="C65" s="252" t="s">
        <v>156</v>
      </c>
      <c r="D65" s="253">
        <v>2</v>
      </c>
      <c r="E65" s="254"/>
      <c r="F65" s="357"/>
    </row>
    <row r="66" spans="1:6" s="250" customFormat="1" ht="110" x14ac:dyDescent="0.25">
      <c r="A66" s="255" t="s">
        <v>331</v>
      </c>
      <c r="B66" s="251" t="s">
        <v>310</v>
      </c>
      <c r="C66" s="252" t="s">
        <v>156</v>
      </c>
      <c r="D66" s="253">
        <v>2</v>
      </c>
      <c r="E66" s="254"/>
      <c r="F66" s="357"/>
    </row>
    <row r="67" spans="1:6" s="250" customFormat="1" ht="130" x14ac:dyDescent="0.25">
      <c r="A67" s="255" t="s">
        <v>332</v>
      </c>
      <c r="B67" s="251" t="s">
        <v>293</v>
      </c>
      <c r="C67" s="252" t="s">
        <v>156</v>
      </c>
      <c r="D67" s="253">
        <v>1</v>
      </c>
      <c r="E67" s="254"/>
      <c r="F67" s="357"/>
    </row>
    <row r="68" spans="1:6" s="250" customFormat="1" x14ac:dyDescent="0.25">
      <c r="A68" s="255">
        <v>0</v>
      </c>
      <c r="B68" s="251" t="s">
        <v>294</v>
      </c>
      <c r="C68" s="252" t="s">
        <v>275</v>
      </c>
      <c r="D68" s="253">
        <v>4.55</v>
      </c>
      <c r="E68" s="254"/>
      <c r="F68" s="357"/>
    </row>
    <row r="69" spans="1:6" s="250" customFormat="1" x14ac:dyDescent="0.25">
      <c r="A69" s="255">
        <v>0</v>
      </c>
      <c r="B69" s="251" t="s">
        <v>333</v>
      </c>
      <c r="C69" s="252" t="s">
        <v>275</v>
      </c>
      <c r="D69" s="253">
        <v>3.9000000000000004</v>
      </c>
      <c r="E69" s="254"/>
      <c r="F69" s="357"/>
    </row>
    <row r="70" spans="1:6" s="250" customFormat="1" ht="10.5" thickBot="1" x14ac:dyDescent="0.3">
      <c r="A70" s="256">
        <v>0</v>
      </c>
      <c r="B70" s="257">
        <v>0</v>
      </c>
      <c r="C70" s="258">
        <v>0</v>
      </c>
      <c r="D70" s="259">
        <v>0</v>
      </c>
      <c r="E70" s="260"/>
      <c r="F70" s="359"/>
    </row>
    <row r="71" spans="1:6" s="250" customFormat="1" ht="29.25" customHeight="1" x14ac:dyDescent="0.25">
      <c r="A71" s="261">
        <v>0</v>
      </c>
      <c r="B71" s="262" t="s">
        <v>334</v>
      </c>
      <c r="C71" s="263">
        <v>0</v>
      </c>
      <c r="D71" s="264">
        <v>0</v>
      </c>
      <c r="E71" s="265">
        <v>0</v>
      </c>
      <c r="F71" s="266">
        <f>SUM(F72:F79)</f>
        <v>0</v>
      </c>
    </row>
    <row r="72" spans="1:6" s="250" customFormat="1" ht="297.75" customHeight="1" x14ac:dyDescent="0.25">
      <c r="A72" s="267" t="s">
        <v>335</v>
      </c>
      <c r="B72" s="268" t="s">
        <v>336</v>
      </c>
      <c r="C72" s="239" t="s">
        <v>337</v>
      </c>
      <c r="D72" s="240">
        <v>1</v>
      </c>
      <c r="E72" s="254">
        <v>0</v>
      </c>
      <c r="F72" s="269">
        <f t="shared" ref="F72:F100" si="0">+E72*D72</f>
        <v>0</v>
      </c>
    </row>
    <row r="73" spans="1:6" s="250" customFormat="1" ht="62" x14ac:dyDescent="0.25">
      <c r="A73" s="267" t="s">
        <v>338</v>
      </c>
      <c r="B73" s="268" t="s">
        <v>339</v>
      </c>
      <c r="C73" s="239" t="s">
        <v>337</v>
      </c>
      <c r="D73" s="240">
        <v>4</v>
      </c>
      <c r="E73" s="254">
        <v>0</v>
      </c>
      <c r="F73" s="269">
        <f t="shared" si="0"/>
        <v>0</v>
      </c>
    </row>
    <row r="74" spans="1:6" s="250" customFormat="1" ht="12" x14ac:dyDescent="0.25">
      <c r="A74" s="267" t="s">
        <v>340</v>
      </c>
      <c r="B74" s="268" t="s">
        <v>341</v>
      </c>
      <c r="C74" s="239" t="s">
        <v>337</v>
      </c>
      <c r="D74" s="240">
        <v>1</v>
      </c>
      <c r="E74" s="254">
        <v>0</v>
      </c>
      <c r="F74" s="269">
        <f t="shared" si="0"/>
        <v>0</v>
      </c>
    </row>
    <row r="75" spans="1:6" s="250" customFormat="1" ht="10.5" x14ac:dyDescent="0.25">
      <c r="A75" s="267" t="s">
        <v>342</v>
      </c>
      <c r="B75" s="268" t="s">
        <v>343</v>
      </c>
      <c r="C75" s="239" t="s">
        <v>156</v>
      </c>
      <c r="D75" s="240">
        <v>5</v>
      </c>
      <c r="E75" s="254">
        <v>0</v>
      </c>
      <c r="F75" s="269">
        <f t="shared" si="0"/>
        <v>0</v>
      </c>
    </row>
    <row r="76" spans="1:6" s="250" customFormat="1" x14ac:dyDescent="0.25">
      <c r="A76" s="270">
        <v>0</v>
      </c>
      <c r="B76" s="268" t="s">
        <v>344</v>
      </c>
      <c r="C76" s="239" t="s">
        <v>275</v>
      </c>
      <c r="D76" s="240">
        <v>26</v>
      </c>
      <c r="E76" s="254">
        <v>0</v>
      </c>
      <c r="F76" s="269">
        <f t="shared" si="0"/>
        <v>0</v>
      </c>
    </row>
    <row r="77" spans="1:6" s="250" customFormat="1" x14ac:dyDescent="0.25">
      <c r="A77" s="270">
        <v>0</v>
      </c>
      <c r="B77" s="268" t="s">
        <v>345</v>
      </c>
      <c r="C77" s="239" t="s">
        <v>275</v>
      </c>
      <c r="D77" s="240">
        <v>13</v>
      </c>
      <c r="E77" s="254">
        <v>0</v>
      </c>
      <c r="F77" s="269">
        <f t="shared" si="0"/>
        <v>0</v>
      </c>
    </row>
    <row r="78" spans="1:6" s="250" customFormat="1" ht="12" x14ac:dyDescent="0.25">
      <c r="A78" s="270">
        <v>0</v>
      </c>
      <c r="B78" s="268" t="s">
        <v>346</v>
      </c>
      <c r="C78" s="239" t="s">
        <v>275</v>
      </c>
      <c r="D78" s="240">
        <v>23.400000000000002</v>
      </c>
      <c r="E78" s="254">
        <v>0</v>
      </c>
      <c r="F78" s="269">
        <f t="shared" si="0"/>
        <v>0</v>
      </c>
    </row>
    <row r="79" spans="1:6" s="250" customFormat="1" x14ac:dyDescent="0.25">
      <c r="A79" s="270">
        <v>0</v>
      </c>
      <c r="B79" s="268" t="s">
        <v>347</v>
      </c>
      <c r="C79" s="239" t="s">
        <v>337</v>
      </c>
      <c r="D79" s="240">
        <v>1</v>
      </c>
      <c r="E79" s="254">
        <v>0</v>
      </c>
      <c r="F79" s="269">
        <f t="shared" si="0"/>
        <v>0</v>
      </c>
    </row>
    <row r="80" spans="1:6" s="250" customFormat="1" x14ac:dyDescent="0.25">
      <c r="A80" s="270">
        <v>0</v>
      </c>
      <c r="B80" s="268">
        <v>0</v>
      </c>
      <c r="C80" s="239"/>
      <c r="D80" s="240"/>
      <c r="E80" s="254"/>
      <c r="F80" s="269"/>
    </row>
    <row r="81" spans="1:6" s="250" customFormat="1" ht="10.5" x14ac:dyDescent="0.25">
      <c r="A81" s="270">
        <v>0</v>
      </c>
      <c r="B81" s="271" t="s">
        <v>348</v>
      </c>
      <c r="C81" s="272"/>
      <c r="D81" s="273"/>
      <c r="E81" s="248"/>
      <c r="F81" s="274">
        <f>SUM(F82:F84)</f>
        <v>0</v>
      </c>
    </row>
    <row r="82" spans="1:6" s="250" customFormat="1" x14ac:dyDescent="0.25">
      <c r="A82" s="270">
        <v>0</v>
      </c>
      <c r="B82" s="268" t="s">
        <v>349</v>
      </c>
      <c r="C82" s="239" t="s">
        <v>337</v>
      </c>
      <c r="D82" s="240">
        <v>1</v>
      </c>
      <c r="E82" s="254">
        <v>0</v>
      </c>
      <c r="F82" s="269">
        <f t="shared" si="0"/>
        <v>0</v>
      </c>
    </row>
    <row r="83" spans="1:6" s="250" customFormat="1" x14ac:dyDescent="0.25">
      <c r="A83" s="270">
        <v>0</v>
      </c>
      <c r="B83" s="268" t="s">
        <v>350</v>
      </c>
      <c r="C83" s="239" t="s">
        <v>337</v>
      </c>
      <c r="D83" s="240">
        <v>1</v>
      </c>
      <c r="E83" s="254">
        <v>0</v>
      </c>
      <c r="F83" s="269">
        <f t="shared" si="0"/>
        <v>0</v>
      </c>
    </row>
    <row r="84" spans="1:6" s="250" customFormat="1" x14ac:dyDescent="0.25">
      <c r="A84" s="270">
        <v>0</v>
      </c>
      <c r="B84" s="268" t="s">
        <v>351</v>
      </c>
      <c r="C84" s="239" t="s">
        <v>337</v>
      </c>
      <c r="D84" s="240">
        <v>1</v>
      </c>
      <c r="E84" s="254">
        <v>0</v>
      </c>
      <c r="F84" s="269">
        <f t="shared" si="0"/>
        <v>0</v>
      </c>
    </row>
    <row r="85" spans="1:6" s="250" customFormat="1" x14ac:dyDescent="0.25">
      <c r="A85" s="270">
        <v>0</v>
      </c>
      <c r="B85" s="268">
        <v>0</v>
      </c>
      <c r="C85" s="239"/>
      <c r="D85" s="240"/>
      <c r="E85" s="254"/>
      <c r="F85" s="269"/>
    </row>
    <row r="86" spans="1:6" s="250" customFormat="1" ht="10.5" x14ac:dyDescent="0.25">
      <c r="A86" s="270">
        <v>0</v>
      </c>
      <c r="B86" s="271" t="s">
        <v>352</v>
      </c>
      <c r="C86" s="272"/>
      <c r="D86" s="273"/>
      <c r="E86" s="248"/>
      <c r="F86" s="274">
        <f>SUM(F87:F89)</f>
        <v>0</v>
      </c>
    </row>
    <row r="87" spans="1:6" s="250" customFormat="1" x14ac:dyDescent="0.25">
      <c r="A87" s="270">
        <v>0</v>
      </c>
      <c r="B87" s="268" t="s">
        <v>353</v>
      </c>
      <c r="C87" s="239" t="s">
        <v>337</v>
      </c>
      <c r="D87" s="240">
        <v>1</v>
      </c>
      <c r="E87" s="254">
        <v>0</v>
      </c>
      <c r="F87" s="269">
        <f t="shared" si="0"/>
        <v>0</v>
      </c>
    </row>
    <row r="88" spans="1:6" s="250" customFormat="1" x14ac:dyDescent="0.25">
      <c r="A88" s="270">
        <v>0</v>
      </c>
      <c r="B88" s="268" t="s">
        <v>354</v>
      </c>
      <c r="C88" s="239" t="s">
        <v>337</v>
      </c>
      <c r="D88" s="240">
        <v>1</v>
      </c>
      <c r="E88" s="254">
        <v>0</v>
      </c>
      <c r="F88" s="269">
        <f t="shared" si="0"/>
        <v>0</v>
      </c>
    </row>
    <row r="89" spans="1:6" s="250" customFormat="1" x14ac:dyDescent="0.25">
      <c r="A89" s="270">
        <v>0</v>
      </c>
      <c r="B89" s="268" t="s">
        <v>355</v>
      </c>
      <c r="C89" s="239" t="s">
        <v>337</v>
      </c>
      <c r="D89" s="240">
        <v>1</v>
      </c>
      <c r="E89" s="254">
        <v>0</v>
      </c>
      <c r="F89" s="269">
        <f t="shared" si="0"/>
        <v>0</v>
      </c>
    </row>
    <row r="90" spans="1:6" s="250" customFormat="1" x14ac:dyDescent="0.25">
      <c r="A90" s="270">
        <v>0</v>
      </c>
      <c r="B90" s="268">
        <v>0</v>
      </c>
      <c r="C90" s="239"/>
      <c r="D90" s="240"/>
      <c r="E90" s="254"/>
      <c r="F90" s="269"/>
    </row>
    <row r="91" spans="1:6" s="250" customFormat="1" ht="10.5" x14ac:dyDescent="0.25">
      <c r="A91" s="270">
        <v>0</v>
      </c>
      <c r="B91" s="271" t="s">
        <v>356</v>
      </c>
      <c r="C91" s="272"/>
      <c r="D91" s="273"/>
      <c r="E91" s="248"/>
      <c r="F91" s="274">
        <f>SUM(F92:F94)</f>
        <v>0</v>
      </c>
    </row>
    <row r="92" spans="1:6" s="250" customFormat="1" x14ac:dyDescent="0.25">
      <c r="A92" s="270">
        <v>0</v>
      </c>
      <c r="B92" s="268" t="s">
        <v>357</v>
      </c>
      <c r="C92" s="239" t="s">
        <v>337</v>
      </c>
      <c r="D92" s="240">
        <v>1</v>
      </c>
      <c r="E92" s="254">
        <v>0</v>
      </c>
      <c r="F92" s="269">
        <f t="shared" si="0"/>
        <v>0</v>
      </c>
    </row>
    <row r="93" spans="1:6" s="250" customFormat="1" x14ac:dyDescent="0.25">
      <c r="A93" s="270">
        <v>0</v>
      </c>
      <c r="B93" s="268" t="s">
        <v>358</v>
      </c>
      <c r="C93" s="239" t="s">
        <v>337</v>
      </c>
      <c r="D93" s="240">
        <v>1</v>
      </c>
      <c r="E93" s="254">
        <v>0</v>
      </c>
      <c r="F93" s="269">
        <f t="shared" si="0"/>
        <v>0</v>
      </c>
    </row>
    <row r="94" spans="1:6" s="250" customFormat="1" x14ac:dyDescent="0.25">
      <c r="A94" s="270">
        <v>0</v>
      </c>
      <c r="B94" s="268" t="s">
        <v>359</v>
      </c>
      <c r="C94" s="239" t="s">
        <v>337</v>
      </c>
      <c r="D94" s="240">
        <v>1</v>
      </c>
      <c r="E94" s="254">
        <v>0</v>
      </c>
      <c r="F94" s="269">
        <f t="shared" si="0"/>
        <v>0</v>
      </c>
    </row>
    <row r="95" spans="1:6" s="250" customFormat="1" x14ac:dyDescent="0.25">
      <c r="A95" s="270">
        <v>0</v>
      </c>
      <c r="B95" s="268">
        <v>0</v>
      </c>
      <c r="C95" s="239"/>
      <c r="D95" s="240"/>
      <c r="E95" s="254"/>
      <c r="F95" s="269"/>
    </row>
    <row r="96" spans="1:6" s="250" customFormat="1" ht="10.5" x14ac:dyDescent="0.25">
      <c r="A96" s="270">
        <v>0</v>
      </c>
      <c r="B96" s="271" t="s">
        <v>360</v>
      </c>
      <c r="C96" s="272"/>
      <c r="D96" s="273"/>
      <c r="E96" s="248"/>
      <c r="F96" s="274">
        <f>SUM(F97:F100)</f>
        <v>0</v>
      </c>
    </row>
    <row r="97" spans="1:6" s="250" customFormat="1" x14ac:dyDescent="0.25">
      <c r="A97" s="270">
        <v>0</v>
      </c>
      <c r="B97" s="268" t="s">
        <v>361</v>
      </c>
      <c r="C97" s="239" t="s">
        <v>337</v>
      </c>
      <c r="D97" s="240">
        <v>1</v>
      </c>
      <c r="E97" s="254">
        <v>0</v>
      </c>
      <c r="F97" s="269">
        <f t="shared" si="0"/>
        <v>0</v>
      </c>
    </row>
    <row r="98" spans="1:6" s="250" customFormat="1" x14ac:dyDescent="0.25">
      <c r="A98" s="270">
        <v>0</v>
      </c>
      <c r="B98" s="268" t="s">
        <v>362</v>
      </c>
      <c r="C98" s="239" t="s">
        <v>337</v>
      </c>
      <c r="D98" s="240">
        <v>1</v>
      </c>
      <c r="E98" s="254">
        <v>0</v>
      </c>
      <c r="F98" s="269">
        <f t="shared" si="0"/>
        <v>0</v>
      </c>
    </row>
    <row r="99" spans="1:6" s="250" customFormat="1" x14ac:dyDescent="0.25">
      <c r="A99" s="270">
        <v>0</v>
      </c>
      <c r="B99" s="268" t="s">
        <v>363</v>
      </c>
      <c r="C99" s="239" t="s">
        <v>337</v>
      </c>
      <c r="D99" s="240">
        <v>1</v>
      </c>
      <c r="E99" s="254">
        <v>0</v>
      </c>
      <c r="F99" s="269">
        <f t="shared" si="0"/>
        <v>0</v>
      </c>
    </row>
    <row r="100" spans="1:6" s="250" customFormat="1" x14ac:dyDescent="0.25">
      <c r="A100" s="270">
        <v>0</v>
      </c>
      <c r="B100" s="268" t="s">
        <v>364</v>
      </c>
      <c r="C100" s="239" t="s">
        <v>337</v>
      </c>
      <c r="D100" s="240">
        <v>1</v>
      </c>
      <c r="E100" s="254">
        <v>0</v>
      </c>
      <c r="F100" s="269">
        <f t="shared" si="0"/>
        <v>0</v>
      </c>
    </row>
    <row r="101" spans="1:6" s="250" customFormat="1" x14ac:dyDescent="0.25">
      <c r="A101" s="270">
        <v>0</v>
      </c>
      <c r="B101" s="268">
        <v>0</v>
      </c>
      <c r="C101" s="239">
        <v>0</v>
      </c>
      <c r="D101" s="240">
        <v>0</v>
      </c>
      <c r="E101" s="254">
        <v>0</v>
      </c>
      <c r="F101" s="269"/>
    </row>
    <row r="102" spans="1:6" s="250" customFormat="1" ht="14.5" thickBot="1" x14ac:dyDescent="0.3">
      <c r="A102" s="275">
        <v>0</v>
      </c>
      <c r="B102" s="276"/>
      <c r="C102" s="277">
        <v>0</v>
      </c>
      <c r="D102" s="278">
        <v>0</v>
      </c>
      <c r="E102" s="278"/>
      <c r="F102" s="279">
        <f>+F71+F81+F86+F91+F96</f>
        <v>0</v>
      </c>
    </row>
    <row r="103" spans="1:6" s="250" customFormat="1" x14ac:dyDescent="0.25">
      <c r="A103" s="280"/>
      <c r="B103" s="281"/>
      <c r="C103" s="280"/>
      <c r="D103" s="282"/>
    </row>
    <row r="104" spans="1:6" s="250" customFormat="1" x14ac:dyDescent="0.25">
      <c r="A104" s="351"/>
      <c r="B104" s="351"/>
      <c r="C104" s="351"/>
      <c r="D104" s="351"/>
    </row>
    <row r="105" spans="1:6" s="250" customFormat="1" x14ac:dyDescent="0.25">
      <c r="A105" s="280"/>
      <c r="B105" s="281"/>
      <c r="C105" s="280"/>
      <c r="D105" s="282"/>
    </row>
    <row r="106" spans="1:6" s="250" customFormat="1" x14ac:dyDescent="0.25">
      <c r="A106" s="280"/>
      <c r="B106" s="281"/>
      <c r="C106" s="280"/>
      <c r="D106" s="282"/>
    </row>
    <row r="107" spans="1:6" s="250" customFormat="1" x14ac:dyDescent="0.25">
      <c r="A107" s="280"/>
      <c r="B107" s="281"/>
      <c r="C107" s="280"/>
      <c r="D107" s="282"/>
    </row>
    <row r="108" spans="1:6" s="250" customFormat="1" x14ac:dyDescent="0.25">
      <c r="A108" s="280"/>
      <c r="B108" s="281"/>
      <c r="C108" s="280"/>
      <c r="D108" s="282"/>
    </row>
    <row r="109" spans="1:6" s="250" customFormat="1" x14ac:dyDescent="0.25">
      <c r="A109" s="280"/>
      <c r="B109" s="281"/>
      <c r="C109" s="280"/>
      <c r="D109" s="282"/>
    </row>
    <row r="110" spans="1:6" s="250" customFormat="1" x14ac:dyDescent="0.25">
      <c r="A110" s="280"/>
      <c r="B110" s="281"/>
      <c r="C110" s="280"/>
      <c r="D110" s="282"/>
    </row>
    <row r="111" spans="1:6" s="250" customFormat="1" x14ac:dyDescent="0.25">
      <c r="A111" s="280"/>
      <c r="B111" s="281"/>
      <c r="C111" s="280"/>
      <c r="D111" s="282"/>
    </row>
    <row r="112" spans="1:6" s="250" customFormat="1" x14ac:dyDescent="0.25">
      <c r="A112" s="280"/>
      <c r="B112" s="281"/>
      <c r="C112" s="280"/>
      <c r="D112" s="282"/>
    </row>
    <row r="113" spans="1:4" s="250" customFormat="1" x14ac:dyDescent="0.25">
      <c r="A113" s="280"/>
      <c r="B113" s="281"/>
      <c r="C113" s="280"/>
      <c r="D113" s="282"/>
    </row>
    <row r="114" spans="1:4" s="285" customFormat="1" x14ac:dyDescent="0.25">
      <c r="A114" s="283"/>
      <c r="B114" s="284"/>
      <c r="C114" s="283"/>
      <c r="D114" s="282"/>
    </row>
    <row r="115" spans="1:4" s="285" customFormat="1" x14ac:dyDescent="0.25">
      <c r="A115" s="283"/>
      <c r="B115" s="284"/>
      <c r="C115" s="283"/>
      <c r="D115" s="282"/>
    </row>
    <row r="116" spans="1:4" s="285" customFormat="1" x14ac:dyDescent="0.25">
      <c r="A116" s="283"/>
      <c r="B116" s="284"/>
      <c r="C116" s="283"/>
      <c r="D116" s="282"/>
    </row>
    <row r="117" spans="1:4" s="285" customFormat="1" x14ac:dyDescent="0.25">
      <c r="A117" s="283"/>
      <c r="B117" s="284"/>
      <c r="C117" s="283"/>
      <c r="D117" s="282"/>
    </row>
    <row r="118" spans="1:4" s="285" customFormat="1" x14ac:dyDescent="0.25">
      <c r="A118" s="283"/>
      <c r="B118" s="284"/>
      <c r="C118" s="283"/>
      <c r="D118" s="282"/>
    </row>
    <row r="119" spans="1:4" s="285" customFormat="1" x14ac:dyDescent="0.25">
      <c r="A119" s="283"/>
      <c r="B119" s="284"/>
      <c r="C119" s="283"/>
      <c r="D119" s="282"/>
    </row>
    <row r="120" spans="1:4" s="285" customFormat="1" x14ac:dyDescent="0.25">
      <c r="A120" s="283"/>
      <c r="B120" s="284"/>
      <c r="C120" s="283"/>
      <c r="D120" s="282"/>
    </row>
    <row r="121" spans="1:4" s="285" customFormat="1" x14ac:dyDescent="0.25">
      <c r="A121" s="283"/>
      <c r="B121" s="284"/>
      <c r="C121" s="283"/>
      <c r="D121" s="282"/>
    </row>
    <row r="122" spans="1:4" s="285" customFormat="1" x14ac:dyDescent="0.25">
      <c r="A122" s="283"/>
      <c r="B122" s="284"/>
      <c r="C122" s="283"/>
      <c r="D122" s="282"/>
    </row>
    <row r="123" spans="1:4" s="285" customFormat="1" x14ac:dyDescent="0.25">
      <c r="A123" s="283"/>
      <c r="B123" s="284"/>
      <c r="C123" s="283"/>
      <c r="D123" s="282"/>
    </row>
    <row r="124" spans="1:4" s="285" customFormat="1" x14ac:dyDescent="0.25">
      <c r="A124" s="283"/>
      <c r="B124" s="284"/>
      <c r="C124" s="283"/>
      <c r="D124" s="282"/>
    </row>
    <row r="125" spans="1:4" s="285" customFormat="1" x14ac:dyDescent="0.25">
      <c r="A125" s="283"/>
      <c r="B125" s="284"/>
      <c r="C125" s="283"/>
      <c r="D125" s="282"/>
    </row>
    <row r="126" spans="1:4" s="285" customFormat="1" x14ac:dyDescent="0.25">
      <c r="A126" s="283"/>
      <c r="B126" s="284"/>
      <c r="C126" s="283"/>
      <c r="D126" s="282"/>
    </row>
    <row r="127" spans="1:4" s="285" customFormat="1" x14ac:dyDescent="0.25">
      <c r="A127" s="283"/>
      <c r="B127" s="284"/>
      <c r="C127" s="283"/>
      <c r="D127" s="282"/>
    </row>
    <row r="128" spans="1:4" s="285" customFormat="1" x14ac:dyDescent="0.25">
      <c r="A128" s="283"/>
      <c r="B128" s="284"/>
      <c r="C128" s="283"/>
      <c r="D128" s="282"/>
    </row>
    <row r="129" spans="1:4" s="285" customFormat="1" x14ac:dyDescent="0.25">
      <c r="A129" s="283"/>
      <c r="B129" s="284"/>
      <c r="C129" s="283"/>
      <c r="D129" s="282"/>
    </row>
    <row r="130" spans="1:4" s="285" customFormat="1" x14ac:dyDescent="0.25">
      <c r="A130" s="283"/>
      <c r="B130" s="284"/>
      <c r="C130" s="283"/>
      <c r="D130" s="282"/>
    </row>
    <row r="131" spans="1:4" s="285" customFormat="1" x14ac:dyDescent="0.25">
      <c r="A131" s="283"/>
      <c r="B131" s="284"/>
      <c r="C131" s="283"/>
      <c r="D131" s="282"/>
    </row>
    <row r="132" spans="1:4" s="285" customFormat="1" x14ac:dyDescent="0.25">
      <c r="A132" s="283"/>
      <c r="B132" s="284"/>
      <c r="C132" s="283"/>
      <c r="D132" s="282"/>
    </row>
    <row r="133" spans="1:4" s="285" customFormat="1" x14ac:dyDescent="0.25">
      <c r="A133" s="283"/>
      <c r="B133" s="284"/>
      <c r="C133" s="283"/>
      <c r="D133" s="282"/>
    </row>
    <row r="134" spans="1:4" s="285" customFormat="1" x14ac:dyDescent="0.25">
      <c r="A134" s="283"/>
      <c r="B134" s="284"/>
      <c r="C134" s="283"/>
      <c r="D134" s="282"/>
    </row>
    <row r="135" spans="1:4" s="285" customFormat="1" x14ac:dyDescent="0.25">
      <c r="A135" s="283"/>
      <c r="B135" s="284"/>
      <c r="C135" s="283"/>
      <c r="D135" s="282"/>
    </row>
    <row r="136" spans="1:4" s="285" customFormat="1" x14ac:dyDescent="0.25">
      <c r="A136" s="283"/>
      <c r="B136" s="284"/>
      <c r="C136" s="283"/>
      <c r="D136" s="282"/>
    </row>
    <row r="137" spans="1:4" x14ac:dyDescent="0.2">
      <c r="D137" s="288"/>
    </row>
    <row r="138" spans="1:4" x14ac:dyDescent="0.2">
      <c r="D138" s="288"/>
    </row>
    <row r="139" spans="1:4" x14ac:dyDescent="0.2">
      <c r="D139" s="288"/>
    </row>
    <row r="140" spans="1:4" x14ac:dyDescent="0.2">
      <c r="D140" s="288"/>
    </row>
    <row r="141" spans="1:4" x14ac:dyDescent="0.2">
      <c r="D141" s="288"/>
    </row>
    <row r="142" spans="1:4" x14ac:dyDescent="0.2">
      <c r="D142" s="288"/>
    </row>
    <row r="143" spans="1:4" x14ac:dyDescent="0.2">
      <c r="D143" s="288"/>
    </row>
    <row r="144" spans="1:4" x14ac:dyDescent="0.2">
      <c r="D144" s="288"/>
    </row>
    <row r="145" spans="4:4" x14ac:dyDescent="0.2">
      <c r="D145" s="288"/>
    </row>
    <row r="146" spans="4:4" x14ac:dyDescent="0.2">
      <c r="D146" s="288"/>
    </row>
    <row r="147" spans="4:4" x14ac:dyDescent="0.2">
      <c r="D147" s="288"/>
    </row>
    <row r="148" spans="4:4" x14ac:dyDescent="0.2">
      <c r="D148" s="288"/>
    </row>
    <row r="149" spans="4:4" x14ac:dyDescent="0.2">
      <c r="D149" s="288"/>
    </row>
    <row r="150" spans="4:4" x14ac:dyDescent="0.2">
      <c r="D150" s="288"/>
    </row>
    <row r="151" spans="4:4" x14ac:dyDescent="0.2">
      <c r="D151" s="288"/>
    </row>
    <row r="152" spans="4:4" x14ac:dyDescent="0.2">
      <c r="D152" s="288"/>
    </row>
    <row r="153" spans="4:4" x14ac:dyDescent="0.2">
      <c r="D153" s="288"/>
    </row>
    <row r="154" spans="4:4" x14ac:dyDescent="0.2">
      <c r="D154" s="288"/>
    </row>
    <row r="155" spans="4:4" x14ac:dyDescent="0.2">
      <c r="D155" s="288"/>
    </row>
    <row r="156" spans="4:4" x14ac:dyDescent="0.2">
      <c r="D156" s="288"/>
    </row>
    <row r="157" spans="4:4" x14ac:dyDescent="0.2">
      <c r="D157" s="288"/>
    </row>
    <row r="158" spans="4:4" x14ac:dyDescent="0.2">
      <c r="D158" s="288"/>
    </row>
    <row r="159" spans="4:4" x14ac:dyDescent="0.2">
      <c r="D159" s="288"/>
    </row>
    <row r="160" spans="4:4" x14ac:dyDescent="0.2">
      <c r="D160" s="288"/>
    </row>
    <row r="161" spans="4:4" x14ac:dyDescent="0.2">
      <c r="D161" s="288"/>
    </row>
    <row r="162" spans="4:4" x14ac:dyDescent="0.2">
      <c r="D162" s="288"/>
    </row>
    <row r="163" spans="4:4" x14ac:dyDescent="0.2">
      <c r="D163" s="288"/>
    </row>
    <row r="164" spans="4:4" x14ac:dyDescent="0.2">
      <c r="D164" s="288"/>
    </row>
    <row r="165" spans="4:4" x14ac:dyDescent="0.2">
      <c r="D165" s="288"/>
    </row>
    <row r="166" spans="4:4" x14ac:dyDescent="0.2">
      <c r="D166" s="288"/>
    </row>
    <row r="167" spans="4:4" x14ac:dyDescent="0.2">
      <c r="D167" s="288"/>
    </row>
    <row r="168" spans="4:4" x14ac:dyDescent="0.2">
      <c r="D168" s="288"/>
    </row>
    <row r="169" spans="4:4" x14ac:dyDescent="0.2">
      <c r="D169" s="288"/>
    </row>
    <row r="170" spans="4:4" x14ac:dyDescent="0.2">
      <c r="D170" s="288"/>
    </row>
    <row r="171" spans="4:4" x14ac:dyDescent="0.2">
      <c r="D171" s="288"/>
    </row>
    <row r="172" spans="4:4" x14ac:dyDescent="0.2">
      <c r="D172" s="288"/>
    </row>
    <row r="173" spans="4:4" x14ac:dyDescent="0.2">
      <c r="D173" s="288"/>
    </row>
    <row r="174" spans="4:4" x14ac:dyDescent="0.2">
      <c r="D174" s="288"/>
    </row>
    <row r="175" spans="4:4" x14ac:dyDescent="0.2">
      <c r="D175" s="288"/>
    </row>
    <row r="176" spans="4:4" x14ac:dyDescent="0.2">
      <c r="D176" s="288"/>
    </row>
    <row r="177" spans="4:4" x14ac:dyDescent="0.2">
      <c r="D177" s="288"/>
    </row>
    <row r="178" spans="4:4" x14ac:dyDescent="0.2">
      <c r="D178" s="288"/>
    </row>
    <row r="179" spans="4:4" x14ac:dyDescent="0.2">
      <c r="D179" s="288"/>
    </row>
    <row r="180" spans="4:4" x14ac:dyDescent="0.2">
      <c r="D180" s="288"/>
    </row>
    <row r="181" spans="4:4" x14ac:dyDescent="0.2">
      <c r="D181" s="288"/>
    </row>
    <row r="182" spans="4:4" x14ac:dyDescent="0.2">
      <c r="D182" s="288"/>
    </row>
    <row r="183" spans="4:4" x14ac:dyDescent="0.2">
      <c r="D183" s="288"/>
    </row>
    <row r="184" spans="4:4" x14ac:dyDescent="0.2">
      <c r="D184" s="288"/>
    </row>
    <row r="185" spans="4:4" x14ac:dyDescent="0.2">
      <c r="D185" s="288"/>
    </row>
    <row r="186" spans="4:4" x14ac:dyDescent="0.2">
      <c r="D186" s="288"/>
    </row>
    <row r="187" spans="4:4" x14ac:dyDescent="0.2">
      <c r="D187" s="288"/>
    </row>
    <row r="188" spans="4:4" x14ac:dyDescent="0.2">
      <c r="D188" s="288"/>
    </row>
    <row r="189" spans="4:4" x14ac:dyDescent="0.2">
      <c r="D189" s="288"/>
    </row>
    <row r="190" spans="4:4" x14ac:dyDescent="0.2">
      <c r="D190" s="288"/>
    </row>
    <row r="191" spans="4:4" x14ac:dyDescent="0.2">
      <c r="D191" s="288"/>
    </row>
    <row r="192" spans="4:4" x14ac:dyDescent="0.2">
      <c r="D192" s="288"/>
    </row>
    <row r="193" spans="4:4" x14ac:dyDescent="0.2">
      <c r="D193" s="288"/>
    </row>
    <row r="194" spans="4:4" x14ac:dyDescent="0.2">
      <c r="D194" s="288"/>
    </row>
    <row r="195" spans="4:4" x14ac:dyDescent="0.2">
      <c r="D195" s="288"/>
    </row>
    <row r="196" spans="4:4" x14ac:dyDescent="0.2">
      <c r="D196" s="288"/>
    </row>
    <row r="197" spans="4:4" x14ac:dyDescent="0.2">
      <c r="D197" s="288"/>
    </row>
    <row r="198" spans="4:4" x14ac:dyDescent="0.2">
      <c r="D198" s="288"/>
    </row>
    <row r="199" spans="4:4" x14ac:dyDescent="0.2">
      <c r="D199" s="288"/>
    </row>
    <row r="200" spans="4:4" x14ac:dyDescent="0.2">
      <c r="D200" s="288"/>
    </row>
    <row r="201" spans="4:4" x14ac:dyDescent="0.2">
      <c r="D201" s="288"/>
    </row>
    <row r="202" spans="4:4" x14ac:dyDescent="0.2">
      <c r="D202" s="288"/>
    </row>
    <row r="203" spans="4:4" x14ac:dyDescent="0.2">
      <c r="D203" s="288"/>
    </row>
    <row r="204" spans="4:4" x14ac:dyDescent="0.2">
      <c r="D204" s="288"/>
    </row>
    <row r="205" spans="4:4" x14ac:dyDescent="0.2">
      <c r="D205" s="288"/>
    </row>
    <row r="206" spans="4:4" x14ac:dyDescent="0.2">
      <c r="D206" s="288"/>
    </row>
    <row r="207" spans="4:4" x14ac:dyDescent="0.2">
      <c r="D207" s="288"/>
    </row>
    <row r="208" spans="4:4" x14ac:dyDescent="0.2">
      <c r="D208" s="288"/>
    </row>
    <row r="209" spans="4:4" x14ac:dyDescent="0.2">
      <c r="D209" s="288"/>
    </row>
    <row r="210" spans="4:4" x14ac:dyDescent="0.2">
      <c r="D210" s="288"/>
    </row>
    <row r="211" spans="4:4" x14ac:dyDescent="0.2">
      <c r="D211" s="288"/>
    </row>
    <row r="212" spans="4:4" x14ac:dyDescent="0.2">
      <c r="D212" s="288"/>
    </row>
    <row r="213" spans="4:4" x14ac:dyDescent="0.2">
      <c r="D213" s="288"/>
    </row>
    <row r="214" spans="4:4" x14ac:dyDescent="0.2">
      <c r="D214" s="288"/>
    </row>
    <row r="215" spans="4:4" x14ac:dyDescent="0.2">
      <c r="D215" s="288"/>
    </row>
    <row r="216" spans="4:4" x14ac:dyDescent="0.2">
      <c r="D216" s="288"/>
    </row>
    <row r="217" spans="4:4" x14ac:dyDescent="0.2">
      <c r="D217" s="288"/>
    </row>
    <row r="218" spans="4:4" x14ac:dyDescent="0.2">
      <c r="D218" s="288"/>
    </row>
    <row r="219" spans="4:4" x14ac:dyDescent="0.2">
      <c r="D219" s="288"/>
    </row>
    <row r="220" spans="4:4" x14ac:dyDescent="0.2">
      <c r="D220" s="288"/>
    </row>
    <row r="221" spans="4:4" x14ac:dyDescent="0.2">
      <c r="D221" s="288"/>
    </row>
    <row r="222" spans="4:4" x14ac:dyDescent="0.2">
      <c r="D222" s="288"/>
    </row>
    <row r="223" spans="4:4" x14ac:dyDescent="0.2">
      <c r="D223" s="288"/>
    </row>
    <row r="224" spans="4:4" x14ac:dyDescent="0.2">
      <c r="D224" s="288"/>
    </row>
    <row r="225" spans="4:4" x14ac:dyDescent="0.2">
      <c r="D225" s="288"/>
    </row>
    <row r="226" spans="4:4" x14ac:dyDescent="0.2">
      <c r="D226" s="288"/>
    </row>
    <row r="227" spans="4:4" x14ac:dyDescent="0.2">
      <c r="D227" s="288"/>
    </row>
    <row r="228" spans="4:4" x14ac:dyDescent="0.2">
      <c r="D228" s="288"/>
    </row>
    <row r="229" spans="4:4" x14ac:dyDescent="0.2">
      <c r="D229" s="288"/>
    </row>
    <row r="230" spans="4:4" x14ac:dyDescent="0.2">
      <c r="D230" s="288"/>
    </row>
    <row r="231" spans="4:4" x14ac:dyDescent="0.2">
      <c r="D231" s="288"/>
    </row>
    <row r="232" spans="4:4" x14ac:dyDescent="0.2">
      <c r="D232" s="288"/>
    </row>
    <row r="233" spans="4:4" x14ac:dyDescent="0.2">
      <c r="D233" s="288"/>
    </row>
    <row r="234" spans="4:4" x14ac:dyDescent="0.2">
      <c r="D234" s="288"/>
    </row>
    <row r="235" spans="4:4" x14ac:dyDescent="0.2">
      <c r="D235" s="288"/>
    </row>
    <row r="236" spans="4:4" x14ac:dyDescent="0.2">
      <c r="D236" s="288"/>
    </row>
    <row r="237" spans="4:4" x14ac:dyDescent="0.2">
      <c r="D237" s="288"/>
    </row>
    <row r="238" spans="4:4" x14ac:dyDescent="0.2">
      <c r="D238" s="288"/>
    </row>
    <row r="239" spans="4:4" x14ac:dyDescent="0.2">
      <c r="D239" s="288"/>
    </row>
    <row r="240" spans="4:4" x14ac:dyDescent="0.2">
      <c r="D240" s="288"/>
    </row>
    <row r="241" spans="4:4" x14ac:dyDescent="0.2">
      <c r="D241" s="288"/>
    </row>
    <row r="242" spans="4:4" x14ac:dyDescent="0.2">
      <c r="D242" s="288"/>
    </row>
    <row r="243" spans="4:4" x14ac:dyDescent="0.2">
      <c r="D243" s="288"/>
    </row>
    <row r="244" spans="4:4" x14ac:dyDescent="0.2">
      <c r="D244" s="288"/>
    </row>
    <row r="245" spans="4:4" x14ac:dyDescent="0.2">
      <c r="D245" s="288"/>
    </row>
    <row r="246" spans="4:4" x14ac:dyDescent="0.2">
      <c r="D246" s="288"/>
    </row>
    <row r="247" spans="4:4" x14ac:dyDescent="0.2">
      <c r="D247" s="288"/>
    </row>
  </sheetData>
  <mergeCells count="10">
    <mergeCell ref="F47:F54"/>
    <mergeCell ref="F56:F62"/>
    <mergeCell ref="F64:F70"/>
    <mergeCell ref="A104:D104"/>
    <mergeCell ref="A7:D7"/>
    <mergeCell ref="F11:F14"/>
    <mergeCell ref="F16:F23"/>
    <mergeCell ref="F25:F27"/>
    <mergeCell ref="F29:F34"/>
    <mergeCell ref="F36:F45"/>
  </mergeCells>
  <conditionalFormatting sqref="A9:A69 A81:A102">
    <cfRule type="expression" dxfId="24" priority="25" stopIfTrue="1">
      <formula>#REF!&lt;&gt;""</formula>
    </cfRule>
  </conditionalFormatting>
  <conditionalFormatting sqref="C9:D69 C81:D102">
    <cfRule type="expression" dxfId="23" priority="24" stopIfTrue="1">
      <formula>#REF!&lt;&gt;""</formula>
    </cfRule>
  </conditionalFormatting>
  <conditionalFormatting sqref="A80">
    <cfRule type="expression" dxfId="22" priority="23" stopIfTrue="1">
      <formula>#REF!&lt;&gt;""</formula>
    </cfRule>
  </conditionalFormatting>
  <conditionalFormatting sqref="C80:D80">
    <cfRule type="expression" dxfId="21" priority="22" stopIfTrue="1">
      <formula>#REF!&lt;&gt;""</formula>
    </cfRule>
  </conditionalFormatting>
  <conditionalFormatting sqref="A79">
    <cfRule type="expression" dxfId="20" priority="21" stopIfTrue="1">
      <formula>#REF!&lt;&gt;""</formula>
    </cfRule>
  </conditionalFormatting>
  <conditionalFormatting sqref="C79:D79">
    <cfRule type="expression" dxfId="19" priority="20" stopIfTrue="1">
      <formula>#REF!&lt;&gt;""</formula>
    </cfRule>
  </conditionalFormatting>
  <conditionalFormatting sqref="A78">
    <cfRule type="expression" dxfId="18" priority="19" stopIfTrue="1">
      <formula>#REF!&lt;&gt;""</formula>
    </cfRule>
  </conditionalFormatting>
  <conditionalFormatting sqref="C78:D78">
    <cfRule type="expression" dxfId="17" priority="18" stopIfTrue="1">
      <formula>#REF!&lt;&gt;""</formula>
    </cfRule>
  </conditionalFormatting>
  <conditionalFormatting sqref="A77">
    <cfRule type="expression" dxfId="16" priority="17" stopIfTrue="1">
      <formula>#REF!&lt;&gt;""</formula>
    </cfRule>
  </conditionalFormatting>
  <conditionalFormatting sqref="C77:D77">
    <cfRule type="expression" dxfId="15" priority="16" stopIfTrue="1">
      <formula>#REF!&lt;&gt;""</formula>
    </cfRule>
  </conditionalFormatting>
  <conditionalFormatting sqref="A76">
    <cfRule type="expression" dxfId="14" priority="15" stopIfTrue="1">
      <formula>#REF!&lt;&gt;""</formula>
    </cfRule>
  </conditionalFormatting>
  <conditionalFormatting sqref="C76:D76">
    <cfRule type="expression" dxfId="13" priority="14" stopIfTrue="1">
      <formula>#REF!&lt;&gt;""</formula>
    </cfRule>
  </conditionalFormatting>
  <conditionalFormatting sqref="A75">
    <cfRule type="expression" dxfId="12" priority="13" stopIfTrue="1">
      <formula>#REF!&lt;&gt;""</formula>
    </cfRule>
  </conditionalFormatting>
  <conditionalFormatting sqref="C75:D75">
    <cfRule type="expression" dxfId="11" priority="12" stopIfTrue="1">
      <formula>#REF!&lt;&gt;""</formula>
    </cfRule>
  </conditionalFormatting>
  <conditionalFormatting sqref="A74">
    <cfRule type="expression" dxfId="10" priority="11" stopIfTrue="1">
      <formula>#REF!&lt;&gt;""</formula>
    </cfRule>
  </conditionalFormatting>
  <conditionalFormatting sqref="C74:D74">
    <cfRule type="expression" dxfId="9" priority="10" stopIfTrue="1">
      <formula>#REF!&lt;&gt;""</formula>
    </cfRule>
  </conditionalFormatting>
  <conditionalFormatting sqref="A73">
    <cfRule type="expression" dxfId="8" priority="9" stopIfTrue="1">
      <formula>#REF!&lt;&gt;""</formula>
    </cfRule>
  </conditionalFormatting>
  <conditionalFormatting sqref="C73:D73">
    <cfRule type="expression" dxfId="7" priority="8" stopIfTrue="1">
      <formula>#REF!&lt;&gt;""</formula>
    </cfRule>
  </conditionalFormatting>
  <conditionalFormatting sqref="A72">
    <cfRule type="expression" dxfId="6" priority="7" stopIfTrue="1">
      <formula>#REF!&lt;&gt;""</formula>
    </cfRule>
  </conditionalFormatting>
  <conditionalFormatting sqref="C72:D72">
    <cfRule type="expression" dxfId="5" priority="6" stopIfTrue="1">
      <formula>#REF!&lt;&gt;""</formula>
    </cfRule>
  </conditionalFormatting>
  <conditionalFormatting sqref="A71">
    <cfRule type="expression" dxfId="4" priority="5" stopIfTrue="1">
      <formula>#REF!&lt;&gt;""</formula>
    </cfRule>
  </conditionalFormatting>
  <conditionalFormatting sqref="C71:D71">
    <cfRule type="expression" dxfId="3" priority="4" stopIfTrue="1">
      <formula>#REF!&lt;&gt;""</formula>
    </cfRule>
  </conditionalFormatting>
  <conditionalFormatting sqref="A70">
    <cfRule type="expression" dxfId="2" priority="3" stopIfTrue="1">
      <formula>#REF!&lt;&gt;""</formula>
    </cfRule>
  </conditionalFormatting>
  <conditionalFormatting sqref="C70:D70">
    <cfRule type="expression" dxfId="1" priority="2" stopIfTrue="1">
      <formula>#REF!&lt;&gt;""</formula>
    </cfRule>
  </conditionalFormatting>
  <conditionalFormatting sqref="E102:F102">
    <cfRule type="expression" dxfId="0" priority="1" stopIfTrue="1">
      <formula>#REF!&lt;&gt;""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47</vt:i4>
      </vt:variant>
    </vt:vector>
  </HeadingPairs>
  <TitlesOfParts>
    <vt:vector size="52" baseType="lpstr">
      <vt:lpstr>Pokyny pro vyplnění</vt:lpstr>
      <vt:lpstr>Stavba</vt:lpstr>
      <vt:lpstr>VzorPolozky</vt:lpstr>
      <vt:lpstr>Rozpočet Pol</vt:lpstr>
      <vt:lpstr>VZT specifikace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Štěpán Hanus</dc:creator>
  <cp:lastModifiedBy>Lucie Pavelková</cp:lastModifiedBy>
  <cp:lastPrinted>2014-02-28T09:52:57Z</cp:lastPrinted>
  <dcterms:created xsi:type="dcterms:W3CDTF">2009-04-08T07:15:50Z</dcterms:created>
  <dcterms:modified xsi:type="dcterms:W3CDTF">2022-06-28T15:24:46Z</dcterms:modified>
</cp:coreProperties>
</file>