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 AKCE 2022\05 Klub RMU\02 realizace\C - rozpočet\"/>
    </mc:Choice>
  </mc:AlternateContent>
  <bookViews>
    <workbookView xWindow="0" yWindow="0" windowWidth="28800" windowHeight="13845" tabRatio="888"/>
  </bookViews>
  <sheets>
    <sheet name="Krycí list" sheetId="9" r:id="rId1"/>
    <sheet name="přehled položek" sheetId="10" r:id="rId2"/>
    <sheet name="ELEKTROINSTALACE" sheetId="11" r:id="rId3"/>
    <sheet name="svítidla" sheetId="13" r:id="rId4"/>
    <sheet name="Rozvaděč 3R4S" sheetId="12" r:id="rId5"/>
  </sheets>
  <externalReferences>
    <externalReference r:id="rId6"/>
    <externalReference r:id="rId7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2">ELEKTROINSTALACE!$A$1:$I$71</definedName>
    <definedName name="_xlnm.Print_Area" localSheetId="0">'Krycí list'!$A$1:$H$45</definedName>
    <definedName name="_xlnm.Print_Area" localSheetId="1">'přehled položek'!$A$1:$F$44</definedName>
    <definedName name="_xlnm.Print_Area" localSheetId="4">'Rozvaděč 3R4S'!$A$1:$I$35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F22" i="13" l="1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G7" i="12"/>
  <c r="G14" i="12" s="1"/>
  <c r="G8" i="12"/>
  <c r="G9" i="12"/>
  <c r="G10" i="12"/>
  <c r="G11" i="12"/>
  <c r="G12" i="12"/>
  <c r="G13" i="12"/>
  <c r="G16" i="12"/>
  <c r="G17" i="12"/>
  <c r="G23" i="12"/>
  <c r="G24" i="12"/>
  <c r="G25" i="12"/>
  <c r="G26" i="12"/>
  <c r="G27" i="12"/>
  <c r="G28" i="12"/>
  <c r="G29" i="12"/>
  <c r="G30" i="12"/>
  <c r="G31" i="12"/>
  <c r="G32" i="12" l="1"/>
  <c r="G33" i="12" s="1"/>
  <c r="G18" i="12"/>
  <c r="F25" i="13"/>
  <c r="C10" i="10" s="1"/>
  <c r="G7" i="11"/>
  <c r="G8" i="11"/>
  <c r="G11" i="11"/>
  <c r="G12" i="11"/>
  <c r="G13" i="11"/>
  <c r="G14" i="11"/>
  <c r="G15" i="11"/>
  <c r="G16" i="11"/>
  <c r="G17" i="11"/>
  <c r="G20" i="11"/>
  <c r="G21" i="11"/>
  <c r="G22" i="11"/>
  <c r="G23" i="11"/>
  <c r="G24" i="11"/>
  <c r="G25" i="11"/>
  <c r="G26" i="11"/>
  <c r="G29" i="11"/>
  <c r="G30" i="11" s="1"/>
  <c r="G36" i="11"/>
  <c r="G37" i="11"/>
  <c r="G38" i="11"/>
  <c r="G40" i="11"/>
  <c r="G41" i="11"/>
  <c r="G42" i="11"/>
  <c r="G43" i="11"/>
  <c r="G44" i="11"/>
  <c r="G45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5" i="11"/>
  <c r="G66" i="11"/>
  <c r="G67" i="11"/>
  <c r="G35" i="12" l="1"/>
  <c r="D19" i="10" s="1"/>
  <c r="G68" i="11"/>
  <c r="G63" i="11"/>
  <c r="G46" i="11"/>
  <c r="G27" i="11"/>
  <c r="G18" i="11"/>
  <c r="G9" i="11"/>
  <c r="G69" i="11" l="1"/>
  <c r="D9" i="10" s="1"/>
  <c r="G31" i="11"/>
  <c r="E19" i="10"/>
  <c r="G71" i="11" l="1"/>
  <c r="C9" i="10"/>
  <c r="F19" i="10"/>
  <c r="E42" i="10"/>
  <c r="E13" i="10"/>
  <c r="F42" i="10" l="1"/>
  <c r="E14" i="10"/>
  <c r="F13" i="10" l="1"/>
  <c r="D17" i="9"/>
  <c r="F14" i="10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<sst xmlns="http://schemas.openxmlformats.org/spreadsheetml/2006/main" count="362" uniqueCount="230">
  <si>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</si>
  <si>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</si>
  <si>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</si>
  <si>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</si>
  <si>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</si>
  <si>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</si>
  <si>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</si>
  <si>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</si>
  <si>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</si>
  <si>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</si>
  <si>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</si>
  <si>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</si>
  <si>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</si>
  <si>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</si>
  <si>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</si>
  <si>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</si>
  <si>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</si>
  <si>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</si>
  <si>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</si>
  <si>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</si>
  <si>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</si>
  <si>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</si>
  <si>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</si>
  <si>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</si>
  <si>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</si>
  <si>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</si>
  <si>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</si>
  <si>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</si>
  <si>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</si>
  <si>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</si>
  <si>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</si>
  <si>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</si>
  <si>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</si>
  <si>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</si>
  <si>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</si>
  <si>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</si>
  <si>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</si>
  <si>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</si>
  <si>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</si>
  <si>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</si>
  <si>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</si>
  <si>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</si>
  <si>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</si>
  <si>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</si>
  <si>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</si>
  <si>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</si>
  <si>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</si>
  <si>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</si>
  <si>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</si>
  <si>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</si>
  <si>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</si>
  <si>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</si>
  <si>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</si>
  <si>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</si>
  <si>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</si>
  <si>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</si>
  <si>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</si>
  <si>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</si>
  <si>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</si>
  <si>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POLOŽKOVÝ ROZPOČET </t>
  </si>
  <si>
    <t>ELEKTROINSTALACE</t>
  </si>
  <si>
    <t xml:space="preserve">Elektroinstalace </t>
  </si>
  <si>
    <t>KLUB RMU</t>
  </si>
  <si>
    <t>Cenová kalkulace celkem bez DPH:</t>
  </si>
  <si>
    <t>Montáž (CPV 453 100 00-3)</t>
  </si>
  <si>
    <t>Celkem za :</t>
  </si>
  <si>
    <t>Stavební práce</t>
  </si>
  <si>
    <t>m</t>
  </si>
  <si>
    <t>Vysekání rýhy do stěny, omítka-cem.š.do 30mm</t>
  </si>
  <si>
    <t>97408-2212 </t>
  </si>
  <si>
    <t>ks</t>
  </si>
  <si>
    <t>Sekání zdi cihlové, kapsy-krab.&lt;150x150x100mm</t>
  </si>
  <si>
    <t>97303-1619 </t>
  </si>
  <si>
    <t>Sekání zdi cihlové, kapsy-krab.&lt;100x100x50mm</t>
  </si>
  <si>
    <t>97303-1616 </t>
  </si>
  <si>
    <t>Montáže</t>
  </si>
  <si>
    <t>Zapojení zásuvky polozap./zapuštěné 10/16A 250V 2P+Z</t>
  </si>
  <si>
    <t>210111012 </t>
  </si>
  <si>
    <t>Zapojení vypínače zapuštěného</t>
  </si>
  <si>
    <t>Zapojení vypínače na povrch</t>
  </si>
  <si>
    <t>Zapojení ventilátoru</t>
  </si>
  <si>
    <t>Zapojení sporákové přípojky typ 39563-23C zápust.vč.doutn.</t>
  </si>
  <si>
    <t>210110082 </t>
  </si>
  <si>
    <t>Položení kabelu pod omítku</t>
  </si>
  <si>
    <t>210800117 </t>
  </si>
  <si>
    <t>Položení kabelu pevně</t>
  </si>
  <si>
    <t>210810042 </t>
  </si>
  <si>
    <t>Napojení VZT jednoitky</t>
  </si>
  <si>
    <t>Montáž svítidla - nouzové</t>
  </si>
  <si>
    <t>211200101 </t>
  </si>
  <si>
    <t>Montáž přístrojové krabice bez zapojení</t>
  </si>
  <si>
    <t>210010331 </t>
  </si>
  <si>
    <t>Montáž LED svítidla interierového, stropní / přisazené</t>
  </si>
  <si>
    <t>210202002 </t>
  </si>
  <si>
    <t>Montáž krabice odbočné (KR 97) kruh. vč.zap</t>
  </si>
  <si>
    <t>210010322 </t>
  </si>
  <si>
    <t>Montáž časového relé DT3</t>
  </si>
  <si>
    <t>210150481 </t>
  </si>
  <si>
    <t>Montáž atypického LED osvětlení s DALI sběrnicí</t>
  </si>
  <si>
    <t>210203002 </t>
  </si>
  <si>
    <t>hod</t>
  </si>
  <si>
    <t>Demontáž stávající elektroinstalace včetně likvidace materiálu</t>
  </si>
  <si>
    <t>210201039 </t>
  </si>
  <si>
    <t>Hodinové zúčtovací sazby</t>
  </si>
  <si>
    <t>Zakreslení skutečného provedení</t>
  </si>
  <si>
    <t>Výchozí revize s vypracováním revizní zprávy</t>
  </si>
  <si>
    <t>Úprava stávající elektroinstalace</t>
  </si>
  <si>
    <t>Spolupráce s revizním technikem</t>
  </si>
  <si>
    <t>Pomocné práce,kompletace</t>
  </si>
  <si>
    <t>Monáž zapuštěné rozvodnice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</si>
  <si>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</si>
  <si>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</si>
  <si>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Komlexní zkoušky</t>
  </si>
  <si>
    <t>Kompletace rozvaděče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</si>
  <si>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</si>
  <si>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</si>
  <si>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</si>
  <si>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</si>
  <si>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</si>
  <si>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</si>
  <si>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</si>
  <si>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</si>
  <si>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</si>
  <si>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JBT Z 5518A-A2349 B TANGO KOMPLET 1x</t>
  </si>
  <si>
    <t>Vypínače (CPV 312 120 00-5)</t>
  </si>
  <si>
    <t>Vypínač TANGO 06 (komplet) barva - bílá</t>
  </si>
  <si>
    <t>Vypínač TANGO 05 (komplet) barva - bílá</t>
  </si>
  <si>
    <t>Vypínač TANGO 01 (komplet) barva - bílá</t>
  </si>
  <si>
    <t>Vypínač nástěnný IP 44 řazení 01</t>
  </si>
  <si>
    <t>Tlačítko TANGO (komplet) barva - bílá</t>
  </si>
  <si>
    <t>Sporáková kombinace vestavná</t>
  </si>
  <si>
    <t>Doběhové relé DT3 do inst. krabice</t>
  </si>
  <si>
    <t>Vodiče (CPV 313 000 00-9)</t>
  </si>
  <si>
    <t>VODIC HO7 V-U 10 ZL/Z (CY)</t>
  </si>
  <si>
    <t>KABEL CYKY 5C x 6</t>
  </si>
  <si>
    <t>KABEL CYKY 5C x 2.5</t>
  </si>
  <si>
    <t>KABEL CYKY 5C x 1.5</t>
  </si>
  <si>
    <t>KABEL CYKY 3C x 4</t>
  </si>
  <si>
    <t>KABEL CYKY 3C x 2.5</t>
  </si>
  <si>
    <t>KABEL CYKY 3C x 1.5</t>
  </si>
  <si>
    <t>Instalační krabice (CPV 284 220 00-6)</t>
  </si>
  <si>
    <t>Krabice elektroinstalační rozbočovací vč. svorek</t>
  </si>
  <si>
    <t>KS</t>
  </si>
  <si>
    <t>KO KRABICE KU 68 - 1902</t>
  </si>
  <si>
    <t>Název nabídky:</t>
  </si>
  <si>
    <t>Položkový rozpočet: ELEKTROINSTALACE</t>
  </si>
  <si>
    <t>Montáž přístrojů</t>
  </si>
  <si>
    <t>Zprovoznění rozvaděče a test provozních stavů</t>
  </si>
  <si>
    <t>sada</t>
  </si>
  <si>
    <t>Veškeré propojovací vodiče v rozvaděči</t>
  </si>
  <si>
    <t>Svorky a praporce pro připojení kabelů dle zvyklostí výrobce na jmenovité proudy jističů, pomocný a montážní materiál</t>
  </si>
  <si>
    <t>Popisky komponent dle PD, včetně polepení</t>
  </si>
  <si>
    <t>Piktogramy, štítky na dveřích rozvaděče, včetně polepení</t>
  </si>
  <si>
    <t>Kusová zkouška, protokoly, atesty</t>
  </si>
  <si>
    <t>Doprava, stěhování, montáž na místě</t>
  </si>
  <si>
    <t>Montáž jističe 3-pól.</t>
  </si>
  <si>
    <t>Montáž jističe 1-pól.</t>
  </si>
  <si>
    <t>Rozvaděče HAGER</t>
  </si>
  <si>
    <t>12-řadý, 550x950x140 mm, 144 mod.</t>
  </si>
  <si>
    <t>Přístrojová náplň</t>
  </si>
  <si>
    <t>Pr. chránič s nadpr.ochr. 4p., 16A/B, 0,03A</t>
  </si>
  <si>
    <t>Pr. chránič s nadpr.ochr. 2p., 10A/B, 0,03A</t>
  </si>
  <si>
    <t>Pr. chránič 4 pól. 40 / 0,03 A</t>
  </si>
  <si>
    <t>Jistič 3 pól. 32A, char.B, 10 kA</t>
  </si>
  <si>
    <t>Jistič 3 pól. 25A, char.B, 10 kA</t>
  </si>
  <si>
    <t>Jistič 1 pól. 25A, char.C, 10 kA</t>
  </si>
  <si>
    <t>Jistič 1 pól. 16A, char.B, 10 kA</t>
  </si>
  <si>
    <t>Rozvaděč</t>
  </si>
  <si>
    <t>Položkový rozpočet: Rozvaděč</t>
  </si>
  <si>
    <t>PROFILUX s.r.o.</t>
  </si>
  <si>
    <t>Bauerova 10, 603 00 Brno</t>
  </si>
  <si>
    <t>Tel.: 543 215 566</t>
  </si>
  <si>
    <t>www.profilux.cz</t>
  </si>
  <si>
    <t>CENOVÁ NABÍDKA SVÍTIDEL</t>
  </si>
  <si>
    <r>
      <t xml:space="preserve">Akce: </t>
    </r>
    <r>
      <rPr>
        <b/>
        <sz val="9"/>
        <rFont val="Arial"/>
        <family val="2"/>
        <charset val="238"/>
      </rPr>
      <t>Rekonstrukce klubu v 1.pp - MU</t>
    </r>
  </si>
  <si>
    <t>Svítidla + světelné zdroje</t>
  </si>
  <si>
    <t>Ozn</t>
  </si>
  <si>
    <t>umístění</t>
  </si>
  <si>
    <t>popis</t>
  </si>
  <si>
    <t>Kč/ks</t>
  </si>
  <si>
    <t>Kč</t>
  </si>
  <si>
    <t>A</t>
  </si>
  <si>
    <t>elipsa</t>
  </si>
  <si>
    <t>LED závěsné, 218W 3000K¨20935lm, direktně indirektní vyzařování, direktní a indirektní složka samostatně stmívatelná DALI, opálový difuzer, hliníkový korpus lakovaný bíle, elipsa 2000/1000mm, šířka profilu 60mm, výška 60mm,  stropní rozeta v barvě svítidla, 4x lankový závěs, transparentní přívodní kabel, hmotnost 13kg.</t>
  </si>
  <si>
    <t>B</t>
  </si>
  <si>
    <t>lampička stolní</t>
  </si>
  <si>
    <t>LED stolní lampička E14 5W 3000K, stříbrné provedení, hedvábný difuzer průměr 230mm skloněný pod úhlem 30°, celková výška 425mm</t>
  </si>
  <si>
    <t>C</t>
  </si>
  <si>
    <t>LED panel</t>
  </si>
  <si>
    <t>LED panel pro podsvětlení mléčného skla, možnost změny teploty chromatičnosti, včetně napaječů, 1000x2500mm, ovládání přes Bluetooth pomocí chytrého telefonu</t>
  </si>
  <si>
    <t>D</t>
  </si>
  <si>
    <t>kuchyň</t>
  </si>
  <si>
    <t>LED závěsné, 40W 4000K, opálový PMMA difuzor, krytí IP65, 1277x86x95mm</t>
  </si>
  <si>
    <t>E</t>
  </si>
  <si>
    <t>bar</t>
  </si>
  <si>
    <t>LED závěsné, 23,3W 3000K, ručně foukané trojvrstvé sklo satin opál mat. Průměr 415mm, výška 80mm, Kovové části lakované RAL 9006 struktura, lankový závěs svedený do jednoho bodu, transparentní přívodní kabel.</t>
  </si>
  <si>
    <t>F</t>
  </si>
  <si>
    <t>technické místnosti</t>
  </si>
  <si>
    <t>LED přisazené, 18W 3000K, hliníkový korpus lakovaný bíle, translucentní opálový difuzer, průměr 225mm, výška 35mm.</t>
  </si>
  <si>
    <t xml:space="preserve">G </t>
  </si>
  <si>
    <t>schodiště</t>
  </si>
  <si>
    <t>LED přisazené, 18,1W 3000K, ručně foukané trojvrstvé sklo satin opál mat, sklo s oblou hranou vrchlíkovitě prohnuté, hliníkový korpus lakovaný bíle, sklo lícuje s monturou. Průměr 240mm, výška 110mm</t>
  </si>
  <si>
    <t>H</t>
  </si>
  <si>
    <t>sociálky</t>
  </si>
  <si>
    <t>LED přisazené,36W 3000K, ručně foukané trojvrstvé sklo satin opál mat, montura ocelový plech, lakovaný bíle, průměr 415mm, výška 80mm</t>
  </si>
  <si>
    <t>H1</t>
  </si>
  <si>
    <t>LED přisazené, 18,1W 3000K, ručně foukané trojvrstvé sklo satin opál mat, montura ocelový plech, lakovaný bíle, průměr 330mm, výška 70mm</t>
  </si>
  <si>
    <t>H2</t>
  </si>
  <si>
    <t>LED přisazené, 12,5W 3000K, ručně foukané trojvrstvé sklo satin opál mat, montura ocelový plech, lakovaný bíle, průměr 280mm, výška 70mm</t>
  </si>
  <si>
    <t>J</t>
  </si>
  <si>
    <t>venkovní schodiště</t>
  </si>
  <si>
    <t>LED venkovní s integrovaným pohybovým čidlem IP 54</t>
  </si>
  <si>
    <t>nouze</t>
  </si>
  <si>
    <t>LED nouzové, nástěnné nebo stropní přisazené, autonomie 3h, plexisklový praporek s piktogramem</t>
  </si>
  <si>
    <t>N1</t>
  </si>
  <si>
    <t>antipanika</t>
  </si>
  <si>
    <t>LED přisazené pro antipanické osvětlení,2W,  korpus lakovaný bíle, průměr 170mm, výška 67mm</t>
  </si>
  <si>
    <t>N2</t>
  </si>
  <si>
    <t>Nouzové venkovní</t>
  </si>
  <si>
    <t>LED nouzové, nástěnnéIP 54, autonomie 3h,</t>
  </si>
  <si>
    <t>Světelně technický návrh a výpočet osvětlení v souladu s ČSN EN 12464-1 a nouzového osvětlení v souladu s ČSN EN 1838 a ČSN EN 50172 provedla firma PROFILUX s.r.o., kontakt +420 777 316 445, vojtek@profilux.cz</t>
  </si>
  <si>
    <t>CENA celkem bez DPH</t>
  </si>
  <si>
    <t>Upozornění:</t>
  </si>
  <si>
    <t>- uvedené ceny jsou komplet,včetně světelných zdrojů a ostatního potřebného příslušenství</t>
  </si>
  <si>
    <t>- platnost cenové nabídky do 31.10 2022, poté musí být aktualizována</t>
  </si>
  <si>
    <t>25.7 2022</t>
  </si>
  <si>
    <t>Tomáš Vojtek</t>
  </si>
  <si>
    <t>777316445</t>
  </si>
  <si>
    <t>Osvětlovací soustava</t>
  </si>
  <si>
    <t xml:space="preserve">ROZVADĚČ 3R4S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</si>
</sst>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u/>
      <sz val="10"/>
      <name val="Arial"/>
      <family val="2"/>
      <charset val="238"/>
    </font>
    <font>
      <u/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  <xf numFmtId="0" fontId="47" fillId="0" borderId="0" applyNumberFormat="0" applyFill="0" applyBorder="0" applyAlignment="0" applyProtection="0">
      <alignment vertical="top"/>
      <protection locked="0"/>
    </xf>
  </cellStyleXfs>
  <cellXfs count="258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2" fillId="0" borderId="14" xfId="45" applyNumberFormat="1" applyFont="1" applyBorder="1" applyAlignment="1">
      <alignment horizontal="right"/>
    </xf>
    <xf numFmtId="0" fontId="32" fillId="0" borderId="14" xfId="44" applyFont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14" xfId="44" applyBorder="1" applyAlignment="1">
      <alignment horizontal="center"/>
    </xf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3" fillId="0" borderId="14" xfId="1" applyFont="1" applyBorder="1" applyAlignment="1">
      <alignment horizontal="center" wrapText="1"/>
    </xf>
    <xf numFmtId="0" fontId="33" fillId="0" borderId="14" xfId="44" applyFont="1" applyBorder="1" applyAlignment="1">
      <alignment horizontal="left" wrapText="1"/>
    </xf>
    <xf numFmtId="44" fontId="33" fillId="0" borderId="14" xfId="1" applyFont="1" applyBorder="1" applyAlignment="1">
      <alignment horizontal="left" wrapText="1"/>
    </xf>
    <xf numFmtId="8" fontId="33" fillId="0" borderId="14" xfId="1" applyNumberFormat="1" applyFont="1" applyBorder="1" applyAlignment="1">
      <alignment horizontal="center" wrapText="1"/>
    </xf>
    <xf numFmtId="164" fontId="33" fillId="0" borderId="14" xfId="1" applyNumberFormat="1" applyFont="1" applyBorder="1" applyAlignment="1">
      <alignment horizontal="center" wrapText="1"/>
    </xf>
    <xf numFmtId="0" fontId="24" fillId="0" borderId="43" xfId="43" applyFont="1" applyBorder="1" applyAlignment="1">
      <alignment horizontal="centerContinuous" vertical="top"/>
    </xf>
    <xf numFmtId="0" fontId="22" fillId="0" borderId="42" xfId="43" applyFont="1" applyBorder="1" applyAlignment="1">
      <alignment horizontal="centerContinuous"/>
    </xf>
    <xf numFmtId="0" fontId="22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8" fillId="0" borderId="50" xfId="44" applyNumberFormat="1" applyFont="1" applyBorder="1" applyAlignment="1">
      <alignment horizontal="right"/>
    </xf>
    <xf numFmtId="0" fontId="33" fillId="0" borderId="49" xfId="44" applyFont="1" applyBorder="1" applyAlignment="1">
      <alignment horizontal="left" wrapText="1"/>
    </xf>
    <xf numFmtId="164" fontId="32" fillId="0" borderId="50" xfId="45" applyNumberFormat="1" applyFont="1" applyBorder="1" applyAlignment="1">
      <alignment horizontal="right"/>
    </xf>
    <xf numFmtId="164" fontId="33" fillId="0" borderId="50" xfId="45" applyNumberFormat="1" applyFont="1" applyBorder="1" applyAlignment="1">
      <alignment horizontal="right"/>
    </xf>
    <xf numFmtId="0" fontId="32" fillId="0" borderId="49" xfId="44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0" fontId="28" fillId="0" borderId="49" xfId="44" applyFont="1" applyFill="1" applyBorder="1" applyAlignment="1">
      <alignment wrapText="1"/>
    </xf>
    <xf numFmtId="44" fontId="28" fillId="0" borderId="50" xfId="44" applyNumberFormat="1" applyFont="1" applyBorder="1" applyAlignment="1">
      <alignment horizontal="right"/>
    </xf>
    <xf numFmtId="9" fontId="28" fillId="0" borderId="58" xfId="44" applyNumberFormat="1" applyFont="1" applyBorder="1" applyAlignment="1">
      <alignment horizontal="center"/>
    </xf>
    <xf numFmtId="0" fontId="28" fillId="0" borderId="35" xfId="44" applyFont="1" applyBorder="1" applyAlignment="1">
      <alignment horizontal="right"/>
    </xf>
    <xf numFmtId="42" fontId="28" fillId="0" borderId="14" xfId="44" applyNumberFormat="1" applyFont="1" applyBorder="1" applyAlignment="1">
      <alignment horizontal="center"/>
    </xf>
    <xf numFmtId="0" fontId="18" fillId="0" borderId="0" xfId="44" applyBorder="1"/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8" fillId="0" borderId="14" xfId="44" applyFont="1" applyBorder="1" applyAlignment="1">
      <alignment horizontal="center"/>
    </xf>
    <xf numFmtId="44" fontId="28" fillId="0" borderId="14" xfId="44" applyNumberFormat="1" applyFont="1" applyBorder="1" applyAlignment="1">
      <alignment horizontal="center"/>
    </xf>
    <xf numFmtId="0" fontId="28" fillId="0" borderId="49" xfId="44" applyFont="1" applyBorder="1" applyAlignment="1">
      <alignment wrapText="1"/>
    </xf>
    <xf numFmtId="0" fontId="27" fillId="0" borderId="49" xfId="44" applyFont="1" applyBorder="1" applyAlignment="1">
      <alignment wrapText="1"/>
    </xf>
    <xf numFmtId="0" fontId="34" fillId="0" borderId="49" xfId="0" applyFont="1" applyBorder="1"/>
    <xf numFmtId="164" fontId="33" fillId="0" borderId="14" xfId="1" applyNumberFormat="1" applyFont="1" applyFill="1" applyBorder="1" applyAlignment="1">
      <alignment horizontal="center" wrapText="1"/>
    </xf>
    <xf numFmtId="164" fontId="28" fillId="0" borderId="14" xfId="45" applyNumberFormat="1" applyFont="1" applyFill="1" applyBorder="1" applyAlignment="1">
      <alignment horizontal="right"/>
    </xf>
    <xf numFmtId="164" fontId="28" fillId="0" borderId="50" xfId="45" applyNumberFormat="1" applyFont="1" applyFill="1" applyBorder="1" applyAlignment="1">
      <alignment horizontal="right"/>
    </xf>
    <xf numFmtId="42" fontId="33" fillId="0" borderId="14" xfId="1" applyNumberFormat="1" applyFont="1" applyFill="1" applyBorder="1" applyAlignment="1">
      <alignment horizontal="center" wrapText="1"/>
    </xf>
    <xf numFmtId="0" fontId="28" fillId="0" borderId="14" xfId="44" applyFont="1" applyBorder="1" applyAlignment="1">
      <alignment horizontal="center"/>
    </xf>
    <xf numFmtId="0" fontId="34" fillId="35" borderId="0" xfId="0" applyFont="1" applyFill="1"/>
    <xf numFmtId="0" fontId="37" fillId="35" borderId="0" xfId="0" applyFont="1" applyFill="1" applyAlignment="1">
      <alignment horizontal="center" vertical="center" wrapText="1"/>
    </xf>
    <xf numFmtId="42" fontId="37" fillId="36" borderId="14" xfId="0" applyNumberFormat="1" applyFont="1" applyFill="1" applyBorder="1" applyAlignment="1">
      <alignment horizontal="right" vertical="center"/>
    </xf>
    <xf numFmtId="42" fontId="38" fillId="37" borderId="14" xfId="0" applyNumberFormat="1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top"/>
    </xf>
    <xf numFmtId="42" fontId="39" fillId="38" borderId="14" xfId="0" applyNumberFormat="1" applyFont="1" applyFill="1" applyBorder="1" applyAlignment="1">
      <alignment horizontal="right" vertical="center" wrapText="1"/>
    </xf>
    <xf numFmtId="0" fontId="39" fillId="38" borderId="14" xfId="0" applyFont="1" applyFill="1" applyBorder="1" applyAlignment="1">
      <alignment horizontal="left" vertical="top"/>
    </xf>
    <xf numFmtId="164" fontId="40" fillId="35" borderId="14" xfId="1" applyNumberFormat="1" applyFont="1" applyFill="1" applyBorder="1" applyAlignment="1" applyProtection="1">
      <alignment horizontal="right" vertical="center"/>
      <protection hidden="1"/>
    </xf>
    <xf numFmtId="164" fontId="40" fillId="35" borderId="14" xfId="1" applyNumberFormat="1" applyFont="1" applyFill="1" applyBorder="1" applyAlignment="1" applyProtection="1">
      <alignment horizontal="right" vertical="center"/>
      <protection locked="0"/>
    </xf>
    <xf numFmtId="3" fontId="40" fillId="35" borderId="14" xfId="0" applyNumberFormat="1" applyFont="1" applyFill="1" applyBorder="1" applyAlignment="1">
      <alignment horizontal="right" vertical="center"/>
    </xf>
    <xf numFmtId="0" fontId="40" fillId="35" borderId="14" xfId="0" applyFont="1" applyFill="1" applyBorder="1" applyAlignment="1">
      <alignment horizontal="center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42" fillId="35" borderId="14" xfId="0" applyFont="1" applyFill="1" applyBorder="1" applyAlignment="1">
      <alignment horizontal="left" vertical="center" wrapText="1"/>
    </xf>
    <xf numFmtId="0" fontId="43" fillId="39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0" xfId="0" applyFont="1"/>
    <xf numFmtId="0" fontId="46" fillId="0" borderId="0" xfId="0" applyFont="1"/>
    <xf numFmtId="0" fontId="2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47" fillId="0" borderId="0" xfId="51" applyFill="1" applyAlignment="1" applyProtection="1">
      <alignment horizontal="right"/>
    </xf>
    <xf numFmtId="0" fontId="25" fillId="0" borderId="0" xfId="0" applyFont="1" applyAlignment="1">
      <alignment horizontal="left"/>
    </xf>
    <xf numFmtId="0" fontId="25" fillId="0" borderId="0" xfId="0" applyFont="1" applyFill="1"/>
    <xf numFmtId="0" fontId="48" fillId="0" borderId="0" xfId="0" applyFont="1" applyAlignment="1"/>
    <xf numFmtId="0" fontId="26" fillId="40" borderId="61" xfId="0" applyFont="1" applyFill="1" applyBorder="1" applyAlignment="1">
      <alignment horizontal="center"/>
    </xf>
    <xf numFmtId="0" fontId="26" fillId="40" borderId="62" xfId="0" applyFont="1" applyFill="1" applyBorder="1"/>
    <xf numFmtId="0" fontId="26" fillId="40" borderId="62" xfId="0" applyFont="1" applyFill="1" applyBorder="1" applyAlignment="1">
      <alignment horizontal="center"/>
    </xf>
    <xf numFmtId="0" fontId="26" fillId="40" borderId="63" xfId="0" applyFont="1" applyFill="1" applyBorder="1" applyAlignment="1">
      <alignment horizontal="center"/>
    </xf>
    <xf numFmtId="49" fontId="25" fillId="0" borderId="54" xfId="0" applyNumberFormat="1" applyFont="1" applyBorder="1" applyAlignment="1">
      <alignment horizontal="left"/>
    </xf>
    <xf numFmtId="49" fontId="25" fillId="0" borderId="53" xfId="0" applyNumberFormat="1" applyFont="1" applyBorder="1" applyAlignment="1">
      <alignment horizontal="left" wrapText="1"/>
    </xf>
    <xf numFmtId="0" fontId="25" fillId="0" borderId="53" xfId="0" applyNumberFormat="1" applyFont="1" applyBorder="1" applyAlignment="1">
      <alignment horizontal="left" wrapText="1"/>
    </xf>
    <xf numFmtId="0" fontId="25" fillId="0" borderId="53" xfId="0" applyFont="1" applyBorder="1" applyAlignment="1">
      <alignment horizontal="center"/>
    </xf>
    <xf numFmtId="3" fontId="25" fillId="0" borderId="53" xfId="0" applyNumberFormat="1" applyFont="1" applyBorder="1" applyAlignment="1">
      <alignment horizontal="center"/>
    </xf>
    <xf numFmtId="3" fontId="25" fillId="0" borderId="52" xfId="0" applyNumberFormat="1" applyFont="1" applyFill="1" applyBorder="1" applyAlignment="1">
      <alignment horizontal="right"/>
    </xf>
    <xf numFmtId="49" fontId="25" fillId="0" borderId="49" xfId="0" applyNumberFormat="1" applyFont="1" applyBorder="1" applyAlignment="1">
      <alignment horizontal="left"/>
    </xf>
    <xf numFmtId="49" fontId="25" fillId="0" borderId="14" xfId="0" applyNumberFormat="1" applyFont="1" applyBorder="1" applyAlignment="1">
      <alignment horizontal="left" wrapText="1"/>
    </xf>
    <xf numFmtId="0" fontId="25" fillId="0" borderId="14" xfId="0" applyNumberFormat="1" applyFont="1" applyBorder="1" applyAlignment="1">
      <alignment horizontal="left" wrapText="1"/>
    </xf>
    <xf numFmtId="0" fontId="25" fillId="0" borderId="14" xfId="0" applyFont="1" applyBorder="1" applyAlignment="1">
      <alignment horizontal="center"/>
    </xf>
    <xf numFmtId="3" fontId="25" fillId="0" borderId="14" xfId="0" applyNumberFormat="1" applyFont="1" applyBorder="1" applyAlignment="1">
      <alignment horizontal="center"/>
    </xf>
    <xf numFmtId="3" fontId="25" fillId="0" borderId="50" xfId="0" applyNumberFormat="1" applyFont="1" applyFill="1" applyBorder="1" applyAlignment="1">
      <alignment horizontal="right"/>
    </xf>
    <xf numFmtId="49" fontId="25" fillId="0" borderId="57" xfId="0" applyNumberFormat="1" applyFont="1" applyBorder="1" applyAlignment="1">
      <alignment horizontal="left"/>
    </xf>
    <xf numFmtId="49" fontId="25" fillId="0" borderId="58" xfId="0" applyNumberFormat="1" applyFont="1" applyBorder="1" applyAlignment="1">
      <alignment horizontal="left" wrapText="1"/>
    </xf>
    <xf numFmtId="0" fontId="25" fillId="0" borderId="58" xfId="0" applyNumberFormat="1" applyFont="1" applyBorder="1" applyAlignment="1">
      <alignment horizontal="left" wrapText="1"/>
    </xf>
    <xf numFmtId="0" fontId="25" fillId="0" borderId="58" xfId="0" applyFont="1" applyBorder="1" applyAlignment="1">
      <alignment horizontal="center"/>
    </xf>
    <xf numFmtId="3" fontId="25" fillId="0" borderId="58" xfId="0" applyNumberFormat="1" applyFont="1" applyBorder="1" applyAlignment="1">
      <alignment horizontal="center"/>
    </xf>
    <xf numFmtId="3" fontId="25" fillId="0" borderId="35" xfId="0" applyNumberFormat="1" applyFont="1" applyFill="1" applyBorder="1" applyAlignment="1">
      <alignment horizontal="right"/>
    </xf>
    <xf numFmtId="49" fontId="25" fillId="0" borderId="55" xfId="0" applyNumberFormat="1" applyFont="1" applyBorder="1" applyAlignment="1">
      <alignment horizontal="left"/>
    </xf>
    <xf numFmtId="49" fontId="25" fillId="0" borderId="51" xfId="0" applyNumberFormat="1" applyFont="1" applyBorder="1" applyAlignment="1">
      <alignment horizontal="left" wrapText="1"/>
    </xf>
    <xf numFmtId="0" fontId="25" fillId="0" borderId="51" xfId="0" applyFont="1" applyBorder="1" applyAlignment="1">
      <alignment horizontal="center"/>
    </xf>
    <xf numFmtId="0" fontId="25" fillId="0" borderId="51" xfId="0" applyNumberFormat="1" applyFont="1" applyBorder="1" applyAlignment="1">
      <alignment horizontal="left" wrapText="1"/>
    </xf>
    <xf numFmtId="3" fontId="25" fillId="0" borderId="51" xfId="0" applyNumberFormat="1" applyFont="1" applyBorder="1" applyAlignment="1">
      <alignment horizontal="center"/>
    </xf>
    <xf numFmtId="3" fontId="25" fillId="0" borderId="56" xfId="0" applyNumberFormat="1" applyFont="1" applyFill="1" applyBorder="1" applyAlignment="1">
      <alignment horizontal="right"/>
    </xf>
    <xf numFmtId="49" fontId="25" fillId="0" borderId="0" xfId="0" applyNumberFormat="1" applyFont="1" applyAlignment="1">
      <alignment horizontal="left"/>
    </xf>
    <xf numFmtId="3" fontId="26" fillId="40" borderId="67" xfId="0" applyNumberFormat="1" applyFont="1" applyFill="1" applyBorder="1"/>
    <xf numFmtId="49" fontId="49" fillId="0" borderId="0" xfId="0" applyNumberFormat="1" applyFont="1" applyAlignment="1">
      <alignment horizontal="left"/>
    </xf>
    <xf numFmtId="49" fontId="25" fillId="0" borderId="0" xfId="0" applyNumberFormat="1" applyFont="1"/>
    <xf numFmtId="49" fontId="25" fillId="0" borderId="0" xfId="0" applyNumberFormat="1" applyFont="1" applyAlignment="1">
      <alignment horizontal="center"/>
    </xf>
    <xf numFmtId="49" fontId="25" fillId="0" borderId="0" xfId="0" applyNumberFormat="1" applyFont="1" applyFill="1"/>
    <xf numFmtId="49" fontId="2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8" fillId="0" borderId="0" xfId="43" applyAlignment="1">
      <alignment horizontal="left" wrapText="1"/>
    </xf>
    <xf numFmtId="0" fontId="25" fillId="0" borderId="14" xfId="43" applyFont="1" applyBorder="1" applyAlignment="1">
      <alignment horizontal="left"/>
    </xf>
    <xf numFmtId="0" fontId="19" fillId="0" borderId="0" xfId="43" applyFont="1" applyAlignment="1">
      <alignment horizontal="left" vertical="top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49" fontId="25" fillId="0" borderId="12" xfId="43" applyNumberFormat="1" applyFont="1" applyBorder="1" applyAlignment="1">
      <alignment horizontal="center" wrapText="1"/>
    </xf>
    <xf numFmtId="49" fontId="25" fillId="0" borderId="13" xfId="43" applyNumberFormat="1" applyFont="1" applyBorder="1" applyAlignment="1">
      <alignment horizontal="center" wrapText="1"/>
    </xf>
    <xf numFmtId="49" fontId="25" fillId="0" borderId="15" xfId="43" applyNumberFormat="1" applyFont="1" applyBorder="1" applyAlignment="1">
      <alignment horizontal="center" wrapText="1"/>
    </xf>
    <xf numFmtId="0" fontId="25" fillId="0" borderId="12" xfId="43" applyFont="1" applyBorder="1" applyAlignment="1">
      <alignment horizontal="left"/>
    </xf>
    <xf numFmtId="0" fontId="28" fillId="0" borderId="57" xfId="44" applyFont="1" applyBorder="1" applyAlignment="1">
      <alignment horizontal="center"/>
    </xf>
    <xf numFmtId="0" fontId="28" fillId="0" borderId="58" xfId="44" applyFont="1" applyBorder="1" applyAlignment="1">
      <alignment horizontal="center"/>
    </xf>
    <xf numFmtId="0" fontId="20" fillId="0" borderId="49" xfId="44" applyFont="1" applyBorder="1" applyAlignment="1">
      <alignment horizontal="left" wrapText="1"/>
    </xf>
    <xf numFmtId="0" fontId="20" fillId="0" borderId="14" xfId="44" applyFont="1" applyBorder="1" applyAlignment="1">
      <alignment horizontal="left" wrapText="1"/>
    </xf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8" fillId="0" borderId="49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0" fillId="0" borderId="49" xfId="44" applyFont="1" applyBorder="1" applyAlignment="1">
      <alignment horizontal="left"/>
    </xf>
    <xf numFmtId="0" fontId="20" fillId="0" borderId="14" xfId="44" applyFont="1" applyBorder="1" applyAlignment="1">
      <alignment horizontal="left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36" fillId="0" borderId="54" xfId="44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30" fillId="0" borderId="49" xfId="44" applyFont="1" applyBorder="1" applyAlignment="1">
      <alignment horizontal="center" wrapText="1"/>
    </xf>
    <xf numFmtId="0" fontId="31" fillId="0" borderId="14" xfId="0" applyFont="1" applyBorder="1" applyAlignment="1"/>
    <xf numFmtId="0" fontId="31" fillId="0" borderId="50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41" fillId="35" borderId="14" xfId="0" applyFont="1" applyFill="1" applyBorder="1" applyAlignment="1">
      <alignment horizontal="left" vertical="center" wrapText="1"/>
    </xf>
    <xf numFmtId="0" fontId="39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4" fillId="37" borderId="59" xfId="0" applyFont="1" applyFill="1" applyBorder="1" applyAlignment="1">
      <alignment horizontal="left" vertical="center" wrapText="1"/>
    </xf>
    <xf numFmtId="0" fontId="44" fillId="37" borderId="11" xfId="0" applyFont="1" applyFill="1" applyBorder="1" applyAlignment="1">
      <alignment horizontal="left" vertical="center" wrapText="1"/>
    </xf>
    <xf numFmtId="0" fontId="44" fillId="37" borderId="16" xfId="0" applyFont="1" applyFill="1" applyBorder="1" applyAlignment="1">
      <alignment horizontal="left" vertical="center" wrapText="1"/>
    </xf>
    <xf numFmtId="0" fontId="37" fillId="35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/>
    </xf>
    <xf numFmtId="0" fontId="37" fillId="36" borderId="60" xfId="0" applyFont="1" applyFill="1" applyBorder="1" applyAlignment="1">
      <alignment horizontal="left" vertical="center" wrapText="1"/>
    </xf>
    <xf numFmtId="0" fontId="45" fillId="36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3" fontId="25" fillId="0" borderId="43" xfId="0" applyNumberFormat="1" applyFont="1" applyFill="1" applyBorder="1" applyAlignment="1">
      <alignment horizontal="center" wrapText="1"/>
    </xf>
    <xf numFmtId="3" fontId="25" fillId="0" borderId="42" xfId="0" applyNumberFormat="1" applyFont="1" applyFill="1" applyBorder="1" applyAlignment="1">
      <alignment horizontal="center" wrapText="1"/>
    </xf>
    <xf numFmtId="3" fontId="25" fillId="0" borderId="41" xfId="0" applyNumberFormat="1" applyFont="1" applyFill="1" applyBorder="1" applyAlignment="1">
      <alignment horizontal="center" wrapText="1"/>
    </xf>
    <xf numFmtId="0" fontId="23" fillId="40" borderId="64" xfId="0" applyFont="1" applyFill="1" applyBorder="1" applyAlignment="1">
      <alignment horizontal="left"/>
    </xf>
    <xf numFmtId="0" fontId="23" fillId="40" borderId="65" xfId="0" applyFont="1" applyFill="1" applyBorder="1" applyAlignment="1">
      <alignment horizontal="left"/>
    </xf>
    <xf numFmtId="0" fontId="23" fillId="40" borderId="66" xfId="0" applyFont="1" applyFill="1" applyBorder="1" applyAlignment="1">
      <alignment horizontal="left"/>
    </xf>
  </cellXfs>
  <cellStyles count="52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Hypertextový odkaz" xfId="51" builtinId="8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2</xdr:col>
      <xdr:colOff>342900</xdr:colOff>
      <xdr:row>2</xdr:row>
      <xdr:rowOff>95250</xdr:rowOff>
    </xdr:to>
    <xdr:pic>
      <xdr:nvPicPr>
        <xdr:cNvPr id="2" name="Obrázek 2" descr="LOGO podpis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1828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profilux.cz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abSelected="1" zoomScaleNormal="100" workbookViewId="0">
      <selection activeCell="K18" sqref="K18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13" t="s">
        <v>59</v>
      </c>
      <c r="C1" s="114"/>
      <c r="D1" s="114"/>
      <c r="E1" s="114"/>
      <c r="F1" s="114"/>
      <c r="G1" s="114"/>
      <c r="H1" s="115"/>
    </row>
    <row r="2" spans="2:58" ht="12.75" customHeight="1" x14ac:dyDescent="0.2">
      <c r="B2" s="94" t="s">
        <v>43</v>
      </c>
      <c r="C2" s="93"/>
      <c r="D2" s="92"/>
      <c r="E2" s="92"/>
      <c r="F2" s="91"/>
      <c r="G2" s="90" t="s">
        <v>42</v>
      </c>
      <c r="H2" s="89"/>
    </row>
    <row r="3" spans="2:58" ht="3" hidden="1" customHeight="1" x14ac:dyDescent="0.2">
      <c r="B3" s="36"/>
      <c r="C3" s="57"/>
      <c r="D3" s="81"/>
      <c r="E3" s="81"/>
      <c r="F3" s="80"/>
      <c r="G3" s="62"/>
      <c r="H3" s="83"/>
    </row>
    <row r="4" spans="2:58" x14ac:dyDescent="0.2">
      <c r="B4" s="82" t="s">
        <v>41</v>
      </c>
      <c r="C4" s="57"/>
      <c r="D4" s="81" t="s">
        <v>62</v>
      </c>
      <c r="E4" s="81"/>
      <c r="F4" s="80"/>
      <c r="G4" s="62" t="s">
        <v>40</v>
      </c>
      <c r="H4" s="88"/>
    </row>
    <row r="5" spans="2:58" ht="12.95" customHeight="1" x14ac:dyDescent="0.2">
      <c r="B5" s="87"/>
      <c r="C5" s="84"/>
      <c r="D5" s="86"/>
      <c r="E5" s="85"/>
      <c r="F5" s="84"/>
      <c r="G5" s="62" t="s">
        <v>39</v>
      </c>
      <c r="H5" s="83"/>
    </row>
    <row r="6" spans="2:58" ht="23.25" customHeight="1" x14ac:dyDescent="0.2">
      <c r="B6" s="82" t="s">
        <v>38</v>
      </c>
      <c r="C6" s="57"/>
      <c r="D6" s="212"/>
      <c r="E6" s="213"/>
      <c r="F6" s="214"/>
      <c r="G6" s="79" t="s">
        <v>37</v>
      </c>
      <c r="H6" s="72">
        <v>0</v>
      </c>
      <c r="P6" s="78"/>
    </row>
    <row r="7" spans="2:58" ht="12.95" customHeight="1" x14ac:dyDescent="0.2">
      <c r="B7" s="77" t="s">
        <v>47</v>
      </c>
      <c r="C7" s="76"/>
      <c r="D7" s="75" t="s">
        <v>60</v>
      </c>
      <c r="E7" s="74"/>
      <c r="F7" s="74"/>
      <c r="G7" s="73" t="s">
        <v>36</v>
      </c>
      <c r="H7" s="72">
        <f>IF(PocetMJ=0,,ROUND((G31+G33)/PocetMJ,1))</f>
        <v>0</v>
      </c>
    </row>
    <row r="8" spans="2:58" x14ac:dyDescent="0.2">
      <c r="B8" s="63" t="s">
        <v>35</v>
      </c>
      <c r="C8" s="62"/>
      <c r="D8" s="204" t="s">
        <v>48</v>
      </c>
      <c r="E8" s="204"/>
      <c r="F8" s="215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204" t="str">
        <f>Projektant</f>
        <v>Ing. Zdeněk ILLEK</v>
      </c>
      <c r="E9" s="204"/>
      <c r="F9" s="215"/>
      <c r="G9" s="62"/>
      <c r="H9" s="67"/>
      <c r="I9" s="50"/>
    </row>
    <row r="10" spans="2:58" x14ac:dyDescent="0.2">
      <c r="B10" s="63" t="s">
        <v>32</v>
      </c>
      <c r="C10" s="62"/>
      <c r="D10" s="204"/>
      <c r="E10" s="204"/>
      <c r="F10" s="204"/>
      <c r="G10" s="66"/>
      <c r="H10" s="65"/>
      <c r="I10" s="64"/>
    </row>
    <row r="11" spans="2:58" ht="13.5" customHeight="1" x14ac:dyDescent="0.2">
      <c r="B11" s="63" t="s">
        <v>31</v>
      </c>
      <c r="C11" s="62"/>
      <c r="D11" s="204"/>
      <c r="E11" s="204"/>
      <c r="F11" s="204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204"/>
      <c r="E12" s="204"/>
      <c r="F12" s="204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položek'!E42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5" customHeight="1" thickBot="1" x14ac:dyDescent="0.25">
      <c r="B24" s="206" t="s">
        <v>14</v>
      </c>
      <c r="C24" s="207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208">
        <f>D24-G33</f>
        <v>0</v>
      </c>
      <c r="H31" s="209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208">
        <f>ROUND(PRODUCT(G31,D32/100),0)</f>
        <v>0</v>
      </c>
      <c r="H32" s="209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208">
        <v>0</v>
      </c>
      <c r="H33" s="209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208">
        <f>ROUND(PRODUCT(G33,D34/100),0)</f>
        <v>0</v>
      </c>
      <c r="H34" s="209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210">
        <f>ROUND(SUM(G31:G34),0)</f>
        <v>0</v>
      </c>
      <c r="H35" s="211"/>
    </row>
    <row r="36" spans="2:9" ht="13.5" thickBot="1" x14ac:dyDescent="0.25">
      <c r="B36" s="116"/>
      <c r="C36" s="117"/>
      <c r="D36" s="117"/>
      <c r="E36" s="117"/>
      <c r="F36" s="117"/>
      <c r="G36" s="117"/>
      <c r="H36" s="118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205"/>
      <c r="D38" s="205"/>
      <c r="E38" s="205"/>
      <c r="F38" s="205"/>
      <c r="G38" s="205"/>
      <c r="H38" s="205"/>
      <c r="I38" s="1" t="s">
        <v>0</v>
      </c>
    </row>
    <row r="39" spans="2:9" ht="12.75" customHeight="1" x14ac:dyDescent="0.2">
      <c r="B39" s="2"/>
      <c r="C39" s="205"/>
      <c r="D39" s="205"/>
      <c r="E39" s="205"/>
      <c r="F39" s="205"/>
      <c r="G39" s="205"/>
      <c r="H39" s="205"/>
      <c r="I39" s="1" t="s">
        <v>0</v>
      </c>
    </row>
    <row r="40" spans="2:9" x14ac:dyDescent="0.2">
      <c r="B40" s="2"/>
      <c r="C40" s="205"/>
      <c r="D40" s="205"/>
      <c r="E40" s="205"/>
      <c r="F40" s="205"/>
      <c r="G40" s="205"/>
      <c r="H40" s="205"/>
      <c r="I40" s="1" t="s">
        <v>0</v>
      </c>
    </row>
    <row r="41" spans="2:9" x14ac:dyDescent="0.2">
      <c r="B41" s="2"/>
      <c r="C41" s="205"/>
      <c r="D41" s="205"/>
      <c r="E41" s="205"/>
      <c r="F41" s="205"/>
      <c r="G41" s="205"/>
      <c r="H41" s="205"/>
      <c r="I41" s="1" t="s">
        <v>0</v>
      </c>
    </row>
    <row r="42" spans="2:9" x14ac:dyDescent="0.2">
      <c r="B42" s="2"/>
      <c r="C42" s="205"/>
      <c r="D42" s="205"/>
      <c r="E42" s="205"/>
      <c r="F42" s="205"/>
      <c r="G42" s="205"/>
      <c r="H42" s="205"/>
      <c r="I42" s="1" t="s">
        <v>0</v>
      </c>
    </row>
    <row r="43" spans="2:9" x14ac:dyDescent="0.2">
      <c r="B43" s="2"/>
      <c r="C43" s="205"/>
      <c r="D43" s="205"/>
      <c r="E43" s="205"/>
      <c r="F43" s="205"/>
      <c r="G43" s="205"/>
      <c r="H43" s="205"/>
      <c r="I43" s="1" t="s">
        <v>0</v>
      </c>
    </row>
    <row r="44" spans="2:9" x14ac:dyDescent="0.2">
      <c r="B44" s="2"/>
      <c r="C44" s="205"/>
      <c r="D44" s="205"/>
      <c r="E44" s="205"/>
      <c r="F44" s="205"/>
      <c r="G44" s="205"/>
      <c r="H44" s="205"/>
      <c r="I44" s="1" t="s">
        <v>0</v>
      </c>
    </row>
    <row r="45" spans="2:9" x14ac:dyDescent="0.2">
      <c r="B45" s="2"/>
      <c r="C45" s="205"/>
      <c r="D45" s="205"/>
      <c r="E45" s="205"/>
      <c r="F45" s="205"/>
      <c r="G45" s="205"/>
      <c r="H45" s="205"/>
      <c r="I45" s="1" t="s">
        <v>0</v>
      </c>
    </row>
    <row r="46" spans="2:9" ht="0.75" customHeight="1" x14ac:dyDescent="0.2">
      <c r="B46" s="2"/>
      <c r="C46" s="205"/>
      <c r="D46" s="205"/>
      <c r="E46" s="205"/>
      <c r="F46" s="205"/>
      <c r="G46" s="205"/>
      <c r="H46" s="205"/>
      <c r="I46" s="1" t="s">
        <v>0</v>
      </c>
    </row>
    <row r="47" spans="2:9" x14ac:dyDescent="0.2">
      <c r="C47" s="203"/>
      <c r="D47" s="203"/>
      <c r="E47" s="203"/>
      <c r="F47" s="203"/>
      <c r="G47" s="203"/>
      <c r="H47" s="203"/>
    </row>
    <row r="48" spans="2:9" x14ac:dyDescent="0.2">
      <c r="C48" s="203"/>
      <c r="D48" s="203"/>
      <c r="E48" s="203"/>
      <c r="F48" s="203"/>
      <c r="G48" s="203"/>
      <c r="H48" s="203"/>
    </row>
    <row r="49" spans="3:8" x14ac:dyDescent="0.2">
      <c r="C49" s="203"/>
      <c r="D49" s="203"/>
      <c r="E49" s="203"/>
      <c r="F49" s="203"/>
      <c r="G49" s="203"/>
      <c r="H49" s="203"/>
    </row>
    <row r="50" spans="3:8" x14ac:dyDescent="0.2">
      <c r="C50" s="203"/>
      <c r="D50" s="203"/>
      <c r="E50" s="203"/>
      <c r="F50" s="203"/>
      <c r="G50" s="203"/>
      <c r="H50" s="203"/>
    </row>
    <row r="51" spans="3:8" x14ac:dyDescent="0.2">
      <c r="C51" s="203"/>
      <c r="D51" s="203"/>
      <c r="E51" s="203"/>
      <c r="F51" s="203"/>
      <c r="G51" s="203"/>
      <c r="H51" s="203"/>
    </row>
    <row r="52" spans="3:8" x14ac:dyDescent="0.2">
      <c r="C52" s="203"/>
      <c r="D52" s="203"/>
      <c r="E52" s="203"/>
      <c r="F52" s="203"/>
      <c r="G52" s="203"/>
      <c r="H52" s="203"/>
    </row>
    <row r="53" spans="3:8" x14ac:dyDescent="0.2">
      <c r="C53" s="203"/>
      <c r="D53" s="203"/>
      <c r="E53" s="203"/>
      <c r="F53" s="203"/>
      <c r="G53" s="203"/>
      <c r="H53" s="203"/>
    </row>
    <row r="54" spans="3:8" x14ac:dyDescent="0.2">
      <c r="C54" s="203"/>
      <c r="D54" s="203"/>
      <c r="E54" s="203"/>
      <c r="F54" s="203"/>
      <c r="G54" s="203"/>
      <c r="H54" s="203"/>
    </row>
    <row r="55" spans="3:8" x14ac:dyDescent="0.2">
      <c r="C55" s="203"/>
      <c r="D55" s="203"/>
      <c r="E55" s="203"/>
      <c r="F55" s="203"/>
      <c r="G55" s="203"/>
      <c r="H55" s="203"/>
    </row>
    <row r="56" spans="3:8" x14ac:dyDescent="0.2">
      <c r="C56" s="203"/>
      <c r="D56" s="203"/>
      <c r="E56" s="203"/>
      <c r="F56" s="203"/>
      <c r="G56" s="203"/>
      <c r="H56" s="203"/>
    </row>
  </sheetData>
  <mergeCells count="23">
    <mergeCell ref="D6:F6"/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6"/>
  <sheetViews>
    <sheetView topLeftCell="A7" zoomScaleNormal="100" workbookViewId="0">
      <selection activeCell="G23" sqref="G23"/>
    </sheetView>
  </sheetViews>
  <sheetFormatPr defaultRowHeight="12.75" x14ac:dyDescent="0.2"/>
  <cols>
    <col min="1" max="1" width="4.5703125" style="95" customWidth="1"/>
    <col min="2" max="2" width="23.85546875" style="95" customWidth="1"/>
    <col min="3" max="3" width="16.140625" style="106" customWidth="1"/>
    <col min="4" max="4" width="15.5703125" style="106" customWidth="1"/>
    <col min="5" max="5" width="15.85546875" style="95" customWidth="1"/>
    <col min="6" max="6" width="16.42578125" style="95" customWidth="1"/>
    <col min="7" max="8" width="9.140625" style="95"/>
    <col min="9" max="9" width="14.28515625" style="95" bestFit="1" customWidth="1"/>
    <col min="10" max="10" width="18.7109375" style="95" customWidth="1"/>
    <col min="11" max="12" width="9.140625" style="95"/>
    <col min="13" max="13" width="17.5703125" style="95" bestFit="1" customWidth="1"/>
    <col min="14" max="16384" width="9.140625" style="95"/>
  </cols>
  <sheetData>
    <row r="1" spans="2:11" ht="27" customHeight="1" x14ac:dyDescent="0.3">
      <c r="B1" s="231" t="s">
        <v>62</v>
      </c>
      <c r="C1" s="232"/>
      <c r="D1" s="232"/>
      <c r="E1" s="232"/>
      <c r="F1" s="233"/>
      <c r="G1" s="96"/>
    </row>
    <row r="2" spans="2:11" ht="39" customHeight="1" x14ac:dyDescent="0.3">
      <c r="B2" s="234"/>
      <c r="C2" s="235"/>
      <c r="D2" s="235"/>
      <c r="E2" s="235"/>
      <c r="F2" s="236"/>
      <c r="G2" s="96"/>
    </row>
    <row r="3" spans="2:11" ht="24" customHeight="1" x14ac:dyDescent="0.3">
      <c r="B3" s="234" t="s">
        <v>58</v>
      </c>
      <c r="C3" s="229"/>
      <c r="D3" s="229"/>
      <c r="E3" s="229"/>
      <c r="F3" s="230"/>
      <c r="G3" s="96"/>
    </row>
    <row r="4" spans="2:11" ht="15" x14ac:dyDescent="0.25">
      <c r="B4" s="228"/>
      <c r="C4" s="229"/>
      <c r="D4" s="229"/>
      <c r="E4" s="229"/>
      <c r="F4" s="230"/>
      <c r="G4" s="96"/>
    </row>
    <row r="5" spans="2:11" ht="15.75" x14ac:dyDescent="0.25">
      <c r="B5" s="237" t="s">
        <v>52</v>
      </c>
      <c r="C5" s="238"/>
      <c r="D5" s="238"/>
      <c r="E5" s="134" t="s">
        <v>46</v>
      </c>
      <c r="F5" s="119" t="s">
        <v>45</v>
      </c>
      <c r="G5" s="96"/>
      <c r="I5" s="96"/>
      <c r="J5" s="96"/>
      <c r="K5" s="96"/>
    </row>
    <row r="6" spans="2:11" ht="15" x14ac:dyDescent="0.25">
      <c r="B6" s="226"/>
      <c r="C6" s="227"/>
      <c r="D6" s="227"/>
      <c r="E6" s="134"/>
      <c r="F6" s="119"/>
      <c r="G6" s="96"/>
      <c r="I6" s="96"/>
      <c r="J6" s="96"/>
      <c r="K6" s="96"/>
    </row>
    <row r="7" spans="2:11" ht="29.25" x14ac:dyDescent="0.25">
      <c r="B7" s="120"/>
      <c r="C7" s="110" t="s">
        <v>56</v>
      </c>
      <c r="D7" s="109" t="s">
        <v>57</v>
      </c>
      <c r="E7" s="101"/>
      <c r="F7" s="121"/>
      <c r="G7" s="96"/>
      <c r="I7" s="100"/>
      <c r="J7" s="96"/>
      <c r="K7" s="96"/>
    </row>
    <row r="8" spans="2:11" ht="15" x14ac:dyDescent="0.25">
      <c r="B8" s="125"/>
      <c r="C8" s="111"/>
      <c r="D8" s="108"/>
      <c r="E8" s="98"/>
      <c r="F8" s="121"/>
      <c r="G8" s="96"/>
      <c r="I8" s="100"/>
      <c r="J8" s="96"/>
      <c r="K8" s="96"/>
    </row>
    <row r="9" spans="2:11" ht="15" x14ac:dyDescent="0.25">
      <c r="B9" s="125" t="s">
        <v>61</v>
      </c>
      <c r="C9" s="112">
        <f>ELEKTROINSTALACE!G31</f>
        <v>0</v>
      </c>
      <c r="D9" s="112">
        <f>ELEKTROINSTALACE!G69</f>
        <v>0</v>
      </c>
      <c r="E9" s="98"/>
      <c r="F9" s="121"/>
      <c r="G9" s="96"/>
      <c r="I9" s="100"/>
      <c r="J9" s="96"/>
      <c r="K9" s="96"/>
    </row>
    <row r="10" spans="2:11" ht="15" x14ac:dyDescent="0.25">
      <c r="B10" s="125" t="s">
        <v>228</v>
      </c>
      <c r="C10" s="142">
        <f>svítidla!F25</f>
        <v>0</v>
      </c>
      <c r="D10" s="108"/>
      <c r="E10" s="98"/>
      <c r="F10" s="121"/>
      <c r="G10" s="96"/>
      <c r="I10" s="100"/>
      <c r="J10" s="96"/>
      <c r="K10" s="96"/>
    </row>
    <row r="11" spans="2:11" ht="15" x14ac:dyDescent="0.25">
      <c r="B11" s="125"/>
      <c r="C11" s="111"/>
      <c r="D11" s="108"/>
      <c r="E11" s="98"/>
      <c r="F11" s="121"/>
      <c r="G11" s="96"/>
      <c r="I11" s="100"/>
      <c r="J11" s="96"/>
      <c r="K11" s="96"/>
    </row>
    <row r="12" spans="2:11" ht="15" x14ac:dyDescent="0.25">
      <c r="B12" s="120"/>
      <c r="C12" s="108"/>
      <c r="D12" s="108"/>
      <c r="E12" s="98"/>
      <c r="F12" s="121"/>
      <c r="G12" s="96"/>
      <c r="I12" s="100"/>
      <c r="J12" s="96"/>
      <c r="K12" s="96"/>
    </row>
    <row r="13" spans="2:11" ht="15.75" x14ac:dyDescent="0.25">
      <c r="B13" s="218" t="s">
        <v>54</v>
      </c>
      <c r="C13" s="219"/>
      <c r="D13" s="219"/>
      <c r="E13" s="101">
        <f>D9+D10+D11+D12</f>
        <v>0</v>
      </c>
      <c r="F13" s="122">
        <f>E13*1.21</f>
        <v>0</v>
      </c>
      <c r="G13" s="96"/>
      <c r="I13" s="100"/>
      <c r="J13" s="96"/>
      <c r="K13" s="96"/>
    </row>
    <row r="14" spans="2:11" ht="15.75" x14ac:dyDescent="0.25">
      <c r="B14" s="218" t="s">
        <v>55</v>
      </c>
      <c r="C14" s="219"/>
      <c r="D14" s="219"/>
      <c r="E14" s="101">
        <f>C9+C10+C11+C12</f>
        <v>0</v>
      </c>
      <c r="F14" s="122">
        <f>E14*1.21</f>
        <v>0</v>
      </c>
      <c r="G14" s="96"/>
      <c r="I14" s="100"/>
      <c r="J14" s="96"/>
      <c r="K14" s="96"/>
    </row>
    <row r="15" spans="2:11" ht="15.75" x14ac:dyDescent="0.25">
      <c r="B15" s="132"/>
      <c r="C15" s="133"/>
      <c r="D15" s="133"/>
      <c r="E15" s="101"/>
      <c r="F15" s="121"/>
      <c r="G15" s="96"/>
      <c r="I15" s="100"/>
      <c r="J15" s="96"/>
      <c r="K15" s="96"/>
    </row>
    <row r="16" spans="2:11" ht="15.75" x14ac:dyDescent="0.25">
      <c r="B16" s="220" t="s">
        <v>49</v>
      </c>
      <c r="C16" s="221"/>
      <c r="D16" s="221"/>
      <c r="E16" s="101"/>
      <c r="F16" s="121"/>
      <c r="G16" s="96"/>
      <c r="I16" s="100"/>
      <c r="J16" s="96"/>
      <c r="K16" s="96"/>
    </row>
    <row r="17" spans="2:11" ht="15" x14ac:dyDescent="0.25">
      <c r="B17" s="123"/>
      <c r="C17" s="102" t="s">
        <v>50</v>
      </c>
      <c r="D17" s="102" t="s">
        <v>51</v>
      </c>
      <c r="E17" s="101"/>
      <c r="F17" s="121"/>
      <c r="G17" s="96"/>
      <c r="I17" s="100"/>
      <c r="J17" s="96"/>
      <c r="K17" s="96"/>
    </row>
    <row r="18" spans="2:11" ht="15" x14ac:dyDescent="0.25">
      <c r="B18" s="123"/>
      <c r="C18" s="102"/>
      <c r="D18" s="102"/>
      <c r="E18" s="101"/>
      <c r="F18" s="121"/>
      <c r="G18" s="131"/>
      <c r="I18" s="100"/>
      <c r="J18" s="131"/>
      <c r="K18" s="131"/>
    </row>
    <row r="19" spans="2:11" ht="14.25" x14ac:dyDescent="0.2">
      <c r="B19" s="136" t="s">
        <v>229</v>
      </c>
      <c r="C19" s="143">
        <v>1</v>
      </c>
      <c r="D19" s="135">
        <f>'Rozvaděč 3R4S'!G35</f>
        <v>0</v>
      </c>
      <c r="E19" s="98">
        <f t="shared" ref="E19" si="0">C19*D19</f>
        <v>0</v>
      </c>
      <c r="F19" s="122">
        <f>E19*1.21</f>
        <v>0</v>
      </c>
      <c r="G19" s="131"/>
      <c r="I19" s="100"/>
      <c r="J19" s="131"/>
      <c r="K19" s="131"/>
    </row>
    <row r="20" spans="2:11" ht="14.25" x14ac:dyDescent="0.2">
      <c r="B20" s="136"/>
      <c r="C20" s="99"/>
      <c r="D20" s="135"/>
      <c r="E20" s="98"/>
      <c r="F20" s="122"/>
      <c r="G20" s="131"/>
      <c r="I20" s="100"/>
      <c r="J20" s="131"/>
      <c r="K20" s="131"/>
    </row>
    <row r="21" spans="2:11" ht="14.25" x14ac:dyDescent="0.2">
      <c r="B21" s="136"/>
      <c r="C21" s="99"/>
      <c r="D21" s="135"/>
      <c r="E21" s="98"/>
      <c r="F21" s="122"/>
      <c r="G21" s="131"/>
      <c r="I21" s="100"/>
      <c r="J21" s="131"/>
      <c r="K21" s="131"/>
    </row>
    <row r="22" spans="2:11" ht="14.25" x14ac:dyDescent="0.2">
      <c r="B22" s="136"/>
      <c r="C22" s="99"/>
      <c r="D22" s="135"/>
      <c r="E22" s="98"/>
      <c r="F22" s="122"/>
      <c r="G22" s="131"/>
      <c r="I22" s="100"/>
      <c r="J22" s="131"/>
      <c r="K22" s="131"/>
    </row>
    <row r="23" spans="2:11" ht="14.25" x14ac:dyDescent="0.2">
      <c r="B23" s="136"/>
      <c r="C23" s="99"/>
      <c r="D23" s="135"/>
      <c r="E23" s="98"/>
      <c r="F23" s="124"/>
      <c r="G23" s="131"/>
      <c r="I23" s="100"/>
      <c r="J23" s="131"/>
      <c r="K23" s="131"/>
    </row>
    <row r="24" spans="2:11" ht="15" x14ac:dyDescent="0.25">
      <c r="B24" s="137"/>
      <c r="C24" s="99"/>
      <c r="D24" s="102"/>
      <c r="E24" s="101"/>
      <c r="F24" s="121"/>
      <c r="G24" s="131"/>
      <c r="I24" s="100"/>
      <c r="J24" s="131"/>
      <c r="K24" s="131"/>
    </row>
    <row r="25" spans="2:11" ht="14.25" x14ac:dyDescent="0.2">
      <c r="B25" s="138"/>
      <c r="C25" s="99"/>
      <c r="D25" s="112"/>
      <c r="E25" s="98"/>
      <c r="F25" s="124"/>
      <c r="G25" s="131"/>
      <c r="I25" s="100"/>
      <c r="J25" s="131"/>
      <c r="K25" s="131"/>
    </row>
    <row r="26" spans="2:11" ht="14.25" x14ac:dyDescent="0.2">
      <c r="B26" s="138"/>
      <c r="C26" s="99"/>
      <c r="D26" s="139"/>
      <c r="E26" s="140"/>
      <c r="F26" s="141"/>
      <c r="G26" s="131"/>
      <c r="I26" s="100"/>
      <c r="J26" s="131"/>
      <c r="K26" s="131"/>
    </row>
    <row r="27" spans="2:11" ht="14.25" x14ac:dyDescent="0.2">
      <c r="B27" s="125"/>
      <c r="C27" s="99"/>
      <c r="D27" s="139"/>
      <c r="E27" s="140"/>
      <c r="F27" s="141"/>
      <c r="G27" s="131"/>
      <c r="I27" s="100"/>
      <c r="J27" s="131"/>
      <c r="K27" s="131"/>
    </row>
    <row r="28" spans="2:11" ht="14.25" x14ac:dyDescent="0.2">
      <c r="B28" s="125"/>
      <c r="C28" s="99"/>
      <c r="D28" s="112"/>
      <c r="E28" s="98"/>
      <c r="F28" s="124"/>
      <c r="G28" s="131"/>
      <c r="I28" s="100"/>
      <c r="J28" s="131"/>
      <c r="K28" s="131"/>
    </row>
    <row r="29" spans="2:11" ht="15" x14ac:dyDescent="0.25">
      <c r="B29" s="137"/>
      <c r="C29" s="99"/>
      <c r="D29" s="102"/>
      <c r="E29" s="101"/>
      <c r="F29" s="121"/>
      <c r="G29" s="131"/>
      <c r="I29" s="100"/>
      <c r="J29" s="131"/>
      <c r="K29" s="131"/>
    </row>
    <row r="30" spans="2:11" ht="14.25" x14ac:dyDescent="0.2">
      <c r="B30" s="138"/>
      <c r="C30" s="99"/>
      <c r="D30" s="112"/>
      <c r="E30" s="98"/>
      <c r="F30" s="124"/>
      <c r="G30" s="96"/>
      <c r="I30" s="100"/>
      <c r="J30" s="96"/>
      <c r="K30" s="96"/>
    </row>
    <row r="31" spans="2:11" ht="14.25" x14ac:dyDescent="0.2">
      <c r="B31" s="138"/>
      <c r="C31" s="99"/>
      <c r="D31" s="130"/>
      <c r="E31" s="98"/>
      <c r="F31" s="124"/>
      <c r="G31" s="96"/>
      <c r="I31" s="100"/>
      <c r="J31" s="96"/>
      <c r="K31" s="96"/>
    </row>
    <row r="32" spans="2:11" ht="14.25" x14ac:dyDescent="0.2">
      <c r="B32" s="138"/>
      <c r="C32" s="99"/>
      <c r="D32" s="112"/>
      <c r="E32" s="98"/>
      <c r="F32" s="124"/>
      <c r="G32" s="131"/>
      <c r="I32" s="100"/>
      <c r="J32" s="131"/>
      <c r="K32" s="131"/>
    </row>
    <row r="33" spans="2:15" ht="14.25" x14ac:dyDescent="0.2">
      <c r="B33" s="138"/>
      <c r="C33" s="99"/>
      <c r="D33" s="112"/>
      <c r="E33" s="98"/>
      <c r="F33" s="124"/>
      <c r="G33" s="131"/>
      <c r="I33" s="100"/>
      <c r="J33" s="131"/>
      <c r="K33" s="131"/>
    </row>
    <row r="34" spans="2:15" ht="14.25" x14ac:dyDescent="0.2">
      <c r="B34" s="138"/>
      <c r="C34" s="99"/>
      <c r="D34" s="130"/>
      <c r="E34" s="98"/>
      <c r="F34" s="124"/>
      <c r="G34" s="131"/>
      <c r="I34" s="100"/>
      <c r="J34" s="131"/>
      <c r="K34" s="131"/>
    </row>
    <row r="35" spans="2:15" ht="14.25" x14ac:dyDescent="0.2">
      <c r="B35" s="138"/>
      <c r="C35" s="99"/>
      <c r="D35" s="130"/>
      <c r="E35" s="98"/>
      <c r="F35" s="124"/>
      <c r="G35" s="131"/>
      <c r="I35" s="100"/>
      <c r="J35" s="131"/>
      <c r="K35" s="131"/>
    </row>
    <row r="36" spans="2:15" ht="14.25" x14ac:dyDescent="0.2">
      <c r="B36" s="138"/>
      <c r="C36" s="99"/>
      <c r="D36" s="130"/>
      <c r="E36" s="98"/>
      <c r="F36" s="124"/>
      <c r="G36" s="131"/>
      <c r="I36" s="100"/>
      <c r="J36" s="131"/>
      <c r="K36" s="131"/>
    </row>
    <row r="37" spans="2:15" ht="14.25" x14ac:dyDescent="0.2">
      <c r="B37" s="138"/>
      <c r="C37" s="99"/>
      <c r="D37" s="130"/>
      <c r="E37" s="98"/>
      <c r="F37" s="124"/>
      <c r="G37" s="131"/>
      <c r="I37" s="100"/>
      <c r="J37" s="131"/>
      <c r="K37" s="131"/>
    </row>
    <row r="38" spans="2:15" ht="14.25" x14ac:dyDescent="0.2">
      <c r="B38" s="138"/>
      <c r="C38" s="99"/>
      <c r="D38" s="112"/>
      <c r="E38" s="98"/>
      <c r="F38" s="124"/>
      <c r="G38" s="96"/>
      <c r="I38" s="96"/>
      <c r="J38" s="96"/>
      <c r="K38" s="96"/>
    </row>
    <row r="39" spans="2:15" ht="14.25" x14ac:dyDescent="0.2">
      <c r="B39" s="138"/>
      <c r="C39" s="99"/>
      <c r="D39" s="112"/>
      <c r="E39" s="98"/>
      <c r="F39" s="124"/>
      <c r="G39" s="96"/>
      <c r="I39" s="96"/>
      <c r="J39" s="96"/>
      <c r="K39" s="96"/>
    </row>
    <row r="40" spans="2:15" ht="14.25" x14ac:dyDescent="0.2">
      <c r="B40" s="138"/>
      <c r="C40" s="99"/>
      <c r="D40" s="112"/>
      <c r="E40" s="98"/>
      <c r="F40" s="124"/>
      <c r="G40" s="96"/>
      <c r="I40" s="96"/>
      <c r="J40" s="96"/>
      <c r="K40" s="96"/>
    </row>
    <row r="41" spans="2:15" ht="14.25" x14ac:dyDescent="0.2">
      <c r="B41" s="126"/>
      <c r="C41" s="105"/>
      <c r="D41" s="112"/>
      <c r="E41" s="98"/>
      <c r="F41" s="124"/>
      <c r="G41" s="96"/>
      <c r="J41" s="97"/>
      <c r="K41" s="96"/>
      <c r="L41" s="131"/>
      <c r="M41" s="131"/>
      <c r="N41" s="131"/>
      <c r="O41" s="131"/>
    </row>
    <row r="42" spans="2:15" ht="15.75" x14ac:dyDescent="0.25">
      <c r="B42" s="224" t="s">
        <v>53</v>
      </c>
      <c r="C42" s="225"/>
      <c r="D42" s="225"/>
      <c r="E42" s="101">
        <f>SUM(E19:E41)</f>
        <v>0</v>
      </c>
      <c r="F42" s="122">
        <f>E42*1.21</f>
        <v>0</v>
      </c>
      <c r="G42" s="96"/>
      <c r="J42" s="97"/>
      <c r="K42" s="96"/>
      <c r="L42" s="131"/>
      <c r="M42" s="100"/>
      <c r="N42" s="131"/>
      <c r="O42" s="131"/>
    </row>
    <row r="43" spans="2:15" ht="14.25" x14ac:dyDescent="0.2">
      <c r="B43" s="222"/>
      <c r="C43" s="223"/>
      <c r="D43" s="223"/>
      <c r="E43" s="134"/>
      <c r="F43" s="127"/>
      <c r="G43" s="96"/>
      <c r="J43" s="97"/>
      <c r="K43" s="96"/>
      <c r="L43" s="131"/>
      <c r="M43" s="131"/>
      <c r="N43" s="131"/>
      <c r="O43" s="131"/>
    </row>
    <row r="44" spans="2:15" ht="12" customHeight="1" thickBot="1" x14ac:dyDescent="0.25">
      <c r="B44" s="216"/>
      <c r="C44" s="217"/>
      <c r="D44" s="217"/>
      <c r="E44" s="128"/>
      <c r="F44" s="129"/>
      <c r="G44" s="96"/>
      <c r="L44" s="131"/>
      <c r="M44" s="131"/>
      <c r="N44" s="131"/>
      <c r="O44" s="131"/>
    </row>
    <row r="45" spans="2:15" x14ac:dyDescent="0.2">
      <c r="J45" s="96"/>
      <c r="L45" s="131"/>
      <c r="M45" s="131"/>
      <c r="N45" s="131"/>
      <c r="O45" s="131"/>
    </row>
    <row r="46" spans="2:15" x14ac:dyDescent="0.2">
      <c r="B46" s="96"/>
      <c r="C46" s="107"/>
      <c r="D46" s="107"/>
      <c r="E46" s="96"/>
      <c r="F46" s="96"/>
      <c r="L46" s="131"/>
      <c r="M46" s="131"/>
      <c r="N46" s="131"/>
      <c r="O46" s="131"/>
    </row>
    <row r="47" spans="2:15" x14ac:dyDescent="0.2">
      <c r="B47" s="96"/>
      <c r="C47" s="107"/>
      <c r="D47" s="107"/>
      <c r="E47" s="96"/>
      <c r="F47" s="96"/>
      <c r="L47" s="131"/>
      <c r="M47" s="131"/>
      <c r="N47" s="131"/>
      <c r="O47" s="131"/>
    </row>
    <row r="48" spans="2:15" x14ac:dyDescent="0.2">
      <c r="B48" s="96"/>
      <c r="C48" s="107"/>
      <c r="D48" s="107"/>
      <c r="E48" s="96"/>
      <c r="F48" s="96"/>
    </row>
    <row r="49" spans="2:6" x14ac:dyDescent="0.2">
      <c r="B49" s="96"/>
      <c r="C49" s="107"/>
      <c r="D49" s="107"/>
      <c r="E49" s="96"/>
      <c r="F49" s="96"/>
    </row>
    <row r="50" spans="2:6" x14ac:dyDescent="0.2">
      <c r="B50" s="96"/>
      <c r="C50" s="107"/>
      <c r="D50" s="107"/>
      <c r="E50" s="96"/>
      <c r="F50" s="96"/>
    </row>
    <row r="51" spans="2:6" x14ac:dyDescent="0.2">
      <c r="B51" s="96"/>
      <c r="C51" s="107"/>
      <c r="D51" s="107"/>
      <c r="E51" s="96"/>
      <c r="F51" s="96"/>
    </row>
    <row r="52" spans="2:6" x14ac:dyDescent="0.2">
      <c r="B52" s="96"/>
      <c r="C52" s="107"/>
      <c r="D52" s="107"/>
      <c r="E52" s="96"/>
      <c r="F52" s="96"/>
    </row>
    <row r="53" spans="2:6" x14ac:dyDescent="0.2">
      <c r="B53" s="96"/>
      <c r="C53" s="107"/>
      <c r="D53" s="107"/>
      <c r="E53" s="96"/>
      <c r="F53" s="96"/>
    </row>
    <row r="54" spans="2:6" x14ac:dyDescent="0.2">
      <c r="B54" s="96"/>
      <c r="C54" s="107"/>
      <c r="D54" s="107"/>
      <c r="E54" s="96"/>
      <c r="F54" s="96"/>
    </row>
    <row r="55" spans="2:6" x14ac:dyDescent="0.2">
      <c r="B55" s="96"/>
      <c r="C55" s="107"/>
      <c r="D55" s="107"/>
      <c r="E55" s="96"/>
      <c r="F55" s="96"/>
    </row>
    <row r="56" spans="2:6" x14ac:dyDescent="0.2">
      <c r="B56" s="96"/>
      <c r="C56" s="107"/>
      <c r="D56" s="107"/>
      <c r="E56" s="96"/>
      <c r="F56" s="96"/>
    </row>
    <row r="57" spans="2:6" x14ac:dyDescent="0.2">
      <c r="B57" s="96"/>
      <c r="C57" s="107"/>
      <c r="D57" s="107"/>
      <c r="E57" s="96"/>
      <c r="F57" s="96"/>
    </row>
    <row r="58" spans="2:6" x14ac:dyDescent="0.2">
      <c r="B58" s="96"/>
      <c r="C58" s="107"/>
      <c r="D58" s="107"/>
      <c r="E58" s="96"/>
      <c r="F58" s="96"/>
    </row>
    <row r="59" spans="2:6" x14ac:dyDescent="0.2">
      <c r="B59" s="96"/>
      <c r="C59" s="107"/>
      <c r="D59" s="107"/>
      <c r="E59" s="96"/>
      <c r="F59" s="96"/>
    </row>
    <row r="60" spans="2:6" x14ac:dyDescent="0.2">
      <c r="B60" s="96"/>
      <c r="C60" s="107"/>
      <c r="D60" s="107"/>
      <c r="E60" s="96"/>
      <c r="F60" s="96"/>
    </row>
    <row r="61" spans="2:6" x14ac:dyDescent="0.2">
      <c r="B61" s="96"/>
      <c r="C61" s="107"/>
      <c r="D61" s="107"/>
      <c r="E61" s="96"/>
      <c r="F61" s="96"/>
    </row>
    <row r="62" spans="2:6" x14ac:dyDescent="0.2">
      <c r="B62" s="96"/>
      <c r="C62" s="107"/>
      <c r="D62" s="107"/>
      <c r="E62" s="96"/>
      <c r="F62" s="96"/>
    </row>
    <row r="63" spans="2:6" x14ac:dyDescent="0.2">
      <c r="B63" s="96"/>
      <c r="C63" s="107"/>
      <c r="D63" s="107"/>
      <c r="E63" s="96"/>
      <c r="F63" s="96"/>
    </row>
    <row r="64" spans="2:6" x14ac:dyDescent="0.2">
      <c r="B64" s="96"/>
      <c r="C64" s="107"/>
      <c r="D64" s="107"/>
      <c r="E64" s="96"/>
      <c r="F64" s="96"/>
    </row>
    <row r="65" spans="2:6" x14ac:dyDescent="0.2">
      <c r="B65" s="96"/>
      <c r="C65" s="107"/>
      <c r="D65" s="107"/>
      <c r="E65" s="96"/>
      <c r="F65" s="96"/>
    </row>
    <row r="66" spans="2:6" x14ac:dyDescent="0.2">
      <c r="B66" s="96"/>
      <c r="C66" s="107"/>
      <c r="D66" s="107"/>
      <c r="E66" s="96"/>
      <c r="F66" s="96"/>
    </row>
    <row r="67" spans="2:6" x14ac:dyDescent="0.2">
      <c r="B67" s="96"/>
      <c r="C67" s="107"/>
      <c r="D67" s="107"/>
      <c r="E67" s="96"/>
      <c r="F67" s="96"/>
    </row>
    <row r="68" spans="2:6" x14ac:dyDescent="0.2">
      <c r="B68" s="96"/>
      <c r="C68" s="107"/>
      <c r="D68" s="107"/>
      <c r="E68" s="96"/>
      <c r="F68" s="96"/>
    </row>
    <row r="69" spans="2:6" x14ac:dyDescent="0.2">
      <c r="B69" s="96"/>
      <c r="C69" s="107"/>
      <c r="D69" s="107"/>
      <c r="E69" s="96"/>
      <c r="F69" s="96"/>
    </row>
    <row r="70" spans="2:6" x14ac:dyDescent="0.2">
      <c r="B70" s="96"/>
      <c r="C70" s="107"/>
      <c r="D70" s="107"/>
      <c r="E70" s="96"/>
      <c r="F70" s="96"/>
    </row>
    <row r="71" spans="2:6" x14ac:dyDescent="0.2">
      <c r="B71" s="96"/>
      <c r="C71" s="107"/>
      <c r="D71" s="107"/>
      <c r="E71" s="96"/>
      <c r="F71" s="96"/>
    </row>
    <row r="72" spans="2:6" x14ac:dyDescent="0.2">
      <c r="B72" s="96"/>
      <c r="C72" s="107"/>
      <c r="D72" s="107"/>
      <c r="E72" s="96"/>
      <c r="F72" s="96"/>
    </row>
    <row r="73" spans="2:6" x14ac:dyDescent="0.2">
      <c r="B73" s="96"/>
      <c r="C73" s="107"/>
      <c r="D73" s="107"/>
      <c r="E73" s="96"/>
      <c r="F73" s="96"/>
    </row>
    <row r="74" spans="2:6" x14ac:dyDescent="0.2">
      <c r="B74" s="96"/>
      <c r="C74" s="107"/>
      <c r="D74" s="107"/>
      <c r="E74" s="96"/>
      <c r="F74" s="96"/>
    </row>
    <row r="75" spans="2:6" x14ac:dyDescent="0.2">
      <c r="B75" s="96"/>
      <c r="C75" s="107"/>
      <c r="D75" s="107"/>
      <c r="E75" s="96"/>
      <c r="F75" s="96"/>
    </row>
    <row r="76" spans="2:6" x14ac:dyDescent="0.2">
      <c r="B76" s="96"/>
      <c r="C76" s="107"/>
      <c r="D76" s="107"/>
      <c r="E76" s="96"/>
      <c r="F76" s="96"/>
    </row>
  </sheetData>
  <mergeCells count="12">
    <mergeCell ref="B6:D6"/>
    <mergeCell ref="B13:D13"/>
    <mergeCell ref="B4:F4"/>
    <mergeCell ref="B1:F1"/>
    <mergeCell ref="B2:F2"/>
    <mergeCell ref="B3:F3"/>
    <mergeCell ref="B5:D5"/>
    <mergeCell ref="B44:D44"/>
    <mergeCell ref="B14:D14"/>
    <mergeCell ref="B16:D16"/>
    <mergeCell ref="B43:D43"/>
    <mergeCell ref="B42:D42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showGridLines="0" topLeftCell="A46" zoomScaleNormal="100" workbookViewId="0">
      <selection activeCell="K49" sqref="K49"/>
    </sheetView>
  </sheetViews>
  <sheetFormatPr defaultRowHeight="14.25" x14ac:dyDescent="0.2"/>
  <cols>
    <col min="1" max="1" width="4.85546875" style="144" customWidth="1"/>
    <col min="2" max="2" width="10.7109375" style="144" customWidth="1"/>
    <col min="3" max="3" width="38.85546875" style="144" customWidth="1"/>
    <col min="4" max="4" width="4.5703125" style="144" customWidth="1"/>
    <col min="5" max="5" width="7.85546875" style="144" customWidth="1"/>
    <col min="6" max="6" width="11.42578125" style="144" customWidth="1"/>
    <col min="7" max="7" width="16.85546875" style="144" customWidth="1"/>
    <col min="8" max="9" width="1.7109375" style="144" customWidth="1"/>
    <col min="10" max="10" width="5.7109375" style="144" customWidth="1"/>
    <col min="11" max="11" width="9" style="144" bestFit="1" customWidth="1"/>
    <col min="12" max="16384" width="9.140625" style="144"/>
  </cols>
  <sheetData>
    <row r="1" spans="1:11" ht="24.95" customHeight="1" x14ac:dyDescent="0.2">
      <c r="A1" s="248">
        <v>33241</v>
      </c>
      <c r="B1" s="248"/>
      <c r="C1" s="248" t="s">
        <v>145</v>
      </c>
      <c r="D1" s="248"/>
      <c r="E1" s="248"/>
      <c r="F1" s="248"/>
      <c r="G1" s="248"/>
      <c r="H1" s="145"/>
      <c r="I1" s="145"/>
      <c r="J1" s="145"/>
      <c r="K1" s="145"/>
    </row>
    <row r="2" spans="1:11" ht="24.95" customHeight="1" x14ac:dyDescent="0.2">
      <c r="A2" s="249" t="s">
        <v>144</v>
      </c>
      <c r="B2" s="249"/>
      <c r="C2" s="250" t="s">
        <v>60</v>
      </c>
      <c r="D2" s="250"/>
      <c r="E2" s="250"/>
      <c r="F2" s="250"/>
      <c r="G2" s="250"/>
      <c r="H2" s="145"/>
      <c r="I2" s="145"/>
      <c r="J2" s="145"/>
      <c r="K2" s="145"/>
    </row>
    <row r="3" spans="1:11" ht="15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ht="15" x14ac:dyDescent="0.2">
      <c r="A4" s="242"/>
      <c r="B4" s="243"/>
      <c r="C4" s="243" t="s">
        <v>121</v>
      </c>
      <c r="D4" s="243"/>
      <c r="E4" s="243"/>
      <c r="F4" s="243"/>
      <c r="G4" s="244"/>
      <c r="H4" s="145"/>
      <c r="I4" s="145"/>
      <c r="J4" s="145"/>
      <c r="K4" s="145"/>
    </row>
    <row r="5" spans="1:11" ht="15" x14ac:dyDescent="0.2">
      <c r="A5" s="157" t="s">
        <v>120</v>
      </c>
      <c r="B5" s="157" t="s">
        <v>119</v>
      </c>
      <c r="C5" s="157" t="s">
        <v>118</v>
      </c>
      <c r="D5" s="157" t="s">
        <v>117</v>
      </c>
      <c r="E5" s="157" t="s">
        <v>116</v>
      </c>
      <c r="F5" s="157" t="s">
        <v>115</v>
      </c>
      <c r="G5" s="157" t="s">
        <v>114</v>
      </c>
      <c r="H5" s="145"/>
      <c r="I5" s="145"/>
      <c r="J5" s="145"/>
      <c r="K5" s="145"/>
    </row>
    <row r="6" spans="1:11" ht="15" x14ac:dyDescent="0.2">
      <c r="A6" s="245"/>
      <c r="B6" s="245"/>
      <c r="C6" s="239" t="s">
        <v>140</v>
      </c>
      <c r="D6" s="239"/>
      <c r="E6" s="239"/>
      <c r="F6" s="239"/>
      <c r="G6" s="239"/>
      <c r="H6" s="145"/>
      <c r="I6" s="145"/>
      <c r="J6" s="145"/>
      <c r="K6" s="145"/>
    </row>
    <row r="7" spans="1:11" ht="15" x14ac:dyDescent="0.2">
      <c r="A7" s="154">
        <v>1</v>
      </c>
      <c r="B7" s="155"/>
      <c r="C7" s="155" t="s">
        <v>143</v>
      </c>
      <c r="D7" s="154" t="s">
        <v>142</v>
      </c>
      <c r="E7" s="153">
        <v>66</v>
      </c>
      <c r="F7" s="152">
        <v>0</v>
      </c>
      <c r="G7" s="151">
        <f>F7*E7</f>
        <v>0</v>
      </c>
      <c r="H7" s="145"/>
      <c r="I7" s="145"/>
    </row>
    <row r="8" spans="1:11" ht="15" x14ac:dyDescent="0.2">
      <c r="A8" s="154">
        <v>2</v>
      </c>
      <c r="B8" s="155"/>
      <c r="C8" s="155" t="s">
        <v>141</v>
      </c>
      <c r="D8" s="154" t="s">
        <v>70</v>
      </c>
      <c r="E8" s="153">
        <v>18</v>
      </c>
      <c r="F8" s="152">
        <v>0</v>
      </c>
      <c r="G8" s="151">
        <f>F8*E8</f>
        <v>0</v>
      </c>
      <c r="H8" s="145"/>
      <c r="I8" s="145"/>
    </row>
    <row r="9" spans="1:11" ht="15" x14ac:dyDescent="0.2">
      <c r="A9" s="150"/>
      <c r="B9" s="150" t="s">
        <v>65</v>
      </c>
      <c r="C9" s="240" t="s">
        <v>140</v>
      </c>
      <c r="D9" s="241"/>
      <c r="E9" s="241"/>
      <c r="F9" s="241"/>
      <c r="G9" s="149">
        <f>SUM(G7:G8)</f>
        <v>0</v>
      </c>
      <c r="H9" s="145"/>
      <c r="I9" s="145"/>
      <c r="J9" s="145"/>
      <c r="K9" s="145"/>
    </row>
    <row r="10" spans="1:11" ht="15" x14ac:dyDescent="0.2">
      <c r="A10" s="245"/>
      <c r="B10" s="245"/>
      <c r="C10" s="239" t="s">
        <v>132</v>
      </c>
      <c r="D10" s="239"/>
      <c r="E10" s="239"/>
      <c r="F10" s="239"/>
      <c r="G10" s="239"/>
      <c r="H10" s="145"/>
      <c r="I10" s="145"/>
      <c r="J10" s="145"/>
      <c r="K10" s="145"/>
    </row>
    <row r="11" spans="1:11" ht="15" x14ac:dyDescent="0.2">
      <c r="A11" s="154">
        <v>3</v>
      </c>
      <c r="B11" s="155"/>
      <c r="C11" s="155" t="s">
        <v>139</v>
      </c>
      <c r="D11" s="154" t="s">
        <v>67</v>
      </c>
      <c r="E11" s="153">
        <v>350</v>
      </c>
      <c r="F11" s="152">
        <v>0</v>
      </c>
      <c r="G11" s="151">
        <f t="shared" ref="G11:G17" si="0">F11*E11</f>
        <v>0</v>
      </c>
      <c r="H11" s="145"/>
      <c r="I11" s="145"/>
    </row>
    <row r="12" spans="1:11" ht="15" x14ac:dyDescent="0.2">
      <c r="A12" s="154">
        <v>4</v>
      </c>
      <c r="B12" s="155"/>
      <c r="C12" s="155" t="s">
        <v>138</v>
      </c>
      <c r="D12" s="154" t="s">
        <v>67</v>
      </c>
      <c r="E12" s="153">
        <v>600</v>
      </c>
      <c r="F12" s="152">
        <v>0</v>
      </c>
      <c r="G12" s="151">
        <f t="shared" si="0"/>
        <v>0</v>
      </c>
      <c r="H12" s="145"/>
      <c r="I12" s="145"/>
    </row>
    <row r="13" spans="1:11" ht="15" x14ac:dyDescent="0.2">
      <c r="A13" s="154">
        <v>5</v>
      </c>
      <c r="B13" s="155"/>
      <c r="C13" s="155" t="s">
        <v>137</v>
      </c>
      <c r="D13" s="154" t="s">
        <v>67</v>
      </c>
      <c r="E13" s="153">
        <v>25</v>
      </c>
      <c r="F13" s="152">
        <v>0</v>
      </c>
      <c r="G13" s="151">
        <f t="shared" si="0"/>
        <v>0</v>
      </c>
      <c r="H13" s="145"/>
      <c r="I13" s="145"/>
    </row>
    <row r="14" spans="1:11" ht="15" x14ac:dyDescent="0.2">
      <c r="A14" s="154">
        <v>6</v>
      </c>
      <c r="B14" s="155"/>
      <c r="C14" s="155" t="s">
        <v>136</v>
      </c>
      <c r="D14" s="154" t="s">
        <v>67</v>
      </c>
      <c r="E14" s="153">
        <v>50</v>
      </c>
      <c r="F14" s="152">
        <v>0</v>
      </c>
      <c r="G14" s="151">
        <f t="shared" si="0"/>
        <v>0</v>
      </c>
      <c r="H14" s="145"/>
      <c r="I14" s="145"/>
    </row>
    <row r="15" spans="1:11" ht="15" x14ac:dyDescent="0.2">
      <c r="A15" s="154">
        <v>7</v>
      </c>
      <c r="B15" s="155"/>
      <c r="C15" s="155" t="s">
        <v>135</v>
      </c>
      <c r="D15" s="154" t="s">
        <v>67</v>
      </c>
      <c r="E15" s="153">
        <v>50</v>
      </c>
      <c r="F15" s="152">
        <v>0</v>
      </c>
      <c r="G15" s="151">
        <f t="shared" si="0"/>
        <v>0</v>
      </c>
      <c r="H15" s="145"/>
      <c r="I15" s="145"/>
    </row>
    <row r="16" spans="1:11" ht="15" x14ac:dyDescent="0.2">
      <c r="A16" s="154">
        <v>8</v>
      </c>
      <c r="B16" s="155"/>
      <c r="C16" s="155" t="s">
        <v>134</v>
      </c>
      <c r="D16" s="154" t="s">
        <v>67</v>
      </c>
      <c r="E16" s="153">
        <v>25</v>
      </c>
      <c r="F16" s="152">
        <v>0</v>
      </c>
      <c r="G16" s="151">
        <f t="shared" si="0"/>
        <v>0</v>
      </c>
      <c r="H16" s="145"/>
      <c r="I16" s="145"/>
    </row>
    <row r="17" spans="1:11" ht="15" x14ac:dyDescent="0.2">
      <c r="A17" s="154">
        <v>9</v>
      </c>
      <c r="B17" s="155"/>
      <c r="C17" s="155" t="s">
        <v>133</v>
      </c>
      <c r="D17" s="154" t="s">
        <v>67</v>
      </c>
      <c r="E17" s="153">
        <v>25</v>
      </c>
      <c r="F17" s="152">
        <v>0</v>
      </c>
      <c r="G17" s="151">
        <f t="shared" si="0"/>
        <v>0</v>
      </c>
      <c r="H17" s="145"/>
      <c r="I17" s="145"/>
    </row>
    <row r="18" spans="1:11" ht="15" x14ac:dyDescent="0.2">
      <c r="A18" s="150"/>
      <c r="B18" s="150" t="s">
        <v>65</v>
      </c>
      <c r="C18" s="240" t="s">
        <v>132</v>
      </c>
      <c r="D18" s="241"/>
      <c r="E18" s="241"/>
      <c r="F18" s="241"/>
      <c r="G18" s="149">
        <f>SUM(G11:G17)</f>
        <v>0</v>
      </c>
      <c r="H18" s="145"/>
      <c r="I18" s="145"/>
      <c r="J18" s="145"/>
      <c r="K18" s="145"/>
    </row>
    <row r="19" spans="1:11" ht="15" x14ac:dyDescent="0.2">
      <c r="A19" s="245"/>
      <c r="B19" s="245"/>
      <c r="C19" s="239" t="s">
        <v>124</v>
      </c>
      <c r="D19" s="239"/>
      <c r="E19" s="239"/>
      <c r="F19" s="239"/>
      <c r="G19" s="239"/>
      <c r="H19" s="145"/>
      <c r="I19" s="145"/>
      <c r="J19" s="145"/>
      <c r="K19" s="145"/>
    </row>
    <row r="20" spans="1:11" ht="15" x14ac:dyDescent="0.2">
      <c r="A20" s="154">
        <v>10</v>
      </c>
      <c r="B20" s="155"/>
      <c r="C20" s="155" t="s">
        <v>131</v>
      </c>
      <c r="D20" s="154" t="s">
        <v>70</v>
      </c>
      <c r="E20" s="153">
        <v>3</v>
      </c>
      <c r="F20" s="152">
        <v>0</v>
      </c>
      <c r="G20" s="151">
        <f t="shared" ref="G20:G26" si="1">F20*E20</f>
        <v>0</v>
      </c>
      <c r="H20" s="145"/>
      <c r="I20" s="145"/>
    </row>
    <row r="21" spans="1:11" ht="15" x14ac:dyDescent="0.2">
      <c r="A21" s="154">
        <v>11</v>
      </c>
      <c r="B21" s="155"/>
      <c r="C21" s="155" t="s">
        <v>130</v>
      </c>
      <c r="D21" s="154" t="s">
        <v>70</v>
      </c>
      <c r="E21" s="153">
        <v>3</v>
      </c>
      <c r="F21" s="152">
        <v>0</v>
      </c>
      <c r="G21" s="151">
        <f t="shared" si="1"/>
        <v>0</v>
      </c>
      <c r="H21" s="145"/>
      <c r="I21" s="145"/>
    </row>
    <row r="22" spans="1:11" ht="15" x14ac:dyDescent="0.2">
      <c r="A22" s="154">
        <v>12</v>
      </c>
      <c r="B22" s="155"/>
      <c r="C22" s="155" t="s">
        <v>129</v>
      </c>
      <c r="D22" s="154" t="s">
        <v>70</v>
      </c>
      <c r="E22" s="153">
        <v>4</v>
      </c>
      <c r="F22" s="152">
        <v>0</v>
      </c>
      <c r="G22" s="151">
        <f t="shared" si="1"/>
        <v>0</v>
      </c>
      <c r="H22" s="145"/>
      <c r="I22" s="145"/>
    </row>
    <row r="23" spans="1:11" ht="15" x14ac:dyDescent="0.2">
      <c r="A23" s="154">
        <v>13</v>
      </c>
      <c r="B23" s="155"/>
      <c r="C23" s="155" t="s">
        <v>128</v>
      </c>
      <c r="D23" s="154" t="s">
        <v>70</v>
      </c>
      <c r="E23" s="153">
        <v>1</v>
      </c>
      <c r="F23" s="152">
        <v>0</v>
      </c>
      <c r="G23" s="151">
        <f t="shared" si="1"/>
        <v>0</v>
      </c>
      <c r="H23" s="145"/>
      <c r="I23" s="145"/>
    </row>
    <row r="24" spans="1:11" ht="15" x14ac:dyDescent="0.2">
      <c r="A24" s="154">
        <v>14</v>
      </c>
      <c r="B24" s="155"/>
      <c r="C24" s="155" t="s">
        <v>127</v>
      </c>
      <c r="D24" s="154" t="s">
        <v>70</v>
      </c>
      <c r="E24" s="153">
        <v>6</v>
      </c>
      <c r="F24" s="152">
        <v>0</v>
      </c>
      <c r="G24" s="151">
        <f t="shared" si="1"/>
        <v>0</v>
      </c>
      <c r="H24" s="145"/>
      <c r="I24" s="145"/>
    </row>
    <row r="25" spans="1:11" ht="15" x14ac:dyDescent="0.2">
      <c r="A25" s="154">
        <v>15</v>
      </c>
      <c r="B25" s="155"/>
      <c r="C25" s="155" t="s">
        <v>126</v>
      </c>
      <c r="D25" s="154" t="s">
        <v>70</v>
      </c>
      <c r="E25" s="153">
        <v>2</v>
      </c>
      <c r="F25" s="152">
        <v>0</v>
      </c>
      <c r="G25" s="151">
        <f t="shared" si="1"/>
        <v>0</v>
      </c>
      <c r="H25" s="145"/>
      <c r="I25" s="145"/>
    </row>
    <row r="26" spans="1:11" ht="15" x14ac:dyDescent="0.2">
      <c r="A26" s="154">
        <v>16</v>
      </c>
      <c r="B26" s="155"/>
      <c r="C26" s="155" t="s">
        <v>125</v>
      </c>
      <c r="D26" s="154" t="s">
        <v>70</v>
      </c>
      <c r="E26" s="153">
        <v>4</v>
      </c>
      <c r="F26" s="152">
        <v>0</v>
      </c>
      <c r="G26" s="151">
        <f t="shared" si="1"/>
        <v>0</v>
      </c>
      <c r="H26" s="145"/>
      <c r="I26" s="145"/>
    </row>
    <row r="27" spans="1:11" ht="15" x14ac:dyDescent="0.2">
      <c r="A27" s="150"/>
      <c r="B27" s="150" t="s">
        <v>65</v>
      </c>
      <c r="C27" s="240" t="s">
        <v>124</v>
      </c>
      <c r="D27" s="241"/>
      <c r="E27" s="241"/>
      <c r="F27" s="241"/>
      <c r="G27" s="149">
        <f>SUM(G20:G26)</f>
        <v>0</v>
      </c>
      <c r="H27" s="145"/>
      <c r="I27" s="145"/>
      <c r="J27" s="145"/>
      <c r="K27" s="145"/>
    </row>
    <row r="28" spans="1:11" ht="15" x14ac:dyDescent="0.2">
      <c r="A28" s="245"/>
      <c r="B28" s="245"/>
      <c r="C28" s="239" t="s">
        <v>122</v>
      </c>
      <c r="D28" s="239"/>
      <c r="E28" s="239"/>
      <c r="F28" s="239"/>
      <c r="G28" s="239"/>
      <c r="H28" s="145"/>
      <c r="I28" s="145"/>
      <c r="J28" s="145"/>
      <c r="K28" s="145"/>
    </row>
    <row r="29" spans="1:11" ht="15" x14ac:dyDescent="0.2">
      <c r="A29" s="154">
        <v>17</v>
      </c>
      <c r="B29" s="155"/>
      <c r="C29" s="155" t="s">
        <v>123</v>
      </c>
      <c r="D29" s="154" t="s">
        <v>70</v>
      </c>
      <c r="E29" s="153">
        <v>47</v>
      </c>
      <c r="F29" s="152">
        <v>0</v>
      </c>
      <c r="G29" s="151">
        <f>F29*E29</f>
        <v>0</v>
      </c>
      <c r="H29" s="145"/>
      <c r="I29" s="145"/>
    </row>
    <row r="30" spans="1:11" ht="15" x14ac:dyDescent="0.2">
      <c r="A30" s="150"/>
      <c r="B30" s="150" t="s">
        <v>65</v>
      </c>
      <c r="C30" s="240" t="s">
        <v>122</v>
      </c>
      <c r="D30" s="241"/>
      <c r="E30" s="241"/>
      <c r="F30" s="241"/>
      <c r="G30" s="149">
        <f>SUM(G29:G29)</f>
        <v>0</v>
      </c>
      <c r="H30" s="145"/>
      <c r="I30" s="145"/>
      <c r="J30" s="145"/>
      <c r="K30" s="145"/>
    </row>
    <row r="31" spans="1:11" ht="15" x14ac:dyDescent="0.2">
      <c r="A31" s="148"/>
      <c r="B31" s="148" t="s">
        <v>65</v>
      </c>
      <c r="C31" s="246" t="s">
        <v>121</v>
      </c>
      <c r="D31" s="241"/>
      <c r="E31" s="241"/>
      <c r="F31" s="241"/>
      <c r="G31" s="147">
        <f>+G9+G18+G27+G30</f>
        <v>0</v>
      </c>
      <c r="H31" s="145"/>
      <c r="I31" s="145"/>
      <c r="J31" s="145"/>
      <c r="K31" s="145"/>
    </row>
    <row r="32" spans="1:11" ht="15" x14ac:dyDescent="0.2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1:11" ht="15" x14ac:dyDescent="0.2">
      <c r="A33" s="242"/>
      <c r="B33" s="243"/>
      <c r="C33" s="243" t="s">
        <v>64</v>
      </c>
      <c r="D33" s="243"/>
      <c r="E33" s="243"/>
      <c r="F33" s="243"/>
      <c r="G33" s="244"/>
      <c r="H33" s="145"/>
      <c r="I33" s="145"/>
      <c r="J33" s="145"/>
      <c r="K33" s="145"/>
    </row>
    <row r="34" spans="1:11" ht="15" x14ac:dyDescent="0.2">
      <c r="A34" s="157" t="s">
        <v>120</v>
      </c>
      <c r="B34" s="157" t="s">
        <v>119</v>
      </c>
      <c r="C34" s="157" t="s">
        <v>118</v>
      </c>
      <c r="D34" s="157" t="s">
        <v>117</v>
      </c>
      <c r="E34" s="157" t="s">
        <v>116</v>
      </c>
      <c r="F34" s="157" t="s">
        <v>115</v>
      </c>
      <c r="G34" s="157" t="s">
        <v>114</v>
      </c>
      <c r="H34" s="145"/>
      <c r="I34" s="145"/>
      <c r="J34" s="145"/>
      <c r="K34" s="145"/>
    </row>
    <row r="35" spans="1:11" ht="15" x14ac:dyDescent="0.2">
      <c r="A35" s="245"/>
      <c r="B35" s="245"/>
      <c r="C35" s="239" t="s">
        <v>103</v>
      </c>
      <c r="D35" s="239"/>
      <c r="E35" s="239"/>
      <c r="F35" s="239"/>
      <c r="G35" s="239"/>
      <c r="H35" s="145"/>
      <c r="I35" s="145"/>
      <c r="J35" s="145"/>
      <c r="K35" s="145"/>
    </row>
    <row r="36" spans="1:11" ht="15" x14ac:dyDescent="0.2">
      <c r="A36" s="154">
        <v>18</v>
      </c>
      <c r="B36" s="155"/>
      <c r="C36" s="155" t="s">
        <v>113</v>
      </c>
      <c r="D36" s="154" t="s">
        <v>100</v>
      </c>
      <c r="E36" s="153">
        <v>4</v>
      </c>
      <c r="F36" s="152">
        <v>0</v>
      </c>
      <c r="G36" s="151">
        <f>F36*E36</f>
        <v>0</v>
      </c>
      <c r="H36" s="145"/>
      <c r="I36" s="145"/>
    </row>
    <row r="37" spans="1:11" ht="15" x14ac:dyDescent="0.2">
      <c r="A37" s="154">
        <v>19</v>
      </c>
      <c r="B37" s="155"/>
      <c r="C37" s="155" t="s">
        <v>112</v>
      </c>
      <c r="D37" s="154" t="s">
        <v>100</v>
      </c>
      <c r="E37" s="153">
        <v>2</v>
      </c>
      <c r="F37" s="152">
        <v>0</v>
      </c>
      <c r="G37" s="151">
        <f>F37*E37</f>
        <v>0</v>
      </c>
      <c r="H37" s="145"/>
      <c r="I37" s="145"/>
    </row>
    <row r="38" spans="1:11" ht="15" x14ac:dyDescent="0.2">
      <c r="A38" s="154">
        <v>20</v>
      </c>
      <c r="B38" s="155"/>
      <c r="C38" s="155" t="s">
        <v>111</v>
      </c>
      <c r="D38" s="154" t="s">
        <v>100</v>
      </c>
      <c r="E38" s="153">
        <v>16</v>
      </c>
      <c r="F38" s="152">
        <v>0</v>
      </c>
      <c r="G38" s="151">
        <f>F38*E38</f>
        <v>0</v>
      </c>
      <c r="H38" s="145"/>
      <c r="I38" s="145"/>
    </row>
    <row r="39" spans="1:11" ht="42" x14ac:dyDescent="0.2">
      <c r="A39" s="156"/>
      <c r="B39" s="156"/>
      <c r="C39" s="156" t="s">
        <v>110</v>
      </c>
      <c r="D39" s="156"/>
      <c r="E39" s="156"/>
      <c r="F39" s="156"/>
      <c r="G39" s="156"/>
      <c r="H39" s="145"/>
      <c r="I39" s="145"/>
    </row>
    <row r="40" spans="1:11" ht="15" x14ac:dyDescent="0.2">
      <c r="A40" s="154">
        <v>21</v>
      </c>
      <c r="B40" s="155"/>
      <c r="C40" s="155" t="s">
        <v>109</v>
      </c>
      <c r="D40" s="154" t="s">
        <v>100</v>
      </c>
      <c r="E40" s="153">
        <v>1</v>
      </c>
      <c r="F40" s="152">
        <v>0</v>
      </c>
      <c r="G40" s="151">
        <f t="shared" ref="G40:G45" si="2">F40*E40</f>
        <v>0</v>
      </c>
      <c r="H40" s="145"/>
      <c r="I40" s="145"/>
    </row>
    <row r="41" spans="1:11" ht="15" x14ac:dyDescent="0.2">
      <c r="A41" s="154">
        <v>22</v>
      </c>
      <c r="B41" s="155"/>
      <c r="C41" s="155" t="s">
        <v>108</v>
      </c>
      <c r="D41" s="154" t="s">
        <v>100</v>
      </c>
      <c r="E41" s="153">
        <v>16</v>
      </c>
      <c r="F41" s="152">
        <v>0</v>
      </c>
      <c r="G41" s="151">
        <f t="shared" si="2"/>
        <v>0</v>
      </c>
      <c r="H41" s="145"/>
      <c r="I41" s="145"/>
    </row>
    <row r="42" spans="1:11" ht="15" x14ac:dyDescent="0.2">
      <c r="A42" s="154">
        <v>23</v>
      </c>
      <c r="B42" s="155"/>
      <c r="C42" s="155" t="s">
        <v>107</v>
      </c>
      <c r="D42" s="154" t="s">
        <v>100</v>
      </c>
      <c r="E42" s="153">
        <v>4</v>
      </c>
      <c r="F42" s="152">
        <v>0</v>
      </c>
      <c r="G42" s="151">
        <f t="shared" si="2"/>
        <v>0</v>
      </c>
      <c r="H42" s="145"/>
      <c r="I42" s="145"/>
    </row>
    <row r="43" spans="1:11" ht="15" x14ac:dyDescent="0.2">
      <c r="A43" s="154">
        <v>24</v>
      </c>
      <c r="B43" s="155"/>
      <c r="C43" s="155" t="s">
        <v>106</v>
      </c>
      <c r="D43" s="154" t="s">
        <v>100</v>
      </c>
      <c r="E43" s="153">
        <v>4</v>
      </c>
      <c r="F43" s="152">
        <v>0</v>
      </c>
      <c r="G43" s="151">
        <f t="shared" si="2"/>
        <v>0</v>
      </c>
      <c r="H43" s="145"/>
      <c r="I43" s="145"/>
    </row>
    <row r="44" spans="1:11" ht="15" x14ac:dyDescent="0.2">
      <c r="A44" s="154">
        <v>25</v>
      </c>
      <c r="B44" s="155"/>
      <c r="C44" s="155" t="s">
        <v>105</v>
      </c>
      <c r="D44" s="154" t="s">
        <v>100</v>
      </c>
      <c r="E44" s="153">
        <v>8</v>
      </c>
      <c r="F44" s="152">
        <v>0</v>
      </c>
      <c r="G44" s="151">
        <f t="shared" si="2"/>
        <v>0</v>
      </c>
      <c r="H44" s="145"/>
      <c r="I44" s="145"/>
    </row>
    <row r="45" spans="1:11" ht="15" x14ac:dyDescent="0.2">
      <c r="A45" s="154">
        <v>26</v>
      </c>
      <c r="B45" s="155"/>
      <c r="C45" s="155" t="s">
        <v>104</v>
      </c>
      <c r="D45" s="154" t="s">
        <v>100</v>
      </c>
      <c r="E45" s="153">
        <v>8</v>
      </c>
      <c r="F45" s="152">
        <v>0</v>
      </c>
      <c r="G45" s="151">
        <f t="shared" si="2"/>
        <v>0</v>
      </c>
      <c r="H45" s="145"/>
      <c r="I45" s="145"/>
    </row>
    <row r="46" spans="1:11" ht="15" x14ac:dyDescent="0.2">
      <c r="A46" s="150"/>
      <c r="B46" s="150" t="s">
        <v>65</v>
      </c>
      <c r="C46" s="240" t="s">
        <v>103</v>
      </c>
      <c r="D46" s="241"/>
      <c r="E46" s="241"/>
      <c r="F46" s="241"/>
      <c r="G46" s="149">
        <f>SUM(G36:G45)</f>
        <v>0</v>
      </c>
      <c r="H46" s="145"/>
      <c r="I46" s="145"/>
      <c r="J46" s="145"/>
      <c r="K46" s="145"/>
    </row>
    <row r="47" spans="1:11" ht="15" x14ac:dyDescent="0.2">
      <c r="A47" s="245"/>
      <c r="B47" s="245"/>
      <c r="C47" s="239" t="s">
        <v>75</v>
      </c>
      <c r="D47" s="239"/>
      <c r="E47" s="239"/>
      <c r="F47" s="239"/>
      <c r="G47" s="239"/>
      <c r="H47" s="145"/>
      <c r="I47" s="145"/>
      <c r="J47" s="145"/>
      <c r="K47" s="145"/>
    </row>
    <row r="48" spans="1:11" ht="15" x14ac:dyDescent="0.2">
      <c r="A48" s="154">
        <v>27</v>
      </c>
      <c r="B48" s="155" t="s">
        <v>102</v>
      </c>
      <c r="C48" s="155" t="s">
        <v>101</v>
      </c>
      <c r="D48" s="154" t="s">
        <v>100</v>
      </c>
      <c r="E48" s="153">
        <v>40</v>
      </c>
      <c r="F48" s="152">
        <v>0</v>
      </c>
      <c r="G48" s="151">
        <f t="shared" ref="G48:G62" si="3">F48*E48</f>
        <v>0</v>
      </c>
      <c r="H48" s="145"/>
      <c r="I48" s="145"/>
    </row>
    <row r="49" spans="1:11" ht="15" x14ac:dyDescent="0.2">
      <c r="A49" s="154">
        <v>28</v>
      </c>
      <c r="B49" s="155" t="s">
        <v>99</v>
      </c>
      <c r="C49" s="155" t="s">
        <v>98</v>
      </c>
      <c r="D49" s="154" t="s">
        <v>70</v>
      </c>
      <c r="E49" s="153">
        <v>14</v>
      </c>
      <c r="F49" s="152">
        <v>0</v>
      </c>
      <c r="G49" s="151">
        <f t="shared" si="3"/>
        <v>0</v>
      </c>
      <c r="H49" s="145"/>
      <c r="I49" s="145"/>
    </row>
    <row r="50" spans="1:11" ht="15" x14ac:dyDescent="0.2">
      <c r="A50" s="154">
        <v>29</v>
      </c>
      <c r="B50" s="155" t="s">
        <v>97</v>
      </c>
      <c r="C50" s="155" t="s">
        <v>96</v>
      </c>
      <c r="D50" s="154" t="s">
        <v>70</v>
      </c>
      <c r="E50" s="153">
        <v>3</v>
      </c>
      <c r="F50" s="152">
        <v>0</v>
      </c>
      <c r="G50" s="151">
        <f t="shared" si="3"/>
        <v>0</v>
      </c>
      <c r="H50" s="145"/>
      <c r="I50" s="145"/>
    </row>
    <row r="51" spans="1:11" ht="15" x14ac:dyDescent="0.2">
      <c r="A51" s="154">
        <v>30</v>
      </c>
      <c r="B51" s="155" t="s">
        <v>95</v>
      </c>
      <c r="C51" s="155" t="s">
        <v>94</v>
      </c>
      <c r="D51" s="154" t="s">
        <v>70</v>
      </c>
      <c r="E51" s="153">
        <v>18</v>
      </c>
      <c r="F51" s="152">
        <v>0</v>
      </c>
      <c r="G51" s="151">
        <f t="shared" si="3"/>
        <v>0</v>
      </c>
      <c r="H51" s="145"/>
      <c r="I51" s="145"/>
    </row>
    <row r="52" spans="1:11" ht="15" x14ac:dyDescent="0.2">
      <c r="A52" s="154">
        <v>31</v>
      </c>
      <c r="B52" s="155" t="s">
        <v>93</v>
      </c>
      <c r="C52" s="155" t="s">
        <v>92</v>
      </c>
      <c r="D52" s="154" t="s">
        <v>70</v>
      </c>
      <c r="E52" s="153">
        <v>33</v>
      </c>
      <c r="F52" s="152">
        <v>0</v>
      </c>
      <c r="G52" s="151">
        <f t="shared" si="3"/>
        <v>0</v>
      </c>
      <c r="H52" s="145"/>
      <c r="I52" s="145"/>
    </row>
    <row r="53" spans="1:11" ht="15" x14ac:dyDescent="0.2">
      <c r="A53" s="154">
        <v>32</v>
      </c>
      <c r="B53" s="155" t="s">
        <v>91</v>
      </c>
      <c r="C53" s="155" t="s">
        <v>90</v>
      </c>
      <c r="D53" s="154" t="s">
        <v>70</v>
      </c>
      <c r="E53" s="153">
        <v>66</v>
      </c>
      <c r="F53" s="152">
        <v>0</v>
      </c>
      <c r="G53" s="151">
        <f t="shared" si="3"/>
        <v>0</v>
      </c>
      <c r="H53" s="145"/>
      <c r="I53" s="145"/>
    </row>
    <row r="54" spans="1:11" ht="15" x14ac:dyDescent="0.2">
      <c r="A54" s="154">
        <v>33</v>
      </c>
      <c r="B54" s="155" t="s">
        <v>89</v>
      </c>
      <c r="C54" s="155" t="s">
        <v>88</v>
      </c>
      <c r="D54" s="154" t="s">
        <v>70</v>
      </c>
      <c r="E54" s="153">
        <v>10</v>
      </c>
      <c r="F54" s="152">
        <v>0</v>
      </c>
      <c r="G54" s="151">
        <f t="shared" si="3"/>
        <v>0</v>
      </c>
      <c r="H54" s="145"/>
      <c r="I54" s="145"/>
    </row>
    <row r="55" spans="1:11" ht="15" x14ac:dyDescent="0.2">
      <c r="A55" s="154">
        <v>34</v>
      </c>
      <c r="B55" s="155"/>
      <c r="C55" s="155" t="s">
        <v>87</v>
      </c>
      <c r="D55" s="154" t="s">
        <v>70</v>
      </c>
      <c r="E55" s="153">
        <v>2</v>
      </c>
      <c r="F55" s="152">
        <v>0</v>
      </c>
      <c r="G55" s="151">
        <f t="shared" si="3"/>
        <v>0</v>
      </c>
      <c r="H55" s="145"/>
      <c r="I55" s="145"/>
    </row>
    <row r="56" spans="1:11" ht="15" x14ac:dyDescent="0.2">
      <c r="A56" s="154">
        <v>35</v>
      </c>
      <c r="B56" s="155" t="s">
        <v>86</v>
      </c>
      <c r="C56" s="155" t="s">
        <v>85</v>
      </c>
      <c r="D56" s="154" t="s">
        <v>67</v>
      </c>
      <c r="E56" s="153">
        <v>700</v>
      </c>
      <c r="F56" s="152">
        <v>0</v>
      </c>
      <c r="G56" s="151">
        <f t="shared" si="3"/>
        <v>0</v>
      </c>
      <c r="H56" s="145"/>
      <c r="I56" s="145"/>
    </row>
    <row r="57" spans="1:11" ht="15" x14ac:dyDescent="0.2">
      <c r="A57" s="154">
        <v>36</v>
      </c>
      <c r="B57" s="155" t="s">
        <v>84</v>
      </c>
      <c r="C57" s="155" t="s">
        <v>83</v>
      </c>
      <c r="D57" s="154" t="s">
        <v>67</v>
      </c>
      <c r="E57" s="153">
        <v>425</v>
      </c>
      <c r="F57" s="152">
        <v>0</v>
      </c>
      <c r="G57" s="151">
        <f t="shared" si="3"/>
        <v>0</v>
      </c>
      <c r="H57" s="145"/>
      <c r="I57" s="145"/>
    </row>
    <row r="58" spans="1:11" ht="15" x14ac:dyDescent="0.2">
      <c r="A58" s="154">
        <v>37</v>
      </c>
      <c r="B58" s="155" t="s">
        <v>82</v>
      </c>
      <c r="C58" s="155" t="s">
        <v>81</v>
      </c>
      <c r="D58" s="154" t="s">
        <v>70</v>
      </c>
      <c r="E58" s="153">
        <v>3</v>
      </c>
      <c r="F58" s="152">
        <v>0</v>
      </c>
      <c r="G58" s="151">
        <f t="shared" si="3"/>
        <v>0</v>
      </c>
      <c r="H58" s="145"/>
      <c r="I58" s="145"/>
    </row>
    <row r="59" spans="1:11" ht="15" x14ac:dyDescent="0.2">
      <c r="A59" s="154">
        <v>38</v>
      </c>
      <c r="B59" s="155"/>
      <c r="C59" s="155" t="s">
        <v>80</v>
      </c>
      <c r="D59" s="154" t="s">
        <v>70</v>
      </c>
      <c r="E59" s="153">
        <v>3</v>
      </c>
      <c r="F59" s="152">
        <v>0</v>
      </c>
      <c r="G59" s="151">
        <f t="shared" si="3"/>
        <v>0</v>
      </c>
      <c r="H59" s="145"/>
      <c r="I59" s="145"/>
    </row>
    <row r="60" spans="1:11" ht="15" x14ac:dyDescent="0.2">
      <c r="A60" s="154">
        <v>39</v>
      </c>
      <c r="B60" s="155"/>
      <c r="C60" s="155" t="s">
        <v>79</v>
      </c>
      <c r="D60" s="154" t="s">
        <v>70</v>
      </c>
      <c r="E60" s="153">
        <v>1</v>
      </c>
      <c r="F60" s="152">
        <v>0</v>
      </c>
      <c r="G60" s="151">
        <f t="shared" si="3"/>
        <v>0</v>
      </c>
      <c r="H60" s="145"/>
      <c r="I60" s="145"/>
    </row>
    <row r="61" spans="1:11" ht="15" x14ac:dyDescent="0.2">
      <c r="A61" s="154">
        <v>40</v>
      </c>
      <c r="B61" s="155"/>
      <c r="C61" s="155" t="s">
        <v>78</v>
      </c>
      <c r="D61" s="154" t="s">
        <v>70</v>
      </c>
      <c r="E61" s="153">
        <v>16</v>
      </c>
      <c r="F61" s="152">
        <v>0</v>
      </c>
      <c r="G61" s="151">
        <f t="shared" si="3"/>
        <v>0</v>
      </c>
      <c r="H61" s="145"/>
      <c r="I61" s="145"/>
    </row>
    <row r="62" spans="1:11" ht="15" x14ac:dyDescent="0.2">
      <c r="A62" s="154">
        <v>41</v>
      </c>
      <c r="B62" s="155" t="s">
        <v>77</v>
      </c>
      <c r="C62" s="155" t="s">
        <v>76</v>
      </c>
      <c r="D62" s="154" t="s">
        <v>70</v>
      </c>
      <c r="E62" s="153">
        <v>47</v>
      </c>
      <c r="F62" s="152">
        <v>0</v>
      </c>
      <c r="G62" s="151">
        <f t="shared" si="3"/>
        <v>0</v>
      </c>
      <c r="H62" s="145"/>
      <c r="I62" s="145"/>
    </row>
    <row r="63" spans="1:11" ht="15" x14ac:dyDescent="0.2">
      <c r="A63" s="150"/>
      <c r="B63" s="150" t="s">
        <v>65</v>
      </c>
      <c r="C63" s="240" t="s">
        <v>75</v>
      </c>
      <c r="D63" s="241"/>
      <c r="E63" s="241"/>
      <c r="F63" s="241"/>
      <c r="G63" s="149">
        <f>SUM(G48:G62)</f>
        <v>0</v>
      </c>
      <c r="H63" s="145"/>
      <c r="I63" s="145"/>
      <c r="J63" s="145"/>
      <c r="K63" s="145"/>
    </row>
    <row r="64" spans="1:11" ht="15" x14ac:dyDescent="0.2">
      <c r="A64" s="245"/>
      <c r="B64" s="245"/>
      <c r="C64" s="239" t="s">
        <v>66</v>
      </c>
      <c r="D64" s="239"/>
      <c r="E64" s="239"/>
      <c r="F64" s="239"/>
      <c r="G64" s="239"/>
      <c r="H64" s="145"/>
      <c r="I64" s="145"/>
      <c r="J64" s="145"/>
      <c r="K64" s="145"/>
    </row>
    <row r="65" spans="1:11" ht="15" x14ac:dyDescent="0.2">
      <c r="A65" s="154">
        <v>42</v>
      </c>
      <c r="B65" s="155" t="s">
        <v>74</v>
      </c>
      <c r="C65" s="155" t="s">
        <v>73</v>
      </c>
      <c r="D65" s="154" t="s">
        <v>70</v>
      </c>
      <c r="E65" s="153">
        <v>84</v>
      </c>
      <c r="F65" s="152">
        <v>0</v>
      </c>
      <c r="G65" s="151">
        <f>F65*E65</f>
        <v>0</v>
      </c>
      <c r="H65" s="145"/>
      <c r="I65" s="145"/>
    </row>
    <row r="66" spans="1:11" ht="15" x14ac:dyDescent="0.2">
      <c r="A66" s="154">
        <v>43</v>
      </c>
      <c r="B66" s="155" t="s">
        <v>72</v>
      </c>
      <c r="C66" s="155" t="s">
        <v>71</v>
      </c>
      <c r="D66" s="154" t="s">
        <v>70</v>
      </c>
      <c r="E66" s="153">
        <v>3</v>
      </c>
      <c r="F66" s="152">
        <v>0</v>
      </c>
      <c r="G66" s="151">
        <f>F66*E66</f>
        <v>0</v>
      </c>
      <c r="H66" s="145"/>
      <c r="I66" s="145"/>
    </row>
    <row r="67" spans="1:11" ht="15" x14ac:dyDescent="0.2">
      <c r="A67" s="154">
        <v>44</v>
      </c>
      <c r="B67" s="155" t="s">
        <v>69</v>
      </c>
      <c r="C67" s="155" t="s">
        <v>68</v>
      </c>
      <c r="D67" s="154" t="s">
        <v>67</v>
      </c>
      <c r="E67" s="153">
        <v>425</v>
      </c>
      <c r="F67" s="152">
        <v>0</v>
      </c>
      <c r="G67" s="151">
        <f>F67*E67</f>
        <v>0</v>
      </c>
      <c r="H67" s="145"/>
      <c r="I67" s="145"/>
    </row>
    <row r="68" spans="1:11" ht="15" x14ac:dyDescent="0.2">
      <c r="A68" s="150"/>
      <c r="B68" s="150" t="s">
        <v>65</v>
      </c>
      <c r="C68" s="240" t="s">
        <v>66</v>
      </c>
      <c r="D68" s="241"/>
      <c r="E68" s="241"/>
      <c r="F68" s="241"/>
      <c r="G68" s="149">
        <f>SUM(G65:G67)</f>
        <v>0</v>
      </c>
      <c r="H68" s="145"/>
      <c r="I68" s="145"/>
      <c r="J68" s="145"/>
      <c r="K68" s="145"/>
    </row>
    <row r="69" spans="1:11" ht="15" x14ac:dyDescent="0.2">
      <c r="A69" s="148"/>
      <c r="B69" s="148" t="s">
        <v>65</v>
      </c>
      <c r="C69" s="246" t="s">
        <v>64</v>
      </c>
      <c r="D69" s="241"/>
      <c r="E69" s="241"/>
      <c r="F69" s="241"/>
      <c r="G69" s="147">
        <f>+G46+G63+G68</f>
        <v>0</v>
      </c>
      <c r="H69" s="145"/>
      <c r="I69" s="145"/>
      <c r="J69" s="145"/>
      <c r="K69" s="145"/>
    </row>
    <row r="70" spans="1:11" ht="15" x14ac:dyDescent="0.2">
      <c r="A70" s="145"/>
      <c r="B70" s="145"/>
      <c r="C70" s="145"/>
      <c r="D70" s="145"/>
      <c r="E70" s="145"/>
      <c r="F70" s="145"/>
      <c r="G70" s="145"/>
      <c r="H70" s="145"/>
      <c r="I70" s="145"/>
      <c r="J70" s="145"/>
      <c r="K70" s="145"/>
    </row>
    <row r="71" spans="1:11" ht="15" x14ac:dyDescent="0.2">
      <c r="A71" s="247" t="s">
        <v>63</v>
      </c>
      <c r="B71" s="247"/>
      <c r="C71" s="247"/>
      <c r="D71" s="247"/>
      <c r="E71" s="247"/>
      <c r="F71" s="247"/>
      <c r="G71" s="146">
        <f>+G31+G69</f>
        <v>0</v>
      </c>
      <c r="H71" s="145"/>
    </row>
  </sheetData>
  <mergeCells count="32">
    <mergeCell ref="A6:B6"/>
    <mergeCell ref="C6:G6"/>
    <mergeCell ref="C9:F9"/>
    <mergeCell ref="A1:B1"/>
    <mergeCell ref="C1:G1"/>
    <mergeCell ref="A2:B2"/>
    <mergeCell ref="C2:G2"/>
    <mergeCell ref="A4:B4"/>
    <mergeCell ref="C4:G4"/>
    <mergeCell ref="A10:B10"/>
    <mergeCell ref="C10:G10"/>
    <mergeCell ref="C46:F46"/>
    <mergeCell ref="A19:B19"/>
    <mergeCell ref="C19:G19"/>
    <mergeCell ref="C27:F27"/>
    <mergeCell ref="A28:B28"/>
    <mergeCell ref="C28:G28"/>
    <mergeCell ref="C30:F30"/>
    <mergeCell ref="C31:F31"/>
    <mergeCell ref="C18:F18"/>
    <mergeCell ref="C69:F69"/>
    <mergeCell ref="A71:F71"/>
    <mergeCell ref="A47:B47"/>
    <mergeCell ref="C47:G47"/>
    <mergeCell ref="C63:F63"/>
    <mergeCell ref="A64:B64"/>
    <mergeCell ref="C64:G64"/>
    <mergeCell ref="C68:F68"/>
    <mergeCell ref="A33:B33"/>
    <mergeCell ref="C33:G33"/>
    <mergeCell ref="A35:B35"/>
    <mergeCell ref="C35:G3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6" zoomScaleNormal="100" workbookViewId="0">
      <selection activeCell="H19" sqref="H19"/>
    </sheetView>
  </sheetViews>
  <sheetFormatPr defaultRowHeight="15" x14ac:dyDescent="0.25"/>
  <cols>
    <col min="1" max="1" width="4" style="158" customWidth="1"/>
    <col min="2" max="2" width="18.28515625" style="159" customWidth="1"/>
    <col min="3" max="3" width="52.42578125" style="160" customWidth="1"/>
    <col min="4" max="4" width="5.5703125" customWidth="1"/>
    <col min="5" max="5" width="7.140625" style="158" customWidth="1"/>
    <col min="6" max="6" width="9.28515625" style="165" customWidth="1"/>
    <col min="257" max="257" width="4" customWidth="1"/>
    <col min="258" max="258" width="18.28515625" customWidth="1"/>
    <col min="259" max="259" width="52.42578125" customWidth="1"/>
    <col min="260" max="260" width="5.5703125" customWidth="1"/>
    <col min="261" max="261" width="7.140625" customWidth="1"/>
    <col min="262" max="262" width="9.28515625" customWidth="1"/>
    <col min="513" max="513" width="4" customWidth="1"/>
    <col min="514" max="514" width="18.28515625" customWidth="1"/>
    <col min="515" max="515" width="52.42578125" customWidth="1"/>
    <col min="516" max="516" width="5.5703125" customWidth="1"/>
    <col min="517" max="517" width="7.140625" customWidth="1"/>
    <col min="518" max="518" width="9.28515625" customWidth="1"/>
    <col min="769" max="769" width="4" customWidth="1"/>
    <col min="770" max="770" width="18.28515625" customWidth="1"/>
    <col min="771" max="771" width="52.42578125" customWidth="1"/>
    <col min="772" max="772" width="5.5703125" customWidth="1"/>
    <col min="773" max="773" width="7.140625" customWidth="1"/>
    <col min="774" max="774" width="9.28515625" customWidth="1"/>
    <col min="1025" max="1025" width="4" customWidth="1"/>
    <col min="1026" max="1026" width="18.28515625" customWidth="1"/>
    <col min="1027" max="1027" width="52.42578125" customWidth="1"/>
    <col min="1028" max="1028" width="5.5703125" customWidth="1"/>
    <col min="1029" max="1029" width="7.140625" customWidth="1"/>
    <col min="1030" max="1030" width="9.28515625" customWidth="1"/>
    <col min="1281" max="1281" width="4" customWidth="1"/>
    <col min="1282" max="1282" width="18.28515625" customWidth="1"/>
    <col min="1283" max="1283" width="52.42578125" customWidth="1"/>
    <col min="1284" max="1284" width="5.5703125" customWidth="1"/>
    <col min="1285" max="1285" width="7.140625" customWidth="1"/>
    <col min="1286" max="1286" width="9.28515625" customWidth="1"/>
    <col min="1537" max="1537" width="4" customWidth="1"/>
    <col min="1538" max="1538" width="18.28515625" customWidth="1"/>
    <col min="1539" max="1539" width="52.42578125" customWidth="1"/>
    <col min="1540" max="1540" width="5.5703125" customWidth="1"/>
    <col min="1541" max="1541" width="7.140625" customWidth="1"/>
    <col min="1542" max="1542" width="9.28515625" customWidth="1"/>
    <col min="1793" max="1793" width="4" customWidth="1"/>
    <col min="1794" max="1794" width="18.28515625" customWidth="1"/>
    <col min="1795" max="1795" width="52.42578125" customWidth="1"/>
    <col min="1796" max="1796" width="5.5703125" customWidth="1"/>
    <col min="1797" max="1797" width="7.140625" customWidth="1"/>
    <col min="1798" max="1798" width="9.28515625" customWidth="1"/>
    <col min="2049" max="2049" width="4" customWidth="1"/>
    <col min="2050" max="2050" width="18.28515625" customWidth="1"/>
    <col min="2051" max="2051" width="52.42578125" customWidth="1"/>
    <col min="2052" max="2052" width="5.5703125" customWidth="1"/>
    <col min="2053" max="2053" width="7.140625" customWidth="1"/>
    <col min="2054" max="2054" width="9.28515625" customWidth="1"/>
    <col min="2305" max="2305" width="4" customWidth="1"/>
    <col min="2306" max="2306" width="18.28515625" customWidth="1"/>
    <col min="2307" max="2307" width="52.42578125" customWidth="1"/>
    <col min="2308" max="2308" width="5.5703125" customWidth="1"/>
    <col min="2309" max="2309" width="7.140625" customWidth="1"/>
    <col min="2310" max="2310" width="9.28515625" customWidth="1"/>
    <col min="2561" max="2561" width="4" customWidth="1"/>
    <col min="2562" max="2562" width="18.28515625" customWidth="1"/>
    <col min="2563" max="2563" width="52.42578125" customWidth="1"/>
    <col min="2564" max="2564" width="5.5703125" customWidth="1"/>
    <col min="2565" max="2565" width="7.140625" customWidth="1"/>
    <col min="2566" max="2566" width="9.28515625" customWidth="1"/>
    <col min="2817" max="2817" width="4" customWidth="1"/>
    <col min="2818" max="2818" width="18.28515625" customWidth="1"/>
    <col min="2819" max="2819" width="52.42578125" customWidth="1"/>
    <col min="2820" max="2820" width="5.5703125" customWidth="1"/>
    <col min="2821" max="2821" width="7.140625" customWidth="1"/>
    <col min="2822" max="2822" width="9.28515625" customWidth="1"/>
    <col min="3073" max="3073" width="4" customWidth="1"/>
    <col min="3074" max="3074" width="18.28515625" customWidth="1"/>
    <col min="3075" max="3075" width="52.42578125" customWidth="1"/>
    <col min="3076" max="3076" width="5.5703125" customWidth="1"/>
    <col min="3077" max="3077" width="7.140625" customWidth="1"/>
    <col min="3078" max="3078" width="9.28515625" customWidth="1"/>
    <col min="3329" max="3329" width="4" customWidth="1"/>
    <col min="3330" max="3330" width="18.28515625" customWidth="1"/>
    <col min="3331" max="3331" width="52.42578125" customWidth="1"/>
    <col min="3332" max="3332" width="5.5703125" customWidth="1"/>
    <col min="3333" max="3333" width="7.140625" customWidth="1"/>
    <col min="3334" max="3334" width="9.28515625" customWidth="1"/>
    <col min="3585" max="3585" width="4" customWidth="1"/>
    <col min="3586" max="3586" width="18.28515625" customWidth="1"/>
    <col min="3587" max="3587" width="52.42578125" customWidth="1"/>
    <col min="3588" max="3588" width="5.5703125" customWidth="1"/>
    <col min="3589" max="3589" width="7.140625" customWidth="1"/>
    <col min="3590" max="3590" width="9.28515625" customWidth="1"/>
    <col min="3841" max="3841" width="4" customWidth="1"/>
    <col min="3842" max="3842" width="18.28515625" customWidth="1"/>
    <col min="3843" max="3843" width="52.42578125" customWidth="1"/>
    <col min="3844" max="3844" width="5.5703125" customWidth="1"/>
    <col min="3845" max="3845" width="7.140625" customWidth="1"/>
    <col min="3846" max="3846" width="9.28515625" customWidth="1"/>
    <col min="4097" max="4097" width="4" customWidth="1"/>
    <col min="4098" max="4098" width="18.28515625" customWidth="1"/>
    <col min="4099" max="4099" width="52.42578125" customWidth="1"/>
    <col min="4100" max="4100" width="5.5703125" customWidth="1"/>
    <col min="4101" max="4101" width="7.140625" customWidth="1"/>
    <col min="4102" max="4102" width="9.28515625" customWidth="1"/>
    <col min="4353" max="4353" width="4" customWidth="1"/>
    <col min="4354" max="4354" width="18.28515625" customWidth="1"/>
    <col min="4355" max="4355" width="52.42578125" customWidth="1"/>
    <col min="4356" max="4356" width="5.5703125" customWidth="1"/>
    <col min="4357" max="4357" width="7.140625" customWidth="1"/>
    <col min="4358" max="4358" width="9.28515625" customWidth="1"/>
    <col min="4609" max="4609" width="4" customWidth="1"/>
    <col min="4610" max="4610" width="18.28515625" customWidth="1"/>
    <col min="4611" max="4611" width="52.42578125" customWidth="1"/>
    <col min="4612" max="4612" width="5.5703125" customWidth="1"/>
    <col min="4613" max="4613" width="7.140625" customWidth="1"/>
    <col min="4614" max="4614" width="9.28515625" customWidth="1"/>
    <col min="4865" max="4865" width="4" customWidth="1"/>
    <col min="4866" max="4866" width="18.28515625" customWidth="1"/>
    <col min="4867" max="4867" width="52.42578125" customWidth="1"/>
    <col min="4868" max="4868" width="5.5703125" customWidth="1"/>
    <col min="4869" max="4869" width="7.140625" customWidth="1"/>
    <col min="4870" max="4870" width="9.28515625" customWidth="1"/>
    <col min="5121" max="5121" width="4" customWidth="1"/>
    <col min="5122" max="5122" width="18.28515625" customWidth="1"/>
    <col min="5123" max="5123" width="52.42578125" customWidth="1"/>
    <col min="5124" max="5124" width="5.5703125" customWidth="1"/>
    <col min="5125" max="5125" width="7.140625" customWidth="1"/>
    <col min="5126" max="5126" width="9.28515625" customWidth="1"/>
    <col min="5377" max="5377" width="4" customWidth="1"/>
    <col min="5378" max="5378" width="18.28515625" customWidth="1"/>
    <col min="5379" max="5379" width="52.42578125" customWidth="1"/>
    <col min="5380" max="5380" width="5.5703125" customWidth="1"/>
    <col min="5381" max="5381" width="7.140625" customWidth="1"/>
    <col min="5382" max="5382" width="9.28515625" customWidth="1"/>
    <col min="5633" max="5633" width="4" customWidth="1"/>
    <col min="5634" max="5634" width="18.28515625" customWidth="1"/>
    <col min="5635" max="5635" width="52.42578125" customWidth="1"/>
    <col min="5636" max="5636" width="5.5703125" customWidth="1"/>
    <col min="5637" max="5637" width="7.140625" customWidth="1"/>
    <col min="5638" max="5638" width="9.28515625" customWidth="1"/>
    <col min="5889" max="5889" width="4" customWidth="1"/>
    <col min="5890" max="5890" width="18.28515625" customWidth="1"/>
    <col min="5891" max="5891" width="52.42578125" customWidth="1"/>
    <col min="5892" max="5892" width="5.5703125" customWidth="1"/>
    <col min="5893" max="5893" width="7.140625" customWidth="1"/>
    <col min="5894" max="5894" width="9.28515625" customWidth="1"/>
    <col min="6145" max="6145" width="4" customWidth="1"/>
    <col min="6146" max="6146" width="18.28515625" customWidth="1"/>
    <col min="6147" max="6147" width="52.42578125" customWidth="1"/>
    <col min="6148" max="6148" width="5.5703125" customWidth="1"/>
    <col min="6149" max="6149" width="7.140625" customWidth="1"/>
    <col min="6150" max="6150" width="9.28515625" customWidth="1"/>
    <col min="6401" max="6401" width="4" customWidth="1"/>
    <col min="6402" max="6402" width="18.28515625" customWidth="1"/>
    <col min="6403" max="6403" width="52.42578125" customWidth="1"/>
    <col min="6404" max="6404" width="5.5703125" customWidth="1"/>
    <col min="6405" max="6405" width="7.140625" customWidth="1"/>
    <col min="6406" max="6406" width="9.28515625" customWidth="1"/>
    <col min="6657" max="6657" width="4" customWidth="1"/>
    <col min="6658" max="6658" width="18.28515625" customWidth="1"/>
    <col min="6659" max="6659" width="52.42578125" customWidth="1"/>
    <col min="6660" max="6660" width="5.5703125" customWidth="1"/>
    <col min="6661" max="6661" width="7.140625" customWidth="1"/>
    <col min="6662" max="6662" width="9.28515625" customWidth="1"/>
    <col min="6913" max="6913" width="4" customWidth="1"/>
    <col min="6914" max="6914" width="18.28515625" customWidth="1"/>
    <col min="6915" max="6915" width="52.42578125" customWidth="1"/>
    <col min="6916" max="6916" width="5.5703125" customWidth="1"/>
    <col min="6917" max="6917" width="7.140625" customWidth="1"/>
    <col min="6918" max="6918" width="9.28515625" customWidth="1"/>
    <col min="7169" max="7169" width="4" customWidth="1"/>
    <col min="7170" max="7170" width="18.28515625" customWidth="1"/>
    <col min="7171" max="7171" width="52.42578125" customWidth="1"/>
    <col min="7172" max="7172" width="5.5703125" customWidth="1"/>
    <col min="7173" max="7173" width="7.140625" customWidth="1"/>
    <col min="7174" max="7174" width="9.28515625" customWidth="1"/>
    <col min="7425" max="7425" width="4" customWidth="1"/>
    <col min="7426" max="7426" width="18.28515625" customWidth="1"/>
    <col min="7427" max="7427" width="52.42578125" customWidth="1"/>
    <col min="7428" max="7428" width="5.5703125" customWidth="1"/>
    <col min="7429" max="7429" width="7.140625" customWidth="1"/>
    <col min="7430" max="7430" width="9.28515625" customWidth="1"/>
    <col min="7681" max="7681" width="4" customWidth="1"/>
    <col min="7682" max="7682" width="18.28515625" customWidth="1"/>
    <col min="7683" max="7683" width="52.42578125" customWidth="1"/>
    <col min="7684" max="7684" width="5.5703125" customWidth="1"/>
    <col min="7685" max="7685" width="7.140625" customWidth="1"/>
    <col min="7686" max="7686" width="9.28515625" customWidth="1"/>
    <col min="7937" max="7937" width="4" customWidth="1"/>
    <col min="7938" max="7938" width="18.28515625" customWidth="1"/>
    <col min="7939" max="7939" width="52.42578125" customWidth="1"/>
    <col min="7940" max="7940" width="5.5703125" customWidth="1"/>
    <col min="7941" max="7941" width="7.140625" customWidth="1"/>
    <col min="7942" max="7942" width="9.28515625" customWidth="1"/>
    <col min="8193" max="8193" width="4" customWidth="1"/>
    <col min="8194" max="8194" width="18.28515625" customWidth="1"/>
    <col min="8195" max="8195" width="52.42578125" customWidth="1"/>
    <col min="8196" max="8196" width="5.5703125" customWidth="1"/>
    <col min="8197" max="8197" width="7.140625" customWidth="1"/>
    <col min="8198" max="8198" width="9.28515625" customWidth="1"/>
    <col min="8449" max="8449" width="4" customWidth="1"/>
    <col min="8450" max="8450" width="18.28515625" customWidth="1"/>
    <col min="8451" max="8451" width="52.42578125" customWidth="1"/>
    <col min="8452" max="8452" width="5.5703125" customWidth="1"/>
    <col min="8453" max="8453" width="7.140625" customWidth="1"/>
    <col min="8454" max="8454" width="9.28515625" customWidth="1"/>
    <col min="8705" max="8705" width="4" customWidth="1"/>
    <col min="8706" max="8706" width="18.28515625" customWidth="1"/>
    <col min="8707" max="8707" width="52.42578125" customWidth="1"/>
    <col min="8708" max="8708" width="5.5703125" customWidth="1"/>
    <col min="8709" max="8709" width="7.140625" customWidth="1"/>
    <col min="8710" max="8710" width="9.28515625" customWidth="1"/>
    <col min="8961" max="8961" width="4" customWidth="1"/>
    <col min="8962" max="8962" width="18.28515625" customWidth="1"/>
    <col min="8963" max="8963" width="52.42578125" customWidth="1"/>
    <col min="8964" max="8964" width="5.5703125" customWidth="1"/>
    <col min="8965" max="8965" width="7.140625" customWidth="1"/>
    <col min="8966" max="8966" width="9.28515625" customWidth="1"/>
    <col min="9217" max="9217" width="4" customWidth="1"/>
    <col min="9218" max="9218" width="18.28515625" customWidth="1"/>
    <col min="9219" max="9219" width="52.42578125" customWidth="1"/>
    <col min="9220" max="9220" width="5.5703125" customWidth="1"/>
    <col min="9221" max="9221" width="7.140625" customWidth="1"/>
    <col min="9222" max="9222" width="9.28515625" customWidth="1"/>
    <col min="9473" max="9473" width="4" customWidth="1"/>
    <col min="9474" max="9474" width="18.28515625" customWidth="1"/>
    <col min="9475" max="9475" width="52.42578125" customWidth="1"/>
    <col min="9476" max="9476" width="5.5703125" customWidth="1"/>
    <col min="9477" max="9477" width="7.140625" customWidth="1"/>
    <col min="9478" max="9478" width="9.28515625" customWidth="1"/>
    <col min="9729" max="9729" width="4" customWidth="1"/>
    <col min="9730" max="9730" width="18.28515625" customWidth="1"/>
    <col min="9731" max="9731" width="52.42578125" customWidth="1"/>
    <col min="9732" max="9732" width="5.5703125" customWidth="1"/>
    <col min="9733" max="9733" width="7.140625" customWidth="1"/>
    <col min="9734" max="9734" width="9.28515625" customWidth="1"/>
    <col min="9985" max="9985" width="4" customWidth="1"/>
    <col min="9986" max="9986" width="18.28515625" customWidth="1"/>
    <col min="9987" max="9987" width="52.42578125" customWidth="1"/>
    <col min="9988" max="9988" width="5.5703125" customWidth="1"/>
    <col min="9989" max="9989" width="7.140625" customWidth="1"/>
    <col min="9990" max="9990" width="9.28515625" customWidth="1"/>
    <col min="10241" max="10241" width="4" customWidth="1"/>
    <col min="10242" max="10242" width="18.28515625" customWidth="1"/>
    <col min="10243" max="10243" width="52.42578125" customWidth="1"/>
    <col min="10244" max="10244" width="5.5703125" customWidth="1"/>
    <col min="10245" max="10245" width="7.140625" customWidth="1"/>
    <col min="10246" max="10246" width="9.28515625" customWidth="1"/>
    <col min="10497" max="10497" width="4" customWidth="1"/>
    <col min="10498" max="10498" width="18.28515625" customWidth="1"/>
    <col min="10499" max="10499" width="52.42578125" customWidth="1"/>
    <col min="10500" max="10500" width="5.5703125" customWidth="1"/>
    <col min="10501" max="10501" width="7.140625" customWidth="1"/>
    <col min="10502" max="10502" width="9.28515625" customWidth="1"/>
    <col min="10753" max="10753" width="4" customWidth="1"/>
    <col min="10754" max="10754" width="18.28515625" customWidth="1"/>
    <col min="10755" max="10755" width="52.42578125" customWidth="1"/>
    <col min="10756" max="10756" width="5.5703125" customWidth="1"/>
    <col min="10757" max="10757" width="7.140625" customWidth="1"/>
    <col min="10758" max="10758" width="9.28515625" customWidth="1"/>
    <col min="11009" max="11009" width="4" customWidth="1"/>
    <col min="11010" max="11010" width="18.28515625" customWidth="1"/>
    <col min="11011" max="11011" width="52.42578125" customWidth="1"/>
    <col min="11012" max="11012" width="5.5703125" customWidth="1"/>
    <col min="11013" max="11013" width="7.140625" customWidth="1"/>
    <col min="11014" max="11014" width="9.28515625" customWidth="1"/>
    <col min="11265" max="11265" width="4" customWidth="1"/>
    <col min="11266" max="11266" width="18.28515625" customWidth="1"/>
    <col min="11267" max="11267" width="52.42578125" customWidth="1"/>
    <col min="11268" max="11268" width="5.5703125" customWidth="1"/>
    <col min="11269" max="11269" width="7.140625" customWidth="1"/>
    <col min="11270" max="11270" width="9.28515625" customWidth="1"/>
    <col min="11521" max="11521" width="4" customWidth="1"/>
    <col min="11522" max="11522" width="18.28515625" customWidth="1"/>
    <col min="11523" max="11523" width="52.42578125" customWidth="1"/>
    <col min="11524" max="11524" width="5.5703125" customWidth="1"/>
    <col min="11525" max="11525" width="7.140625" customWidth="1"/>
    <col min="11526" max="11526" width="9.28515625" customWidth="1"/>
    <col min="11777" max="11777" width="4" customWidth="1"/>
    <col min="11778" max="11778" width="18.28515625" customWidth="1"/>
    <col min="11779" max="11779" width="52.42578125" customWidth="1"/>
    <col min="11780" max="11780" width="5.5703125" customWidth="1"/>
    <col min="11781" max="11781" width="7.140625" customWidth="1"/>
    <col min="11782" max="11782" width="9.28515625" customWidth="1"/>
    <col min="12033" max="12033" width="4" customWidth="1"/>
    <col min="12034" max="12034" width="18.28515625" customWidth="1"/>
    <col min="12035" max="12035" width="52.42578125" customWidth="1"/>
    <col min="12036" max="12036" width="5.5703125" customWidth="1"/>
    <col min="12037" max="12037" width="7.140625" customWidth="1"/>
    <col min="12038" max="12038" width="9.28515625" customWidth="1"/>
    <col min="12289" max="12289" width="4" customWidth="1"/>
    <col min="12290" max="12290" width="18.28515625" customWidth="1"/>
    <col min="12291" max="12291" width="52.42578125" customWidth="1"/>
    <col min="12292" max="12292" width="5.5703125" customWidth="1"/>
    <col min="12293" max="12293" width="7.140625" customWidth="1"/>
    <col min="12294" max="12294" width="9.28515625" customWidth="1"/>
    <col min="12545" max="12545" width="4" customWidth="1"/>
    <col min="12546" max="12546" width="18.28515625" customWidth="1"/>
    <col min="12547" max="12547" width="52.42578125" customWidth="1"/>
    <col min="12548" max="12548" width="5.5703125" customWidth="1"/>
    <col min="12549" max="12549" width="7.140625" customWidth="1"/>
    <col min="12550" max="12550" width="9.28515625" customWidth="1"/>
    <col min="12801" max="12801" width="4" customWidth="1"/>
    <col min="12802" max="12802" width="18.28515625" customWidth="1"/>
    <col min="12803" max="12803" width="52.42578125" customWidth="1"/>
    <col min="12804" max="12804" width="5.5703125" customWidth="1"/>
    <col min="12805" max="12805" width="7.140625" customWidth="1"/>
    <col min="12806" max="12806" width="9.28515625" customWidth="1"/>
    <col min="13057" max="13057" width="4" customWidth="1"/>
    <col min="13058" max="13058" width="18.28515625" customWidth="1"/>
    <col min="13059" max="13059" width="52.42578125" customWidth="1"/>
    <col min="13060" max="13060" width="5.5703125" customWidth="1"/>
    <col min="13061" max="13061" width="7.140625" customWidth="1"/>
    <col min="13062" max="13062" width="9.28515625" customWidth="1"/>
    <col min="13313" max="13313" width="4" customWidth="1"/>
    <col min="13314" max="13314" width="18.28515625" customWidth="1"/>
    <col min="13315" max="13315" width="52.42578125" customWidth="1"/>
    <col min="13316" max="13316" width="5.5703125" customWidth="1"/>
    <col min="13317" max="13317" width="7.140625" customWidth="1"/>
    <col min="13318" max="13318" width="9.28515625" customWidth="1"/>
    <col min="13569" max="13569" width="4" customWidth="1"/>
    <col min="13570" max="13570" width="18.28515625" customWidth="1"/>
    <col min="13571" max="13571" width="52.42578125" customWidth="1"/>
    <col min="13572" max="13572" width="5.5703125" customWidth="1"/>
    <col min="13573" max="13573" width="7.140625" customWidth="1"/>
    <col min="13574" max="13574" width="9.28515625" customWidth="1"/>
    <col min="13825" max="13825" width="4" customWidth="1"/>
    <col min="13826" max="13826" width="18.28515625" customWidth="1"/>
    <col min="13827" max="13827" width="52.42578125" customWidth="1"/>
    <col min="13828" max="13828" width="5.5703125" customWidth="1"/>
    <col min="13829" max="13829" width="7.140625" customWidth="1"/>
    <col min="13830" max="13830" width="9.28515625" customWidth="1"/>
    <col min="14081" max="14081" width="4" customWidth="1"/>
    <col min="14082" max="14082" width="18.28515625" customWidth="1"/>
    <col min="14083" max="14083" width="52.42578125" customWidth="1"/>
    <col min="14084" max="14084" width="5.5703125" customWidth="1"/>
    <col min="14085" max="14085" width="7.140625" customWidth="1"/>
    <col min="14086" max="14086" width="9.28515625" customWidth="1"/>
    <col min="14337" max="14337" width="4" customWidth="1"/>
    <col min="14338" max="14338" width="18.28515625" customWidth="1"/>
    <col min="14339" max="14339" width="52.42578125" customWidth="1"/>
    <col min="14340" max="14340" width="5.5703125" customWidth="1"/>
    <col min="14341" max="14341" width="7.140625" customWidth="1"/>
    <col min="14342" max="14342" width="9.28515625" customWidth="1"/>
    <col min="14593" max="14593" width="4" customWidth="1"/>
    <col min="14594" max="14594" width="18.28515625" customWidth="1"/>
    <col min="14595" max="14595" width="52.42578125" customWidth="1"/>
    <col min="14596" max="14596" width="5.5703125" customWidth="1"/>
    <col min="14597" max="14597" width="7.140625" customWidth="1"/>
    <col min="14598" max="14598" width="9.28515625" customWidth="1"/>
    <col min="14849" max="14849" width="4" customWidth="1"/>
    <col min="14850" max="14850" width="18.28515625" customWidth="1"/>
    <col min="14851" max="14851" width="52.42578125" customWidth="1"/>
    <col min="14852" max="14852" width="5.5703125" customWidth="1"/>
    <col min="14853" max="14853" width="7.140625" customWidth="1"/>
    <col min="14854" max="14854" width="9.28515625" customWidth="1"/>
    <col min="15105" max="15105" width="4" customWidth="1"/>
    <col min="15106" max="15106" width="18.28515625" customWidth="1"/>
    <col min="15107" max="15107" width="52.42578125" customWidth="1"/>
    <col min="15108" max="15108" width="5.5703125" customWidth="1"/>
    <col min="15109" max="15109" width="7.140625" customWidth="1"/>
    <col min="15110" max="15110" width="9.28515625" customWidth="1"/>
    <col min="15361" max="15361" width="4" customWidth="1"/>
    <col min="15362" max="15362" width="18.28515625" customWidth="1"/>
    <col min="15363" max="15363" width="52.42578125" customWidth="1"/>
    <col min="15364" max="15364" width="5.5703125" customWidth="1"/>
    <col min="15365" max="15365" width="7.140625" customWidth="1"/>
    <col min="15366" max="15366" width="9.28515625" customWidth="1"/>
    <col min="15617" max="15617" width="4" customWidth="1"/>
    <col min="15618" max="15618" width="18.28515625" customWidth="1"/>
    <col min="15619" max="15619" width="52.42578125" customWidth="1"/>
    <col min="15620" max="15620" width="5.5703125" customWidth="1"/>
    <col min="15621" max="15621" width="7.140625" customWidth="1"/>
    <col min="15622" max="15622" width="9.28515625" customWidth="1"/>
    <col min="15873" max="15873" width="4" customWidth="1"/>
    <col min="15874" max="15874" width="18.28515625" customWidth="1"/>
    <col min="15875" max="15875" width="52.42578125" customWidth="1"/>
    <col min="15876" max="15876" width="5.5703125" customWidth="1"/>
    <col min="15877" max="15877" width="7.140625" customWidth="1"/>
    <col min="15878" max="15878" width="9.28515625" customWidth="1"/>
    <col min="16129" max="16129" width="4" customWidth="1"/>
    <col min="16130" max="16130" width="18.28515625" customWidth="1"/>
    <col min="16131" max="16131" width="52.42578125" customWidth="1"/>
    <col min="16132" max="16132" width="5.5703125" customWidth="1"/>
    <col min="16133" max="16133" width="7.140625" customWidth="1"/>
    <col min="16134" max="16134" width="9.28515625" customWidth="1"/>
  </cols>
  <sheetData>
    <row r="1" spans="1:6" x14ac:dyDescent="0.25">
      <c r="F1" s="161" t="s">
        <v>169</v>
      </c>
    </row>
    <row r="2" spans="1:6" x14ac:dyDescent="0.25">
      <c r="F2" s="162" t="s">
        <v>170</v>
      </c>
    </row>
    <row r="3" spans="1:6" x14ac:dyDescent="0.25">
      <c r="F3" s="162" t="s">
        <v>171</v>
      </c>
    </row>
    <row r="4" spans="1:6" x14ac:dyDescent="0.25">
      <c r="F4" s="163" t="s">
        <v>172</v>
      </c>
    </row>
    <row r="5" spans="1:6" ht="18" x14ac:dyDescent="0.25">
      <c r="A5" s="251" t="s">
        <v>173</v>
      </c>
      <c r="B5" s="251"/>
      <c r="C5" s="251"/>
      <c r="D5" s="251"/>
      <c r="E5" s="251"/>
      <c r="F5" s="251"/>
    </row>
    <row r="6" spans="1:6" x14ac:dyDescent="0.25">
      <c r="A6" s="164" t="s">
        <v>174</v>
      </c>
    </row>
    <row r="7" spans="1:6" ht="15.75" thickBot="1" x14ac:dyDescent="0.3">
      <c r="A7" s="166" t="s">
        <v>175</v>
      </c>
    </row>
    <row r="8" spans="1:6" s="159" customFormat="1" ht="12.75" thickBot="1" x14ac:dyDescent="0.25">
      <c r="A8" s="167" t="s">
        <v>176</v>
      </c>
      <c r="B8" s="168" t="s">
        <v>177</v>
      </c>
      <c r="C8" s="168" t="s">
        <v>178</v>
      </c>
      <c r="D8" s="169" t="s">
        <v>70</v>
      </c>
      <c r="E8" s="169" t="s">
        <v>179</v>
      </c>
      <c r="F8" s="170" t="s">
        <v>180</v>
      </c>
    </row>
    <row r="9" spans="1:6" ht="72.75" x14ac:dyDescent="0.25">
      <c r="A9" s="171" t="s">
        <v>181</v>
      </c>
      <c r="B9" s="172" t="s">
        <v>182</v>
      </c>
      <c r="C9" s="173" t="s">
        <v>183</v>
      </c>
      <c r="D9" s="174">
        <v>7</v>
      </c>
      <c r="E9" s="175">
        <v>0</v>
      </c>
      <c r="F9" s="176">
        <f t="shared" ref="F9:F22" si="0">D9*E9</f>
        <v>0</v>
      </c>
    </row>
    <row r="10" spans="1:6" ht="36.75" x14ac:dyDescent="0.25">
      <c r="A10" s="177" t="s">
        <v>184</v>
      </c>
      <c r="B10" s="178" t="s">
        <v>185</v>
      </c>
      <c r="C10" s="179" t="s">
        <v>186</v>
      </c>
      <c r="D10" s="180">
        <v>7</v>
      </c>
      <c r="E10" s="181">
        <v>0</v>
      </c>
      <c r="F10" s="182">
        <f t="shared" si="0"/>
        <v>0</v>
      </c>
    </row>
    <row r="11" spans="1:6" ht="36.75" x14ac:dyDescent="0.25">
      <c r="A11" s="177" t="s">
        <v>187</v>
      </c>
      <c r="B11" s="178" t="s">
        <v>188</v>
      </c>
      <c r="C11" s="179" t="s">
        <v>189</v>
      </c>
      <c r="D11" s="180">
        <v>7</v>
      </c>
      <c r="E11" s="181">
        <v>0</v>
      </c>
      <c r="F11" s="182">
        <f t="shared" si="0"/>
        <v>0</v>
      </c>
    </row>
    <row r="12" spans="1:6" ht="24.75" x14ac:dyDescent="0.25">
      <c r="A12" s="177" t="s">
        <v>190</v>
      </c>
      <c r="B12" s="178" t="s">
        <v>191</v>
      </c>
      <c r="C12" s="179" t="s">
        <v>192</v>
      </c>
      <c r="D12" s="180">
        <v>2</v>
      </c>
      <c r="E12" s="181">
        <v>0</v>
      </c>
      <c r="F12" s="182">
        <f t="shared" si="0"/>
        <v>0</v>
      </c>
    </row>
    <row r="13" spans="1:6" ht="48.75" x14ac:dyDescent="0.25">
      <c r="A13" s="177" t="s">
        <v>193</v>
      </c>
      <c r="B13" s="178" t="s">
        <v>194</v>
      </c>
      <c r="C13" s="179" t="s">
        <v>195</v>
      </c>
      <c r="D13" s="180">
        <v>6</v>
      </c>
      <c r="E13" s="181">
        <v>0</v>
      </c>
      <c r="F13" s="182">
        <f t="shared" si="0"/>
        <v>0</v>
      </c>
    </row>
    <row r="14" spans="1:6" ht="24.75" x14ac:dyDescent="0.25">
      <c r="A14" s="177" t="s">
        <v>196</v>
      </c>
      <c r="B14" s="178" t="s">
        <v>197</v>
      </c>
      <c r="C14" s="179" t="s">
        <v>198</v>
      </c>
      <c r="D14" s="180">
        <v>4</v>
      </c>
      <c r="E14" s="181">
        <v>0</v>
      </c>
      <c r="F14" s="182">
        <f t="shared" si="0"/>
        <v>0</v>
      </c>
    </row>
    <row r="15" spans="1:6" ht="48.75" x14ac:dyDescent="0.25">
      <c r="A15" s="177" t="s">
        <v>199</v>
      </c>
      <c r="B15" s="178" t="s">
        <v>200</v>
      </c>
      <c r="C15" s="179" t="s">
        <v>201</v>
      </c>
      <c r="D15" s="180">
        <v>6</v>
      </c>
      <c r="E15" s="181">
        <v>0</v>
      </c>
      <c r="F15" s="182">
        <f t="shared" si="0"/>
        <v>0</v>
      </c>
    </row>
    <row r="16" spans="1:6" ht="36.75" x14ac:dyDescent="0.25">
      <c r="A16" s="177" t="s">
        <v>202</v>
      </c>
      <c r="B16" s="178" t="s">
        <v>203</v>
      </c>
      <c r="C16" s="179" t="s">
        <v>204</v>
      </c>
      <c r="D16" s="180">
        <v>2</v>
      </c>
      <c r="E16" s="181">
        <v>0</v>
      </c>
      <c r="F16" s="182">
        <f t="shared" si="0"/>
        <v>0</v>
      </c>
    </row>
    <row r="17" spans="1:8" ht="36.75" x14ac:dyDescent="0.25">
      <c r="A17" s="177" t="s">
        <v>205</v>
      </c>
      <c r="B17" s="178" t="s">
        <v>203</v>
      </c>
      <c r="C17" s="179" t="s">
        <v>206</v>
      </c>
      <c r="D17" s="180">
        <v>3</v>
      </c>
      <c r="E17" s="181">
        <v>0</v>
      </c>
      <c r="F17" s="182">
        <f t="shared" si="0"/>
        <v>0</v>
      </c>
    </row>
    <row r="18" spans="1:8" ht="36.75" x14ac:dyDescent="0.25">
      <c r="A18" s="177" t="s">
        <v>207</v>
      </c>
      <c r="B18" s="178" t="s">
        <v>203</v>
      </c>
      <c r="C18" s="179" t="s">
        <v>208</v>
      </c>
      <c r="D18" s="180">
        <v>2</v>
      </c>
      <c r="E18" s="181">
        <v>0</v>
      </c>
      <c r="F18" s="182">
        <f t="shared" si="0"/>
        <v>0</v>
      </c>
    </row>
    <row r="19" spans="1:8" x14ac:dyDescent="0.25">
      <c r="A19" s="177" t="s">
        <v>209</v>
      </c>
      <c r="B19" s="178" t="s">
        <v>210</v>
      </c>
      <c r="C19" s="179" t="s">
        <v>211</v>
      </c>
      <c r="D19" s="180">
        <v>1</v>
      </c>
      <c r="E19" s="181">
        <v>0</v>
      </c>
      <c r="F19" s="182">
        <f t="shared" si="0"/>
        <v>0</v>
      </c>
    </row>
    <row r="20" spans="1:8" ht="24.75" x14ac:dyDescent="0.25">
      <c r="A20" s="177" t="s">
        <v>19</v>
      </c>
      <c r="B20" s="178" t="s">
        <v>212</v>
      </c>
      <c r="C20" s="179" t="s">
        <v>213</v>
      </c>
      <c r="D20" s="180">
        <v>6</v>
      </c>
      <c r="E20" s="181">
        <v>0</v>
      </c>
      <c r="F20" s="182">
        <f t="shared" si="0"/>
        <v>0</v>
      </c>
    </row>
    <row r="21" spans="1:8" ht="25.5" thickBot="1" x14ac:dyDescent="0.3">
      <c r="A21" s="183" t="s">
        <v>214</v>
      </c>
      <c r="B21" s="184" t="s">
        <v>215</v>
      </c>
      <c r="C21" s="185" t="s">
        <v>216</v>
      </c>
      <c r="D21" s="186">
        <v>3</v>
      </c>
      <c r="E21" s="187">
        <v>0</v>
      </c>
      <c r="F21" s="188">
        <f t="shared" si="0"/>
        <v>0</v>
      </c>
    </row>
    <row r="22" spans="1:8" ht="15.75" thickBot="1" x14ac:dyDescent="0.3">
      <c r="A22" s="189" t="s">
        <v>217</v>
      </c>
      <c r="B22" s="190" t="s">
        <v>218</v>
      </c>
      <c r="C22" s="179" t="s">
        <v>219</v>
      </c>
      <c r="D22" s="191">
        <v>1</v>
      </c>
      <c r="E22" s="181">
        <v>0</v>
      </c>
      <c r="F22" s="188">
        <f t="shared" si="0"/>
        <v>0</v>
      </c>
    </row>
    <row r="23" spans="1:8" ht="15.75" thickBot="1" x14ac:dyDescent="0.3">
      <c r="A23" s="189"/>
      <c r="B23" s="190"/>
      <c r="C23" s="192"/>
      <c r="D23" s="191"/>
      <c r="E23" s="193"/>
      <c r="F23" s="194"/>
    </row>
    <row r="24" spans="1:8" ht="30.75" customHeight="1" thickBot="1" x14ac:dyDescent="0.3">
      <c r="A24" s="252" t="s">
        <v>220</v>
      </c>
      <c r="B24" s="253"/>
      <c r="C24" s="253"/>
      <c r="D24" s="253"/>
      <c r="E24" s="253"/>
      <c r="F24" s="254"/>
      <c r="H24" s="195"/>
    </row>
    <row r="25" spans="1:8" ht="15.75" thickBot="1" x14ac:dyDescent="0.3">
      <c r="A25" s="255" t="s">
        <v>221</v>
      </c>
      <c r="B25" s="256"/>
      <c r="C25" s="256"/>
      <c r="D25" s="256"/>
      <c r="E25" s="257"/>
      <c r="F25" s="196">
        <f>SUM(F9:F22)</f>
        <v>0</v>
      </c>
    </row>
    <row r="26" spans="1:8" s="198" customFormat="1" ht="12" x14ac:dyDescent="0.2">
      <c r="A26" s="197" t="s">
        <v>222</v>
      </c>
      <c r="E26" s="199"/>
      <c r="F26" s="200"/>
    </row>
    <row r="27" spans="1:8" s="198" customFormat="1" ht="12" x14ac:dyDescent="0.2">
      <c r="A27" s="201" t="s">
        <v>223</v>
      </c>
      <c r="E27" s="199"/>
      <c r="F27" s="200"/>
    </row>
    <row r="28" spans="1:8" s="198" customFormat="1" ht="12" x14ac:dyDescent="0.2">
      <c r="A28" s="201" t="s">
        <v>224</v>
      </c>
      <c r="E28" s="199"/>
      <c r="F28" s="200"/>
    </row>
    <row r="29" spans="1:8" s="198" customFormat="1" ht="12" x14ac:dyDescent="0.2">
      <c r="A29" s="195"/>
      <c r="E29" s="199"/>
      <c r="F29" s="200"/>
    </row>
    <row r="30" spans="1:8" s="198" customFormat="1" ht="12" x14ac:dyDescent="0.2">
      <c r="A30" s="195"/>
      <c r="B30" s="198" t="s">
        <v>225</v>
      </c>
      <c r="E30" s="199"/>
      <c r="F30" s="200"/>
    </row>
    <row r="31" spans="1:8" s="198" customFormat="1" ht="12" x14ac:dyDescent="0.2">
      <c r="A31" s="195"/>
      <c r="B31" s="198" t="s">
        <v>226</v>
      </c>
      <c r="E31" s="199"/>
      <c r="F31" s="200"/>
    </row>
    <row r="32" spans="1:8" s="198" customFormat="1" ht="12" x14ac:dyDescent="0.2">
      <c r="A32" s="195"/>
      <c r="B32" s="198" t="s">
        <v>227</v>
      </c>
      <c r="E32" s="199"/>
      <c r="F32" s="200"/>
    </row>
    <row r="33" spans="1:6" s="198" customFormat="1" ht="12" x14ac:dyDescent="0.2">
      <c r="A33" s="195"/>
      <c r="E33" s="199"/>
      <c r="F33" s="200"/>
    </row>
    <row r="34" spans="1:6" x14ac:dyDescent="0.25">
      <c r="A34" s="202"/>
    </row>
  </sheetData>
  <mergeCells count="3">
    <mergeCell ref="A5:F5"/>
    <mergeCell ref="A24:F24"/>
    <mergeCell ref="A25:E25"/>
  </mergeCells>
  <hyperlinks>
    <hyperlink ref="F4" r:id="rId1"/>
  </hyperlinks>
  <pageMargins left="0.31496062992125984" right="0.31496062992125984" top="0.78740157480314965" bottom="0.78740157480314965" header="0.31496062992125984" footer="0.31496062992125984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selection activeCell="L35" sqref="L35"/>
    </sheetView>
  </sheetViews>
  <sheetFormatPr defaultRowHeight="14.25" x14ac:dyDescent="0.2"/>
  <cols>
    <col min="1" max="1" width="4.85546875" style="144" customWidth="1"/>
    <col min="2" max="2" width="10.7109375" style="144" customWidth="1"/>
    <col min="3" max="3" width="38.85546875" style="144" customWidth="1"/>
    <col min="4" max="4" width="4.5703125" style="144" customWidth="1"/>
    <col min="5" max="5" width="7.85546875" style="144" customWidth="1"/>
    <col min="6" max="6" width="11.42578125" style="144" customWidth="1"/>
    <col min="7" max="7" width="16.85546875" style="144" customWidth="1"/>
    <col min="8" max="9" width="1.7109375" style="144" customWidth="1"/>
    <col min="10" max="10" width="5.7109375" style="144" customWidth="1"/>
    <col min="11" max="11" width="9" style="144" bestFit="1" customWidth="1"/>
    <col min="12" max="16384" width="9.140625" style="144"/>
  </cols>
  <sheetData>
    <row r="1" spans="1:11" ht="24.95" customHeight="1" x14ac:dyDescent="0.2">
      <c r="A1" s="248">
        <v>33251</v>
      </c>
      <c r="B1" s="248"/>
      <c r="C1" s="248" t="s">
        <v>168</v>
      </c>
      <c r="D1" s="248"/>
      <c r="E1" s="248"/>
      <c r="F1" s="248"/>
      <c r="G1" s="248"/>
      <c r="H1" s="145"/>
      <c r="I1" s="145"/>
      <c r="J1" s="145"/>
      <c r="K1" s="145"/>
    </row>
    <row r="2" spans="1:11" ht="24.95" customHeight="1" x14ac:dyDescent="0.2">
      <c r="A2" s="249" t="s">
        <v>144</v>
      </c>
      <c r="B2" s="249"/>
      <c r="C2" s="250" t="s">
        <v>167</v>
      </c>
      <c r="D2" s="250"/>
      <c r="E2" s="250"/>
      <c r="F2" s="250"/>
      <c r="G2" s="250"/>
      <c r="H2" s="145"/>
      <c r="I2" s="145"/>
      <c r="J2" s="145"/>
      <c r="K2" s="145"/>
    </row>
    <row r="3" spans="1:11" ht="15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ht="15" x14ac:dyDescent="0.2">
      <c r="A4" s="242"/>
      <c r="B4" s="243"/>
      <c r="C4" s="243" t="s">
        <v>121</v>
      </c>
      <c r="D4" s="243"/>
      <c r="E4" s="243"/>
      <c r="F4" s="243"/>
      <c r="G4" s="244"/>
      <c r="H4" s="145"/>
      <c r="I4" s="145"/>
      <c r="J4" s="145"/>
      <c r="K4" s="145"/>
    </row>
    <row r="5" spans="1:11" ht="15" x14ac:dyDescent="0.2">
      <c r="A5" s="157" t="s">
        <v>120</v>
      </c>
      <c r="B5" s="157" t="s">
        <v>119</v>
      </c>
      <c r="C5" s="157" t="s">
        <v>118</v>
      </c>
      <c r="D5" s="157" t="s">
        <v>117</v>
      </c>
      <c r="E5" s="157" t="s">
        <v>116</v>
      </c>
      <c r="F5" s="157" t="s">
        <v>115</v>
      </c>
      <c r="G5" s="157" t="s">
        <v>114</v>
      </c>
      <c r="H5" s="145"/>
      <c r="I5" s="145"/>
      <c r="J5" s="145"/>
      <c r="K5" s="145"/>
    </row>
    <row r="6" spans="1:11" ht="15" x14ac:dyDescent="0.2">
      <c r="A6" s="245"/>
      <c r="B6" s="245"/>
      <c r="C6" s="239" t="s">
        <v>159</v>
      </c>
      <c r="D6" s="239"/>
      <c r="E6" s="239"/>
      <c r="F6" s="239"/>
      <c r="G6" s="239"/>
      <c r="H6" s="145"/>
      <c r="I6" s="145"/>
      <c r="J6" s="145"/>
      <c r="K6" s="145"/>
    </row>
    <row r="7" spans="1:11" ht="15" x14ac:dyDescent="0.2">
      <c r="A7" s="154">
        <v>1</v>
      </c>
      <c r="B7" s="155"/>
      <c r="C7" s="155" t="s">
        <v>166</v>
      </c>
      <c r="D7" s="154" t="s">
        <v>70</v>
      </c>
      <c r="E7" s="153">
        <v>23</v>
      </c>
      <c r="F7" s="152">
        <v>0</v>
      </c>
      <c r="G7" s="151">
        <f t="shared" ref="G7:G13" si="0">F7*E7</f>
        <v>0</v>
      </c>
      <c r="H7" s="145"/>
      <c r="I7" s="145"/>
    </row>
    <row r="8" spans="1:11" ht="15" x14ac:dyDescent="0.2">
      <c r="A8" s="154">
        <v>2</v>
      </c>
      <c r="B8" s="155"/>
      <c r="C8" s="155" t="s">
        <v>165</v>
      </c>
      <c r="D8" s="154" t="s">
        <v>70</v>
      </c>
      <c r="E8" s="153">
        <v>1</v>
      </c>
      <c r="F8" s="152">
        <v>0</v>
      </c>
      <c r="G8" s="151">
        <f t="shared" si="0"/>
        <v>0</v>
      </c>
      <c r="H8" s="145"/>
      <c r="I8" s="145"/>
    </row>
    <row r="9" spans="1:11" ht="15" x14ac:dyDescent="0.2">
      <c r="A9" s="154">
        <v>3</v>
      </c>
      <c r="B9" s="155"/>
      <c r="C9" s="155" t="s">
        <v>164</v>
      </c>
      <c r="D9" s="154" t="s">
        <v>70</v>
      </c>
      <c r="E9" s="153">
        <v>1</v>
      </c>
      <c r="F9" s="152">
        <v>0</v>
      </c>
      <c r="G9" s="151">
        <f t="shared" si="0"/>
        <v>0</v>
      </c>
      <c r="H9" s="145"/>
      <c r="I9" s="145"/>
    </row>
    <row r="10" spans="1:11" ht="15" x14ac:dyDescent="0.2">
      <c r="A10" s="154">
        <v>4</v>
      </c>
      <c r="B10" s="155"/>
      <c r="C10" s="155" t="s">
        <v>163</v>
      </c>
      <c r="D10" s="154" t="s">
        <v>70</v>
      </c>
      <c r="E10" s="153">
        <v>1</v>
      </c>
      <c r="F10" s="152">
        <v>0</v>
      </c>
      <c r="G10" s="151">
        <f t="shared" si="0"/>
        <v>0</v>
      </c>
      <c r="H10" s="145"/>
      <c r="I10" s="145"/>
    </row>
    <row r="11" spans="1:11" ht="15" x14ac:dyDescent="0.2">
      <c r="A11" s="154">
        <v>5</v>
      </c>
      <c r="B11" s="155"/>
      <c r="C11" s="155" t="s">
        <v>162</v>
      </c>
      <c r="D11" s="154" t="s">
        <v>70</v>
      </c>
      <c r="E11" s="153">
        <v>3</v>
      </c>
      <c r="F11" s="152">
        <v>0</v>
      </c>
      <c r="G11" s="151">
        <f t="shared" si="0"/>
        <v>0</v>
      </c>
      <c r="H11" s="145"/>
      <c r="I11" s="145"/>
    </row>
    <row r="12" spans="1:11" ht="15" x14ac:dyDescent="0.2">
      <c r="A12" s="154">
        <v>6</v>
      </c>
      <c r="B12" s="155"/>
      <c r="C12" s="155" t="s">
        <v>161</v>
      </c>
      <c r="D12" s="154" t="s">
        <v>70</v>
      </c>
      <c r="E12" s="153">
        <v>7</v>
      </c>
      <c r="F12" s="152">
        <v>0</v>
      </c>
      <c r="G12" s="151">
        <f t="shared" si="0"/>
        <v>0</v>
      </c>
      <c r="H12" s="145"/>
      <c r="I12" s="145"/>
    </row>
    <row r="13" spans="1:11" ht="15" x14ac:dyDescent="0.2">
      <c r="A13" s="154">
        <v>7</v>
      </c>
      <c r="B13" s="155"/>
      <c r="C13" s="155" t="s">
        <v>160</v>
      </c>
      <c r="D13" s="154" t="s">
        <v>70</v>
      </c>
      <c r="E13" s="153">
        <v>1</v>
      </c>
      <c r="F13" s="152">
        <v>0</v>
      </c>
      <c r="G13" s="151">
        <f t="shared" si="0"/>
        <v>0</v>
      </c>
      <c r="H13" s="145"/>
      <c r="I13" s="145"/>
    </row>
    <row r="14" spans="1:11" ht="15" x14ac:dyDescent="0.2">
      <c r="A14" s="150"/>
      <c r="B14" s="150" t="s">
        <v>65</v>
      </c>
      <c r="C14" s="240" t="s">
        <v>159</v>
      </c>
      <c r="D14" s="241"/>
      <c r="E14" s="241"/>
      <c r="F14" s="241"/>
      <c r="G14" s="149">
        <f>SUM(G7:G13)</f>
        <v>0</v>
      </c>
      <c r="H14" s="145"/>
      <c r="I14" s="145"/>
      <c r="J14" s="145"/>
      <c r="K14" s="145"/>
    </row>
    <row r="15" spans="1:11" ht="15" x14ac:dyDescent="0.2">
      <c r="A15" s="245"/>
      <c r="B15" s="245"/>
      <c r="C15" s="239" t="s">
        <v>157</v>
      </c>
      <c r="D15" s="239"/>
      <c r="E15" s="239"/>
      <c r="F15" s="239"/>
      <c r="G15" s="239"/>
      <c r="H15" s="145"/>
      <c r="I15" s="145"/>
      <c r="J15" s="145"/>
      <c r="K15" s="145"/>
    </row>
    <row r="16" spans="1:11" ht="15" x14ac:dyDescent="0.2">
      <c r="A16" s="154">
        <v>8</v>
      </c>
      <c r="B16" s="155"/>
      <c r="C16" s="155" t="s">
        <v>158</v>
      </c>
      <c r="D16" s="154" t="s">
        <v>70</v>
      </c>
      <c r="E16" s="153">
        <v>1</v>
      </c>
      <c r="F16" s="152">
        <v>0</v>
      </c>
      <c r="G16" s="151">
        <f>F16*E16</f>
        <v>0</v>
      </c>
      <c r="H16" s="145"/>
      <c r="I16" s="145"/>
    </row>
    <row r="17" spans="1:11" ht="15" x14ac:dyDescent="0.2">
      <c r="A17" s="150"/>
      <c r="B17" s="150" t="s">
        <v>65</v>
      </c>
      <c r="C17" s="240" t="s">
        <v>157</v>
      </c>
      <c r="D17" s="241"/>
      <c r="E17" s="241"/>
      <c r="F17" s="241"/>
      <c r="G17" s="149">
        <f>SUM(G16:G16)</f>
        <v>0</v>
      </c>
      <c r="H17" s="145"/>
      <c r="I17" s="145"/>
      <c r="J17" s="145"/>
      <c r="K17" s="145"/>
    </row>
    <row r="18" spans="1:11" ht="15" x14ac:dyDescent="0.2">
      <c r="A18" s="148"/>
      <c r="B18" s="148" t="s">
        <v>65</v>
      </c>
      <c r="C18" s="246" t="s">
        <v>121</v>
      </c>
      <c r="D18" s="241"/>
      <c r="E18" s="241"/>
      <c r="F18" s="241"/>
      <c r="G18" s="147">
        <f>+G14+G17</f>
        <v>0</v>
      </c>
      <c r="H18" s="145"/>
      <c r="I18" s="145"/>
      <c r="J18" s="145"/>
      <c r="K18" s="145"/>
    </row>
    <row r="19" spans="1:11" ht="15" x14ac:dyDescent="0.2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5" x14ac:dyDescent="0.2">
      <c r="A20" s="242"/>
      <c r="B20" s="243"/>
      <c r="C20" s="243" t="s">
        <v>64</v>
      </c>
      <c r="D20" s="243"/>
      <c r="E20" s="243"/>
      <c r="F20" s="243"/>
      <c r="G20" s="244"/>
      <c r="H20" s="145"/>
      <c r="I20" s="145"/>
      <c r="J20" s="145"/>
      <c r="K20" s="145"/>
    </row>
    <row r="21" spans="1:11" ht="15" x14ac:dyDescent="0.2">
      <c r="A21" s="157" t="s">
        <v>120</v>
      </c>
      <c r="B21" s="157" t="s">
        <v>119</v>
      </c>
      <c r="C21" s="157" t="s">
        <v>118</v>
      </c>
      <c r="D21" s="157" t="s">
        <v>117</v>
      </c>
      <c r="E21" s="157" t="s">
        <v>116</v>
      </c>
      <c r="F21" s="157" t="s">
        <v>115</v>
      </c>
      <c r="G21" s="157" t="s">
        <v>114</v>
      </c>
      <c r="H21" s="145"/>
      <c r="I21" s="145"/>
      <c r="J21" s="145"/>
      <c r="K21" s="145"/>
    </row>
    <row r="22" spans="1:11" ht="15" x14ac:dyDescent="0.2">
      <c r="A22" s="245"/>
      <c r="B22" s="245"/>
      <c r="C22" s="239" t="s">
        <v>146</v>
      </c>
      <c r="D22" s="239"/>
      <c r="E22" s="239"/>
      <c r="F22" s="239"/>
      <c r="G22" s="239"/>
      <c r="H22" s="145"/>
      <c r="I22" s="145"/>
      <c r="J22" s="145"/>
      <c r="K22" s="145"/>
    </row>
    <row r="23" spans="1:11" ht="15" x14ac:dyDescent="0.2">
      <c r="A23" s="154">
        <v>9</v>
      </c>
      <c r="B23" s="155"/>
      <c r="C23" s="155" t="s">
        <v>156</v>
      </c>
      <c r="D23" s="154" t="s">
        <v>70</v>
      </c>
      <c r="E23" s="153">
        <v>24</v>
      </c>
      <c r="F23" s="152">
        <v>0</v>
      </c>
      <c r="G23" s="151">
        <f t="shared" ref="G23:G31" si="1">F23*E23</f>
        <v>0</v>
      </c>
      <c r="H23" s="145"/>
      <c r="I23" s="145"/>
    </row>
    <row r="24" spans="1:11" ht="15" x14ac:dyDescent="0.2">
      <c r="A24" s="154">
        <v>10</v>
      </c>
      <c r="B24" s="155"/>
      <c r="C24" s="155" t="s">
        <v>155</v>
      </c>
      <c r="D24" s="154" t="s">
        <v>70</v>
      </c>
      <c r="E24" s="153">
        <v>2</v>
      </c>
      <c r="F24" s="152">
        <v>0</v>
      </c>
      <c r="G24" s="151">
        <f t="shared" si="1"/>
        <v>0</v>
      </c>
      <c r="H24" s="145"/>
      <c r="I24" s="145"/>
    </row>
    <row r="25" spans="1:11" ht="15" x14ac:dyDescent="0.2">
      <c r="A25" s="154">
        <v>11</v>
      </c>
      <c r="B25" s="155"/>
      <c r="C25" s="155" t="s">
        <v>154</v>
      </c>
      <c r="D25" s="154" t="s">
        <v>70</v>
      </c>
      <c r="E25" s="153">
        <v>1</v>
      </c>
      <c r="F25" s="152">
        <v>0</v>
      </c>
      <c r="G25" s="151">
        <f t="shared" si="1"/>
        <v>0</v>
      </c>
      <c r="H25" s="145"/>
      <c r="I25" s="145"/>
    </row>
    <row r="26" spans="1:11" ht="15" x14ac:dyDescent="0.2">
      <c r="A26" s="154">
        <v>12</v>
      </c>
      <c r="B26" s="155"/>
      <c r="C26" s="155" t="s">
        <v>153</v>
      </c>
      <c r="D26" s="154" t="s">
        <v>70</v>
      </c>
      <c r="E26" s="153">
        <v>1</v>
      </c>
      <c r="F26" s="152">
        <v>0</v>
      </c>
      <c r="G26" s="151">
        <f t="shared" si="1"/>
        <v>0</v>
      </c>
      <c r="H26" s="145"/>
      <c r="I26" s="145"/>
    </row>
    <row r="27" spans="1:11" ht="15" x14ac:dyDescent="0.2">
      <c r="A27" s="154">
        <v>13</v>
      </c>
      <c r="B27" s="155"/>
      <c r="C27" s="155" t="s">
        <v>152</v>
      </c>
      <c r="D27" s="154" t="s">
        <v>148</v>
      </c>
      <c r="E27" s="153">
        <v>1</v>
      </c>
      <c r="F27" s="152">
        <v>0</v>
      </c>
      <c r="G27" s="151">
        <f t="shared" si="1"/>
        <v>0</v>
      </c>
      <c r="H27" s="145"/>
      <c r="I27" s="145"/>
    </row>
    <row r="28" spans="1:11" ht="15" x14ac:dyDescent="0.2">
      <c r="A28" s="154">
        <v>14</v>
      </c>
      <c r="B28" s="155"/>
      <c r="C28" s="155" t="s">
        <v>151</v>
      </c>
      <c r="D28" s="154" t="s">
        <v>148</v>
      </c>
      <c r="E28" s="153">
        <v>1</v>
      </c>
      <c r="F28" s="152">
        <v>0</v>
      </c>
      <c r="G28" s="151">
        <f t="shared" si="1"/>
        <v>0</v>
      </c>
      <c r="H28" s="145"/>
      <c r="I28" s="145"/>
    </row>
    <row r="29" spans="1:11" ht="21" x14ac:dyDescent="0.2">
      <c r="A29" s="154">
        <v>15</v>
      </c>
      <c r="B29" s="155"/>
      <c r="C29" s="155" t="s">
        <v>150</v>
      </c>
      <c r="D29" s="154" t="s">
        <v>148</v>
      </c>
      <c r="E29" s="153">
        <v>1</v>
      </c>
      <c r="F29" s="152">
        <v>0</v>
      </c>
      <c r="G29" s="151">
        <f t="shared" si="1"/>
        <v>0</v>
      </c>
      <c r="H29" s="145"/>
      <c r="I29" s="145"/>
    </row>
    <row r="30" spans="1:11" ht="15" x14ac:dyDescent="0.2">
      <c r="A30" s="154">
        <v>16</v>
      </c>
      <c r="B30" s="155"/>
      <c r="C30" s="155" t="s">
        <v>149</v>
      </c>
      <c r="D30" s="154" t="s">
        <v>148</v>
      </c>
      <c r="E30" s="153">
        <v>1</v>
      </c>
      <c r="F30" s="152">
        <v>0</v>
      </c>
      <c r="G30" s="151">
        <f t="shared" si="1"/>
        <v>0</v>
      </c>
      <c r="H30" s="145"/>
      <c r="I30" s="145"/>
    </row>
    <row r="31" spans="1:11" ht="15" x14ac:dyDescent="0.2">
      <c r="A31" s="154">
        <v>17</v>
      </c>
      <c r="B31" s="155"/>
      <c r="C31" s="155" t="s">
        <v>147</v>
      </c>
      <c r="D31" s="154" t="s">
        <v>70</v>
      </c>
      <c r="E31" s="153">
        <v>1</v>
      </c>
      <c r="F31" s="152">
        <v>0</v>
      </c>
      <c r="G31" s="151">
        <f t="shared" si="1"/>
        <v>0</v>
      </c>
      <c r="H31" s="145"/>
      <c r="I31" s="145"/>
    </row>
    <row r="32" spans="1:11" ht="15" x14ac:dyDescent="0.2">
      <c r="A32" s="150"/>
      <c r="B32" s="150" t="s">
        <v>65</v>
      </c>
      <c r="C32" s="240" t="s">
        <v>146</v>
      </c>
      <c r="D32" s="241"/>
      <c r="E32" s="241"/>
      <c r="F32" s="241"/>
      <c r="G32" s="149">
        <f>SUM(G23:G31)</f>
        <v>0</v>
      </c>
      <c r="H32" s="145"/>
      <c r="I32" s="145"/>
      <c r="J32" s="145"/>
      <c r="K32" s="145"/>
    </row>
    <row r="33" spans="1:11" ht="15" x14ac:dyDescent="0.2">
      <c r="A33" s="148"/>
      <c r="B33" s="148" t="s">
        <v>65</v>
      </c>
      <c r="C33" s="246" t="s">
        <v>64</v>
      </c>
      <c r="D33" s="241"/>
      <c r="E33" s="241"/>
      <c r="F33" s="241"/>
      <c r="G33" s="147">
        <f>+G32</f>
        <v>0</v>
      </c>
      <c r="H33" s="145"/>
      <c r="I33" s="145"/>
      <c r="J33" s="145"/>
      <c r="K33" s="145"/>
    </row>
    <row r="34" spans="1:11" ht="15" x14ac:dyDescent="0.2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1:11" ht="15" x14ac:dyDescent="0.2">
      <c r="A35" s="247" t="s">
        <v>63</v>
      </c>
      <c r="B35" s="247"/>
      <c r="C35" s="247"/>
      <c r="D35" s="247"/>
      <c r="E35" s="247"/>
      <c r="F35" s="247"/>
      <c r="G35" s="146">
        <f>+G18+G33</f>
        <v>0</v>
      </c>
      <c r="H35" s="145"/>
    </row>
  </sheetData>
  <mergeCells count="20">
    <mergeCell ref="A6:B6"/>
    <mergeCell ref="C6:G6"/>
    <mergeCell ref="C14:F14"/>
    <mergeCell ref="A1:B1"/>
    <mergeCell ref="C1:G1"/>
    <mergeCell ref="A2:B2"/>
    <mergeCell ref="C2:G2"/>
    <mergeCell ref="A4:B4"/>
    <mergeCell ref="C4:G4"/>
    <mergeCell ref="A15:B15"/>
    <mergeCell ref="C15:G15"/>
    <mergeCell ref="C33:F33"/>
    <mergeCell ref="A35:F35"/>
    <mergeCell ref="C18:F18"/>
    <mergeCell ref="A20:B20"/>
    <mergeCell ref="C20:G20"/>
    <mergeCell ref="A22:B22"/>
    <mergeCell ref="C22:G22"/>
    <mergeCell ref="C32:F32"/>
    <mergeCell ref="C17:F17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21</vt:i4>
      </vt:variant>
    </vt:vector>
  </HeadingPairs>
  <TitlesOfParts>
    <vt:vector size="26" baseType="lpstr">
      <vt:lpstr>Krycí list</vt:lpstr>
      <vt:lpstr>přehled položek</vt:lpstr>
      <vt:lpstr>ELEKTROINSTALACE</vt:lpstr>
      <vt:lpstr>svítidla</vt:lpstr>
      <vt:lpstr>Rozvaděč 3R4S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ELEKTROINSTALACE!Oblast_tisku</vt:lpstr>
      <vt:lpstr>'Krycí list'!Oblast_tisku</vt:lpstr>
      <vt:lpstr>'přehled položek'!Oblast_tisku</vt:lpstr>
      <vt:lpstr>'Rozvaděč 3R4S'!Oblast_tisku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2017-08-09T06:35:29Z</cp:lastPrinted>
  <dcterms:created xsi:type="dcterms:W3CDTF">2015-09-02T08:38:53Z</dcterms:created>
  <dcterms:modified xsi:type="dcterms:W3CDTF">2022-11-23T07:39:19Z</dcterms:modified>
</cp:coreProperties>
</file>