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KB G - Drobne objekty\123 - D36 - stavební úpravy m.č. 213 a 1S35\25 - DVD - 2023_06_13\V - Výkaz výměr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 123 D.1.1.01 Pol" sheetId="13" r:id="rId4"/>
    <sheet name="SO 123 D.1.4.05_1S35 Pol" sheetId="14" r:id="rId5"/>
    <sheet name="SO 123 D.1.4.05_213 Pol" sheetId="15" r:id="rId6"/>
    <sheet name="SO 123 D.1.4.09 Pol" sheetId="16" r:id="rId7"/>
    <sheet name="SO 123 D.1.4.10 Pol" sheetId="17" r:id="rId8"/>
    <sheet name="SO 123 D.1.4.12 Pol" sheetId="18" r:id="rId9"/>
    <sheet name="SO 123 D.1.4.13 Pol" sheetId="19" r:id="rId10"/>
  </sheets>
  <externalReferences>
    <externalReference r:id="rId11"/>
  </externalReferences>
  <definedNames>
    <definedName name="CelkemDPHVypocet" localSheetId="0">Stavba!$H$51</definedName>
    <definedName name="CenaCelkem">Stavba!$G$29</definedName>
    <definedName name="CenaCelkemBezDPH">Stavba!$G$28</definedName>
    <definedName name="CenaCelkemVypocet" localSheetId="0">Stavba!$I$51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Area" localSheetId="2">'00 00 Naklady'!$A$1:$X$32</definedName>
    <definedName name="Print_Area" localSheetId="3">'SO 123 D.1.1.01 Pol'!$A$1:$X$425</definedName>
    <definedName name="Print_Area" localSheetId="4">'SO 123 D.1.4.05_1S35 Pol'!$A$1:$X$105</definedName>
    <definedName name="Print_Area" localSheetId="5">'SO 123 D.1.4.05_213 Pol'!$A$1:$X$73</definedName>
    <definedName name="Print_Area" localSheetId="6">'SO 123 D.1.4.09 Pol'!$A$1:$X$103</definedName>
    <definedName name="Print_Area" localSheetId="7">'SO 123 D.1.4.10 Pol'!$A$1:$X$136</definedName>
    <definedName name="Print_Area" localSheetId="8">'SO 123 D.1.4.12 Pol'!$A$1:$X$69</definedName>
    <definedName name="Print_Area" localSheetId="9">'SO 123 D.1.4.13 Pol'!$A$1:$X$111</definedName>
    <definedName name="Print_Area" localSheetId="0">Stavba!$A$1:$J$105</definedName>
    <definedName name="Print_Titles" localSheetId="2">'00 00 Naklady'!$1:$7</definedName>
    <definedName name="Print_Titles" localSheetId="3">'SO 123 D.1.1.01 Pol'!$1:$7</definedName>
    <definedName name="Print_Titles" localSheetId="4">'SO 123 D.1.4.05_1S35 Pol'!$1:$7</definedName>
    <definedName name="Print_Titles" localSheetId="5">'SO 123 D.1.4.05_213 Pol'!$1:$7</definedName>
    <definedName name="Print_Titles" localSheetId="6">'SO 123 D.1.4.09 Pol'!$1:$7</definedName>
    <definedName name="Print_Titles" localSheetId="7">'SO 123 D.1.4.10 Pol'!$1:$7</definedName>
    <definedName name="Print_Titles" localSheetId="8">'SO 123 D.1.4.12 Pol'!$1:$7</definedName>
    <definedName name="Print_Titles" localSheetId="9">'SO 123 D.1.4.13 Pol'!$1:$7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Stavba!$F$51</definedName>
    <definedName name="ZakladDPHZakl">Stavba!$G$25</definedName>
    <definedName name="ZakladDPHZaklVypocet" localSheetId="0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9" l="1"/>
  <c r="I9" i="19"/>
  <c r="K9" i="19"/>
  <c r="M9" i="19"/>
  <c r="O9" i="19"/>
  <c r="O8" i="19" s="1"/>
  <c r="Q9" i="19"/>
  <c r="V9" i="19"/>
  <c r="G11" i="19"/>
  <c r="M11" i="19" s="1"/>
  <c r="I11" i="19"/>
  <c r="K11" i="19"/>
  <c r="O11" i="19"/>
  <c r="Q11" i="19"/>
  <c r="V11" i="19"/>
  <c r="O13" i="19"/>
  <c r="G14" i="19"/>
  <c r="M14" i="19" s="1"/>
  <c r="M13" i="19" s="1"/>
  <c r="I14" i="19"/>
  <c r="I13" i="19" s="1"/>
  <c r="K14" i="19"/>
  <c r="K13" i="19" s="1"/>
  <c r="O14" i="19"/>
  <c r="Q14" i="19"/>
  <c r="Q13" i="19" s="1"/>
  <c r="V14" i="19"/>
  <c r="V13" i="19" s="1"/>
  <c r="O16" i="19"/>
  <c r="G17" i="19"/>
  <c r="G16" i="19" s="1"/>
  <c r="I87" i="1" s="1"/>
  <c r="I17" i="19"/>
  <c r="I16" i="19" s="1"/>
  <c r="K17" i="19"/>
  <c r="K16" i="19" s="1"/>
  <c r="M17" i="19"/>
  <c r="M16" i="19" s="1"/>
  <c r="O17" i="19"/>
  <c r="Q17" i="19"/>
  <c r="Q16" i="19" s="1"/>
  <c r="V17" i="19"/>
  <c r="V16" i="19" s="1"/>
  <c r="G20" i="19"/>
  <c r="M20" i="19" s="1"/>
  <c r="I20" i="19"/>
  <c r="K20" i="19"/>
  <c r="O20" i="19"/>
  <c r="Q20" i="19"/>
  <c r="V20" i="19"/>
  <c r="G22" i="19"/>
  <c r="M22" i="19" s="1"/>
  <c r="I22" i="19"/>
  <c r="K22" i="19"/>
  <c r="O22" i="19"/>
  <c r="Q22" i="19"/>
  <c r="V22" i="19"/>
  <c r="G24" i="19"/>
  <c r="I24" i="19"/>
  <c r="K24" i="19"/>
  <c r="M24" i="19"/>
  <c r="O24" i="19"/>
  <c r="Q24" i="19"/>
  <c r="V24" i="19"/>
  <c r="G26" i="19"/>
  <c r="M26" i="19" s="1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G34" i="19"/>
  <c r="M34" i="19" s="1"/>
  <c r="I34" i="19"/>
  <c r="K34" i="19"/>
  <c r="O34" i="19"/>
  <c r="Q34" i="19"/>
  <c r="V34" i="19"/>
  <c r="G36" i="19"/>
  <c r="M36" i="19" s="1"/>
  <c r="I36" i="19"/>
  <c r="K36" i="19"/>
  <c r="O36" i="19"/>
  <c r="Q36" i="19"/>
  <c r="V36" i="19"/>
  <c r="G38" i="19"/>
  <c r="M38" i="19" s="1"/>
  <c r="I38" i="19"/>
  <c r="K38" i="19"/>
  <c r="O38" i="19"/>
  <c r="Q38" i="19"/>
  <c r="V38" i="19"/>
  <c r="G40" i="19"/>
  <c r="I40" i="19"/>
  <c r="K40" i="19"/>
  <c r="M40" i="19"/>
  <c r="O40" i="19"/>
  <c r="Q40" i="19"/>
  <c r="V40" i="19"/>
  <c r="G43" i="19"/>
  <c r="M43" i="19" s="1"/>
  <c r="M42" i="19" s="1"/>
  <c r="I43" i="19"/>
  <c r="I42" i="19" s="1"/>
  <c r="K43" i="19"/>
  <c r="K42" i="19" s="1"/>
  <c r="O43" i="19"/>
  <c r="O42" i="19" s="1"/>
  <c r="Q43" i="19"/>
  <c r="Q42" i="19" s="1"/>
  <c r="V43" i="19"/>
  <c r="V42" i="19" s="1"/>
  <c r="G46" i="19"/>
  <c r="I46" i="19"/>
  <c r="K46" i="19"/>
  <c r="M46" i="19"/>
  <c r="O46" i="19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4" i="19"/>
  <c r="I54" i="19"/>
  <c r="K54" i="19"/>
  <c r="M54" i="19"/>
  <c r="O54" i="19"/>
  <c r="Q54" i="19"/>
  <c r="V54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3" i="19"/>
  <c r="G62" i="19" s="1"/>
  <c r="I91" i="1" s="1"/>
  <c r="I63" i="19"/>
  <c r="K63" i="19"/>
  <c r="O63" i="19"/>
  <c r="Q63" i="19"/>
  <c r="V63" i="19"/>
  <c r="G65" i="19"/>
  <c r="I65" i="19"/>
  <c r="K65" i="19"/>
  <c r="M65" i="19"/>
  <c r="O65" i="19"/>
  <c r="Q65" i="19"/>
  <c r="V65" i="19"/>
  <c r="G67" i="19"/>
  <c r="M67" i="19" s="1"/>
  <c r="I67" i="19"/>
  <c r="K67" i="19"/>
  <c r="O67" i="19"/>
  <c r="Q67" i="19"/>
  <c r="V67" i="19"/>
  <c r="G69" i="19"/>
  <c r="M69" i="19" s="1"/>
  <c r="I69" i="19"/>
  <c r="K69" i="19"/>
  <c r="O69" i="19"/>
  <c r="Q69" i="19"/>
  <c r="V69" i="19"/>
  <c r="G72" i="19"/>
  <c r="I72" i="19"/>
  <c r="K72" i="19"/>
  <c r="M72" i="19"/>
  <c r="O72" i="19"/>
  <c r="Q72" i="19"/>
  <c r="V72" i="19"/>
  <c r="G74" i="19"/>
  <c r="M74" i="19" s="1"/>
  <c r="I74" i="19"/>
  <c r="K74" i="19"/>
  <c r="O74" i="19"/>
  <c r="Q74" i="19"/>
  <c r="V74" i="19"/>
  <c r="G76" i="19"/>
  <c r="I76" i="19"/>
  <c r="K76" i="19"/>
  <c r="M76" i="19"/>
  <c r="O76" i="19"/>
  <c r="Q76" i="19"/>
  <c r="V76" i="19"/>
  <c r="G78" i="19"/>
  <c r="M78" i="19" s="1"/>
  <c r="I78" i="19"/>
  <c r="K78" i="19"/>
  <c r="O78" i="19"/>
  <c r="Q78" i="19"/>
  <c r="V78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G84" i="19"/>
  <c r="I84" i="19"/>
  <c r="K84" i="19"/>
  <c r="M84" i="19"/>
  <c r="O84" i="19"/>
  <c r="Q84" i="19"/>
  <c r="V84" i="19"/>
  <c r="G86" i="19"/>
  <c r="M86" i="19" s="1"/>
  <c r="I86" i="19"/>
  <c r="K86" i="19"/>
  <c r="O86" i="19"/>
  <c r="Q86" i="19"/>
  <c r="V86" i="19"/>
  <c r="G88" i="19"/>
  <c r="I88" i="19"/>
  <c r="K88" i="19"/>
  <c r="M88" i="19"/>
  <c r="O88" i="19"/>
  <c r="Q88" i="19"/>
  <c r="V88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6" i="19"/>
  <c r="M96" i="19" s="1"/>
  <c r="I96" i="19"/>
  <c r="K96" i="19"/>
  <c r="O96" i="19"/>
  <c r="Q96" i="19"/>
  <c r="V96" i="19"/>
  <c r="G98" i="19"/>
  <c r="M98" i="19" s="1"/>
  <c r="I98" i="19"/>
  <c r="K98" i="19"/>
  <c r="O98" i="19"/>
  <c r="Q98" i="19"/>
  <c r="V98" i="19"/>
  <c r="G100" i="19"/>
  <c r="I100" i="19"/>
  <c r="K100" i="19"/>
  <c r="M100" i="19"/>
  <c r="O100" i="19"/>
  <c r="Q100" i="19"/>
  <c r="V100" i="19"/>
  <c r="G102" i="19"/>
  <c r="M102" i="19" s="1"/>
  <c r="I102" i="19"/>
  <c r="K102" i="19"/>
  <c r="O102" i="19"/>
  <c r="Q102" i="19"/>
  <c r="V102" i="19"/>
  <c r="G105" i="19"/>
  <c r="I105" i="19"/>
  <c r="K105" i="19"/>
  <c r="K104" i="19" s="1"/>
  <c r="O105" i="19"/>
  <c r="Q105" i="19"/>
  <c r="V105" i="19"/>
  <c r="G107" i="19"/>
  <c r="M107" i="19" s="1"/>
  <c r="I107" i="19"/>
  <c r="I104" i="19" s="1"/>
  <c r="K107" i="19"/>
  <c r="O107" i="19"/>
  <c r="Q107" i="19"/>
  <c r="V107" i="19"/>
  <c r="AE110" i="19"/>
  <c r="F50" i="1" s="1"/>
  <c r="BA59" i="18"/>
  <c r="G10" i="18"/>
  <c r="I10" i="18"/>
  <c r="K10" i="18"/>
  <c r="M10" i="18"/>
  <c r="O10" i="18"/>
  <c r="Q10" i="18"/>
  <c r="V10" i="18"/>
  <c r="G12" i="18"/>
  <c r="M12" i="18" s="1"/>
  <c r="I12" i="18"/>
  <c r="K12" i="18"/>
  <c r="O12" i="18"/>
  <c r="Q12" i="18"/>
  <c r="V12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4" i="18"/>
  <c r="I24" i="18"/>
  <c r="K24" i="18"/>
  <c r="M24" i="18"/>
  <c r="O24" i="18"/>
  <c r="Q24" i="18"/>
  <c r="V24" i="18"/>
  <c r="G26" i="18"/>
  <c r="M26" i="18" s="1"/>
  <c r="I26" i="18"/>
  <c r="K26" i="18"/>
  <c r="O26" i="18"/>
  <c r="Q26" i="18"/>
  <c r="V26" i="18"/>
  <c r="G30" i="18"/>
  <c r="I30" i="18"/>
  <c r="K30" i="18"/>
  <c r="K28" i="18" s="1"/>
  <c r="O30" i="18"/>
  <c r="Q30" i="18"/>
  <c r="V30" i="18"/>
  <c r="G33" i="18"/>
  <c r="M33" i="18" s="1"/>
  <c r="I33" i="18"/>
  <c r="K33" i="18"/>
  <c r="O33" i="18"/>
  <c r="Q33" i="18"/>
  <c r="V33" i="18"/>
  <c r="G35" i="18"/>
  <c r="M35" i="18" s="1"/>
  <c r="I35" i="18"/>
  <c r="K35" i="18"/>
  <c r="O35" i="18"/>
  <c r="Q35" i="18"/>
  <c r="V35" i="18"/>
  <c r="G38" i="18"/>
  <c r="I38" i="18"/>
  <c r="K38" i="18"/>
  <c r="M38" i="18"/>
  <c r="O38" i="18"/>
  <c r="Q38" i="18"/>
  <c r="V38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5" i="18"/>
  <c r="I45" i="18"/>
  <c r="K45" i="18"/>
  <c r="M45" i="18"/>
  <c r="O45" i="18"/>
  <c r="Q45" i="18"/>
  <c r="V45" i="18"/>
  <c r="G47" i="18"/>
  <c r="M47" i="18" s="1"/>
  <c r="I47" i="18"/>
  <c r="K47" i="18"/>
  <c r="O47" i="18"/>
  <c r="Q47" i="18"/>
  <c r="V47" i="18"/>
  <c r="G49" i="18"/>
  <c r="M49" i="18" s="1"/>
  <c r="I49" i="18"/>
  <c r="K49" i="18"/>
  <c r="O49" i="18"/>
  <c r="Q49" i="18"/>
  <c r="V49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61" i="18"/>
  <c r="M61" i="18" s="1"/>
  <c r="I61" i="18"/>
  <c r="K61" i="18"/>
  <c r="O61" i="18"/>
  <c r="Q61" i="18"/>
  <c r="V61" i="18"/>
  <c r="G63" i="18"/>
  <c r="M63" i="18" s="1"/>
  <c r="I63" i="18"/>
  <c r="K63" i="18"/>
  <c r="O63" i="18"/>
  <c r="Q63" i="18"/>
  <c r="V63" i="18"/>
  <c r="G65" i="18"/>
  <c r="M65" i="18" s="1"/>
  <c r="I65" i="18"/>
  <c r="K65" i="18"/>
  <c r="O65" i="18"/>
  <c r="Q65" i="18"/>
  <c r="V65" i="18"/>
  <c r="AE68" i="18"/>
  <c r="F49" i="1" s="1"/>
  <c r="G9" i="17"/>
  <c r="I9" i="17"/>
  <c r="K9" i="17"/>
  <c r="M9" i="17"/>
  <c r="O9" i="17"/>
  <c r="Q9" i="17"/>
  <c r="V9" i="17"/>
  <c r="G15" i="17"/>
  <c r="I15" i="17"/>
  <c r="K15" i="17"/>
  <c r="O15" i="17"/>
  <c r="Q15" i="17"/>
  <c r="V15" i="17"/>
  <c r="G21" i="17"/>
  <c r="M21" i="17" s="1"/>
  <c r="I21" i="17"/>
  <c r="K21" i="17"/>
  <c r="O21" i="17"/>
  <c r="Q21" i="17"/>
  <c r="V21" i="17"/>
  <c r="G27" i="17"/>
  <c r="M27" i="17" s="1"/>
  <c r="I27" i="17"/>
  <c r="K27" i="17"/>
  <c r="O27" i="17"/>
  <c r="Q27" i="17"/>
  <c r="V27" i="17"/>
  <c r="G32" i="17"/>
  <c r="M32" i="17" s="1"/>
  <c r="I32" i="17"/>
  <c r="K32" i="17"/>
  <c r="O32" i="17"/>
  <c r="Q32" i="17"/>
  <c r="V32" i="17"/>
  <c r="G37" i="17"/>
  <c r="M37" i="17" s="1"/>
  <c r="I37" i="17"/>
  <c r="K37" i="17"/>
  <c r="O37" i="17"/>
  <c r="Q37" i="17"/>
  <c r="V37" i="17"/>
  <c r="G42" i="17"/>
  <c r="M42" i="17" s="1"/>
  <c r="I42" i="17"/>
  <c r="K42" i="17"/>
  <c r="O42" i="17"/>
  <c r="Q42" i="17"/>
  <c r="V42" i="17"/>
  <c r="G47" i="17"/>
  <c r="M47" i="17" s="1"/>
  <c r="I47" i="17"/>
  <c r="K47" i="17"/>
  <c r="O47" i="17"/>
  <c r="Q47" i="17"/>
  <c r="V47" i="17"/>
  <c r="G52" i="17"/>
  <c r="I52" i="17"/>
  <c r="K52" i="17"/>
  <c r="M52" i="17"/>
  <c r="O52" i="17"/>
  <c r="Q52" i="17"/>
  <c r="V52" i="17"/>
  <c r="G57" i="17"/>
  <c r="M57" i="17" s="1"/>
  <c r="I57" i="17"/>
  <c r="K57" i="17"/>
  <c r="O57" i="17"/>
  <c r="Q57" i="17"/>
  <c r="V57" i="17"/>
  <c r="G62" i="17"/>
  <c r="M62" i="17" s="1"/>
  <c r="I62" i="17"/>
  <c r="K62" i="17"/>
  <c r="O62" i="17"/>
  <c r="Q62" i="17"/>
  <c r="V62" i="17"/>
  <c r="G67" i="17"/>
  <c r="M67" i="17" s="1"/>
  <c r="I67" i="17"/>
  <c r="K67" i="17"/>
  <c r="O67" i="17"/>
  <c r="Q67" i="17"/>
  <c r="V67" i="17"/>
  <c r="G72" i="17"/>
  <c r="M72" i="17" s="1"/>
  <c r="I72" i="17"/>
  <c r="K72" i="17"/>
  <c r="O72" i="17"/>
  <c r="Q72" i="17"/>
  <c r="V72" i="17"/>
  <c r="G77" i="17"/>
  <c r="M77" i="17" s="1"/>
  <c r="I77" i="17"/>
  <c r="K77" i="17"/>
  <c r="O77" i="17"/>
  <c r="Q77" i="17"/>
  <c r="V77" i="17"/>
  <c r="G82" i="17"/>
  <c r="M82" i="17" s="1"/>
  <c r="I82" i="17"/>
  <c r="K82" i="17"/>
  <c r="O82" i="17"/>
  <c r="Q82" i="17"/>
  <c r="V82" i="17"/>
  <c r="G87" i="17"/>
  <c r="M87" i="17" s="1"/>
  <c r="I87" i="17"/>
  <c r="K87" i="17"/>
  <c r="O87" i="17"/>
  <c r="Q87" i="17"/>
  <c r="V87" i="17"/>
  <c r="G92" i="17"/>
  <c r="I92" i="17"/>
  <c r="K92" i="17"/>
  <c r="M92" i="17"/>
  <c r="O92" i="17"/>
  <c r="Q92" i="17"/>
  <c r="V92" i="17"/>
  <c r="G96" i="17"/>
  <c r="M96" i="17" s="1"/>
  <c r="I96" i="17"/>
  <c r="K96" i="17"/>
  <c r="O96" i="17"/>
  <c r="Q96" i="17"/>
  <c r="V96" i="17"/>
  <c r="G100" i="17"/>
  <c r="I100" i="17"/>
  <c r="K100" i="17"/>
  <c r="M100" i="17"/>
  <c r="O100" i="17"/>
  <c r="Q100" i="17"/>
  <c r="V100" i="17"/>
  <c r="G104" i="17"/>
  <c r="M104" i="17" s="1"/>
  <c r="I104" i="17"/>
  <c r="K104" i="17"/>
  <c r="O104" i="17"/>
  <c r="Q104" i="17"/>
  <c r="V104" i="17"/>
  <c r="G108" i="17"/>
  <c r="M108" i="17" s="1"/>
  <c r="I108" i="17"/>
  <c r="K108" i="17"/>
  <c r="O108" i="17"/>
  <c r="Q108" i="17"/>
  <c r="V108" i="17"/>
  <c r="G113" i="17"/>
  <c r="M113" i="17" s="1"/>
  <c r="I113" i="17"/>
  <c r="K113" i="17"/>
  <c r="O113" i="17"/>
  <c r="Q113" i="17"/>
  <c r="V113" i="17"/>
  <c r="G117" i="17"/>
  <c r="M117" i="17" s="1"/>
  <c r="I117" i="17"/>
  <c r="K117" i="17"/>
  <c r="O117" i="17"/>
  <c r="Q117" i="17"/>
  <c r="V117" i="17"/>
  <c r="G121" i="17"/>
  <c r="M121" i="17" s="1"/>
  <c r="I121" i="17"/>
  <c r="K121" i="17"/>
  <c r="O121" i="17"/>
  <c r="Q121" i="17"/>
  <c r="V121" i="17"/>
  <c r="G125" i="17"/>
  <c r="I125" i="17"/>
  <c r="K125" i="17"/>
  <c r="M125" i="17"/>
  <c r="O125" i="17"/>
  <c r="Q125" i="17"/>
  <c r="V125" i="17"/>
  <c r="G129" i="17"/>
  <c r="M129" i="17" s="1"/>
  <c r="I129" i="17"/>
  <c r="K129" i="17"/>
  <c r="O129" i="17"/>
  <c r="Q129" i="17"/>
  <c r="V129" i="17"/>
  <c r="AE135" i="17"/>
  <c r="F48" i="1" s="1"/>
  <c r="BA99" i="16"/>
  <c r="G9" i="16"/>
  <c r="I9" i="16"/>
  <c r="K9" i="16"/>
  <c r="K8" i="16" s="1"/>
  <c r="O9" i="16"/>
  <c r="Q9" i="16"/>
  <c r="V9" i="16"/>
  <c r="G11" i="16"/>
  <c r="M11" i="16" s="1"/>
  <c r="I11" i="16"/>
  <c r="K11" i="16"/>
  <c r="O11" i="16"/>
  <c r="Q11" i="16"/>
  <c r="V11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Q16" i="16"/>
  <c r="V16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6" i="16"/>
  <c r="I46" i="16"/>
  <c r="K46" i="16"/>
  <c r="M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M52" i="16" s="1"/>
  <c r="I52" i="16"/>
  <c r="K52" i="16"/>
  <c r="O52" i="16"/>
  <c r="Q52" i="16"/>
  <c r="V52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I76" i="16"/>
  <c r="K76" i="16"/>
  <c r="M76" i="16"/>
  <c r="O76" i="16"/>
  <c r="Q76" i="16"/>
  <c r="V76" i="16"/>
  <c r="G78" i="16"/>
  <c r="M78" i="16" s="1"/>
  <c r="I78" i="16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2" i="16"/>
  <c r="I92" i="16"/>
  <c r="K92" i="16"/>
  <c r="M92" i="16"/>
  <c r="O92" i="16"/>
  <c r="Q92" i="16"/>
  <c r="V92" i="16"/>
  <c r="G94" i="16"/>
  <c r="M94" i="16" s="1"/>
  <c r="I94" i="16"/>
  <c r="K94" i="16"/>
  <c r="O94" i="16"/>
  <c r="Q94" i="16"/>
  <c r="V94" i="16"/>
  <c r="G96" i="16"/>
  <c r="M96" i="16" s="1"/>
  <c r="I96" i="16"/>
  <c r="K96" i="16"/>
  <c r="O96" i="16"/>
  <c r="Q96" i="16"/>
  <c r="V96" i="16"/>
  <c r="G98" i="16"/>
  <c r="M98" i="16" s="1"/>
  <c r="I98" i="16"/>
  <c r="K98" i="16"/>
  <c r="O98" i="16"/>
  <c r="Q98" i="16"/>
  <c r="V98" i="16"/>
  <c r="AE102" i="16"/>
  <c r="F47" i="1" s="1"/>
  <c r="AF102" i="16"/>
  <c r="G47" i="1" s="1"/>
  <c r="K8" i="15"/>
  <c r="O8" i="15"/>
  <c r="G9" i="15"/>
  <c r="G8" i="15" s="1"/>
  <c r="I9" i="15"/>
  <c r="I8" i="15" s="1"/>
  <c r="K9" i="15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4" i="15"/>
  <c r="I14" i="15"/>
  <c r="K14" i="15"/>
  <c r="O14" i="15"/>
  <c r="Q14" i="15"/>
  <c r="V14" i="15"/>
  <c r="G17" i="15"/>
  <c r="M17" i="15" s="1"/>
  <c r="I17" i="15"/>
  <c r="K17" i="15"/>
  <c r="O17" i="15"/>
  <c r="Q17" i="15"/>
  <c r="V17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1" i="15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7" i="15"/>
  <c r="M37" i="15" s="1"/>
  <c r="I37" i="15"/>
  <c r="K37" i="15"/>
  <c r="O37" i="15"/>
  <c r="Q37" i="15"/>
  <c r="V37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AF72" i="15" s="1"/>
  <c r="G46" i="1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AE72" i="15"/>
  <c r="F46" i="1" s="1"/>
  <c r="I8" i="14"/>
  <c r="G9" i="14"/>
  <c r="G8" i="14" s="1"/>
  <c r="I9" i="14"/>
  <c r="K9" i="14"/>
  <c r="K8" i="14" s="1"/>
  <c r="O9" i="14"/>
  <c r="O8" i="14" s="1"/>
  <c r="Q9" i="14"/>
  <c r="Q8" i="14" s="1"/>
  <c r="V9" i="14"/>
  <c r="V8" i="14" s="1"/>
  <c r="G12" i="14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I31" i="14"/>
  <c r="K31" i="14"/>
  <c r="M31" i="14"/>
  <c r="O31" i="14"/>
  <c r="Q31" i="14"/>
  <c r="V31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50" i="14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4" i="14"/>
  <c r="I64" i="14"/>
  <c r="K64" i="14"/>
  <c r="M64" i="14"/>
  <c r="O64" i="14"/>
  <c r="Q64" i="14"/>
  <c r="V64" i="14"/>
  <c r="G67" i="14"/>
  <c r="M67" i="14" s="1"/>
  <c r="I67" i="14"/>
  <c r="K67" i="14"/>
  <c r="O67" i="14"/>
  <c r="Q67" i="14"/>
  <c r="V67" i="14"/>
  <c r="G70" i="14"/>
  <c r="I70" i="14"/>
  <c r="K70" i="14"/>
  <c r="M70" i="14"/>
  <c r="O70" i="14"/>
  <c r="Q70" i="14"/>
  <c r="V70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8" i="14"/>
  <c r="M78" i="14" s="1"/>
  <c r="I78" i="14"/>
  <c r="K78" i="14"/>
  <c r="O78" i="14"/>
  <c r="Q78" i="14"/>
  <c r="V78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5" i="14"/>
  <c r="M85" i="14" s="1"/>
  <c r="I85" i="14"/>
  <c r="K85" i="14"/>
  <c r="O85" i="14"/>
  <c r="Q85" i="14"/>
  <c r="V85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9" i="14"/>
  <c r="G98" i="14" s="1"/>
  <c r="I99" i="14"/>
  <c r="K99" i="14"/>
  <c r="O99" i="14"/>
  <c r="Q99" i="14"/>
  <c r="V99" i="14"/>
  <c r="G101" i="14"/>
  <c r="I101" i="14"/>
  <c r="K101" i="14"/>
  <c r="M101" i="14"/>
  <c r="O101" i="14"/>
  <c r="Q101" i="14"/>
  <c r="V101" i="14"/>
  <c r="AE104" i="14"/>
  <c r="F45" i="1" s="1"/>
  <c r="BA385" i="13"/>
  <c r="BA106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28" i="13"/>
  <c r="M28" i="13" s="1"/>
  <c r="I28" i="13"/>
  <c r="K28" i="13"/>
  <c r="O28" i="13"/>
  <c r="Q28" i="13"/>
  <c r="V28" i="13"/>
  <c r="G38" i="13"/>
  <c r="I38" i="13"/>
  <c r="K38" i="13"/>
  <c r="K27" i="13" s="1"/>
  <c r="O38" i="13"/>
  <c r="Q38" i="13"/>
  <c r="V38" i="13"/>
  <c r="G43" i="13"/>
  <c r="M43" i="13" s="1"/>
  <c r="I43" i="13"/>
  <c r="K43" i="13"/>
  <c r="O43" i="13"/>
  <c r="Q43" i="13"/>
  <c r="V43" i="13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62" i="13"/>
  <c r="M62" i="13" s="1"/>
  <c r="I62" i="13"/>
  <c r="K62" i="13"/>
  <c r="O62" i="13"/>
  <c r="Q62" i="13"/>
  <c r="V62" i="13"/>
  <c r="I69" i="13"/>
  <c r="G70" i="13"/>
  <c r="G69" i="13" s="1"/>
  <c r="I71" i="1" s="1"/>
  <c r="I70" i="13"/>
  <c r="K70" i="13"/>
  <c r="K69" i="13" s="1"/>
  <c r="O70" i="13"/>
  <c r="O69" i="13" s="1"/>
  <c r="Q70" i="13"/>
  <c r="Q69" i="13" s="1"/>
  <c r="V70" i="13"/>
  <c r="V69" i="13" s="1"/>
  <c r="G75" i="13"/>
  <c r="I75" i="13"/>
  <c r="K75" i="13"/>
  <c r="O75" i="13"/>
  <c r="Q75" i="13"/>
  <c r="V75" i="13"/>
  <c r="G79" i="13"/>
  <c r="M79" i="13" s="1"/>
  <c r="I79" i="13"/>
  <c r="K79" i="13"/>
  <c r="O79" i="13"/>
  <c r="Q79" i="13"/>
  <c r="V79" i="13"/>
  <c r="G83" i="13"/>
  <c r="M83" i="13" s="1"/>
  <c r="I83" i="13"/>
  <c r="K83" i="13"/>
  <c r="O83" i="13"/>
  <c r="Q83" i="13"/>
  <c r="V83" i="13"/>
  <c r="G87" i="13"/>
  <c r="I87" i="13"/>
  <c r="K87" i="13"/>
  <c r="M87" i="13"/>
  <c r="O87" i="13"/>
  <c r="Q87" i="13"/>
  <c r="V87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4" i="13"/>
  <c r="M114" i="13" s="1"/>
  <c r="I114" i="13"/>
  <c r="K114" i="13"/>
  <c r="O114" i="13"/>
  <c r="Q114" i="13"/>
  <c r="V114" i="13"/>
  <c r="G128" i="13"/>
  <c r="I128" i="13"/>
  <c r="K128" i="13"/>
  <c r="O128" i="13"/>
  <c r="Q128" i="13"/>
  <c r="V128" i="13"/>
  <c r="G134" i="13"/>
  <c r="I134" i="13"/>
  <c r="K134" i="13"/>
  <c r="M134" i="13"/>
  <c r="O134" i="13"/>
  <c r="Q134" i="13"/>
  <c r="V134" i="13"/>
  <c r="G147" i="13"/>
  <c r="M147" i="13" s="1"/>
  <c r="I147" i="13"/>
  <c r="K147" i="13"/>
  <c r="O147" i="13"/>
  <c r="Q147" i="13"/>
  <c r="V147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Q160" i="13"/>
  <c r="G161" i="13"/>
  <c r="G160" i="13" s="1"/>
  <c r="I74" i="1" s="1"/>
  <c r="I161" i="13"/>
  <c r="I160" i="13" s="1"/>
  <c r="K161" i="13"/>
  <c r="K160" i="13" s="1"/>
  <c r="O161" i="13"/>
  <c r="O160" i="13" s="1"/>
  <c r="Q161" i="13"/>
  <c r="V161" i="13"/>
  <c r="V160" i="13" s="1"/>
  <c r="Q167" i="13"/>
  <c r="G168" i="13"/>
  <c r="G167" i="13" s="1"/>
  <c r="I75" i="1" s="1"/>
  <c r="I168" i="13"/>
  <c r="I167" i="13" s="1"/>
  <c r="K168" i="13"/>
  <c r="K167" i="13" s="1"/>
  <c r="O168" i="13"/>
  <c r="O167" i="13" s="1"/>
  <c r="Q168" i="13"/>
  <c r="V168" i="13"/>
  <c r="V167" i="13" s="1"/>
  <c r="G175" i="13"/>
  <c r="I175" i="13"/>
  <c r="K175" i="13"/>
  <c r="O175" i="13"/>
  <c r="Q175" i="13"/>
  <c r="V175" i="13"/>
  <c r="V174" i="13" s="1"/>
  <c r="G190" i="13"/>
  <c r="I190" i="13"/>
  <c r="K190" i="13"/>
  <c r="M190" i="13"/>
  <c r="O190" i="13"/>
  <c r="Q190" i="13"/>
  <c r="V190" i="13"/>
  <c r="G203" i="13"/>
  <c r="M203" i="13" s="1"/>
  <c r="I203" i="13"/>
  <c r="K203" i="13"/>
  <c r="O203" i="13"/>
  <c r="Q203" i="13"/>
  <c r="V203" i="13"/>
  <c r="G207" i="13"/>
  <c r="I207" i="13"/>
  <c r="K207" i="13"/>
  <c r="K206" i="13" s="1"/>
  <c r="O207" i="13"/>
  <c r="Q207" i="13"/>
  <c r="V207" i="13"/>
  <c r="V206" i="13" s="1"/>
  <c r="G212" i="13"/>
  <c r="M212" i="13" s="1"/>
  <c r="I212" i="13"/>
  <c r="K212" i="13"/>
  <c r="O212" i="13"/>
  <c r="Q212" i="13"/>
  <c r="V212" i="13"/>
  <c r="G216" i="13"/>
  <c r="M216" i="13" s="1"/>
  <c r="I216" i="13"/>
  <c r="K216" i="13"/>
  <c r="O216" i="13"/>
  <c r="Q216" i="13"/>
  <c r="V216" i="13"/>
  <c r="G247" i="13"/>
  <c r="G215" i="13" s="1"/>
  <c r="I81" i="1" s="1"/>
  <c r="I247" i="13"/>
  <c r="K247" i="13"/>
  <c r="O247" i="13"/>
  <c r="Q247" i="13"/>
  <c r="V247" i="13"/>
  <c r="G260" i="13"/>
  <c r="M260" i="13" s="1"/>
  <c r="I260" i="13"/>
  <c r="K260" i="13"/>
  <c r="O260" i="13"/>
  <c r="Q260" i="13"/>
  <c r="V260" i="13"/>
  <c r="G268" i="13"/>
  <c r="M268" i="13" s="1"/>
  <c r="I268" i="13"/>
  <c r="K268" i="13"/>
  <c r="O268" i="13"/>
  <c r="Q268" i="13"/>
  <c r="V268" i="13"/>
  <c r="G281" i="13"/>
  <c r="I281" i="13"/>
  <c r="K281" i="13"/>
  <c r="M281" i="13"/>
  <c r="O281" i="13"/>
  <c r="Q281" i="13"/>
  <c r="V281" i="13"/>
  <c r="G285" i="13"/>
  <c r="M285" i="13" s="1"/>
  <c r="I285" i="13"/>
  <c r="K285" i="13"/>
  <c r="O285" i="13"/>
  <c r="Q285" i="13"/>
  <c r="V285" i="13"/>
  <c r="G301" i="13"/>
  <c r="G284" i="13" s="1"/>
  <c r="I82" i="1" s="1"/>
  <c r="I301" i="13"/>
  <c r="K301" i="13"/>
  <c r="O301" i="13"/>
  <c r="O284" i="13" s="1"/>
  <c r="Q301" i="13"/>
  <c r="V301" i="13"/>
  <c r="G324" i="13"/>
  <c r="I324" i="13"/>
  <c r="K324" i="13"/>
  <c r="M324" i="13"/>
  <c r="O324" i="13"/>
  <c r="Q324" i="13"/>
  <c r="V324" i="13"/>
  <c r="G341" i="13"/>
  <c r="I341" i="13"/>
  <c r="K341" i="13"/>
  <c r="M341" i="13"/>
  <c r="O341" i="13"/>
  <c r="Q341" i="13"/>
  <c r="V341" i="13"/>
  <c r="G346" i="13"/>
  <c r="G340" i="13" s="1"/>
  <c r="I83" i="1" s="1"/>
  <c r="I346" i="13"/>
  <c r="K346" i="13"/>
  <c r="O346" i="13"/>
  <c r="Q346" i="13"/>
  <c r="V346" i="13"/>
  <c r="G356" i="13"/>
  <c r="I356" i="13"/>
  <c r="K356" i="13"/>
  <c r="M356" i="13"/>
  <c r="O356" i="13"/>
  <c r="Q356" i="13"/>
  <c r="V356" i="13"/>
  <c r="G360" i="13"/>
  <c r="M360" i="13" s="1"/>
  <c r="I360" i="13"/>
  <c r="K360" i="13"/>
  <c r="O360" i="13"/>
  <c r="Q360" i="13"/>
  <c r="V360" i="13"/>
  <c r="G364" i="13"/>
  <c r="M364" i="13" s="1"/>
  <c r="I364" i="13"/>
  <c r="K364" i="13"/>
  <c r="O364" i="13"/>
  <c r="Q364" i="13"/>
  <c r="V364" i="13"/>
  <c r="G368" i="13"/>
  <c r="M368" i="13" s="1"/>
  <c r="I368" i="13"/>
  <c r="K368" i="13"/>
  <c r="O368" i="13"/>
  <c r="Q368" i="13"/>
  <c r="V368" i="13"/>
  <c r="I370" i="13"/>
  <c r="G371" i="13"/>
  <c r="G370" i="13" s="1"/>
  <c r="I84" i="1" s="1"/>
  <c r="I371" i="13"/>
  <c r="K371" i="13"/>
  <c r="K370" i="13" s="1"/>
  <c r="O371" i="13"/>
  <c r="O370" i="13" s="1"/>
  <c r="Q371" i="13"/>
  <c r="Q370" i="13" s="1"/>
  <c r="V371" i="13"/>
  <c r="V370" i="13" s="1"/>
  <c r="G381" i="13"/>
  <c r="AF424" i="13" s="1"/>
  <c r="I381" i="13"/>
  <c r="K381" i="13"/>
  <c r="O381" i="13"/>
  <c r="Q381" i="13"/>
  <c r="V381" i="13"/>
  <c r="G391" i="13"/>
  <c r="M391" i="13" s="1"/>
  <c r="I391" i="13"/>
  <c r="K391" i="13"/>
  <c r="O391" i="13"/>
  <c r="Q391" i="13"/>
  <c r="V391" i="13"/>
  <c r="G396" i="13"/>
  <c r="M396" i="13" s="1"/>
  <c r="I396" i="13"/>
  <c r="K396" i="13"/>
  <c r="O396" i="13"/>
  <c r="Q396" i="13"/>
  <c r="V396" i="13"/>
  <c r="G402" i="13"/>
  <c r="M402" i="13" s="1"/>
  <c r="I402" i="13"/>
  <c r="K402" i="13"/>
  <c r="O402" i="13"/>
  <c r="Q402" i="13"/>
  <c r="V402" i="13"/>
  <c r="G407" i="13"/>
  <c r="M407" i="13" s="1"/>
  <c r="I407" i="13"/>
  <c r="K407" i="13"/>
  <c r="O407" i="13"/>
  <c r="Q407" i="13"/>
  <c r="V407" i="13"/>
  <c r="G413" i="13"/>
  <c r="M413" i="13" s="1"/>
  <c r="I413" i="13"/>
  <c r="K413" i="13"/>
  <c r="O413" i="13"/>
  <c r="Q413" i="13"/>
  <c r="V413" i="13"/>
  <c r="G418" i="13"/>
  <c r="M418" i="13" s="1"/>
  <c r="I418" i="13"/>
  <c r="K418" i="13"/>
  <c r="O418" i="13"/>
  <c r="Q418" i="13"/>
  <c r="V418" i="13"/>
  <c r="AE424" i="13"/>
  <c r="BA28" i="12"/>
  <c r="BA25" i="12"/>
  <c r="BA18" i="12"/>
  <c r="BA17" i="12"/>
  <c r="BA14" i="12"/>
  <c r="BA11" i="12"/>
  <c r="BA10" i="12"/>
  <c r="G9" i="12"/>
  <c r="G8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V8" i="12" s="1"/>
  <c r="G16" i="12"/>
  <c r="I16" i="12"/>
  <c r="K16" i="12"/>
  <c r="M16" i="12"/>
  <c r="O16" i="12"/>
  <c r="Q16" i="12"/>
  <c r="V16" i="12"/>
  <c r="G20" i="12"/>
  <c r="I104" i="1" s="1"/>
  <c r="I20" i="1" s="1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O20" i="12" s="1"/>
  <c r="Q24" i="12"/>
  <c r="V24" i="12"/>
  <c r="G27" i="12"/>
  <c r="I27" i="12"/>
  <c r="K27" i="12"/>
  <c r="M27" i="12"/>
  <c r="O27" i="12"/>
  <c r="Q27" i="12"/>
  <c r="V27" i="12"/>
  <c r="AE31" i="12"/>
  <c r="H47" i="1"/>
  <c r="I47" i="1" s="1"/>
  <c r="H46" i="1"/>
  <c r="I46" i="1" s="1"/>
  <c r="H42" i="1"/>
  <c r="G44" i="1" l="1"/>
  <c r="G31" i="12"/>
  <c r="K20" i="12"/>
  <c r="Q20" i="12"/>
  <c r="I20" i="12"/>
  <c r="O8" i="12"/>
  <c r="K380" i="13"/>
  <c r="K340" i="13"/>
  <c r="Q340" i="13"/>
  <c r="I340" i="13"/>
  <c r="K284" i="13"/>
  <c r="Q284" i="13"/>
  <c r="I284" i="13"/>
  <c r="F41" i="1"/>
  <c r="F39" i="1"/>
  <c r="F40" i="1"/>
  <c r="V20" i="12"/>
  <c r="K8" i="12"/>
  <c r="Q8" i="12"/>
  <c r="I8" i="12"/>
  <c r="F44" i="1"/>
  <c r="H44" i="1" s="1"/>
  <c r="I44" i="1" s="1"/>
  <c r="F43" i="1"/>
  <c r="V380" i="13"/>
  <c r="V340" i="13"/>
  <c r="V284" i="13"/>
  <c r="K215" i="13"/>
  <c r="Q215" i="13"/>
  <c r="I215" i="13"/>
  <c r="G380" i="13"/>
  <c r="I102" i="1" s="1"/>
  <c r="V215" i="13"/>
  <c r="M9" i="12"/>
  <c r="Q380" i="13"/>
  <c r="I380" i="13"/>
  <c r="O380" i="13"/>
  <c r="O340" i="13"/>
  <c r="V113" i="13"/>
  <c r="K74" i="13"/>
  <c r="Q27" i="13"/>
  <c r="I27" i="13"/>
  <c r="G8" i="13"/>
  <c r="V98" i="14"/>
  <c r="G49" i="14"/>
  <c r="I78" i="1" s="1"/>
  <c r="V11" i="14"/>
  <c r="O56" i="15"/>
  <c r="G30" i="15"/>
  <c r="V11" i="15"/>
  <c r="M9" i="15"/>
  <c r="M8" i="15" s="1"/>
  <c r="K71" i="16"/>
  <c r="Q71" i="16"/>
  <c r="I71" i="16"/>
  <c r="O60" i="16"/>
  <c r="V45" i="16"/>
  <c r="O13" i="16"/>
  <c r="Q8" i="16"/>
  <c r="I8" i="16"/>
  <c r="O8" i="16"/>
  <c r="V8" i="17"/>
  <c r="V51" i="18"/>
  <c r="K40" i="18"/>
  <c r="Q40" i="18"/>
  <c r="I40" i="18"/>
  <c r="Q28" i="18"/>
  <c r="I28" i="18"/>
  <c r="O28" i="18"/>
  <c r="Q104" i="19"/>
  <c r="O104" i="19"/>
  <c r="V62" i="19"/>
  <c r="K45" i="19"/>
  <c r="Q45" i="19"/>
  <c r="I45" i="19"/>
  <c r="G42" i="19"/>
  <c r="I89" i="1" s="1"/>
  <c r="V19" i="19"/>
  <c r="G8" i="19"/>
  <c r="G174" i="13"/>
  <c r="I76" i="1" s="1"/>
  <c r="G113" i="13"/>
  <c r="I73" i="1" s="1"/>
  <c r="V74" i="13"/>
  <c r="V27" i="13"/>
  <c r="Q49" i="14"/>
  <c r="I49" i="14"/>
  <c r="O49" i="14"/>
  <c r="G11" i="14"/>
  <c r="K56" i="15"/>
  <c r="Q56" i="15"/>
  <c r="I56" i="15"/>
  <c r="Q30" i="15"/>
  <c r="I30" i="15"/>
  <c r="O30" i="15"/>
  <c r="G11" i="15"/>
  <c r="G72" i="15" s="1"/>
  <c r="V71" i="16"/>
  <c r="K60" i="16"/>
  <c r="Q60" i="16"/>
  <c r="I60" i="16"/>
  <c r="K13" i="16"/>
  <c r="Q13" i="16"/>
  <c r="I13" i="16"/>
  <c r="G8" i="17"/>
  <c r="V40" i="18"/>
  <c r="O8" i="18"/>
  <c r="O71" i="19"/>
  <c r="V45" i="19"/>
  <c r="M8" i="19"/>
  <c r="G206" i="13"/>
  <c r="I80" i="1" s="1"/>
  <c r="Q174" i="13"/>
  <c r="I174" i="13"/>
  <c r="O174" i="13"/>
  <c r="O113" i="13"/>
  <c r="G74" i="13"/>
  <c r="I72" i="1" s="1"/>
  <c r="G27" i="13"/>
  <c r="I70" i="1" s="1"/>
  <c r="Q98" i="14"/>
  <c r="I98" i="14"/>
  <c r="O98" i="14"/>
  <c r="K49" i="14"/>
  <c r="Q11" i="14"/>
  <c r="I11" i="14"/>
  <c r="O11" i="14"/>
  <c r="M61" i="15"/>
  <c r="M56" i="15" s="1"/>
  <c r="V56" i="15"/>
  <c r="K30" i="15"/>
  <c r="O11" i="15"/>
  <c r="V60" i="16"/>
  <c r="O45" i="16"/>
  <c r="V13" i="16"/>
  <c r="V8" i="16"/>
  <c r="AF135" i="17"/>
  <c r="G48" i="1" s="1"/>
  <c r="H48" i="1" s="1"/>
  <c r="I48" i="1" s="1"/>
  <c r="O8" i="17"/>
  <c r="O51" i="18"/>
  <c r="V28" i="18"/>
  <c r="K8" i="18"/>
  <c r="Q8" i="18"/>
  <c r="I8" i="18"/>
  <c r="V104" i="19"/>
  <c r="K71" i="19"/>
  <c r="Q71" i="19"/>
  <c r="I71" i="19"/>
  <c r="Q62" i="19"/>
  <c r="I62" i="19"/>
  <c r="O62" i="19"/>
  <c r="O19" i="19"/>
  <c r="G13" i="19"/>
  <c r="I86" i="1" s="1"/>
  <c r="V8" i="19"/>
  <c r="K8" i="19"/>
  <c r="O215" i="13"/>
  <c r="Q206" i="13"/>
  <c r="I206" i="13"/>
  <c r="O206" i="13"/>
  <c r="K174" i="13"/>
  <c r="K113" i="13"/>
  <c r="Q113" i="13"/>
  <c r="I113" i="13"/>
  <c r="Q74" i="13"/>
  <c r="I74" i="13"/>
  <c r="O74" i="13"/>
  <c r="O27" i="13"/>
  <c r="K98" i="14"/>
  <c r="V49" i="14"/>
  <c r="K11" i="14"/>
  <c r="V30" i="15"/>
  <c r="K11" i="15"/>
  <c r="Q11" i="15"/>
  <c r="I11" i="15"/>
  <c r="O71" i="16"/>
  <c r="K45" i="16"/>
  <c r="Q45" i="16"/>
  <c r="I45" i="16"/>
  <c r="G8" i="16"/>
  <c r="K8" i="17"/>
  <c r="Q8" i="17"/>
  <c r="I8" i="17"/>
  <c r="K51" i="18"/>
  <c r="Q51" i="18"/>
  <c r="I51" i="18"/>
  <c r="O40" i="18"/>
  <c r="G28" i="18"/>
  <c r="I94" i="1" s="1"/>
  <c r="V8" i="18"/>
  <c r="G104" i="19"/>
  <c r="I103" i="1" s="1"/>
  <c r="I19" i="1" s="1"/>
  <c r="V71" i="19"/>
  <c r="K62" i="19"/>
  <c r="O45" i="19"/>
  <c r="K19" i="19"/>
  <c r="Q19" i="19"/>
  <c r="I19" i="19"/>
  <c r="Q8" i="19"/>
  <c r="I8" i="19"/>
  <c r="M19" i="19"/>
  <c r="M71" i="19"/>
  <c r="M45" i="19"/>
  <c r="G71" i="19"/>
  <c r="G45" i="19"/>
  <c r="I90" i="1" s="1"/>
  <c r="G19" i="19"/>
  <c r="I88" i="1" s="1"/>
  <c r="AF110" i="19"/>
  <c r="G50" i="1" s="1"/>
  <c r="H50" i="1" s="1"/>
  <c r="I50" i="1" s="1"/>
  <c r="M105" i="19"/>
  <c r="M104" i="19" s="1"/>
  <c r="M63" i="19"/>
  <c r="M62" i="19" s="1"/>
  <c r="M51" i="18"/>
  <c r="M40" i="18"/>
  <c r="M8" i="18"/>
  <c r="G51" i="18"/>
  <c r="I96" i="1" s="1"/>
  <c r="G40" i="18"/>
  <c r="I95" i="1" s="1"/>
  <c r="G8" i="18"/>
  <c r="AF68" i="18"/>
  <c r="G49" i="1" s="1"/>
  <c r="H49" i="1" s="1"/>
  <c r="I49" i="1" s="1"/>
  <c r="M30" i="18"/>
  <c r="M28" i="18" s="1"/>
  <c r="M15" i="17"/>
  <c r="M8" i="17" s="1"/>
  <c r="M60" i="16"/>
  <c r="M45" i="16"/>
  <c r="M13" i="16"/>
  <c r="M71" i="16"/>
  <c r="G71" i="16"/>
  <c r="I101" i="1" s="1"/>
  <c r="G60" i="16"/>
  <c r="I100" i="1" s="1"/>
  <c r="G45" i="16"/>
  <c r="I99" i="1" s="1"/>
  <c r="G13" i="16"/>
  <c r="I98" i="1" s="1"/>
  <c r="M9" i="16"/>
  <c r="M8" i="16" s="1"/>
  <c r="G56" i="15"/>
  <c r="I79" i="1" s="1"/>
  <c r="M31" i="15"/>
  <c r="M30" i="15" s="1"/>
  <c r="M14" i="15"/>
  <c r="M11" i="15" s="1"/>
  <c r="AF104" i="14"/>
  <c r="G45" i="1" s="1"/>
  <c r="H45" i="1" s="1"/>
  <c r="I45" i="1" s="1"/>
  <c r="M99" i="14"/>
  <c r="M98" i="14" s="1"/>
  <c r="M50" i="14"/>
  <c r="M49" i="14" s="1"/>
  <c r="M12" i="14"/>
  <c r="M11" i="14" s="1"/>
  <c r="M9" i="14"/>
  <c r="M8" i="14" s="1"/>
  <c r="M381" i="13"/>
  <c r="M380" i="13" s="1"/>
  <c r="M371" i="13"/>
  <c r="M370" i="13" s="1"/>
  <c r="M346" i="13"/>
  <c r="M340" i="13" s="1"/>
  <c r="M301" i="13"/>
  <c r="M284" i="13" s="1"/>
  <c r="M247" i="13"/>
  <c r="M215" i="13" s="1"/>
  <c r="M207" i="13"/>
  <c r="M206" i="13" s="1"/>
  <c r="M175" i="13"/>
  <c r="M174" i="13" s="1"/>
  <c r="M168" i="13"/>
  <c r="M167" i="13" s="1"/>
  <c r="M161" i="13"/>
  <c r="M160" i="13" s="1"/>
  <c r="M128" i="13"/>
  <c r="M113" i="13" s="1"/>
  <c r="M75" i="13"/>
  <c r="M74" i="13" s="1"/>
  <c r="M70" i="13"/>
  <c r="M69" i="13" s="1"/>
  <c r="M38" i="13"/>
  <c r="M27" i="13" s="1"/>
  <c r="M8" i="12"/>
  <c r="M20" i="12"/>
  <c r="AF31" i="12"/>
  <c r="J28" i="1"/>
  <c r="J26" i="1"/>
  <c r="G38" i="1"/>
  <c r="F38" i="1"/>
  <c r="J23" i="1"/>
  <c r="J24" i="1"/>
  <c r="J25" i="1"/>
  <c r="J27" i="1"/>
  <c r="E24" i="1"/>
  <c r="E26" i="1"/>
  <c r="G41" i="1" l="1"/>
  <c r="G39" i="1"/>
  <c r="G40" i="1"/>
  <c r="H40" i="1" s="1"/>
  <c r="I40" i="1" s="1"/>
  <c r="I92" i="1"/>
  <c r="G135" i="17"/>
  <c r="G424" i="13"/>
  <c r="I69" i="1"/>
  <c r="H41" i="1"/>
  <c r="I41" i="1" s="1"/>
  <c r="G68" i="18"/>
  <c r="I93" i="1"/>
  <c r="I17" i="1"/>
  <c r="G43" i="1"/>
  <c r="H43" i="1" s="1"/>
  <c r="I43" i="1" s="1"/>
  <c r="G102" i="16"/>
  <c r="I97" i="1"/>
  <c r="G104" i="14"/>
  <c r="I77" i="1"/>
  <c r="G110" i="19"/>
  <c r="I85" i="1"/>
  <c r="I18" i="1" s="1"/>
  <c r="F51" i="1"/>
  <c r="H39" i="1"/>
  <c r="H51" i="1" s="1"/>
  <c r="I16" i="1" l="1"/>
  <c r="I21" i="1" s="1"/>
  <c r="I105" i="1"/>
  <c r="G51" i="1"/>
  <c r="G25" i="1" s="1"/>
  <c r="A25" i="1" s="1"/>
  <c r="A26" i="1" s="1"/>
  <c r="G26" i="1" s="1"/>
  <c r="I39" i="1"/>
  <c r="I51" i="1" s="1"/>
  <c r="G23" i="1"/>
  <c r="J48" i="1" l="1"/>
  <c r="J49" i="1"/>
  <c r="J41" i="1"/>
  <c r="J46" i="1"/>
  <c r="J39" i="1"/>
  <c r="J51" i="1" s="1"/>
  <c r="J40" i="1"/>
  <c r="J47" i="1"/>
  <c r="J50" i="1"/>
  <c r="J43" i="1"/>
  <c r="J44" i="1"/>
  <c r="J45" i="1"/>
  <c r="A23" i="1"/>
  <c r="A24" i="1" s="1"/>
  <c r="G24" i="1" s="1"/>
  <c r="A27" i="1" s="1"/>
  <c r="A29" i="1" s="1"/>
  <c r="G29" i="1" s="1"/>
  <c r="G27" i="1" s="1"/>
  <c r="G28" i="1"/>
  <c r="J71" i="1"/>
  <c r="J102" i="1"/>
  <c r="J98" i="1"/>
  <c r="J94" i="1"/>
  <c r="J90" i="1"/>
  <c r="J86" i="1"/>
  <c r="J82" i="1"/>
  <c r="J78" i="1"/>
  <c r="J72" i="1"/>
  <c r="J69" i="1"/>
  <c r="J101" i="1"/>
  <c r="J93" i="1"/>
  <c r="J89" i="1"/>
  <c r="J85" i="1"/>
  <c r="J77" i="1"/>
  <c r="J73" i="1"/>
  <c r="J99" i="1"/>
  <c r="J91" i="1"/>
  <c r="J83" i="1"/>
  <c r="J74" i="1"/>
  <c r="J97" i="1"/>
  <c r="J81" i="1"/>
  <c r="J70" i="1"/>
  <c r="J103" i="1"/>
  <c r="J95" i="1"/>
  <c r="J87" i="1"/>
  <c r="J79" i="1"/>
  <c r="J75" i="1"/>
  <c r="J104" i="1"/>
  <c r="J100" i="1"/>
  <c r="J96" i="1"/>
  <c r="J92" i="1"/>
  <c r="J88" i="1"/>
  <c r="J84" i="1"/>
  <c r="J80" i="1"/>
  <c r="J76" i="1"/>
  <c r="J10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<sst xmlns="http://schemas.openxmlformats.org/spreadsheetml/2006/main" count="3672" uniqueCount="923">
  <si>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</si>
  <si>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</si>
  <si>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</si>
  <si>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</si>
  <si>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</si>
  <si>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</si>
  <si>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</si>
  <si>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</si>
  <si>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</si>
  <si>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</si>
  <si>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</si>
  <si>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</si>
  <si>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</si>
  <si>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</si>
  <si>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</si>
  <si>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</si>
  <si>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</si>
  <si>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</si>
  <si>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</si>
  <si>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</si>
  <si>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</si>
  <si>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</si>
  <si>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</si>
  <si>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</si>
  <si>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</si>
  <si>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</si>
  <si>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</si>
  <si>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</si>
  <si>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</si>
  <si>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</si>
  <si>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</si>
  <si>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</si>
  <si>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</si>
  <si>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</si>
  <si>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</si>
  <si>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</si>
  <si>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</si>
  <si>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</si>
  <si>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</si>
  <si>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</si>
  <si>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</si>
  <si>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AIDTEAM/N036</t>
  </si>
  <si>
    <t xml:space="preserve">UKB G - DROBNÉ OBJEKTY </t>
  </si>
  <si>
    <t>Stavba</t>
  </si>
  <si>
    <t>Ostatní a vedlejší náklady</t>
  </si>
  <si>
    <t>00</t>
  </si>
  <si>
    <t>VEDLEJŠÍ A OSTATNÍ NÁKLADY</t>
  </si>
  <si>
    <t>Stavební objekt</t>
  </si>
  <si>
    <t>SO 123</t>
  </si>
  <si>
    <t>Úprava místnosti 1S35 a 213 v pavilonu D36</t>
  </si>
  <si>
    <t>D.1.1.01</t>
  </si>
  <si>
    <t>ARCHITEKTONICKO - STAVEBNÍ ŘEŠENÍ</t>
  </si>
  <si>
    <t>D.1.4.05_1S35</t>
  </si>
  <si>
    <t xml:space="preserve">ZTI 1S35 </t>
  </si>
  <si>
    <t>D.1.4.05_213</t>
  </si>
  <si>
    <t>ZTI 213</t>
  </si>
  <si>
    <t>D.1.4.09</t>
  </si>
  <si>
    <t>VZT</t>
  </si>
  <si>
    <t>D.1.4.10</t>
  </si>
  <si>
    <t>ELLEKTRO - SILNOPROUD</t>
  </si>
  <si>
    <t>D.1.4.12</t>
  </si>
  <si>
    <t>SLABOPROUDÉ ROZVODY</t>
  </si>
  <si>
    <t>D.1.4.13</t>
  </si>
  <si>
    <t>Měření a regulace</t>
  </si>
  <si>
    <t>Celkem za stavbu</t>
  </si>
  <si>
    <t>CZK</t>
  </si>
  <si>
    <t>#POPS</t>
  </si>
  <si>
    <t xml:space="preserve">Popis stavby: AIDTEAM/N036 - UKB G - DROBNÉ OBJEKTY </t>
  </si>
  <si>
    <t>#POPO</t>
  </si>
  <si>
    <t>Popis objektu: 00 - VEDLEJŠÍ A OSTATNÍ NÁKLADY</t>
  </si>
  <si>
    <t>#POPR</t>
  </si>
  <si>
    <t>Popis rozpočtu: 00 - VEDLEJŠÍ A OSTATNÍ NÁKLADY</t>
  </si>
  <si>
    <t>Popis objektu: SO 123 - Úprava místnosti 1S35 a 213 v pavilonu D36</t>
  </si>
  <si>
    <t>Popis rozpočtu: D.1.1.01 - ARCHITEKTONICKO - STAVEBNÍ ŘEŠENÍ</t>
  </si>
  <si>
    <t xml:space="preserve">Popis rozpočtu: D.1.4.05_1S35 - ZTI 1S35 </t>
  </si>
  <si>
    <t>Popis rozpočtu: D.1.4.05_213 - ZTI 213</t>
  </si>
  <si>
    <t>Popis rozpočtu: D.1.4.09 - VZT</t>
  </si>
  <si>
    <t>Popis rozpočtu: D.1.4.10 - ELLEKTRO - SILNOPROUD</t>
  </si>
  <si>
    <t>Popis rozpočtu: D.1.4.12 - SLABOPROUDÉ ROZVODY</t>
  </si>
  <si>
    <t>Popis rozpočtu: D.1.4.13 - Měření a regulace</t>
  </si>
  <si>
    <t>Rekapitulace dílů</t>
  </si>
  <si>
    <t>Typ dílu</t>
  </si>
  <si>
    <t>Poznámka</t>
  </si>
  <si>
    <t>399</t>
  </si>
  <si>
    <t>Sádrokartonové 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</si>
  <si>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</si>
  <si>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</si>
  <si>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</si>
  <si>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</si>
  <si>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</si>
  <si>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</si>
  <si>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</si>
  <si>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</si>
  <si>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</si>
  <si>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</si>
  <si>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</si>
  <si>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</si>
  <si>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</si>
  <si>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</si>
  <si>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</si>
  <si>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</si>
  <si>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</si>
  <si>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</si>
  <si>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767</t>
  </si>
  <si>
    <t>Konstrukce zámečnické</t>
  </si>
  <si>
    <t>767_P</t>
  </si>
  <si>
    <t>Podhledy skládané</t>
  </si>
  <si>
    <t>767_PP</t>
  </si>
  <si>
    <t>Interiérové příčky ( vč. přesunu hmot )</t>
  </si>
  <si>
    <t>781</t>
  </si>
  <si>
    <t>Obklady keramické</t>
  </si>
  <si>
    <t>784</t>
  </si>
  <si>
    <t>Malby</t>
  </si>
  <si>
    <t>M+R_0101</t>
  </si>
  <si>
    <t>Řídící systém</t>
  </si>
  <si>
    <t>M+R_0102</t>
  </si>
  <si>
    <t>Periferie</t>
  </si>
  <si>
    <t>M+R_0103</t>
  </si>
  <si>
    <t>Rozvaděč</t>
  </si>
  <si>
    <t>M+R_0104</t>
  </si>
  <si>
    <t>Montážní materiál</t>
  </si>
  <si>
    <t>M+R_1840</t>
  </si>
  <si>
    <t>Práce - projektování zakázek</t>
  </si>
  <si>
    <t>M+R_1850</t>
  </si>
  <si>
    <t>Práce - software na zakázky</t>
  </si>
  <si>
    <t>M+R_1866</t>
  </si>
  <si>
    <t>Práce - vedení zakázek</t>
  </si>
  <si>
    <t>M21</t>
  </si>
  <si>
    <t>Elektromontáže</t>
  </si>
  <si>
    <t>M21_1</t>
  </si>
  <si>
    <t>Universální kabelážní systém, telefon (SK,TEL)</t>
  </si>
  <si>
    <t>M21_2</t>
  </si>
  <si>
    <t>Poplachový zabezpečovací a tísňový systém (PZTS)</t>
  </si>
  <si>
    <t>M21_3</t>
  </si>
  <si>
    <t>Společné trasy</t>
  </si>
  <si>
    <t>M21_HZS</t>
  </si>
  <si>
    <t>Elektro - práce v HZS</t>
  </si>
  <si>
    <t>VZT_1</t>
  </si>
  <si>
    <t>Zařízení č. 2202 - Větrání laboratoří - východ</t>
  </si>
  <si>
    <t>VZT_2</t>
  </si>
  <si>
    <t>Zařízení č. 2201 - Větrání laboratoří - západ</t>
  </si>
  <si>
    <t>VZT_3</t>
  </si>
  <si>
    <t>Zařízení č. 2211 - Větrání hygienických zařízení a šaten</t>
  </si>
  <si>
    <t>VZT_4</t>
  </si>
  <si>
    <t>Zařízení č. 2215 - Chlazení místnosti skladu</t>
  </si>
  <si>
    <t>VZT_99</t>
  </si>
  <si>
    <t>VZT_Ostatní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</si>
  <si>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</si>
  <si>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</si>
  <si>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</si>
  <si>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</si>
  <si>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</si>
  <si>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</si>
  <si>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</si>
  <si>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</si>
  <si>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</si>
  <si>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</si>
  <si>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</si>
  <si>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</si>
  <si>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</si>
  <si>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</si>
  <si>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</si>
  <si>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</si>
  <si>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</si>
  <si>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</si>
  <si>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</si>
  <si>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</si>
  <si>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</si>
  <si>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</si>
  <si>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</si>
  <si>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</si>
  <si>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</si>
  <si>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</si>
  <si>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</si>
  <si>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</si>
  <si>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</si>
  <si>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</si>
  <si>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</si>
  <si>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</si>
  <si>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</si>
  <si>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</si>
  <si>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</si>
  <si>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</si>
  <si>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</si>
  <si>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</si>
  <si>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</si>
  <si>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</si>
  <si>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</si>
  <si>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</si>
  <si>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</si>
  <si>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</si>
  <si>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</si>
  <si>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</si>
  <si>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RTS 23/ I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</si>
  <si>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</si>
  <si>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</si>
  <si>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</si>
  <si>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</si>
  <si>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</si>
  <si>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</si>
  <si>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Dílenská a výrobní dokumentace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</si>
  <si>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</si>
  <si>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</si>
  <si>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</si>
  <si>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</si>
  <si>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</si>
  <si>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</si>
  <si>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</si>
  <si>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</si>
  <si>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</si>
  <si>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</si>
  <si>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</si>
  <si>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</si>
  <si>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</si>
  <si>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</si>
  <si>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</si>
  <si>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</si>
  <si>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</si>
  <si>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</si>
  <si>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</si>
  <si>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</si>
  <si>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</si>
  <si>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</si>
  <si>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</si>
  <si>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</si>
  <si>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</si>
  <si>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</si>
  <si>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</si>
  <si>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</si>
  <si>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</si>
  <si>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342263410R00</t>
  </si>
  <si>
    <t>Úpravy, doplňkové práce a příplatky pro sádrokartonové a sádrovláknité příčky doplňkové práce osazení revizních dvířek plochy do 0,25 m2</t>
  </si>
  <si>
    <t>kus</t>
  </si>
  <si>
    <t>801-1</t>
  </si>
  <si>
    <t>Včetně vytvoření otvoru a osazení rámu s dvířky a prošroubování.</t>
  </si>
  <si>
    <t xml:space="preserve">č.v. 004 : </t>
  </si>
  <si>
    <t>1</t>
  </si>
  <si>
    <t xml:space="preserve">pro ZTI : </t>
  </si>
  <si>
    <t>2</t>
  </si>
  <si>
    <t xml:space="preserve">č.v. 009 : </t>
  </si>
  <si>
    <t>342266111RX7</t>
  </si>
  <si>
    <t>Obklad stěn sádrokartonem na ocelovou konstrukci - rošt stávající, 2x desky standard tl. 12,5 mm</t>
  </si>
  <si>
    <t>m2</t>
  </si>
  <si>
    <t xml:space="preserve">pohled 2 : </t>
  </si>
  <si>
    <t>0,6*(3,21+1,865)</t>
  </si>
  <si>
    <t>342266111RX8</t>
  </si>
  <si>
    <t>Obklad stěn sádrokartonem na ocelovou konstrukci - rošt stávající, 2x desky standard impreg. tl. 12,5 mm</t>
  </si>
  <si>
    <t>(1,0*(1,6+2,6)+1,0*2,31)</t>
  </si>
  <si>
    <t xml:space="preserve">č.v. 007 : </t>
  </si>
  <si>
    <t xml:space="preserve">pohled 1 : </t>
  </si>
  <si>
    <t>(0,6*3,58+0,4*0,8*2)</t>
  </si>
  <si>
    <t>0,6*(2,8+0,5)</t>
  </si>
  <si>
    <t>399054615R00</t>
  </si>
  <si>
    <t>Zapravení otvoru v SDK příčce - 2x opláštění plochy do 0,25m2, zapravení</t>
  </si>
  <si>
    <t>3</t>
  </si>
  <si>
    <t>28349014R</t>
  </si>
  <si>
    <t>Dvířka revizní použití: stavební otvor; funkce: klasické; šířka = 300 mm; výška = 300 mm; materiál: plast; počet křídel: 1</t>
  </si>
  <si>
    <t>SPCM</t>
  </si>
  <si>
    <t>Specifikace</t>
  </si>
  <si>
    <t>POL3_</t>
  </si>
  <si>
    <t>55360280R</t>
  </si>
  <si>
    <t>Dvířka revizní použití: stavební otvor; funkce: protipožární, kouřotěsné; šířka = 300 mm; výška = 300 mm; materiál: kov; počet křídel: 1; požární odolnost: E, I; 60</t>
  </si>
  <si>
    <t>941955002R00</t>
  </si>
  <si>
    <t>Lešení lehké pracovní pomocné pomocné, o výšce lešeňové podlahy přes 1,2 do 1,9 m</t>
  </si>
  <si>
    <t>800-3</t>
  </si>
  <si>
    <t xml:space="preserve">výměra - viz položka 76799_01 : </t>
  </si>
  <si>
    <t>113,123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</si>
  <si>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</si>
  <si>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</si>
  <si>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953981103R00</t>
  </si>
  <si>
    <t>Chemické kotvy do betonu, do cihelného zdiva do betonu, hloubky 110 mm, M 12, ampule pro chemickou kotvu</t>
  </si>
  <si>
    <t>801-4</t>
  </si>
  <si>
    <t>4</t>
  </si>
  <si>
    <t>953981204R00</t>
  </si>
  <si>
    <t>Chemické kotvy do betonu, do cihelného zdiva do betonu, hloubky 125 mm, M 16, malta pro chemické kotvy dvousložková do plných materiálů</t>
  </si>
  <si>
    <t>3420163_99</t>
  </si>
  <si>
    <t>Prachotěsná přepážka - montáž a demontáž</t>
  </si>
  <si>
    <t>50</t>
  </si>
  <si>
    <t>95_01</t>
  </si>
  <si>
    <t>Montáž a demontáž zárubně vč. dveřního křídla vč. kování do provizorní příčky</t>
  </si>
  <si>
    <t>95_03</t>
  </si>
  <si>
    <t>Zakrývání stávajících prostor  folií</t>
  </si>
  <si>
    <t>113,123*2</t>
  </si>
  <si>
    <t>95-02</t>
  </si>
  <si>
    <t>Průběžný úklid</t>
  </si>
  <si>
    <t>den</t>
  </si>
  <si>
    <t>95-04</t>
  </si>
  <si>
    <t>Vyřezání otvoru v SDK stěně - vrácení do původního stavu - pro profesi ZTI</t>
  </si>
  <si>
    <t>kompl</t>
  </si>
  <si>
    <t>95-05</t>
  </si>
  <si>
    <t>Vybourání a obnova podlahy a SDK příček - vrácení do původního stavu - pro profesi ZTI</t>
  </si>
  <si>
    <t>95/01</t>
  </si>
  <si>
    <t>Zednické výpomoci pro řemesla ( nezahrnuté v rozpočtech profesí a samostaných položkách  )</t>
  </si>
  <si>
    <t xml:space="preserve">hod   </t>
  </si>
  <si>
    <t>HZS</t>
  </si>
  <si>
    <t>POL10_</t>
  </si>
  <si>
    <t>Průrazy a vytváření otvorů a drážek do konstrukcí pro realizací instalací pro profese, zapravení ostění provedených otvorů, utěsnění, zpětné hrubé zapravení. Lešení a žebříky do výšky podlahy 2m.</t>
  </si>
  <si>
    <t>Práce, neuvedené v Soupisech profesí.</t>
  </si>
  <si>
    <t>95/02</t>
  </si>
  <si>
    <t>Práce malého rozsahu, nevyrozpočtovatelné detaily</t>
  </si>
  <si>
    <t>95/02m</t>
  </si>
  <si>
    <t>Práce malého rozsahu, nevyrozpočtovatelné detaily - materiál</t>
  </si>
  <si>
    <t>ks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</si>
  <si>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</si>
  <si>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</si>
  <si>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801-3</t>
  </si>
  <si>
    <t xml:space="preserve">kalkulovat vč. případných omítek, tapet, obkladů atd... : </t>
  </si>
  <si>
    <t>963016211R00</t>
  </si>
  <si>
    <t>Demontáž sádrokartonových a sádrovláknitých podhledů z kazet 600 x 600 mm bez minerální izolace, na kovovém roštu, tl. 12,5 mm</t>
  </si>
  <si>
    <t xml:space="preserve">č.v. 003 : </t>
  </si>
  <si>
    <t>1,2*2,86*2+12,6</t>
  </si>
  <si>
    <t xml:space="preserve">č.v. 006 : </t>
  </si>
  <si>
    <t>20,0</t>
  </si>
  <si>
    <t>713103121R00</t>
  </si>
  <si>
    <t>Odstranění tepelné izolace z desek, lamel, rohoží, pásů a foukané izolace stěn, volně uložené, z minerálních desek, lamel, rohoží a pásů, tloušťky do 100 mm</t>
  </si>
  <si>
    <t>800-713</t>
  </si>
  <si>
    <t>767581801R00</t>
  </si>
  <si>
    <t>Demontáž podhledů kazet</t>
  </si>
  <si>
    <t>800-767</t>
  </si>
  <si>
    <t xml:space="preserve">rošt stávající : </t>
  </si>
  <si>
    <t>(0,55*(2,86+1,055+1,705)+3,73*1,055+1,345*1,655+2,13*5,65+0,87*1,35+1,325*5,0+0,6*5,65+0,6*1,725+9,0*1,325+4,925*0,8+0,8*2,4+1,025*3,175+1,025*3,54)</t>
  </si>
  <si>
    <t>(0,725*12,0+1,2*5,65)</t>
  </si>
  <si>
    <t>96/01</t>
  </si>
  <si>
    <t>DMZT otvoru v SDK příčce 415/250</t>
  </si>
  <si>
    <t xml:space="preserve">ks    </t>
  </si>
  <si>
    <t>968415812R00</t>
  </si>
  <si>
    <t>Demontáž mřížky větrací nebo ventilační do 0,10 m2</t>
  </si>
  <si>
    <t>Kalkul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</si>
  <si>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</si>
  <si>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</si>
  <si>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</si>
  <si>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</si>
  <si>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</si>
  <si>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</si>
  <si>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SPI</t>
  </si>
  <si>
    <t xml:space="preserve">Hmotnosti z položek s pořadovými čísly: : </t>
  </si>
  <si>
    <t xml:space="preserve">2,3,4,6,7,8,9,11,21,22, : </t>
  </si>
  <si>
    <t>Součet: : 0,39326</t>
  </si>
  <si>
    <t>711212002RT1</t>
  </si>
  <si>
    <t>Izolace proti vodě stěrka hydroizolační  proti zemní vlhkosti</t>
  </si>
  <si>
    <t>800-711</t>
  </si>
  <si>
    <t>dvouvrstvá</t>
  </si>
  <si>
    <t xml:space="preserve">za obkladem - cca 30% plochy : </t>
  </si>
  <si>
    <t xml:space="preserve">výměra - viz položka 781475114RU2 : </t>
  </si>
  <si>
    <t>14,62/100*30</t>
  </si>
  <si>
    <t>713131130R00</t>
  </si>
  <si>
    <t>Montáž tepelné izolace stěn vložením do nosné rámové konstrukce</t>
  </si>
  <si>
    <t>Včetně pomocného lešení o výšce podlahy do 1900 mm a pro zatížení do 1,5 kPa.</t>
  </si>
  <si>
    <t>63151404R</t>
  </si>
  <si>
    <t>Výrobek izolační pro budovy z minerální vlny (MW) tvar: deska; tloušťka d = 80,0 mm; OH = 40 kg/m3; lambda = 0,035 W/(m.K); RtF: A1</t>
  </si>
  <si>
    <t>0,6*(3,21+1,865)*1,02</t>
  </si>
  <si>
    <t>(1,0*(1,6+2,6)+1,0*2,31)*1,02</t>
  </si>
  <si>
    <t>(0,6*3,58+0,4*0,8*2)*1,02</t>
  </si>
  <si>
    <t>0,6*(2,8+0,5)*1,02</t>
  </si>
  <si>
    <t>998713203R00</t>
  </si>
  <si>
    <t>Přesun hmot pro izolace tepelné v objektech výšky do 24 m</t>
  </si>
  <si>
    <t>50 m vodorovně</t>
  </si>
  <si>
    <t>Z/01</t>
  </si>
  <si>
    <t>D + M POMOCNÁ KONSTRUKCE PRO KOTVENÍ PŘÍČKY, kompletně dle výkresu 009</t>
  </si>
  <si>
    <t>kg</t>
  </si>
  <si>
    <t>POMOCNÁ KONSTRUKCE:</t>
  </si>
  <si>
    <t>STOJKY A PŘÍČLE Z JAKLOVÝCH PROFILŮ OPATŘENÉ 2X ZÁKLADNÍM NÁTĚREM A 1X VRCHNÍM</t>
  </si>
  <si>
    <t>NÁTĚREM.</t>
  </si>
  <si>
    <t>998767203R00</t>
  </si>
  <si>
    <t>Přesun hmot pro kovové stavební doplňk. konstrukce v objektech výšky do 24 m</t>
  </si>
  <si>
    <t>595959_tK</t>
  </si>
  <si>
    <t>MINERÁLNÍ KAZETOVÝ AKUSTICKÝ PODHLED 600X600MM S VIDITELNOU KONSTRUKCÍ A HRANOU</t>
  </si>
  <si>
    <t>POL1_7</t>
  </si>
  <si>
    <t>PODHLEDOVÁ KONSTRUKCE S VIDITELNÝMI NOSNÝMI PROFILY ŠÍŘKY 15 MM, KAŽDÁ</t>
  </si>
  <si>
    <t>DESKA JE VYMĚNITELNÁ, DESKY VKLÁDANÉ JEDNODUŠE DO NOSNÉHO RASTRU.</t>
  </si>
  <si>
    <t>PODHLEDOVÉ DESKY Z BIOLOGICKY ODBOURATELNÉ MINERÁLNÍ VLNY VYRÁBĚNÉ</t>
  </si>
  <si>
    <t>TECHNOLOGIÍ WET-FELT, NEOBSAHUJÍCÍ FORMALDEHYD OPATŘENÉ FINÁLNÍ</t>
  </si>
  <si>
    <t>POVRCHOVOU ÚPRAVOU NAKAŠÍROVANOU NETKANOU TEXTILIÍ S NÁSTŘIKEM, FORMÁT</t>
  </si>
  <si>
    <t>DESKY 600X600X19MM, ROVNÁ HRANA NA 15 MM KONSTRUKCI, LAMINOVANÝ</t>
  </si>
  <si>
    <t>ZVUKOVĚ-POHLTIVÝ POVRCH, BARVA BÍLÁ, AKUSTICKÁ POHLTIVOST ?W=1,00, NRC=0,95,</t>
  </si>
  <si>
    <t>TŘÍDA POHLTIVOSTI ZVUKU=A PODLE EN ISO11654, PODÉLNÁ ZVUKOVÁ NEPRŮZVUČNOST</t>
  </si>
  <si>
    <t>DNFW=25DB PODLE EN ISO717-1, ODOLNOST PROTI VLHKOSTI 95% RH, ODRAZIVOST</t>
  </si>
  <si>
    <t>SVĚTLA 90%, TŘÍDA REAKCE NA OHEŇ A2-S1,D0. PODHLEDY JSOU OMYVATELNÉ VLHKOU</t>
  </si>
  <si>
    <t>VYŽDÍMANOU HOUBOU S VODOU OBSAHUJÍCÍ BĚŽNĚ POUŽÍVANÉ DEZINFEKČNÍ</t>
  </si>
  <si>
    <t>PROSTŘEDKY, TŘÍDA ČISTOTY PROSTŘEDÍ ISO 4 PODLE EN ISO 14644-1, EMISNÍ TŘÍDA</t>
  </si>
  <si>
    <t>M1, KLASIFIKACE „BLUE ANGEL“, CERTIFIKACE „CRADLE TO CRADLE“.</t>
  </si>
  <si>
    <t>NOSNÁ KONSTRUKCE PODHLEDU SE SKLÁDÁ Z VIDITELNÝCH, BÍLE LAKOVANÝCH</t>
  </si>
  <si>
    <t>KOVOVÝCH HLAVNÍCH A PŘÍČNÝCH PROFILŮ ŠIROKÝCH 15 MM. HLAVNÍ PROFILY JSOU NA</t>
  </si>
  <si>
    <t>NOSNÝ STROP ZAVĚŠENY POMOCÍ KOTVÍCÍCH PROSTŘEDKŮ ODSOUHLASENÝCH PRO</t>
  </si>
  <si>
    <t>PŘÍSLUŠNÝ TYP NOSNÉ KONSTRUKCE, JAKO ZÁVĚSY JSOU POUŽITY RYCHLOZÁVĚSY S10</t>
  </si>
  <si>
    <t>APOD</t>
  </si>
  <si>
    <t xml:space="preserve">č.v. 005 : </t>
  </si>
  <si>
    <t xml:space="preserve">P1 : </t>
  </si>
  <si>
    <t>(1,2*2,86*2+12,6)*1,15</t>
  </si>
  <si>
    <t xml:space="preserve">č.v. 008 : </t>
  </si>
  <si>
    <t>20,0*1,15</t>
  </si>
  <si>
    <t xml:space="preserve">P2 - doplnění 30% kazet : </t>
  </si>
  <si>
    <t>(0,55*(2,86+1,055+1,705)+3,73*1,055+1,345*1,655+2,13*5,65+0,87*1,35+1,325*5,0+0,6*5,65+0,6*1,725+9,0*1,325+4,925*0,8+0,8*2,4+1,025*3,175+1,025*3,54)/100*30</t>
  </si>
  <si>
    <t>(0,725*12,0+1,2*5,65)/100*30</t>
  </si>
  <si>
    <t>767584502RXX</t>
  </si>
  <si>
    <t>Montáž podhledů kazetových na ocel.konstr.60x60 cm, rošt kalkulován zvlášť</t>
  </si>
  <si>
    <t>(1,2*2,86*2+12,6)</t>
  </si>
  <si>
    <t>767584641RX0</t>
  </si>
  <si>
    <t>D + M  podhledů kazetových  -  rošty</t>
  </si>
  <si>
    <t>76799_01</t>
  </si>
  <si>
    <t>Příplatek k podhledu - úprava pro montáž svítidel, mřížek, rev. dvířek atd....</t>
  </si>
  <si>
    <t>MODUL 1</t>
  </si>
  <si>
    <t>D + M SYSTÉMOVÁ PŘESTAVITELNÁ INTERIÉROVÁ PŘÍČKA 2155/1600mm</t>
  </si>
  <si>
    <t>SYSTÉMOVÁ PŘESTAVITELNÁ INTERIÉROVÁ PŘÍČKA</t>
  </si>
  <si>
    <t>TL. 100mm CELOPROSKLENÁ, ROZMĚR 1600/2055mm.</t>
  </si>
  <si>
    <t>ZASKLENÍ V LÍCI PROFILU Z OBOU STRAN PŘÍČKY.</t>
  </si>
  <si>
    <t>STĚNY MAJÍ VNITŘNÍ SKRYTOU KONSTRUKCI Z</t>
  </si>
  <si>
    <t>TENKOSTĚNNÝCH PROFILŮ.</t>
  </si>
  <si>
    <t>SPOJENÍ MODULŮ - HLINÍKOVÝ PROFIL KOTVENÝ KE</t>
  </si>
  <si>
    <t>SKRYTÉ NOSNÉ KONSTRUKCI.</t>
  </si>
  <si>
    <t>VNITŘNÍ KONSTRUKCE - TENKOSTĚNNÉ PLECHOVÉ</t>
  </si>
  <si>
    <t>PROFILY GALVANICKY ZINKOVANÉ.</t>
  </si>
  <si>
    <t>VIDITELNÉ PROFILY - HLINÍKOVÁ SLITINA S</t>
  </si>
  <si>
    <t>POVRCHOVOU ÚPRAVOU PRÁŠKOVÝ LAK RAL 9006.</t>
  </si>
  <si>
    <t>V ÚROVNÍ 1,3m NALEPIT VAROVNÉ PÁSKY NA</t>
  </si>
  <si>
    <t>SKLENĚNÉ VÝPLNĚ - KOSTIČKY (STŘÍBRNÉ BARVY)</t>
  </si>
  <si>
    <t>50/50</t>
  </si>
  <si>
    <t>MODUL 2</t>
  </si>
  <si>
    <t>D + M SYSTÉMOVÁ PŘESTAVITELNÁ INTERIÉROVÁ PŘÍČKA S PROSKLENÝMI POSUVNÝMI DVEŘMI 900/2100</t>
  </si>
  <si>
    <t>TL. 100mm S PROSKLENÝMI POSUVNÝMI HLINÍKOVÝMI</t>
  </si>
  <si>
    <t>DVEŘMI 900/2100, ROZMĚR MODULU 995/2155mm.</t>
  </si>
  <si>
    <t>KOVÁNÍ - NEREZOVÉ MADLO O25, VÝŠKY 300mm, BEZ</t>
  </si>
  <si>
    <t>ZÁMKU.</t>
  </si>
  <si>
    <t>50/50.</t>
  </si>
  <si>
    <t>POČET KUSŮ - 1</t>
  </si>
  <si>
    <t/>
  </si>
  <si>
    <t>MADLA.</t>
  </si>
  <si>
    <t>MATERIÁL NEREZ, O25mm, VÝŠKA</t>
  </si>
  <si>
    <t>300mm.</t>
  </si>
  <si>
    <t>MODUL 3</t>
  </si>
  <si>
    <t>D + M SYSTÉMOVÁ PŘESTAVITELNÁ INTERIÉROVÁ PŘÍČKA 2155/640mm</t>
  </si>
  <si>
    <t>TL. 100mm CELOPROSKLENÁ, ROZMĚR 640/2155mm.</t>
  </si>
  <si>
    <t>781101210RT2</t>
  </si>
  <si>
    <t>Příprava podkladu pod obklady penetrace podkladu pod obklady</t>
  </si>
  <si>
    <t>800-771</t>
  </si>
  <si>
    <t>včetně dodávky materiálu.</t>
  </si>
  <si>
    <t>14,62</t>
  </si>
  <si>
    <t>781475114RU2</t>
  </si>
  <si>
    <t>Montáž obkladů vnitřních z dlaždic keramických 200 x 200 mm,  , kladených do flexibilního tmele</t>
  </si>
  <si>
    <t>2,0*5,7</t>
  </si>
  <si>
    <t>(0,6*2,0+0,4*0,8*2)</t>
  </si>
  <si>
    <t>(0,6*0,5+0,6*1,8)</t>
  </si>
  <si>
    <t>781491001RT1</t>
  </si>
  <si>
    <t>Lišty k obkladům bez dodávky materiálu</t>
  </si>
  <si>
    <t>m</t>
  </si>
  <si>
    <t>14,62*0,33</t>
  </si>
  <si>
    <t>59760120.XR</t>
  </si>
  <si>
    <t>Lišta obkladová koutová, rohová</t>
  </si>
  <si>
    <t>14,62*0,33*1,15</t>
  </si>
  <si>
    <t>597813600R</t>
  </si>
  <si>
    <t>Obklad keramický typ: běžný; s glazurou (GL); tl. = 6,5 mm; a = 198 mm; b = 198 mm; povrch: hladký, matný; barva: bílá</t>
  </si>
  <si>
    <t>14,62*1,15</t>
  </si>
  <si>
    <t>998781203R00</t>
  </si>
  <si>
    <t>Přesun hmot pro obklady keramické v objektech výšky do 24 m</t>
  </si>
  <si>
    <t>784450025RA0</t>
  </si>
  <si>
    <t>Malby z malířských směsí disperzní na SDK, penetrace jednonásobná, malba dvojnásobná, bílá</t>
  </si>
  <si>
    <t>AP-PSV</t>
  </si>
  <si>
    <t>Agregovaná položka</t>
  </si>
  <si>
    <t>POL2_</t>
  </si>
  <si>
    <t>3,31*(2,19*2+5,7*2)</t>
  </si>
  <si>
    <t>-2,0*5,7</t>
  </si>
  <si>
    <t>1,58*(3,42*2+5,825*2-0,5*2+0,5*3,14)</t>
  </si>
  <si>
    <t xml:space="preserve">ostatní dotčené prostory : 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</si>
  <si>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</si>
  <si>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</si>
  <si>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</si>
  <si>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</si>
  <si>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</si>
  <si>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</si>
  <si>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</si>
  <si>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</si>
  <si>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</si>
  <si>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</si>
  <si>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</si>
  <si>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5,21,22,23,24,26, : </t>
  </si>
  <si>
    <t>Součet: : 3,13080</t>
  </si>
  <si>
    <t>979011111R00</t>
  </si>
  <si>
    <t>Svislá doprava suti a vybouraných hmot za prvé podlaží nad nebo pod základním podlažím</t>
  </si>
  <si>
    <t>Součet: : 1,56540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</si>
  <si>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</si>
  <si>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</si>
  <si>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</si>
  <si>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</si>
  <si>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</si>
  <si>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45,39662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</si>
  <si>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</si>
  <si>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</si>
  <si>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</si>
  <si>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</si>
  <si>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</si>
  <si>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31,30802</t>
  </si>
  <si>
    <t>979990107R00</t>
  </si>
  <si>
    <t>Poplatek za skládku za uložení, směs betonu, cihel a dřeva,  , skupina 17 09 04 z Katalogu odpadů</t>
  </si>
  <si>
    <t>Nařezání izolace na potřebný rouzměr. Vložení izolace do stěny bez dodávky tepelné izolace.</t>
  </si>
  <si>
    <t>KS05</t>
  </si>
  <si>
    <t>Koordinace s ostatními profesemi</t>
  </si>
  <si>
    <t>POL1_1</t>
  </si>
  <si>
    <t>342263513R00</t>
  </si>
  <si>
    <t>Revizní dvířka Promat do SDK příček, 300x300 mm - DODÁVKOU STAVBY</t>
  </si>
  <si>
    <t>721152218R00</t>
  </si>
  <si>
    <t>Čisticí kus HT,pro odpadní svislé, D 110 mm</t>
  </si>
  <si>
    <t>721170902R00</t>
  </si>
  <si>
    <t>Provedení opravy vnitřní kanalizace, potrubí plastové, vsazení odbočky, D 40 mm</t>
  </si>
  <si>
    <t>721170955R00</t>
  </si>
  <si>
    <t>Provedení opravy vnitřní kanalizace, potrubí plastové, vsazení odbočky, potrubí hrdlové, D 110 mm</t>
  </si>
  <si>
    <t>721176101R00</t>
  </si>
  <si>
    <t>Potrubí HT připojovací D 32 x 1,8 mm</t>
  </si>
  <si>
    <t>Potrubí včetně tvarovek. Bez zednických výpomocí.</t>
  </si>
  <si>
    <t>721176103R00</t>
  </si>
  <si>
    <t>Potrubí HT připojovací D 50 x 1,8 mm</t>
  </si>
  <si>
    <t>721176104R00</t>
  </si>
  <si>
    <t>Potrubí HT připojovací D 75 x 1,9 mm</t>
  </si>
  <si>
    <t>721176115R00</t>
  </si>
  <si>
    <t>Potrubí HT odpadní svislé, D 110 x 2,7 mm</t>
  </si>
  <si>
    <t>Potrubí včetně tvarovek, objímek a vložek pro tlumení hluku. Bez zednických výpomocí.</t>
  </si>
  <si>
    <t>Včetně zřízení a demontáže pomocného lešení.</t>
  </si>
  <si>
    <t>721194103R00</t>
  </si>
  <si>
    <t>Vyvedení odpadních výpustek D 32 x 1,8</t>
  </si>
  <si>
    <t>721194105R00</t>
  </si>
  <si>
    <t>Vyvedení odpadních výpustek D 50 x 1,8</t>
  </si>
  <si>
    <t>721290111R00</t>
  </si>
  <si>
    <t>Zkouška těsnosti kanalizace vodou DN 125 mm</t>
  </si>
  <si>
    <t>725860188RT1</t>
  </si>
  <si>
    <t>Kondenzační podomítkový sifon  HL138 D 32 mm podomítkový, suchá zápachová klapka</t>
  </si>
  <si>
    <t>998721101R00</t>
  </si>
  <si>
    <t>Přesun hmot pro vnitřní kanalizaci, výšky do 6 m, vodorovně do délky 50 m</t>
  </si>
  <si>
    <t>KS01</t>
  </si>
  <si>
    <t>Trasování splaškové kanalizace ve spodní stavbě</t>
  </si>
  <si>
    <t>KS03</t>
  </si>
  <si>
    <t>Vybourání a obnova podlahy a SDK příček - vrácení do původního stavu - DODÁVKOU STAVBY</t>
  </si>
  <si>
    <t>650023241R00</t>
  </si>
  <si>
    <t>Ucpávka protipožární, průchod stěnou, tl. 15 cm, EI60, průměr do 50 mm</t>
  </si>
  <si>
    <t>722172742R00</t>
  </si>
  <si>
    <t>Potrubí z PP-RCT Ekoplastik, D 20 x 2,3 mm, S3,2</t>
  </si>
  <si>
    <t>Potrubí včetně tvarovek bez zednických výpomocí.</t>
  </si>
  <si>
    <t xml:space="preserve">SV,TV,DV : 35 : </t>
  </si>
  <si>
    <t>35</t>
  </si>
  <si>
    <t>722172962R00</t>
  </si>
  <si>
    <t>Vsazení odbočky do plastového potrubí polyfuzí včetně T-kusu D 20 mm, vodovod</t>
  </si>
  <si>
    <t>722172964R00</t>
  </si>
  <si>
    <t>Vsazení odbočky do plastového potrubí polyfuzí včetně T-kusu D 32 mm, vodovod</t>
  </si>
  <si>
    <t>722172966R00</t>
  </si>
  <si>
    <t>Vsazení odbočky do plastového potrubí polyfuzí včetně T-kusu D 50 mm, vodovod</t>
  </si>
  <si>
    <t>722181213RT7</t>
  </si>
  <si>
    <t>Izolace návleková MIRELON PRO tl. stěny 13 mm vnitřní průměr 22 mm</t>
  </si>
  <si>
    <t>V položce je kalkulována dodávka izolační trubice, spon a lepicí pásky, včetně montáže.</t>
  </si>
  <si>
    <t>722182011R00</t>
  </si>
  <si>
    <t>Montáž izolač.skruží na potrubí přímé DN 25,páska</t>
  </si>
  <si>
    <t>PV+SV,TV HLAVNÍ ROZVOD</t>
  </si>
  <si>
    <t>722190401R00</t>
  </si>
  <si>
    <t>Vyvedení a upevnění výpustek DN 15</t>
  </si>
  <si>
    <t>722190901R00</t>
  </si>
  <si>
    <t>Uzavření/vypuštění/otevření vodovodního potrubí při opravě</t>
  </si>
  <si>
    <t>722202213R00</t>
  </si>
  <si>
    <t>Nástěnka PP-R  D 20xR1/2</t>
  </si>
  <si>
    <t>Dodávka + montáž tvarovky = tvarovka, materiál spojovací,</t>
  </si>
  <si>
    <t>upevňovací, kladení, montáž, těsnění hrdel, spojů, dávkový čas</t>
  </si>
  <si>
    <t>722236122R00</t>
  </si>
  <si>
    <t>Kohout vod.kulový,vnitřní-vnitřní 15</t>
  </si>
  <si>
    <t>722239101R00</t>
  </si>
  <si>
    <t>Montáž vodovodních armatur 2závity, G 1/2</t>
  </si>
  <si>
    <t>722280108R00</t>
  </si>
  <si>
    <t>Tlaková zkouška vodovodního potrubí do DN 50</t>
  </si>
  <si>
    <t>Včetně dodávky vody, uzavření a zabezpečení konců potrubí.</t>
  </si>
  <si>
    <t>722290234R00</t>
  </si>
  <si>
    <t>Proplach a dezinfekce vodovod.potrubí do DN 50</t>
  </si>
  <si>
    <t>Včetně dodání desinfekčního prostředku.</t>
  </si>
  <si>
    <t>767883112RT4</t>
  </si>
  <si>
    <t>Objímka jednošroubová, kombivrut+hmoždinka, kluzná pro potrubí průměru 25 - 30 mm</t>
  </si>
  <si>
    <t>998722101R00</t>
  </si>
  <si>
    <t>Přesun hmot pro vnitřní vodovod, výšky do 6 m, vodorovně do délky 50 m</t>
  </si>
  <si>
    <t>KS06</t>
  </si>
  <si>
    <t>Orientační popisky na potrubí DV,SV,TV - ze samolepící fólie/chemicky odolné šipky na archu</t>
  </si>
  <si>
    <t>KS08</t>
  </si>
  <si>
    <t>Identifikace stávajících rozvodů</t>
  </si>
  <si>
    <t>631547013R</t>
  </si>
  <si>
    <t>Pouzdro potrubní izolační ROCKWOOL 800  22/20 mm kamenná vlna s polepem Al fólií vyztuženou, skleněnou mřížkou</t>
  </si>
  <si>
    <t>POL3_0</t>
  </si>
  <si>
    <t>725814106R00</t>
  </si>
  <si>
    <t>Ventil rohový s filtrem IVAR.ART.230 DN 15 mm x DN 15 mm</t>
  </si>
  <si>
    <t>soubor</t>
  </si>
  <si>
    <t>725829301R00</t>
  </si>
  <si>
    <t>Montáž a dodávka celé médiové stěny, včetně dřezů, baterií a sifonů je DODÁVKOU UŽIVATELE STAVBY</t>
  </si>
  <si>
    <t>KS60</t>
  </si>
  <si>
    <t>Koordinace profesí</t>
  </si>
  <si>
    <t>Revizní dvířka Promat do SDK příček, 200x200 mm - DODÁVKOU STAVBY</t>
  </si>
  <si>
    <t>721170972R00</t>
  </si>
  <si>
    <t>Provedení opravy vnitřní kanalizace, potrubí plastové, krácení trub, D 63 mm, zazátkování</t>
  </si>
  <si>
    <t>721194104R00</t>
  </si>
  <si>
    <t>Vyvedení odpadních výpustek, D 40 x 1,8 mm</t>
  </si>
  <si>
    <t>Zkouška těsnosti kanalizace vodou DN 125</t>
  </si>
  <si>
    <t>KS04</t>
  </si>
  <si>
    <t>Vyřezání otvoru v SDK stěně - vrácení do původního stavu - DODÁVKOU STAVBY</t>
  </si>
  <si>
    <t>722130901R00</t>
  </si>
  <si>
    <t>Zazátkování vývodu</t>
  </si>
  <si>
    <t>Přesun hmot pro vnitřní vodovod, výšky do 6 m</t>
  </si>
  <si>
    <t>KS07</t>
  </si>
  <si>
    <t>Identifkace stávajících rozvodů</t>
  </si>
  <si>
    <t>725210911R00</t>
  </si>
  <si>
    <t>Demontáž umyvadla bez výtok.armtur.</t>
  </si>
  <si>
    <t>725706811R00</t>
  </si>
  <si>
    <t>Demontáž dřezů,výlevek,prop.misek.kam.jednoduch.</t>
  </si>
  <si>
    <t>725810811R00</t>
  </si>
  <si>
    <t>Demontáž ventilu výtokového nástěnného</t>
  </si>
  <si>
    <t>Ventil rohový s filtrem IVAR.ART.230 DN 15 x DN 15</t>
  </si>
  <si>
    <t>998725101R00</t>
  </si>
  <si>
    <t>Přesun hmot pro zařizovací předměty, výšky do 6 m, vodorovně do délky 50 m</t>
  </si>
  <si>
    <t>KS09</t>
  </si>
  <si>
    <t>DEMONTÁŽ - ODVOZ (NA LIKVIDACI ODPADŮ NEBO JINÉ URČENÉ MÍSTO)</t>
  </si>
  <si>
    <t>KS51</t>
  </si>
  <si>
    <t>Dodávka a montáž laboratorního dřezu, umyvadla, včetně baterií a sifonů je DODÁVKOU UŽIVATELE STAVBY</t>
  </si>
  <si>
    <t>Vyčištění anemostatů</t>
  </si>
  <si>
    <t>Vyčištění otopného tělesa</t>
  </si>
  <si>
    <t>2201.01.10.01</t>
  </si>
  <si>
    <t>Regulační klapka těsná DN225; ruční; vč. montáže</t>
  </si>
  <si>
    <t>2201.01.16.01</t>
  </si>
  <si>
    <t>Vířivý anemostat, čtvercová čelní deska 600-48 s nastavitelnými lamelami, vč. plenum boxu s, regulační klapkou, napojení horizontální DN 250, RAL bude vyvzorkováno při realizaci stavby, vč.</t>
  </si>
  <si>
    <t>montáže</t>
  </si>
  <si>
    <t>2201.01.35.01</t>
  </si>
  <si>
    <t>Ohebné Al potrubí; mikrobiálně ošetřené; DN 225; s tepelnou izolací z vrstvy minerální vaty 25 mm;, vč. montáže</t>
  </si>
  <si>
    <t>bm</t>
  </si>
  <si>
    <t>2201.01.35.02</t>
  </si>
  <si>
    <t>Ohebné Al potrubí; mikrobiálně ošetřené; DN 250; s tepelnou izolací z vrstvy minerální vaty 25 mm;, vč. montáže</t>
  </si>
  <si>
    <t>2201.01.40.01</t>
  </si>
  <si>
    <t>Potrubí čtyřhranné sk.I z pozinkovaného plechu do obvodu 1050/60% tvar. dílů; včetně veškerého, příslušenství a kotvícího systému, třída těsnosti B dle EN 1507, včetně montáže; prořez 20%</t>
  </si>
  <si>
    <t>2201.01.42.01</t>
  </si>
  <si>
    <t>Tepelná izolace 40 mm z čedičové vlny na vyztuženou Al fólii; role, samolepící, přelepení spojů Al, páskou; vč. montáže - prořez 30%</t>
  </si>
  <si>
    <t>2201.01.44.01</t>
  </si>
  <si>
    <t>Dotěsnění prostupu do obvodu 1050 mm atestovanou protipožární obložkou a tmelem vč. štítku Výchozí, revize vč. vystavení evidenčního štítku založení knihy požárních elementů</t>
  </si>
  <si>
    <t>sada</t>
  </si>
  <si>
    <t>2201.01.79.01</t>
  </si>
  <si>
    <t>Přesun potrubního chladiče a ohřívače (demontáž a opětovná montáž), nový závěsný systém, včetně, montáže</t>
  </si>
  <si>
    <t>2201.01.80.01</t>
  </si>
  <si>
    <t>Odpojení a znovupřipojení potrubí pro odvod kondenzátu od potrubního chladiče, HT připojovací DN 32, mm, včetně tvarovek, včetně montáže</t>
  </si>
  <si>
    <t>2201.01.80.02</t>
  </si>
  <si>
    <t>Kondenzační sifon (sifon je osazen k potrubnímu chladiči nad kazetovým podhledem), včetně montáže</t>
  </si>
  <si>
    <t>2201.01.81.01</t>
  </si>
  <si>
    <t>Vlnitá trubka z ušlechtilé oceli DN15 PN10 k připojení potrubního chladiče - dl. 400mm</t>
  </si>
  <si>
    <t>2201.01.81.02</t>
  </si>
  <si>
    <t>Odpojení a znovupřipojení vlnité trubky z ušlechtilé oceli od potrubního chladiče</t>
  </si>
  <si>
    <t>2201.01.82.01</t>
  </si>
  <si>
    <t>Vlnitá trubka z ušlechtilé oceli DN15 PN10 k připojení potrubního ohřívače - dl. 400mm</t>
  </si>
  <si>
    <t>2201.01.82.02</t>
  </si>
  <si>
    <t>Odpojení a znovupřipojení vlnité trubky z ušlechtilé oceli od potrubního ohřívače</t>
  </si>
  <si>
    <t>2201.01.99.01</t>
  </si>
  <si>
    <t>Demontáž vzduchotechnického potrubí 315x150, ekologická likvidace</t>
  </si>
  <si>
    <t>2211.01.17.01</t>
  </si>
  <si>
    <t>Vířivý anemostat, čtvercová čelní deska 600-48 s nastavitelnými lamelami, vč. plenum boxu, napojení, horizontální DN 250, RAL bude vyvzorkováno při realizaci stavby, vč. montáže</t>
  </si>
  <si>
    <t>2211.01.35.01</t>
  </si>
  <si>
    <t>2211.01.41.01</t>
  </si>
  <si>
    <t>Tvarovka koleno 90°, DN 200</t>
  </si>
  <si>
    <t>2211.01.41.02</t>
  </si>
  <si>
    <t>Přechodový kus DN 200 / 250</t>
  </si>
  <si>
    <t>2211.01.99.01</t>
  </si>
  <si>
    <t>Demontáž 3x talířových ventilů, 3x ohebných hadic pro napojení talířových ventilů, kruhového, vzduchotechnického potrubí DN 200, ekologická likvidace</t>
  </si>
  <si>
    <t>Demontáž stávající termoelektrické hlavice na otopném tělese</t>
  </si>
  <si>
    <t>2215.01.44.01</t>
  </si>
  <si>
    <t>Dotěsnění prostupu do obvodu 650 mm atestovanou protipožární obložkou a tmelem vč. štítku Výchozí, revize vč. vystavení evidenčního štítku založení knihy požárních elementů</t>
  </si>
  <si>
    <t>2215.01.50.01</t>
  </si>
  <si>
    <t>Doplnění modulu pro komunikaci s nadřazenou MaR (Sinclair SMG-01 - rozhraní modbus), včetně montáže</t>
  </si>
  <si>
    <t>2215.01.50.02</t>
  </si>
  <si>
    <t>Cu potrubí izolované, vč. komunikačního kabelu</t>
  </si>
  <si>
    <t>2215.01.50.03</t>
  </si>
  <si>
    <t>Doplnění chladiva</t>
  </si>
  <si>
    <t>36.1S16.VZT.1S16/2215A.06</t>
  </si>
  <si>
    <t>Přesun, osazení a uvedení do provozu nástěnné jednotky</t>
  </si>
  <si>
    <t>10</t>
  </si>
  <si>
    <t>Montážní, těsnící a spojovací materiál</t>
  </si>
  <si>
    <t>Soubor</t>
  </si>
  <si>
    <t>11</t>
  </si>
  <si>
    <t>Zaregulování vzduchotechnického zařízení a distribučních prvků včetně vystavení protokolu o, zaregulování, popisné šipky směru proudění média, montážní lešení a plošiny</t>
  </si>
  <si>
    <t>12</t>
  </si>
  <si>
    <t>Mimostaveništní doprava materiálu</t>
  </si>
  <si>
    <t>13</t>
  </si>
  <si>
    <t>14</t>
  </si>
  <si>
    <t>Montážní plošiny a lešení</t>
  </si>
  <si>
    <t>15</t>
  </si>
  <si>
    <t>Odvoz a likvidace odpadů včetně naložení, dopravy,vyložení a uložení na skládku a poplatku za, skládku</t>
  </si>
  <si>
    <t>16</t>
  </si>
  <si>
    <t>Příprava, ověření skutečného stavu, vzorkování, koordinace s ostatními profesemi</t>
  </si>
  <si>
    <t>17</t>
  </si>
  <si>
    <t>Zkušební provoz zařízení</t>
  </si>
  <si>
    <t>18</t>
  </si>
  <si>
    <t>Zaškolení obsluhy</t>
  </si>
  <si>
    <t>5</t>
  </si>
  <si>
    <t>Popisovací štítky zařízení (provedení odolné UV záření a povětrnostním vlivům)</t>
  </si>
  <si>
    <t>6</t>
  </si>
  <si>
    <t>Kontrola kabelových připojení zařízení vč. komunikačních kabelů</t>
  </si>
  <si>
    <t>7</t>
  </si>
  <si>
    <t>Zkouška těsnosti potrubí, vstupní revize, vč. založení evidenční knihy chladícího zařízení</t>
  </si>
  <si>
    <t>8</t>
  </si>
  <si>
    <t>Certifikované měření hluku</t>
  </si>
  <si>
    <t>9</t>
  </si>
  <si>
    <t>Průrazy a vytváření otvorů a drážek do konstrukcí pro realizací instalací dané profese, (sádrokartonové příčky), zapravení ostění provedených otvorů, utěsnění, zpětné hrubé zapravení,</t>
  </si>
  <si>
    <t>demontáž a zpětná montáž kazet skládaných pohledů bez úprav rastru, pokud nejsou tyto dodávky materiálu a montáž vykázány v rozpočtu ASŘ nebo statiky. Položka je kalkulována v rozsahu dodávky materiálu a montáž. Lešení a žebříky do výšky podlahy 2m</t>
  </si>
  <si>
    <t>ELE0001</t>
  </si>
  <si>
    <t>Chránič s nadproud. ochranou, 10kA, 16/1N/0,03/C-A</t>
  </si>
  <si>
    <t xml:space="preserve">v.č. BIO - DSP - F 311 - 10 - 017.1 - 11 : </t>
  </si>
  <si>
    <t xml:space="preserve">Doplnění vývodu  v rozvaděči 36RH : </t>
  </si>
  <si>
    <t xml:space="preserve">3 : </t>
  </si>
  <si>
    <t>ELE0002</t>
  </si>
  <si>
    <t xml:space="preserve">BIO - DSP - F 311 - 10 - 017.2 - 10 : </t>
  </si>
  <si>
    <t xml:space="preserve">Doplnění vývodu  v rozvaděči 36RHN : </t>
  </si>
  <si>
    <t xml:space="preserve">1 : </t>
  </si>
  <si>
    <t>ELE0003</t>
  </si>
  <si>
    <t xml:space="preserve">BIO - DSP - F 311 - 10 - 019.2 - 03 : </t>
  </si>
  <si>
    <t xml:space="preserve">Doplnění vývodu  v rozvaděči 36RMS22 : </t>
  </si>
  <si>
    <t>ELE0004</t>
  </si>
  <si>
    <t>Svítidlo A včetně montáže a popl.za likvidaci</t>
  </si>
  <si>
    <t xml:space="preserve">UKB G - DVD - D 123 - 10 - 002, 003 - 00 : </t>
  </si>
  <si>
    <t xml:space="preserve">9 : </t>
  </si>
  <si>
    <t>ELE0005</t>
  </si>
  <si>
    <t>Spínač  domovní zapuštěný, řaz. 5 včetně montáže</t>
  </si>
  <si>
    <t xml:space="preserve">2 : </t>
  </si>
  <si>
    <t>ELE0006</t>
  </si>
  <si>
    <t>Zásuvka domovní zapuštěná včetně montáže</t>
  </si>
  <si>
    <t xml:space="preserve">UKB G - DVD - D 123 - 10 - 004, 005 - 00 : </t>
  </si>
  <si>
    <t xml:space="preserve">14 : </t>
  </si>
  <si>
    <t>ELE0007</t>
  </si>
  <si>
    <t>Zásuvka modul 45x45</t>
  </si>
  <si>
    <t>ELE0008</t>
  </si>
  <si>
    <t>Zásuvka domov. zapušť, přepěť.ochrana vč. montáže</t>
  </si>
  <si>
    <t xml:space="preserve">4 : </t>
  </si>
  <si>
    <t>ELE0010</t>
  </si>
  <si>
    <t>Krabice rozvodná IP55 1,5-2,5/5x včetně montáže</t>
  </si>
  <si>
    <t xml:space="preserve">UKB G - DVD - D 123 - 10 - 002, 003, 004, 005 - 00 : </t>
  </si>
  <si>
    <t xml:space="preserve">5 : </t>
  </si>
  <si>
    <t>ELE0011</t>
  </si>
  <si>
    <t>Krabice rozvodná, zapuštěná včetně montáže</t>
  </si>
  <si>
    <t xml:space="preserve">20 : </t>
  </si>
  <si>
    <t>20</t>
  </si>
  <si>
    <t>ELE0012</t>
  </si>
  <si>
    <t>Požární ucpávka malta,kalkulovaný rozměr 600x250, tl. 300 včetně montáže</t>
  </si>
  <si>
    <t xml:space="preserve">v.č. D1.01.06-102 : </t>
  </si>
  <si>
    <t>ELE0013</t>
  </si>
  <si>
    <t>Ukončení kabelu 5x4</t>
  </si>
  <si>
    <t xml:space="preserve">12 : </t>
  </si>
  <si>
    <t>ELE0014</t>
  </si>
  <si>
    <t>Kabel CYKY 3x1,5 včetně montáže</t>
  </si>
  <si>
    <t xml:space="preserve">70 : </t>
  </si>
  <si>
    <t>70</t>
  </si>
  <si>
    <t>ELE0015</t>
  </si>
  <si>
    <t>Kabel CYKY 3x2,5 včetně montáže</t>
  </si>
  <si>
    <t xml:space="preserve">320 : </t>
  </si>
  <si>
    <t>320</t>
  </si>
  <si>
    <t>ELE0016</t>
  </si>
  <si>
    <t>Kabel 1-CSKH-V180, P60-R, B2ca, s1, d1, 3x2,5          včetně montáže</t>
  </si>
  <si>
    <t xml:space="preserve">250 : </t>
  </si>
  <si>
    <t>250</t>
  </si>
  <si>
    <t>ELE0017</t>
  </si>
  <si>
    <t>Trasa P60-R na příchytkách, kabely 1x o10</t>
  </si>
  <si>
    <t>ELE0018</t>
  </si>
  <si>
    <t>Revize, uvedení do řádného režimu</t>
  </si>
  <si>
    <t>kpl</t>
  </si>
  <si>
    <t>ELE0019</t>
  </si>
  <si>
    <t>Dokumentace skutečného provedení stavby</t>
  </si>
  <si>
    <t>ELE0020</t>
  </si>
  <si>
    <t>Demontáž stávající eletroinstalace</t>
  </si>
  <si>
    <t>ELE0021</t>
  </si>
  <si>
    <t>Likvidace odpadu celkem</t>
  </si>
  <si>
    <t>ELE0022</t>
  </si>
  <si>
    <t>Úpravy ve stávajících rozvaděčích</t>
  </si>
  <si>
    <t xml:space="preserve">Doplnění přístrojů, jejich zapojení , drobné práce s tím spojené : </t>
  </si>
  <si>
    <t>ELE0023</t>
  </si>
  <si>
    <t>Úpravy stávajících kabelových tras</t>
  </si>
  <si>
    <t>ELE0024</t>
  </si>
  <si>
    <t>Staveništní a mimostaveništní doprava</t>
  </si>
  <si>
    <t>ELE0025</t>
  </si>
  <si>
    <t>ELE0026</t>
  </si>
  <si>
    <t>Přidružená činnost (Stavební přípomoci, vrtání, prostup, drážky, zatěsnění a podobně)</t>
  </si>
  <si>
    <t>ELE0037</t>
  </si>
  <si>
    <t>Krabice přístrojová, zapuštěná včetně montáže</t>
  </si>
  <si>
    <t xml:space="preserve">22 : </t>
  </si>
  <si>
    <t>22</t>
  </si>
  <si>
    <t>Zásuvky cat.5E- nestíněné</t>
  </si>
  <si>
    <t>Pol__0001</t>
  </si>
  <si>
    <t>Datová zásuvka 2x RJ45 - v provedení pod omítku (kompletní vč.masky nosné, krytu, rámečku, krabice a, třmenu)</t>
  </si>
  <si>
    <t>Pol__0002</t>
  </si>
  <si>
    <t>Keystone systémový shodný s typem kabeláží a patchpanely UTP cat.5E</t>
  </si>
  <si>
    <t>RACKY</t>
  </si>
  <si>
    <t>Pol__0003</t>
  </si>
  <si>
    <t>Úpravy ve stávajícím RACKu, konsolidace kabeláže</t>
  </si>
  <si>
    <t>Pol__0004</t>
  </si>
  <si>
    <t>Patch panel 24 port UTP Cat.5E</t>
  </si>
  <si>
    <t>Pol__0005</t>
  </si>
  <si>
    <t>Vyvazovací panel 1U</t>
  </si>
  <si>
    <t>Pol__0006</t>
  </si>
  <si>
    <t>Propojovací šňůra UTP, 2xRJ45 – cat.5E, 2m</t>
  </si>
  <si>
    <t>Kabeláže</t>
  </si>
  <si>
    <t>Pol__0007</t>
  </si>
  <si>
    <t>UTP kabel cat.5E, 4x2x0,5mm, izolace LSOH, uložení v trubce nebo žlabu</t>
  </si>
  <si>
    <t>Pol__0008</t>
  </si>
  <si>
    <t>Měření metalických datových segmentů</t>
  </si>
  <si>
    <t>Ústředna</t>
  </si>
  <si>
    <t>Pol__0009</t>
  </si>
  <si>
    <t>Konfigurace, zprovoznění, import uživatelů, nastavení podsystémů, veškeré práce nutné k zprovoznění, nových úprav na stáv.ústředně  PZTS</t>
  </si>
  <si>
    <t>Detektory, klávesnice, moduly</t>
  </si>
  <si>
    <t>Pol__0010</t>
  </si>
  <si>
    <t>Digital PIR detektor,kulová čočka 85°/15m,EOL rez.,stojánekTyp čočky vějíř, Napájecí napětí 9-16V, DC, Stupeň zabezpečení  2, proud při poplachu 12 mA, Proudový odběr 11 mA</t>
  </si>
  <si>
    <t>Pol__0011</t>
  </si>
  <si>
    <t>Tísňový hlásič s mechanickou pamětí poplachu, NO / NC kontakt, resetování klíčem, provedení šedý, plast+červený ovladač, pro tísňové volání z laboratoří, s možností doplnění atypického nápisu v ČJ</t>
  </si>
  <si>
    <t>např." Aktivuj v nouzi"</t>
  </si>
  <si>
    <t>Pol__0012</t>
  </si>
  <si>
    <t>NF kabel 3x2x0,5mm2, měděné jádro, stíněný, izolace PVC v trubce nebo žlabu</t>
  </si>
  <si>
    <t>Pol__0013</t>
  </si>
  <si>
    <t>Ohebná elektroinstalační trubka pr. 16mm</t>
  </si>
  <si>
    <t>Pol__0014</t>
  </si>
  <si>
    <t>Ohebná elektroinstalační trubka pr. 25mm</t>
  </si>
  <si>
    <t>Pol__0015</t>
  </si>
  <si>
    <t>Hmoždina s páskou pro uchycení kabelů nebo trubek</t>
  </si>
  <si>
    <t>Pol__0016</t>
  </si>
  <si>
    <t>Protipožární ucpávky, max. EI-60, spěňovací hmoty a minerální deksy s protipožárním povlakem,, označovací štítky. Systémové řešení</t>
  </si>
  <si>
    <t>Pol__0017</t>
  </si>
  <si>
    <t>Pomocný instalační materiál</t>
  </si>
  <si>
    <t>Pol__0018</t>
  </si>
  <si>
    <t>Koordinace prací s ostatními profesemi</t>
  </si>
  <si>
    <t>Pol__0019</t>
  </si>
  <si>
    <t>Stavební přípomoce, zahrnuje průrazy, vysekání drážek včetně hrubého zapravení, rozebrání a složení, stáv.podhledů vč.dodávky potřebného materiálu, práce ve stáv.trasách</t>
  </si>
  <si>
    <t>Pol__0020</t>
  </si>
  <si>
    <t>Přesuny hmot</t>
  </si>
  <si>
    <t>Pol__0021</t>
  </si>
  <si>
    <t>VzorkováníPoložka zahrnuje veškeré náklady na přípravu vzorkování, náklady spojené s odsouhlasením, nabízeného systému uživatelem, doložení atestů a certifikátů a veškeré další práce nutné k</t>
  </si>
  <si>
    <t>zajištění plné funkčnosti systému a řádného předání objednateli, včetně počítání hladiny akustického tlaku</t>
  </si>
  <si>
    <t>Pol__0022</t>
  </si>
  <si>
    <t>Komplexní zkouškyPoložka obsahuje povinné komplexní zkoušky celého díla za účelem prokázání kvality, a funkčnosti díla v rámci vzájemně propojených a na sebe navazujících systémů</t>
  </si>
  <si>
    <t>Pol__0023</t>
  </si>
  <si>
    <t>Dopravné</t>
  </si>
  <si>
    <t>Pol__0024</t>
  </si>
  <si>
    <t>Potřebné mechanismy pro montáž kabelů v podhledech, zahrnuje pronájem lešení a žebříků</t>
  </si>
  <si>
    <t>DFF099-KEY</t>
  </si>
  <si>
    <t>Modbus klíč s 50-ti kredity</t>
  </si>
  <si>
    <t>TRM768</t>
  </si>
  <si>
    <t>Ukončovač sítě RS485</t>
  </si>
  <si>
    <t>EMO TM</t>
  </si>
  <si>
    <t>Elektromotorický servopohon, ovládání 0-10VDC, M30x1,5, 24VAC, vč. kabelu min. 2m</t>
  </si>
  <si>
    <t>36RDC001</t>
  </si>
  <si>
    <t>Dovybavení stávajícího rozvaděče - 7x svorka, 1x pojistka řadová, vodiče</t>
  </si>
  <si>
    <t>1225</t>
  </si>
  <si>
    <t>Trubka elektroinst. ohebná, vnější pr. 25mm, pevnost 750N</t>
  </si>
  <si>
    <t>1232</t>
  </si>
  <si>
    <t>Trubka elektroinst. ohebná, vnější pr. 32mm, pevnost 750N</t>
  </si>
  <si>
    <t>4032_KA</t>
  </si>
  <si>
    <t>Trubka elektroinstalační tuhá, vnější pr. 32mm, pevnost 750N</t>
  </si>
  <si>
    <t>5332_KB</t>
  </si>
  <si>
    <t>Příchytka pro tuhé trubky vnější pr. 32 mm</t>
  </si>
  <si>
    <t>A11 RW</t>
  </si>
  <si>
    <t>Krabice odbočná 85x85x40 s víčkem, IP54</t>
  </si>
  <si>
    <t>J-Y(St)Y 2x2x0,8</t>
  </si>
  <si>
    <t>Kabel sdělovací J-Y(St)Y 2x2x0,8</t>
  </si>
  <si>
    <t>JYTY 2x1</t>
  </si>
  <si>
    <t>Kabel sdělovací s Cu jádrem 2 x 1 mm</t>
  </si>
  <si>
    <t>JYTY 4x1</t>
  </si>
  <si>
    <t>Kabel sdělovací s Cu jádrem 4 x 1 mm</t>
  </si>
  <si>
    <t>OST.T00</t>
  </si>
  <si>
    <t>Ostatní pomocný montážní materiál</t>
  </si>
  <si>
    <t>PPU</t>
  </si>
  <si>
    <t>Protipožární ucpávka - tmel pr. do 70mm</t>
  </si>
  <si>
    <t>Stitek</t>
  </si>
  <si>
    <t>Štítek kabelový zavírací 40 x 16 mm</t>
  </si>
  <si>
    <t>18400002T00</t>
  </si>
  <si>
    <t>Projekční práce-výrobní dokumentace</t>
  </si>
  <si>
    <t>18500001T00</t>
  </si>
  <si>
    <t>Uživatelský software pro řídící jednotku</t>
  </si>
  <si>
    <t>d.b.</t>
  </si>
  <si>
    <t>18500006T00</t>
  </si>
  <si>
    <t>Práce programátora - oživení systému MaR</t>
  </si>
  <si>
    <t>18500007T03</t>
  </si>
  <si>
    <t>Práce programátora - oživení / nastavení komunikace Modbus RTU</t>
  </si>
  <si>
    <t>18500013T01</t>
  </si>
  <si>
    <t>Dispečink - úprava stávajících obrazovek</t>
  </si>
  <si>
    <t>18500014T00</t>
  </si>
  <si>
    <t>Dispečink - parametrizace datových bodů</t>
  </si>
  <si>
    <t>18500015T00</t>
  </si>
  <si>
    <t>Práce programátora - zaučení obsluhy</t>
  </si>
  <si>
    <t>18500019T00</t>
  </si>
  <si>
    <t>Příprava podkladů pro vizualizaci v BMS</t>
  </si>
  <si>
    <t>18500021T00</t>
  </si>
  <si>
    <t>Funkční zkoušky zobrazení prvků v BMS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</si>
  <si>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</si>
  <si>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</si>
  <si>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</si>
  <si>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</si>
  <si>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</si>
  <si>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</si>
  <si>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</si>
  <si>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</si>
  <si>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18600005T00</t>
  </si>
  <si>
    <t>Montáž ukončovač sběrnice</t>
  </si>
  <si>
    <t>18600301T00</t>
  </si>
  <si>
    <t>Montáž + připojení servopohon ventilový</t>
  </si>
  <si>
    <t>18600606T00</t>
  </si>
  <si>
    <t>Připojení - monitoring split / fancoil</t>
  </si>
  <si>
    <t>18600706T00</t>
  </si>
  <si>
    <t>Montáž přístrojové krabice na povrch</t>
  </si>
  <si>
    <t>18600707T00</t>
  </si>
  <si>
    <t>Úprava zapojení stávajícího rozvaděče</t>
  </si>
  <si>
    <t>18600801T00</t>
  </si>
  <si>
    <t>Montáž protipožární ucpávky</t>
  </si>
  <si>
    <t>18600803T00</t>
  </si>
  <si>
    <t>Montáže - zkoušky / oživení v ramci montážních prací</t>
  </si>
  <si>
    <t>18600807T00</t>
  </si>
  <si>
    <t>Úklid pracoviště při montážích</t>
  </si>
  <si>
    <t>210010027T00</t>
  </si>
  <si>
    <t>Trubka ohebná z PVC volně, vnější průměr 32 mm</t>
  </si>
  <si>
    <t>210100524T00</t>
  </si>
  <si>
    <t>Ukončení kabelů JYTY - do 4x1</t>
  </si>
  <si>
    <t>210860201T00</t>
  </si>
  <si>
    <t>Kabel speciální do 2 žil 1 mm volně uložený, vysvazkovaný</t>
  </si>
  <si>
    <t>210860202T00</t>
  </si>
  <si>
    <t>Kabel speciální do 4 žil 1 mm volně uložený, vysvazkovaný</t>
  </si>
  <si>
    <t>210950101T00</t>
  </si>
  <si>
    <t>Štítek kabelový</t>
  </si>
  <si>
    <t>222260574T00</t>
  </si>
  <si>
    <t>Trubka plast. tuhá 32 na příchytkách</t>
  </si>
  <si>
    <t>222280501T00</t>
  </si>
  <si>
    <t>Kabel datový do 7 mm vně.prům.volně</t>
  </si>
  <si>
    <t>460680021T00</t>
  </si>
  <si>
    <t>Průraz zdivem v cihlové zdi tloušťky 15 cm včetně zapravení</t>
  </si>
  <si>
    <t>18660005T00</t>
  </si>
  <si>
    <t>Doprava osob</t>
  </si>
  <si>
    <t>km</t>
  </si>
  <si>
    <t>UZIVNAV.T00</t>
  </si>
  <si>
    <t>Návody k obsluze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</si>
</sst>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8"/>
  <sheetViews>
    <sheetView showGridLines="0" tabSelected="1" topLeftCell="B1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39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41</v>
      </c>
      <c r="E2" s="234" t="s">
        <v>42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40</v>
      </c>
      <c r="D5" s="222"/>
      <c r="E5" s="223"/>
      <c r="F5" s="223"/>
      <c r="G5" s="223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SUMIF(F69:F104,A16,I69:I104)+SUMIF(F69:F104,"PSU",I69:I104)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SUMIF(F69:F104,A17,I69:I104)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SUMIF(F69:F104,A18,I69:I104)</f>
        <v>0</v>
      </c>
      <c r="J18" s="208"/>
    </row>
    <row r="19" spans="1:10" ht="23.25" customHeight="1" x14ac:dyDescent="0.2">
      <c r="A19" s="138" t="s">
        <v>150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SUMIF(F69:F104,A19,I69:I104)</f>
        <v>0</v>
      </c>
      <c r="J19" s="208"/>
    </row>
    <row r="20" spans="1:10" ht="23.25" customHeight="1" x14ac:dyDescent="0.2">
      <c r="A20" s="138" t="s">
        <v>151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SUMIF(F69:F104,A20,I69:I104)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IF(A24&gt;50, ROUNDUP(A23, 0), ROUNDDOWN(A23, 0))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IF(A26&gt;50, ROUNDUP(A25, 0), ROUNDDOWN(A25, 0))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1">
        <f>IF(A29&gt;50, ROUNDUP(A27, 0), ROUNDDOWN(A27, 0))</f>
        <v>0</v>
      </c>
      <c r="H29" s="211"/>
      <c r="I29" s="211"/>
      <c r="J29" s="119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6"/>
      <c r="D39" s="196"/>
      <c r="E39" s="196"/>
      <c r="F39" s="99">
        <f>'00 00 Naklady'!AE31+'SO 123 D.1.1.01 Pol'!AE424+'SO 123 D.1.4.05_1S35 Pol'!AE104+'SO 123 D.1.4.05_213 Pol'!AE72+'SO 123 D.1.4.09 Pol'!AE102+'SO 123 D.1.4.10 Pol'!AE135+'SO 123 D.1.4.12 Pol'!AE68+'SO 123 D.1.4.13 Pol'!AE110</f>
        <v>0</v>
      </c>
      <c r="G39" s="100">
        <f>'00 00 Naklady'!AF31+'SO 123 D.1.1.01 Pol'!AF424+'SO 123 D.1.4.05_1S35 Pol'!AF104+'SO 123 D.1.4.05_213 Pol'!AF72+'SO 123 D.1.4.09 Pol'!AF102+'SO 123 D.1.4.10 Pol'!AF135+'SO 123 D.1.4.12 Pol'!AF68+'SO 123 D.1.4.13 Pol'!AF110</f>
        <v>0</v>
      </c>
      <c r="H39" s="101">
        <f t="shared" ref="H39:H50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0" t="s">
        <v>44</v>
      </c>
      <c r="D40" s="200"/>
      <c r="E40" s="200"/>
      <c r="F40" s="104">
        <f>'00 00 Naklady'!AE31</f>
        <v>0</v>
      </c>
      <c r="G40" s="105">
        <f>'00 00 Naklady'!AF31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45</v>
      </c>
      <c r="C41" s="196" t="s">
        <v>46</v>
      </c>
      <c r="D41" s="196"/>
      <c r="E41" s="196"/>
      <c r="F41" s="108">
        <f>'00 00 Naklady'!AE31</f>
        <v>0</v>
      </c>
      <c r="G41" s="101">
        <f>'00 00 Naklady'!AF31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0" t="s">
        <v>47</v>
      </c>
      <c r="D42" s="200"/>
      <c r="E42" s="200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48</v>
      </c>
      <c r="C43" s="200" t="s">
        <v>49</v>
      </c>
      <c r="D43" s="200"/>
      <c r="E43" s="200"/>
      <c r="F43" s="104">
        <f>'SO 123 D.1.1.01 Pol'!AE424+'SO 123 D.1.4.05_1S35 Pol'!AE104+'SO 123 D.1.4.05_213 Pol'!AE72+'SO 123 D.1.4.09 Pol'!AE102+'SO 123 D.1.4.10 Pol'!AE135+'SO 123 D.1.4.12 Pol'!AE68+'SO 123 D.1.4.13 Pol'!AE110</f>
        <v>0</v>
      </c>
      <c r="G43" s="105">
        <f>'SO 123 D.1.1.01 Pol'!AF424+'SO 123 D.1.4.05_1S35 Pol'!AF104+'SO 123 D.1.4.05_213 Pol'!AF72+'SO 123 D.1.4.09 Pol'!AF102+'SO 123 D.1.4.10 Pol'!AF135+'SO 123 D.1.4.12 Pol'!AF68+'SO 123 D.1.4.13 Pol'!AF110</f>
        <v>0</v>
      </c>
      <c r="H43" s="105">
        <f t="shared" si="1"/>
        <v>0</v>
      </c>
      <c r="I43" s="105">
        <f t="shared" ref="I43:I50" si="2">F43+G43+H43</f>
        <v>0</v>
      </c>
      <c r="J43" s="106" t="str">
        <f t="shared" ref="J43:J50" si="3">IF(CenaCelkemVypocet=0,"",I43/CenaCelkemVypocet*100)</f>
        <v/>
      </c>
    </row>
    <row r="44" spans="1:10" ht="25.5" customHeight="1" x14ac:dyDescent="0.2">
      <c r="A44" s="88">
        <v>3</v>
      </c>
      <c r="B44" s="107" t="s">
        <v>50</v>
      </c>
      <c r="C44" s="196" t="s">
        <v>51</v>
      </c>
      <c r="D44" s="196"/>
      <c r="E44" s="196"/>
      <c r="F44" s="108">
        <f>'SO 123 D.1.1.01 Pol'!AE424</f>
        <v>0</v>
      </c>
      <c r="G44" s="101">
        <f>'SO 123 D.1.1.01 Pol'!AF424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196" t="s">
        <v>53</v>
      </c>
      <c r="D45" s="196"/>
      <c r="E45" s="196"/>
      <c r="F45" s="108">
        <f>'SO 123 D.1.4.05_1S35 Pol'!AE104</f>
        <v>0</v>
      </c>
      <c r="G45" s="101">
        <f>'SO 123 D.1.4.05_1S35 Pol'!AF104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54</v>
      </c>
      <c r="C46" s="196" t="s">
        <v>55</v>
      </c>
      <c r="D46" s="196"/>
      <c r="E46" s="196"/>
      <c r="F46" s="108">
        <f>'SO 123 D.1.4.05_213 Pol'!AE72</f>
        <v>0</v>
      </c>
      <c r="G46" s="101">
        <f>'SO 123 D.1.4.05_213 Pol'!AF72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56</v>
      </c>
      <c r="C47" s="196" t="s">
        <v>57</v>
      </c>
      <c r="D47" s="196"/>
      <c r="E47" s="196"/>
      <c r="F47" s="108">
        <f>'SO 123 D.1.4.09 Pol'!AE102</f>
        <v>0</v>
      </c>
      <c r="G47" s="101">
        <f>'SO 123 D.1.4.09 Pol'!AF102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58</v>
      </c>
      <c r="C48" s="196" t="s">
        <v>59</v>
      </c>
      <c r="D48" s="196"/>
      <c r="E48" s="196"/>
      <c r="F48" s="108">
        <f>'SO 123 D.1.4.10 Pol'!AE135</f>
        <v>0</v>
      </c>
      <c r="G48" s="101">
        <f>'SO 123 D.1.4.10 Pol'!AF135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60</v>
      </c>
      <c r="C49" s="196" t="s">
        <v>61</v>
      </c>
      <c r="D49" s="196"/>
      <c r="E49" s="196"/>
      <c r="F49" s="108">
        <f>'SO 123 D.1.4.12 Pol'!AE68</f>
        <v>0</v>
      </c>
      <c r="G49" s="101">
        <f>'SO 123 D.1.4.12 Pol'!AF68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62</v>
      </c>
      <c r="C50" s="196" t="s">
        <v>63</v>
      </c>
      <c r="D50" s="196"/>
      <c r="E50" s="196"/>
      <c r="F50" s="108">
        <f>'SO 123 D.1.4.13 Pol'!AE110</f>
        <v>0</v>
      </c>
      <c r="G50" s="101">
        <f>'SO 123 D.1.4.13 Pol'!AF110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/>
      <c r="B51" s="197" t="s">
        <v>64</v>
      </c>
      <c r="C51" s="198"/>
      <c r="D51" s="198"/>
      <c r="E51" s="199"/>
      <c r="F51" s="109">
        <f>SUMIF(A39:A50,"=1",F39:F50)</f>
        <v>0</v>
      </c>
      <c r="G51" s="110">
        <f>SUMIF(A39:A50,"=1",G39:G50)</f>
        <v>0</v>
      </c>
      <c r="H51" s="110">
        <f>SUMIF(A39:A50,"=1",H39:H50)</f>
        <v>0</v>
      </c>
      <c r="I51" s="110">
        <f>SUMIF(A39:A50,"=1",I39:I50)</f>
        <v>0</v>
      </c>
      <c r="J51" s="111">
        <f>SUMIF(A39:A50,"=1",J39:J50)</f>
        <v>0</v>
      </c>
    </row>
    <row r="53" spans="1:10" x14ac:dyDescent="0.2">
      <c r="A53" t="s">
        <v>66</v>
      </c>
      <c r="B53" t="s">
        <v>67</v>
      </c>
    </row>
    <row r="54" spans="1:10" x14ac:dyDescent="0.2">
      <c r="A54" t="s">
        <v>68</v>
      </c>
      <c r="B54" t="s">
        <v>69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68</v>
      </c>
      <c r="B56" t="s">
        <v>72</v>
      </c>
    </row>
    <row r="57" spans="1:10" x14ac:dyDescent="0.2">
      <c r="A57" t="s">
        <v>70</v>
      </c>
      <c r="B57" t="s">
        <v>73</v>
      </c>
    </row>
    <row r="58" spans="1:10" x14ac:dyDescent="0.2">
      <c r="A58" t="s">
        <v>70</v>
      </c>
      <c r="B58" t="s">
        <v>74</v>
      </c>
    </row>
    <row r="59" spans="1:10" x14ac:dyDescent="0.2">
      <c r="A59" t="s">
        <v>70</v>
      </c>
      <c r="B59" t="s">
        <v>75</v>
      </c>
    </row>
    <row r="60" spans="1:10" x14ac:dyDescent="0.2">
      <c r="A60" t="s">
        <v>70</v>
      </c>
      <c r="B60" t="s">
        <v>76</v>
      </c>
    </row>
    <row r="61" spans="1:10" x14ac:dyDescent="0.2">
      <c r="A61" t="s">
        <v>70</v>
      </c>
      <c r="B61" t="s">
        <v>77</v>
      </c>
    </row>
    <row r="62" spans="1:10" x14ac:dyDescent="0.2">
      <c r="A62" t="s">
        <v>70</v>
      </c>
      <c r="B62" t="s">
        <v>78</v>
      </c>
    </row>
    <row r="63" spans="1:10" x14ac:dyDescent="0.2">
      <c r="A63" t="s">
        <v>70</v>
      </c>
      <c r="B63" t="s">
        <v>79</v>
      </c>
    </row>
    <row r="66" spans="1:10" ht="15.75" x14ac:dyDescent="0.25">
      <c r="B66" s="120" t="s">
        <v>80</v>
      </c>
    </row>
    <row r="68" spans="1:10" ht="25.5" customHeight="1" x14ac:dyDescent="0.2">
      <c r="A68" s="122"/>
      <c r="B68" s="125" t="s">
        <v>17</v>
      </c>
      <c r="C68" s="125" t="s">
        <v>5</v>
      </c>
      <c r="D68" s="126"/>
      <c r="E68" s="126"/>
      <c r="F68" s="127" t="s">
        <v>81</v>
      </c>
      <c r="G68" s="127"/>
      <c r="H68" s="127"/>
      <c r="I68" s="127" t="s">
        <v>29</v>
      </c>
      <c r="J68" s="127" t="s">
        <v>0</v>
      </c>
    </row>
    <row r="69" spans="1:10" ht="36.75" customHeight="1" x14ac:dyDescent="0.2">
      <c r="A69" s="123"/>
      <c r="B69" s="128" t="s">
        <v>45</v>
      </c>
      <c r="C69" s="194" t="s">
        <v>82</v>
      </c>
      <c r="D69" s="195"/>
      <c r="E69" s="195"/>
      <c r="F69" s="134" t="s">
        <v>24</v>
      </c>
      <c r="G69" s="135"/>
      <c r="H69" s="135"/>
      <c r="I69" s="135">
        <f>'SO 123 D.1.1.01 Pol'!G8</f>
        <v>0</v>
      </c>
      <c r="J69" s="132" t="str">
        <f>IF(I105=0,"",I69/I105*100)</f>
        <v/>
      </c>
    </row>
    <row r="70" spans="1:10" ht="36.75" customHeight="1" x14ac:dyDescent="0.2">
      <c r="A70" s="123"/>
      <c r="B70" s="128" t="s">
        <v>83</v>
      </c>
      <c r="C70" s="194" t="s">
        <v>84</v>
      </c>
      <c r="D70" s="195"/>
      <c r="E70" s="195"/>
      <c r="F70" s="134" t="s">
        <v>24</v>
      </c>
      <c r="G70" s="135"/>
      <c r="H70" s="135"/>
      <c r="I70" s="135">
        <f>'SO 123 D.1.1.01 Pol'!G27</f>
        <v>0</v>
      </c>
      <c r="J70" s="132" t="str">
        <f>IF(I105=0,"",I70/I105*100)</f>
        <v/>
      </c>
    </row>
    <row r="71" spans="1:10" ht="36.75" customHeight="1" x14ac:dyDescent="0.2">
      <c r="A71" s="123"/>
      <c r="B71" s="128" t="s">
        <v>85</v>
      </c>
      <c r="C71" s="194" t="s">
        <v>86</v>
      </c>
      <c r="D71" s="195"/>
      <c r="E71" s="195"/>
      <c r="F71" s="134" t="s">
        <v>24</v>
      </c>
      <c r="G71" s="135"/>
      <c r="H71" s="135"/>
      <c r="I71" s="135">
        <f>'SO 123 D.1.1.01 Pol'!G69</f>
        <v>0</v>
      </c>
      <c r="J71" s="132" t="str">
        <f>IF(I105=0,"",I71/I105*100)</f>
        <v/>
      </c>
    </row>
    <row r="72" spans="1:10" ht="36.75" customHeight="1" x14ac:dyDescent="0.2">
      <c r="A72" s="123"/>
      <c r="B72" s="128" t="s">
        <v>87</v>
      </c>
      <c r="C72" s="194" t="s">
        <v>88</v>
      </c>
      <c r="D72" s="195"/>
      <c r="E72" s="195"/>
      <c r="F72" s="134" t="s">
        <v>24</v>
      </c>
      <c r="G72" s="135"/>
      <c r="H72" s="135"/>
      <c r="I72" s="135">
        <f>'SO 123 D.1.1.01 Pol'!G74+'SO 123 D.1.4.05_1S35 Pol'!G8+'SO 123 D.1.4.05_213 Pol'!G8</f>
        <v>0</v>
      </c>
      <c r="J72" s="132" t="str">
        <f>IF(I105=0,"",I72/I105*100)</f>
        <v/>
      </c>
    </row>
    <row r="73" spans="1:10" ht="36.75" customHeight="1" x14ac:dyDescent="0.2">
      <c r="A73" s="123"/>
      <c r="B73" s="128" t="s">
        <v>89</v>
      </c>
      <c r="C73" s="194" t="s">
        <v>90</v>
      </c>
      <c r="D73" s="195"/>
      <c r="E73" s="195"/>
      <c r="F73" s="134" t="s">
        <v>24</v>
      </c>
      <c r="G73" s="135"/>
      <c r="H73" s="135"/>
      <c r="I73" s="135">
        <f>'SO 123 D.1.1.01 Pol'!G113</f>
        <v>0</v>
      </c>
      <c r="J73" s="132" t="str">
        <f>IF(I105=0,"",I73/I105*100)</f>
        <v/>
      </c>
    </row>
    <row r="74" spans="1:10" ht="36.75" customHeight="1" x14ac:dyDescent="0.2">
      <c r="A74" s="123"/>
      <c r="B74" s="128" t="s">
        <v>91</v>
      </c>
      <c r="C74" s="194" t="s">
        <v>92</v>
      </c>
      <c r="D74" s="195"/>
      <c r="E74" s="195"/>
      <c r="F74" s="134" t="s">
        <v>24</v>
      </c>
      <c r="G74" s="135"/>
      <c r="H74" s="135"/>
      <c r="I74" s="135">
        <f>'SO 123 D.1.1.01 Pol'!G160</f>
        <v>0</v>
      </c>
      <c r="J74" s="132" t="str">
        <f>IF(I105=0,"",I74/I105*100)</f>
        <v/>
      </c>
    </row>
    <row r="75" spans="1:10" ht="36.75" customHeight="1" x14ac:dyDescent="0.2">
      <c r="A75" s="123"/>
      <c r="B75" s="128" t="s">
        <v>93</v>
      </c>
      <c r="C75" s="194" t="s">
        <v>94</v>
      </c>
      <c r="D75" s="195"/>
      <c r="E75" s="195"/>
      <c r="F75" s="134" t="s">
        <v>25</v>
      </c>
      <c r="G75" s="135"/>
      <c r="H75" s="135"/>
      <c r="I75" s="135">
        <f>'SO 123 D.1.1.01 Pol'!G167</f>
        <v>0</v>
      </c>
      <c r="J75" s="132" t="str">
        <f>IF(I105=0,"",I75/I105*100)</f>
        <v/>
      </c>
    </row>
    <row r="76" spans="1:10" ht="36.75" customHeight="1" x14ac:dyDescent="0.2">
      <c r="A76" s="123"/>
      <c r="B76" s="128" t="s">
        <v>95</v>
      </c>
      <c r="C76" s="194" t="s">
        <v>96</v>
      </c>
      <c r="D76" s="195"/>
      <c r="E76" s="195"/>
      <c r="F76" s="134" t="s">
        <v>25</v>
      </c>
      <c r="G76" s="135"/>
      <c r="H76" s="135"/>
      <c r="I76" s="135">
        <f>'SO 123 D.1.1.01 Pol'!G174</f>
        <v>0</v>
      </c>
      <c r="J76" s="132" t="str">
        <f>IF(I105=0,"",I76/I105*100)</f>
        <v/>
      </c>
    </row>
    <row r="77" spans="1:10" ht="36.75" customHeight="1" x14ac:dyDescent="0.2">
      <c r="A77" s="123"/>
      <c r="B77" s="128" t="s">
        <v>97</v>
      </c>
      <c r="C77" s="194" t="s">
        <v>98</v>
      </c>
      <c r="D77" s="195"/>
      <c r="E77" s="195"/>
      <c r="F77" s="134" t="s">
        <v>25</v>
      </c>
      <c r="G77" s="135"/>
      <c r="H77" s="135"/>
      <c r="I77" s="135">
        <f>'SO 123 D.1.4.05_1S35 Pol'!G11+'SO 123 D.1.4.05_213 Pol'!G11</f>
        <v>0</v>
      </c>
      <c r="J77" s="132" t="str">
        <f>IF(I105=0,"",I77/I105*100)</f>
        <v/>
      </c>
    </row>
    <row r="78" spans="1:10" ht="36.75" customHeight="1" x14ac:dyDescent="0.2">
      <c r="A78" s="123"/>
      <c r="B78" s="128" t="s">
        <v>99</v>
      </c>
      <c r="C78" s="194" t="s">
        <v>100</v>
      </c>
      <c r="D78" s="195"/>
      <c r="E78" s="195"/>
      <c r="F78" s="134" t="s">
        <v>25</v>
      </c>
      <c r="G78" s="135"/>
      <c r="H78" s="135"/>
      <c r="I78" s="135">
        <f>'SO 123 D.1.4.05_1S35 Pol'!G49+'SO 123 D.1.4.05_213 Pol'!G30</f>
        <v>0</v>
      </c>
      <c r="J78" s="132" t="str">
        <f>IF(I105=0,"",I78/I105*100)</f>
        <v/>
      </c>
    </row>
    <row r="79" spans="1:10" ht="36.75" customHeight="1" x14ac:dyDescent="0.2">
      <c r="A79" s="123"/>
      <c r="B79" s="128" t="s">
        <v>101</v>
      </c>
      <c r="C79" s="194" t="s">
        <v>102</v>
      </c>
      <c r="D79" s="195"/>
      <c r="E79" s="195"/>
      <c r="F79" s="134" t="s">
        <v>25</v>
      </c>
      <c r="G79" s="135"/>
      <c r="H79" s="135"/>
      <c r="I79" s="135">
        <f>'SO 123 D.1.4.05_1S35 Pol'!G98+'SO 123 D.1.4.05_213 Pol'!G56</f>
        <v>0</v>
      </c>
      <c r="J79" s="132" t="str">
        <f>IF(I105=0,"",I79/I105*100)</f>
        <v/>
      </c>
    </row>
    <row r="80" spans="1:10" ht="36.75" customHeight="1" x14ac:dyDescent="0.2">
      <c r="A80" s="123"/>
      <c r="B80" s="128" t="s">
        <v>103</v>
      </c>
      <c r="C80" s="194" t="s">
        <v>104</v>
      </c>
      <c r="D80" s="195"/>
      <c r="E80" s="195"/>
      <c r="F80" s="134" t="s">
        <v>25</v>
      </c>
      <c r="G80" s="135"/>
      <c r="H80" s="135"/>
      <c r="I80" s="135">
        <f>'SO 123 D.1.1.01 Pol'!G206</f>
        <v>0</v>
      </c>
      <c r="J80" s="132" t="str">
        <f>IF(I105=0,"",I80/I105*100)</f>
        <v/>
      </c>
    </row>
    <row r="81" spans="1:10" ht="36.75" customHeight="1" x14ac:dyDescent="0.2">
      <c r="A81" s="123"/>
      <c r="B81" s="128" t="s">
        <v>105</v>
      </c>
      <c r="C81" s="194" t="s">
        <v>106</v>
      </c>
      <c r="D81" s="195"/>
      <c r="E81" s="195"/>
      <c r="F81" s="134" t="s">
        <v>25</v>
      </c>
      <c r="G81" s="135"/>
      <c r="H81" s="135"/>
      <c r="I81" s="135">
        <f>'SO 123 D.1.1.01 Pol'!G215</f>
        <v>0</v>
      </c>
      <c r="J81" s="132" t="str">
        <f>IF(I105=0,"",I81/I105*100)</f>
        <v/>
      </c>
    </row>
    <row r="82" spans="1:10" ht="36.75" customHeight="1" x14ac:dyDescent="0.2">
      <c r="A82" s="123"/>
      <c r="B82" s="128" t="s">
        <v>107</v>
      </c>
      <c r="C82" s="194" t="s">
        <v>108</v>
      </c>
      <c r="D82" s="195"/>
      <c r="E82" s="195"/>
      <c r="F82" s="134" t="s">
        <v>25</v>
      </c>
      <c r="G82" s="135"/>
      <c r="H82" s="135"/>
      <c r="I82" s="135">
        <f>'SO 123 D.1.1.01 Pol'!G284</f>
        <v>0</v>
      </c>
      <c r="J82" s="132" t="str">
        <f>IF(I105=0,"",I82/I105*100)</f>
        <v/>
      </c>
    </row>
    <row r="83" spans="1:10" ht="36.75" customHeight="1" x14ac:dyDescent="0.2">
      <c r="A83" s="123"/>
      <c r="B83" s="128" t="s">
        <v>109</v>
      </c>
      <c r="C83" s="194" t="s">
        <v>110</v>
      </c>
      <c r="D83" s="195"/>
      <c r="E83" s="195"/>
      <c r="F83" s="134" t="s">
        <v>25</v>
      </c>
      <c r="G83" s="135"/>
      <c r="H83" s="135"/>
      <c r="I83" s="135">
        <f>'SO 123 D.1.1.01 Pol'!G340</f>
        <v>0</v>
      </c>
      <c r="J83" s="132" t="str">
        <f>IF(I105=0,"",I83/I105*100)</f>
        <v/>
      </c>
    </row>
    <row r="84" spans="1:10" ht="36.75" customHeight="1" x14ac:dyDescent="0.2">
      <c r="A84" s="123"/>
      <c r="B84" s="128" t="s">
        <v>111</v>
      </c>
      <c r="C84" s="194" t="s">
        <v>112</v>
      </c>
      <c r="D84" s="195"/>
      <c r="E84" s="195"/>
      <c r="F84" s="134" t="s">
        <v>25</v>
      </c>
      <c r="G84" s="135"/>
      <c r="H84" s="135"/>
      <c r="I84" s="135">
        <f>'SO 123 D.1.1.01 Pol'!G370</f>
        <v>0</v>
      </c>
      <c r="J84" s="132" t="str">
        <f>IF(I105=0,"",I84/I105*100)</f>
        <v/>
      </c>
    </row>
    <row r="85" spans="1:10" ht="36.75" customHeight="1" x14ac:dyDescent="0.2">
      <c r="A85" s="123"/>
      <c r="B85" s="128" t="s">
        <v>113</v>
      </c>
      <c r="C85" s="194" t="s">
        <v>114</v>
      </c>
      <c r="D85" s="195"/>
      <c r="E85" s="195"/>
      <c r="F85" s="134" t="s">
        <v>26</v>
      </c>
      <c r="G85" s="135"/>
      <c r="H85" s="135"/>
      <c r="I85" s="135">
        <f>'SO 123 D.1.4.13 Pol'!G8</f>
        <v>0</v>
      </c>
      <c r="J85" s="132" t="str">
        <f>IF(I105=0,"",I85/I105*100)</f>
        <v/>
      </c>
    </row>
    <row r="86" spans="1:10" ht="36.75" customHeight="1" x14ac:dyDescent="0.2">
      <c r="A86" s="123"/>
      <c r="B86" s="128" t="s">
        <v>115</v>
      </c>
      <c r="C86" s="194" t="s">
        <v>116</v>
      </c>
      <c r="D86" s="195"/>
      <c r="E86" s="195"/>
      <c r="F86" s="134" t="s">
        <v>26</v>
      </c>
      <c r="G86" s="135"/>
      <c r="H86" s="135"/>
      <c r="I86" s="135">
        <f>'SO 123 D.1.4.13 Pol'!G13</f>
        <v>0</v>
      </c>
      <c r="J86" s="132" t="str">
        <f>IF(I105=0,"",I86/I105*100)</f>
        <v/>
      </c>
    </row>
    <row r="87" spans="1:10" ht="36.75" customHeight="1" x14ac:dyDescent="0.2">
      <c r="A87" s="123"/>
      <c r="B87" s="128" t="s">
        <v>117</v>
      </c>
      <c r="C87" s="194" t="s">
        <v>118</v>
      </c>
      <c r="D87" s="195"/>
      <c r="E87" s="195"/>
      <c r="F87" s="134" t="s">
        <v>26</v>
      </c>
      <c r="G87" s="135"/>
      <c r="H87" s="135"/>
      <c r="I87" s="135">
        <f>'SO 123 D.1.4.13 Pol'!G16</f>
        <v>0</v>
      </c>
      <c r="J87" s="132" t="str">
        <f>IF(I105=0,"",I87/I105*100)</f>
        <v/>
      </c>
    </row>
    <row r="88" spans="1:10" ht="36.75" customHeight="1" x14ac:dyDescent="0.2">
      <c r="A88" s="123"/>
      <c r="B88" s="128" t="s">
        <v>119</v>
      </c>
      <c r="C88" s="194" t="s">
        <v>120</v>
      </c>
      <c r="D88" s="195"/>
      <c r="E88" s="195"/>
      <c r="F88" s="134" t="s">
        <v>26</v>
      </c>
      <c r="G88" s="135"/>
      <c r="H88" s="135"/>
      <c r="I88" s="135">
        <f>'SO 123 D.1.4.13 Pol'!G19</f>
        <v>0</v>
      </c>
      <c r="J88" s="132" t="str">
        <f>IF(I105=0,"",I88/I105*100)</f>
        <v/>
      </c>
    </row>
    <row r="89" spans="1:10" ht="36.75" customHeight="1" x14ac:dyDescent="0.2">
      <c r="A89" s="123"/>
      <c r="B89" s="128" t="s">
        <v>121</v>
      </c>
      <c r="C89" s="194" t="s">
        <v>122</v>
      </c>
      <c r="D89" s="195"/>
      <c r="E89" s="195"/>
      <c r="F89" s="134" t="s">
        <v>26</v>
      </c>
      <c r="G89" s="135"/>
      <c r="H89" s="135"/>
      <c r="I89" s="135">
        <f>'SO 123 D.1.4.13 Pol'!G42</f>
        <v>0</v>
      </c>
      <c r="J89" s="132" t="str">
        <f>IF(I105=0,"",I89/I105*100)</f>
        <v/>
      </c>
    </row>
    <row r="90" spans="1:10" ht="36.75" customHeight="1" x14ac:dyDescent="0.2">
      <c r="A90" s="123"/>
      <c r="B90" s="128" t="s">
        <v>123</v>
      </c>
      <c r="C90" s="194" t="s">
        <v>124</v>
      </c>
      <c r="D90" s="195"/>
      <c r="E90" s="195"/>
      <c r="F90" s="134" t="s">
        <v>26</v>
      </c>
      <c r="G90" s="135"/>
      <c r="H90" s="135"/>
      <c r="I90" s="135">
        <f>'SO 123 D.1.4.13 Pol'!G45</f>
        <v>0</v>
      </c>
      <c r="J90" s="132" t="str">
        <f>IF(I105=0,"",I90/I105*100)</f>
        <v/>
      </c>
    </row>
    <row r="91" spans="1:10" ht="36.75" customHeight="1" x14ac:dyDescent="0.2">
      <c r="A91" s="123"/>
      <c r="B91" s="128" t="s">
        <v>125</v>
      </c>
      <c r="C91" s="194" t="s">
        <v>126</v>
      </c>
      <c r="D91" s="195"/>
      <c r="E91" s="195"/>
      <c r="F91" s="134" t="s">
        <v>26</v>
      </c>
      <c r="G91" s="135"/>
      <c r="H91" s="135"/>
      <c r="I91" s="135">
        <f>'SO 123 D.1.4.13 Pol'!G62</f>
        <v>0</v>
      </c>
      <c r="J91" s="132" t="str">
        <f>IF(I105=0,"",I91/I105*100)</f>
        <v/>
      </c>
    </row>
    <row r="92" spans="1:10" ht="36.75" customHeight="1" x14ac:dyDescent="0.2">
      <c r="A92" s="123"/>
      <c r="B92" s="128" t="s">
        <v>127</v>
      </c>
      <c r="C92" s="194" t="s">
        <v>128</v>
      </c>
      <c r="D92" s="195"/>
      <c r="E92" s="195"/>
      <c r="F92" s="134" t="s">
        <v>26</v>
      </c>
      <c r="G92" s="135"/>
      <c r="H92" s="135"/>
      <c r="I92" s="135">
        <f>'SO 123 D.1.4.10 Pol'!G8+'SO 123 D.1.4.13 Pol'!G71</f>
        <v>0</v>
      </c>
      <c r="J92" s="132" t="str">
        <f>IF(I105=0,"",I92/I105*100)</f>
        <v/>
      </c>
    </row>
    <row r="93" spans="1:10" ht="36.75" customHeight="1" x14ac:dyDescent="0.2">
      <c r="A93" s="123"/>
      <c r="B93" s="128" t="s">
        <v>129</v>
      </c>
      <c r="C93" s="194" t="s">
        <v>130</v>
      </c>
      <c r="D93" s="195"/>
      <c r="E93" s="195"/>
      <c r="F93" s="134" t="s">
        <v>26</v>
      </c>
      <c r="G93" s="135"/>
      <c r="H93" s="135"/>
      <c r="I93" s="135">
        <f>'SO 123 D.1.4.12 Pol'!G8</f>
        <v>0</v>
      </c>
      <c r="J93" s="132" t="str">
        <f>IF(I105=0,"",I93/I105*100)</f>
        <v/>
      </c>
    </row>
    <row r="94" spans="1:10" ht="36.75" customHeight="1" x14ac:dyDescent="0.2">
      <c r="A94" s="123"/>
      <c r="B94" s="128" t="s">
        <v>131</v>
      </c>
      <c r="C94" s="194" t="s">
        <v>132</v>
      </c>
      <c r="D94" s="195"/>
      <c r="E94" s="195"/>
      <c r="F94" s="134" t="s">
        <v>26</v>
      </c>
      <c r="G94" s="135"/>
      <c r="H94" s="135"/>
      <c r="I94" s="135">
        <f>'SO 123 D.1.4.12 Pol'!G28</f>
        <v>0</v>
      </c>
      <c r="J94" s="132" t="str">
        <f>IF(I105=0,"",I94/I105*100)</f>
        <v/>
      </c>
    </row>
    <row r="95" spans="1:10" ht="36.75" customHeight="1" x14ac:dyDescent="0.2">
      <c r="A95" s="123"/>
      <c r="B95" s="128" t="s">
        <v>133</v>
      </c>
      <c r="C95" s="194" t="s">
        <v>134</v>
      </c>
      <c r="D95" s="195"/>
      <c r="E95" s="195"/>
      <c r="F95" s="134" t="s">
        <v>26</v>
      </c>
      <c r="G95" s="135"/>
      <c r="H95" s="135"/>
      <c r="I95" s="135">
        <f>'SO 123 D.1.4.12 Pol'!G40</f>
        <v>0</v>
      </c>
      <c r="J95" s="132" t="str">
        <f>IF(I105=0,"",I95/I105*100)</f>
        <v/>
      </c>
    </row>
    <row r="96" spans="1:10" ht="36.75" customHeight="1" x14ac:dyDescent="0.2">
      <c r="A96" s="123"/>
      <c r="B96" s="128" t="s">
        <v>135</v>
      </c>
      <c r="C96" s="194" t="s">
        <v>136</v>
      </c>
      <c r="D96" s="195"/>
      <c r="E96" s="195"/>
      <c r="F96" s="134" t="s">
        <v>26</v>
      </c>
      <c r="G96" s="135"/>
      <c r="H96" s="135"/>
      <c r="I96" s="135">
        <f>'SO 123 D.1.4.12 Pol'!G51</f>
        <v>0</v>
      </c>
      <c r="J96" s="132" t="str">
        <f>IF(I105=0,"",I96/I105*100)</f>
        <v/>
      </c>
    </row>
    <row r="97" spans="1:10" ht="36.75" customHeight="1" x14ac:dyDescent="0.2">
      <c r="A97" s="123"/>
      <c r="B97" s="128" t="s">
        <v>137</v>
      </c>
      <c r="C97" s="194" t="s">
        <v>138</v>
      </c>
      <c r="D97" s="195"/>
      <c r="E97" s="195"/>
      <c r="F97" s="134" t="s">
        <v>26</v>
      </c>
      <c r="G97" s="135"/>
      <c r="H97" s="135"/>
      <c r="I97" s="135">
        <f>'SO 123 D.1.4.09 Pol'!G8</f>
        <v>0</v>
      </c>
      <c r="J97" s="132" t="str">
        <f>IF(I105=0,"",I97/I105*100)</f>
        <v/>
      </c>
    </row>
    <row r="98" spans="1:10" ht="36.75" customHeight="1" x14ac:dyDescent="0.2">
      <c r="A98" s="123"/>
      <c r="B98" s="128" t="s">
        <v>139</v>
      </c>
      <c r="C98" s="194" t="s">
        <v>140</v>
      </c>
      <c r="D98" s="195"/>
      <c r="E98" s="195"/>
      <c r="F98" s="134" t="s">
        <v>26</v>
      </c>
      <c r="G98" s="135"/>
      <c r="H98" s="135"/>
      <c r="I98" s="135">
        <f>'SO 123 D.1.4.09 Pol'!G13</f>
        <v>0</v>
      </c>
      <c r="J98" s="132" t="str">
        <f>IF(I105=0,"",I98/I105*100)</f>
        <v/>
      </c>
    </row>
    <row r="99" spans="1:10" ht="36.75" customHeight="1" x14ac:dyDescent="0.2">
      <c r="A99" s="123"/>
      <c r="B99" s="128" t="s">
        <v>141</v>
      </c>
      <c r="C99" s="194" t="s">
        <v>142</v>
      </c>
      <c r="D99" s="195"/>
      <c r="E99" s="195"/>
      <c r="F99" s="134" t="s">
        <v>26</v>
      </c>
      <c r="G99" s="135"/>
      <c r="H99" s="135"/>
      <c r="I99" s="135">
        <f>'SO 123 D.1.4.09 Pol'!G45</f>
        <v>0</v>
      </c>
      <c r="J99" s="132" t="str">
        <f>IF(I105=0,"",I99/I105*100)</f>
        <v/>
      </c>
    </row>
    <row r="100" spans="1:10" ht="36.75" customHeight="1" x14ac:dyDescent="0.2">
      <c r="A100" s="123"/>
      <c r="B100" s="128" t="s">
        <v>143</v>
      </c>
      <c r="C100" s="194" t="s">
        <v>144</v>
      </c>
      <c r="D100" s="195"/>
      <c r="E100" s="195"/>
      <c r="F100" s="134" t="s">
        <v>26</v>
      </c>
      <c r="G100" s="135"/>
      <c r="H100" s="135"/>
      <c r="I100" s="135">
        <f>'SO 123 D.1.4.09 Pol'!G60</f>
        <v>0</v>
      </c>
      <c r="J100" s="132" t="str">
        <f>IF(I105=0,"",I100/I105*100)</f>
        <v/>
      </c>
    </row>
    <row r="101" spans="1:10" ht="36.75" customHeight="1" x14ac:dyDescent="0.2">
      <c r="A101" s="123"/>
      <c r="B101" s="128" t="s">
        <v>145</v>
      </c>
      <c r="C101" s="194" t="s">
        <v>146</v>
      </c>
      <c r="D101" s="195"/>
      <c r="E101" s="195"/>
      <c r="F101" s="134" t="s">
        <v>26</v>
      </c>
      <c r="G101" s="135"/>
      <c r="H101" s="135"/>
      <c r="I101" s="135">
        <f>'SO 123 D.1.4.09 Pol'!G71</f>
        <v>0</v>
      </c>
      <c r="J101" s="132" t="str">
        <f>IF(I105=0,"",I101/I105*100)</f>
        <v/>
      </c>
    </row>
    <row r="102" spans="1:10" ht="36.75" customHeight="1" x14ac:dyDescent="0.2">
      <c r="A102" s="123"/>
      <c r="B102" s="128" t="s">
        <v>147</v>
      </c>
      <c r="C102" s="194" t="s">
        <v>148</v>
      </c>
      <c r="D102" s="195"/>
      <c r="E102" s="195"/>
      <c r="F102" s="134" t="s">
        <v>149</v>
      </c>
      <c r="G102" s="135"/>
      <c r="H102" s="135"/>
      <c r="I102" s="135">
        <f>'SO 123 D.1.1.01 Pol'!G380</f>
        <v>0</v>
      </c>
      <c r="J102" s="132" t="str">
        <f>IF(I105=0,"",I102/I105*100)</f>
        <v/>
      </c>
    </row>
    <row r="103" spans="1:10" ht="36.75" customHeight="1" x14ac:dyDescent="0.2">
      <c r="A103" s="123"/>
      <c r="B103" s="128" t="s">
        <v>150</v>
      </c>
      <c r="C103" s="194" t="s">
        <v>27</v>
      </c>
      <c r="D103" s="195"/>
      <c r="E103" s="195"/>
      <c r="F103" s="134" t="s">
        <v>150</v>
      </c>
      <c r="G103" s="135"/>
      <c r="H103" s="135"/>
      <c r="I103" s="135">
        <f>'00 00 Naklady'!G8+'SO 123 D.1.4.13 Pol'!G104</f>
        <v>0</v>
      </c>
      <c r="J103" s="132" t="str">
        <f>IF(I105=0,"",I103/I105*100)</f>
        <v/>
      </c>
    </row>
    <row r="104" spans="1:10" ht="36.75" customHeight="1" x14ac:dyDescent="0.2">
      <c r="A104" s="123"/>
      <c r="B104" s="128" t="s">
        <v>151</v>
      </c>
      <c r="C104" s="194" t="s">
        <v>28</v>
      </c>
      <c r="D104" s="195"/>
      <c r="E104" s="195"/>
      <c r="F104" s="134" t="s">
        <v>151</v>
      </c>
      <c r="G104" s="135"/>
      <c r="H104" s="135"/>
      <c r="I104" s="135">
        <f>'00 00 Naklady'!G20</f>
        <v>0</v>
      </c>
      <c r="J104" s="132" t="str">
        <f>IF(I105=0,"",I104/I105*100)</f>
        <v/>
      </c>
    </row>
    <row r="105" spans="1:10" ht="25.5" customHeight="1" x14ac:dyDescent="0.2">
      <c r="A105" s="124"/>
      <c r="B105" s="129" t="s">
        <v>1</v>
      </c>
      <c r="C105" s="130"/>
      <c r="D105" s="131"/>
      <c r="E105" s="131"/>
      <c r="F105" s="136"/>
      <c r="G105" s="137"/>
      <c r="H105" s="137"/>
      <c r="I105" s="137">
        <f>SUM(I69:I104)</f>
        <v>0</v>
      </c>
      <c r="J105" s="133">
        <f>SUM(J69:J104)</f>
        <v>0</v>
      </c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</sheetData>
  <sheetProtection password="DE3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152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1" t="s">
        <v>155</v>
      </c>
      <c r="AG3" t="s">
        <v>156</v>
      </c>
    </row>
    <row r="4" spans="1:60" ht="24.95" customHeight="1" x14ac:dyDescent="0.2">
      <c r="A4" s="140" t="s">
        <v>9</v>
      </c>
      <c r="B4" s="141" t="s">
        <v>45</v>
      </c>
      <c r="C4" s="259" t="s">
        <v>46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150</v>
      </c>
      <c r="C8" s="184" t="s">
        <v>27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8"/>
      <c r="S8" s="168"/>
      <c r="T8" s="169"/>
      <c r="U8" s="163"/>
      <c r="V8" s="163">
        <f>SUM(V9:V19)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181</v>
      </c>
      <c r="C9" s="185" t="s">
        <v>182</v>
      </c>
      <c r="D9" s="176" t="s">
        <v>183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186</v>
      </c>
      <c r="Y9" s="147"/>
      <c r="Z9" s="147"/>
      <c r="AA9" s="147"/>
      <c r="AB9" s="147"/>
      <c r="AC9" s="147"/>
      <c r="AD9" s="147"/>
      <c r="AE9" s="147"/>
      <c r="AF9" s="147"/>
      <c r="AG9" s="147" t="s">
        <v>187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49" t="s">
        <v>188</v>
      </c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189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54"/>
      <c r="B11" s="155"/>
      <c r="C11" s="253" t="s">
        <v>188</v>
      </c>
      <c r="D11" s="254"/>
      <c r="E11" s="254"/>
      <c r="F11" s="254"/>
      <c r="G11" s="254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189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1" t="str">
        <f>C11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1"/>
      <c r="D12" s="252"/>
      <c r="E12" s="252"/>
      <c r="F12" s="252"/>
      <c r="G12" s="252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2</v>
      </c>
      <c r="B13" s="175" t="s">
        <v>191</v>
      </c>
      <c r="C13" s="185" t="s">
        <v>192</v>
      </c>
      <c r="D13" s="176" t="s">
        <v>183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193</v>
      </c>
      <c r="T13" s="180" t="s">
        <v>185</v>
      </c>
      <c r="U13" s="158">
        <v>0</v>
      </c>
      <c r="V13" s="158">
        <f>ROUND(E13*U13,2)</f>
        <v>0</v>
      </c>
      <c r="W13" s="158"/>
      <c r="X13" s="158" t="s">
        <v>186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49" t="s">
        <v>194</v>
      </c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1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1"/>
      <c r="D15" s="252"/>
      <c r="E15" s="252"/>
      <c r="F15" s="252"/>
      <c r="G15" s="25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3</v>
      </c>
      <c r="B16" s="175" t="s">
        <v>195</v>
      </c>
      <c r="C16" s="185" t="s">
        <v>196</v>
      </c>
      <c r="D16" s="176" t="s">
        <v>183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184</v>
      </c>
      <c r="T16" s="180" t="s">
        <v>185</v>
      </c>
      <c r="U16" s="158">
        <v>0</v>
      </c>
      <c r="V16" s="158">
        <f>ROUND(E16*U16,2)</f>
        <v>0</v>
      </c>
      <c r="W16" s="158"/>
      <c r="X16" s="158" t="s">
        <v>186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249" t="s">
        <v>197</v>
      </c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1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53" t="s">
        <v>197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189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1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1"/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4" t="s">
        <v>179</v>
      </c>
      <c r="B20" s="165" t="s">
        <v>151</v>
      </c>
      <c r="C20" s="184" t="s">
        <v>28</v>
      </c>
      <c r="D20" s="166"/>
      <c r="E20" s="167"/>
      <c r="F20" s="168"/>
      <c r="G20" s="168">
        <f>SUMIF(AG21:AG29,"&lt;&gt;NOR",G21:G29)</f>
        <v>0</v>
      </c>
      <c r="H20" s="168"/>
      <c r="I20" s="168">
        <f>SUM(I21:I29)</f>
        <v>0</v>
      </c>
      <c r="J20" s="168"/>
      <c r="K20" s="168">
        <f>SUM(K21:K29)</f>
        <v>0</v>
      </c>
      <c r="L20" s="168"/>
      <c r="M20" s="168">
        <f>SUM(M21:M29)</f>
        <v>0</v>
      </c>
      <c r="N20" s="167"/>
      <c r="O20" s="167">
        <f>SUM(O21:O29)</f>
        <v>0</v>
      </c>
      <c r="P20" s="167"/>
      <c r="Q20" s="167">
        <f>SUM(Q21:Q29)</f>
        <v>0</v>
      </c>
      <c r="R20" s="168"/>
      <c r="S20" s="168"/>
      <c r="T20" s="169"/>
      <c r="U20" s="163"/>
      <c r="V20" s="163">
        <f>SUM(V21:V29)</f>
        <v>0</v>
      </c>
      <c r="W20" s="163"/>
      <c r="X20" s="163"/>
      <c r="AG20" t="s">
        <v>180</v>
      </c>
    </row>
    <row r="21" spans="1:60" outlineLevel="1" x14ac:dyDescent="0.2">
      <c r="A21" s="174">
        <v>4</v>
      </c>
      <c r="B21" s="175" t="s">
        <v>198</v>
      </c>
      <c r="C21" s="185" t="s">
        <v>199</v>
      </c>
      <c r="D21" s="176" t="s">
        <v>183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193</v>
      </c>
      <c r="T21" s="180" t="s">
        <v>185</v>
      </c>
      <c r="U21" s="158">
        <v>0</v>
      </c>
      <c r="V21" s="158">
        <f>ROUND(E21*U21,2)</f>
        <v>0</v>
      </c>
      <c r="W21" s="158"/>
      <c r="X21" s="158" t="s">
        <v>186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 t="s">
        <v>200</v>
      </c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189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1"/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5</v>
      </c>
      <c r="B24" s="175" t="s">
        <v>201</v>
      </c>
      <c r="C24" s="185" t="s">
        <v>202</v>
      </c>
      <c r="D24" s="176" t="s">
        <v>183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184</v>
      </c>
      <c r="T24" s="180" t="s">
        <v>185</v>
      </c>
      <c r="U24" s="158">
        <v>0</v>
      </c>
      <c r="V24" s="158">
        <f>ROUND(E24*U24,2)</f>
        <v>0</v>
      </c>
      <c r="W24" s="158"/>
      <c r="X24" s="158" t="s">
        <v>186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54"/>
      <c r="B25" s="155"/>
      <c r="C25" s="249" t="s">
        <v>203</v>
      </c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1" t="str">
        <f>C25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1"/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6</v>
      </c>
      <c r="B27" s="175" t="s">
        <v>204</v>
      </c>
      <c r="C27" s="185" t="s">
        <v>205</v>
      </c>
      <c r="D27" s="176" t="s">
        <v>183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193</v>
      </c>
      <c r="T27" s="180" t="s">
        <v>185</v>
      </c>
      <c r="U27" s="158">
        <v>0</v>
      </c>
      <c r="V27" s="158">
        <f>ROUND(E27*U27,2)</f>
        <v>0</v>
      </c>
      <c r="W27" s="158"/>
      <c r="X27" s="158" t="s">
        <v>186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 t="s">
        <v>206</v>
      </c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189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81" t="str">
        <f>C28</f>
        <v>Náklady na vyhotovení dokumentace skutečného provedení stavby a její předání objednateli v požadované formě a požadovaném počtu.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1"/>
      <c r="D29" s="252"/>
      <c r="E29" s="252"/>
      <c r="F29" s="252"/>
      <c r="G29" s="25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3"/>
      <c r="B30" s="4"/>
      <c r="C30" s="18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166</v>
      </c>
    </row>
    <row r="31" spans="1:60" x14ac:dyDescent="0.2">
      <c r="A31" s="150"/>
      <c r="B31" s="151" t="s">
        <v>29</v>
      </c>
      <c r="C31" s="187"/>
      <c r="D31" s="152"/>
      <c r="E31" s="153"/>
      <c r="F31" s="153"/>
      <c r="G31" s="183">
        <f>G8+G20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207</v>
      </c>
    </row>
    <row r="32" spans="1:60" x14ac:dyDescent="0.2">
      <c r="C32" s="188"/>
      <c r="D32" s="10"/>
      <c r="AG32" t="s">
        <v>208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18">
    <mergeCell ref="C11:G11"/>
    <mergeCell ref="A1:G1"/>
    <mergeCell ref="C2:G2"/>
    <mergeCell ref="C3:G3"/>
    <mergeCell ref="C4:G4"/>
    <mergeCell ref="C10:G10"/>
    <mergeCell ref="C29:G29"/>
    <mergeCell ref="C12:G12"/>
    <mergeCell ref="C14:G14"/>
    <mergeCell ref="C15:G15"/>
    <mergeCell ref="C17:G17"/>
    <mergeCell ref="C18:G18"/>
    <mergeCell ref="C19:G19"/>
    <mergeCell ref="C22:G22"/>
    <mergeCell ref="C23:G23"/>
    <mergeCell ref="C25:G25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50</v>
      </c>
      <c r="C4" s="259" t="s">
        <v>51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45</v>
      </c>
      <c r="C8" s="184" t="s">
        <v>82</v>
      </c>
      <c r="D8" s="166"/>
      <c r="E8" s="167"/>
      <c r="F8" s="168"/>
      <c r="G8" s="168">
        <f>SUMIF(AG9:AG26,"&lt;&gt;NOR",G9:G26)</f>
        <v>0</v>
      </c>
      <c r="H8" s="168"/>
      <c r="I8" s="168">
        <f>SUM(I9:I26)</f>
        <v>0</v>
      </c>
      <c r="J8" s="168"/>
      <c r="K8" s="168">
        <f>SUM(K9:K26)</f>
        <v>0</v>
      </c>
      <c r="L8" s="168"/>
      <c r="M8" s="168">
        <f>SUM(M9:M26)</f>
        <v>0</v>
      </c>
      <c r="N8" s="167"/>
      <c r="O8" s="167">
        <f>SUM(O9:O26)</f>
        <v>0</v>
      </c>
      <c r="P8" s="167"/>
      <c r="Q8" s="167">
        <f>SUM(Q9:Q26)</f>
        <v>0</v>
      </c>
      <c r="R8" s="168"/>
      <c r="S8" s="168"/>
      <c r="T8" s="169"/>
      <c r="U8" s="163"/>
      <c r="V8" s="163">
        <f>SUM(V9:V26)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45</v>
      </c>
      <c r="C9" s="185" t="s">
        <v>210</v>
      </c>
      <c r="D9" s="176"/>
      <c r="E9" s="177">
        <v>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211</v>
      </c>
      <c r="Y9" s="147"/>
      <c r="Z9" s="147"/>
      <c r="AA9" s="147"/>
      <c r="AB9" s="147"/>
      <c r="AC9" s="147"/>
      <c r="AD9" s="147"/>
      <c r="AE9" s="147"/>
      <c r="AF9" s="147"/>
      <c r="AG9" s="147" t="s">
        <v>212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91" t="s">
        <v>213</v>
      </c>
      <c r="D10" s="189"/>
      <c r="E10" s="19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1" t="s">
        <v>215</v>
      </c>
      <c r="D11" s="189"/>
      <c r="E11" s="19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214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91" t="s">
        <v>216</v>
      </c>
      <c r="D12" s="189"/>
      <c r="E12" s="190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91" t="s">
        <v>217</v>
      </c>
      <c r="D13" s="189"/>
      <c r="E13" s="19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214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91" t="s">
        <v>218</v>
      </c>
      <c r="D14" s="189"/>
      <c r="E14" s="19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91" t="s">
        <v>219</v>
      </c>
      <c r="D15" s="189"/>
      <c r="E15" s="19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214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91" t="s">
        <v>220</v>
      </c>
      <c r="D16" s="189"/>
      <c r="E16" s="19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91" t="s">
        <v>221</v>
      </c>
      <c r="D17" s="189"/>
      <c r="E17" s="190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214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91" t="s">
        <v>222</v>
      </c>
      <c r="D18" s="189"/>
      <c r="E18" s="19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91" t="s">
        <v>223</v>
      </c>
      <c r="D19" s="189"/>
      <c r="E19" s="19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214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91" t="s">
        <v>224</v>
      </c>
      <c r="D20" s="189"/>
      <c r="E20" s="19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91" t="s">
        <v>225</v>
      </c>
      <c r="D21" s="189"/>
      <c r="E21" s="190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214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91" t="s">
        <v>226</v>
      </c>
      <c r="D22" s="189"/>
      <c r="E22" s="19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1" t="s">
        <v>227</v>
      </c>
      <c r="D23" s="189"/>
      <c r="E23" s="19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214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1" t="s">
        <v>228</v>
      </c>
      <c r="D24" s="189"/>
      <c r="E24" s="190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91" t="s">
        <v>229</v>
      </c>
      <c r="D25" s="189"/>
      <c r="E25" s="19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214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1"/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179</v>
      </c>
      <c r="B27" s="165" t="s">
        <v>83</v>
      </c>
      <c r="C27" s="184" t="s">
        <v>84</v>
      </c>
      <c r="D27" s="166"/>
      <c r="E27" s="167"/>
      <c r="F27" s="168"/>
      <c r="G27" s="168">
        <f>SUMIF(AG28:AG68,"&lt;&gt;NOR",G28:G68)</f>
        <v>0</v>
      </c>
      <c r="H27" s="168"/>
      <c r="I27" s="168">
        <f>SUM(I28:I68)</f>
        <v>0</v>
      </c>
      <c r="J27" s="168"/>
      <c r="K27" s="168">
        <f>SUM(K28:K68)</f>
        <v>0</v>
      </c>
      <c r="L27" s="168"/>
      <c r="M27" s="168">
        <f>SUM(M28:M68)</f>
        <v>0</v>
      </c>
      <c r="N27" s="167"/>
      <c r="O27" s="167">
        <f>SUM(O28:O68)</f>
        <v>0.2</v>
      </c>
      <c r="P27" s="167"/>
      <c r="Q27" s="167">
        <f>SUM(Q28:Q68)</f>
        <v>0</v>
      </c>
      <c r="R27" s="168"/>
      <c r="S27" s="168"/>
      <c r="T27" s="169"/>
      <c r="U27" s="163"/>
      <c r="V27" s="163">
        <f>SUM(V28:V68)</f>
        <v>15.959999999999999</v>
      </c>
      <c r="W27" s="163"/>
      <c r="X27" s="163"/>
      <c r="AG27" t="s">
        <v>180</v>
      </c>
    </row>
    <row r="28" spans="1:60" ht="22.5" outlineLevel="1" x14ac:dyDescent="0.2">
      <c r="A28" s="174">
        <v>2</v>
      </c>
      <c r="B28" s="175" t="s">
        <v>230</v>
      </c>
      <c r="C28" s="185" t="s">
        <v>231</v>
      </c>
      <c r="D28" s="176" t="s">
        <v>232</v>
      </c>
      <c r="E28" s="177">
        <v>5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1.6000000000000001E-4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233</v>
      </c>
      <c r="S28" s="179" t="s">
        <v>193</v>
      </c>
      <c r="T28" s="180" t="s">
        <v>193</v>
      </c>
      <c r="U28" s="158">
        <v>0.94</v>
      </c>
      <c r="V28" s="158">
        <f>ROUND(E28*U28,2)</f>
        <v>4.7</v>
      </c>
      <c r="W28" s="158"/>
      <c r="X28" s="158" t="s">
        <v>211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 t="s">
        <v>234</v>
      </c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189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1" t="s">
        <v>235</v>
      </c>
      <c r="D30" s="189"/>
      <c r="E30" s="190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214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1" t="s">
        <v>236</v>
      </c>
      <c r="D31" s="189"/>
      <c r="E31" s="190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1" t="s">
        <v>237</v>
      </c>
      <c r="D32" s="189"/>
      <c r="E32" s="19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1" t="s">
        <v>235</v>
      </c>
      <c r="D33" s="189"/>
      <c r="E33" s="19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214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1" t="s">
        <v>238</v>
      </c>
      <c r="D34" s="189"/>
      <c r="E34" s="190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1" t="s">
        <v>239</v>
      </c>
      <c r="D35" s="189"/>
      <c r="E35" s="19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1" t="s">
        <v>238</v>
      </c>
      <c r="D36" s="189"/>
      <c r="E36" s="190">
        <v>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214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1"/>
      <c r="D37" s="252"/>
      <c r="E37" s="252"/>
      <c r="F37" s="252"/>
      <c r="G37" s="252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3</v>
      </c>
      <c r="B38" s="175" t="s">
        <v>240</v>
      </c>
      <c r="C38" s="185" t="s">
        <v>241</v>
      </c>
      <c r="D38" s="176" t="s">
        <v>242</v>
      </c>
      <c r="E38" s="177">
        <v>3.0449999999999999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1.1990000000000001E-2</v>
      </c>
      <c r="O38" s="177">
        <f>ROUND(E38*N38,2)</f>
        <v>0.04</v>
      </c>
      <c r="P38" s="177">
        <v>0</v>
      </c>
      <c r="Q38" s="177">
        <f>ROUND(E38*P38,2)</f>
        <v>0</v>
      </c>
      <c r="R38" s="179"/>
      <c r="S38" s="179" t="s">
        <v>184</v>
      </c>
      <c r="T38" s="180" t="s">
        <v>185</v>
      </c>
      <c r="U38" s="158">
        <v>0.76900000000000002</v>
      </c>
      <c r="V38" s="158">
        <f>ROUND(E38*U38,2)</f>
        <v>2.34</v>
      </c>
      <c r="W38" s="158"/>
      <c r="X38" s="158" t="s">
        <v>211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1" t="s">
        <v>235</v>
      </c>
      <c r="D39" s="189"/>
      <c r="E39" s="190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214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1" t="s">
        <v>243</v>
      </c>
      <c r="D40" s="189"/>
      <c r="E40" s="19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214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1" t="s">
        <v>244</v>
      </c>
      <c r="D41" s="189"/>
      <c r="E41" s="190">
        <v>3.0449999999999999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214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1"/>
      <c r="D42" s="252"/>
      <c r="E42" s="252"/>
      <c r="F42" s="252"/>
      <c r="G42" s="252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4</v>
      </c>
      <c r="B43" s="175" t="s">
        <v>245</v>
      </c>
      <c r="C43" s="185" t="s">
        <v>246</v>
      </c>
      <c r="D43" s="176" t="s">
        <v>242</v>
      </c>
      <c r="E43" s="177">
        <v>11.278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1.1990000000000001E-2</v>
      </c>
      <c r="O43" s="177">
        <f>ROUND(E43*N43,2)</f>
        <v>0.14000000000000001</v>
      </c>
      <c r="P43" s="177">
        <v>0</v>
      </c>
      <c r="Q43" s="177">
        <f>ROUND(E43*P43,2)</f>
        <v>0</v>
      </c>
      <c r="R43" s="179"/>
      <c r="S43" s="179" t="s">
        <v>184</v>
      </c>
      <c r="T43" s="180" t="s">
        <v>185</v>
      </c>
      <c r="U43" s="158">
        <v>0.77</v>
      </c>
      <c r="V43" s="158">
        <f>ROUND(E43*U43,2)</f>
        <v>8.68</v>
      </c>
      <c r="W43" s="158"/>
      <c r="X43" s="158" t="s">
        <v>211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1" t="s">
        <v>235</v>
      </c>
      <c r="D44" s="189"/>
      <c r="E44" s="19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1" t="s">
        <v>243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214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1" t="s">
        <v>247</v>
      </c>
      <c r="D46" s="189"/>
      <c r="E46" s="190">
        <v>6.51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1" t="s">
        <v>248</v>
      </c>
      <c r="D47" s="189"/>
      <c r="E47" s="19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214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1" t="s">
        <v>249</v>
      </c>
      <c r="D48" s="189"/>
      <c r="E48" s="19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1" t="s">
        <v>250</v>
      </c>
      <c r="D49" s="189"/>
      <c r="E49" s="190">
        <v>2.7879999999999998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1" t="s">
        <v>243</v>
      </c>
      <c r="D50" s="189"/>
      <c r="E50" s="190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214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1" t="s">
        <v>251</v>
      </c>
      <c r="D51" s="189"/>
      <c r="E51" s="190">
        <v>1.98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214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1"/>
      <c r="D52" s="252"/>
      <c r="E52" s="252"/>
      <c r="F52" s="252"/>
      <c r="G52" s="252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190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5</v>
      </c>
      <c r="B53" s="175" t="s">
        <v>252</v>
      </c>
      <c r="C53" s="185" t="s">
        <v>253</v>
      </c>
      <c r="D53" s="176" t="s">
        <v>232</v>
      </c>
      <c r="E53" s="177">
        <v>3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1.6000000000000001E-4</v>
      </c>
      <c r="Q53" s="177">
        <f>ROUND(E53*P53,2)</f>
        <v>0</v>
      </c>
      <c r="R53" s="179"/>
      <c r="S53" s="179" t="s">
        <v>184</v>
      </c>
      <c r="T53" s="180" t="s">
        <v>185</v>
      </c>
      <c r="U53" s="158">
        <v>0.08</v>
      </c>
      <c r="V53" s="158">
        <f>ROUND(E53*U53,2)</f>
        <v>0.24</v>
      </c>
      <c r="W53" s="158"/>
      <c r="X53" s="158" t="s">
        <v>211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1" t="s">
        <v>235</v>
      </c>
      <c r="D54" s="189"/>
      <c r="E54" s="190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214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1" t="s">
        <v>254</v>
      </c>
      <c r="D55" s="189"/>
      <c r="E55" s="190">
        <v>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1"/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6</v>
      </c>
      <c r="B57" s="175" t="s">
        <v>255</v>
      </c>
      <c r="C57" s="185" t="s">
        <v>256</v>
      </c>
      <c r="D57" s="176" t="s">
        <v>232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8.0000000000000004E-4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257</v>
      </c>
      <c r="S57" s="179" t="s">
        <v>193</v>
      </c>
      <c r="T57" s="180" t="s">
        <v>193</v>
      </c>
      <c r="U57" s="158">
        <v>0</v>
      </c>
      <c r="V57" s="158">
        <f>ROUND(E57*U57,2)</f>
        <v>0</v>
      </c>
      <c r="W57" s="158"/>
      <c r="X57" s="158" t="s">
        <v>258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235</v>
      </c>
      <c r="D58" s="189"/>
      <c r="E58" s="19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214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1" t="s">
        <v>243</v>
      </c>
      <c r="D59" s="189"/>
      <c r="E59" s="19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1" t="s">
        <v>236</v>
      </c>
      <c r="D60" s="189"/>
      <c r="E60" s="190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1"/>
      <c r="D61" s="252"/>
      <c r="E61" s="252"/>
      <c r="F61" s="252"/>
      <c r="G61" s="252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4">
        <v>7</v>
      </c>
      <c r="B62" s="175" t="s">
        <v>260</v>
      </c>
      <c r="C62" s="185" t="s">
        <v>261</v>
      </c>
      <c r="D62" s="176" t="s">
        <v>232</v>
      </c>
      <c r="E62" s="177">
        <v>4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4.7000000000000002E-3</v>
      </c>
      <c r="O62" s="177">
        <f>ROUND(E62*N62,2)</f>
        <v>0.02</v>
      </c>
      <c r="P62" s="177">
        <v>0</v>
      </c>
      <c r="Q62" s="177">
        <f>ROUND(E62*P62,2)</f>
        <v>0</v>
      </c>
      <c r="R62" s="179" t="s">
        <v>257</v>
      </c>
      <c r="S62" s="179" t="s">
        <v>193</v>
      </c>
      <c r="T62" s="180" t="s">
        <v>193</v>
      </c>
      <c r="U62" s="158">
        <v>0</v>
      </c>
      <c r="V62" s="158">
        <f>ROUND(E62*U62,2)</f>
        <v>0</v>
      </c>
      <c r="W62" s="158"/>
      <c r="X62" s="158" t="s">
        <v>258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1" t="s">
        <v>237</v>
      </c>
      <c r="D63" s="189"/>
      <c r="E63" s="190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214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1" t="s">
        <v>235</v>
      </c>
      <c r="D64" s="189"/>
      <c r="E64" s="19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1" t="s">
        <v>238</v>
      </c>
      <c r="D65" s="189"/>
      <c r="E65" s="190">
        <v>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214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1" t="s">
        <v>239</v>
      </c>
      <c r="D66" s="189"/>
      <c r="E66" s="19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214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1" t="s">
        <v>238</v>
      </c>
      <c r="D67" s="189"/>
      <c r="E67" s="190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214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1"/>
      <c r="D68" s="252"/>
      <c r="E68" s="252"/>
      <c r="F68" s="252"/>
      <c r="G68" s="25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4" t="s">
        <v>179</v>
      </c>
      <c r="B69" s="165" t="s">
        <v>85</v>
      </c>
      <c r="C69" s="184" t="s">
        <v>86</v>
      </c>
      <c r="D69" s="166"/>
      <c r="E69" s="167"/>
      <c r="F69" s="168"/>
      <c r="G69" s="168">
        <f>SUMIF(AG70:AG73,"&lt;&gt;NOR",G70:G73)</f>
        <v>0</v>
      </c>
      <c r="H69" s="168"/>
      <c r="I69" s="168">
        <f>SUM(I70:I73)</f>
        <v>0</v>
      </c>
      <c r="J69" s="168"/>
      <c r="K69" s="168">
        <f>SUM(K70:K73)</f>
        <v>0</v>
      </c>
      <c r="L69" s="168"/>
      <c r="M69" s="168">
        <f>SUM(M70:M73)</f>
        <v>0</v>
      </c>
      <c r="N69" s="167"/>
      <c r="O69" s="167">
        <f>SUM(O70:O73)</f>
        <v>0.18</v>
      </c>
      <c r="P69" s="167"/>
      <c r="Q69" s="167">
        <f>SUM(Q70:Q73)</f>
        <v>0</v>
      </c>
      <c r="R69" s="168"/>
      <c r="S69" s="168"/>
      <c r="T69" s="169"/>
      <c r="U69" s="163"/>
      <c r="V69" s="163">
        <f>SUM(V70:V73)</f>
        <v>23.76</v>
      </c>
      <c r="W69" s="163"/>
      <c r="X69" s="163"/>
      <c r="AG69" t="s">
        <v>180</v>
      </c>
    </row>
    <row r="70" spans="1:60" outlineLevel="1" x14ac:dyDescent="0.2">
      <c r="A70" s="174">
        <v>8</v>
      </c>
      <c r="B70" s="175" t="s">
        <v>262</v>
      </c>
      <c r="C70" s="185" t="s">
        <v>263</v>
      </c>
      <c r="D70" s="176" t="s">
        <v>242</v>
      </c>
      <c r="E70" s="177">
        <v>113.123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1.58E-3</v>
      </c>
      <c r="O70" s="177">
        <f>ROUND(E70*N70,2)</f>
        <v>0.18</v>
      </c>
      <c r="P70" s="177">
        <v>0</v>
      </c>
      <c r="Q70" s="177">
        <f>ROUND(E70*P70,2)</f>
        <v>0</v>
      </c>
      <c r="R70" s="179" t="s">
        <v>264</v>
      </c>
      <c r="S70" s="179" t="s">
        <v>193</v>
      </c>
      <c r="T70" s="180" t="s">
        <v>193</v>
      </c>
      <c r="U70" s="158">
        <v>0.21</v>
      </c>
      <c r="V70" s="158">
        <f>ROUND(E70*U70,2)</f>
        <v>23.76</v>
      </c>
      <c r="W70" s="158"/>
      <c r="X70" s="158" t="s">
        <v>211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1" t="s">
        <v>265</v>
      </c>
      <c r="D71" s="189"/>
      <c r="E71" s="19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214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1" t="s">
        <v>266</v>
      </c>
      <c r="D72" s="189"/>
      <c r="E72" s="190">
        <v>113.123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1"/>
      <c r="D73" s="252"/>
      <c r="E73" s="252"/>
      <c r="F73" s="252"/>
      <c r="G73" s="25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4" t="s">
        <v>179</v>
      </c>
      <c r="B74" s="165" t="s">
        <v>87</v>
      </c>
      <c r="C74" s="184" t="s">
        <v>88</v>
      </c>
      <c r="D74" s="166"/>
      <c r="E74" s="167"/>
      <c r="F74" s="168"/>
      <c r="G74" s="168">
        <f>SUMIF(AG75:AG112,"&lt;&gt;NOR",G75:G112)</f>
        <v>0</v>
      </c>
      <c r="H74" s="168"/>
      <c r="I74" s="168">
        <f>SUM(I75:I112)</f>
        <v>0</v>
      </c>
      <c r="J74" s="168"/>
      <c r="K74" s="168">
        <f>SUM(K75:K112)</f>
        <v>0</v>
      </c>
      <c r="L74" s="168"/>
      <c r="M74" s="168">
        <f>SUM(M75:M112)</f>
        <v>0</v>
      </c>
      <c r="N74" s="167"/>
      <c r="O74" s="167">
        <f>SUM(O75:O112)</f>
        <v>0</v>
      </c>
      <c r="P74" s="167"/>
      <c r="Q74" s="167">
        <f>SUM(Q75:Q112)</f>
        <v>0</v>
      </c>
      <c r="R74" s="168"/>
      <c r="S74" s="168"/>
      <c r="T74" s="169"/>
      <c r="U74" s="163"/>
      <c r="V74" s="163">
        <f>SUM(V75:V112)</f>
        <v>36.24</v>
      </c>
      <c r="W74" s="163"/>
      <c r="X74" s="163"/>
      <c r="AG74" t="s">
        <v>180</v>
      </c>
    </row>
    <row r="75" spans="1:60" ht="56.25" outlineLevel="1" x14ac:dyDescent="0.2">
      <c r="A75" s="174">
        <v>9</v>
      </c>
      <c r="B75" s="175" t="s">
        <v>267</v>
      </c>
      <c r="C75" s="185" t="s">
        <v>268</v>
      </c>
      <c r="D75" s="176" t="s">
        <v>242</v>
      </c>
      <c r="E75" s="177">
        <v>113.123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4.0000000000000003E-5</v>
      </c>
      <c r="O75" s="177">
        <f>ROUND(E75*N75,2)</f>
        <v>0</v>
      </c>
      <c r="P75" s="177">
        <v>0</v>
      </c>
      <c r="Q75" s="177">
        <f>ROUND(E75*P75,2)</f>
        <v>0</v>
      </c>
      <c r="R75" s="179" t="s">
        <v>233</v>
      </c>
      <c r="S75" s="179" t="s">
        <v>193</v>
      </c>
      <c r="T75" s="180" t="s">
        <v>193</v>
      </c>
      <c r="U75" s="158">
        <v>0.31</v>
      </c>
      <c r="V75" s="158">
        <f>ROUND(E75*U75,2)</f>
        <v>35.07</v>
      </c>
      <c r="W75" s="158"/>
      <c r="X75" s="158" t="s">
        <v>211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1" t="s">
        <v>265</v>
      </c>
      <c r="D76" s="189"/>
      <c r="E76" s="190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214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1" t="s">
        <v>266</v>
      </c>
      <c r="D77" s="189"/>
      <c r="E77" s="190">
        <v>113.123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1"/>
      <c r="D78" s="252"/>
      <c r="E78" s="252"/>
      <c r="F78" s="252"/>
      <c r="G78" s="252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4">
        <v>10</v>
      </c>
      <c r="B79" s="175" t="s">
        <v>269</v>
      </c>
      <c r="C79" s="185" t="s">
        <v>270</v>
      </c>
      <c r="D79" s="176" t="s">
        <v>232</v>
      </c>
      <c r="E79" s="177">
        <v>4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 t="s">
        <v>271</v>
      </c>
      <c r="S79" s="179" t="s">
        <v>193</v>
      </c>
      <c r="T79" s="180" t="s">
        <v>193</v>
      </c>
      <c r="U79" s="158">
        <v>0.158</v>
      </c>
      <c r="V79" s="158">
        <f>ROUND(E79*U79,2)</f>
        <v>0.63</v>
      </c>
      <c r="W79" s="158"/>
      <c r="X79" s="158" t="s">
        <v>211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212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1" t="s">
        <v>239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214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1" t="s">
        <v>272</v>
      </c>
      <c r="D81" s="189"/>
      <c r="E81" s="190">
        <v>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214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1"/>
      <c r="D82" s="252"/>
      <c r="E82" s="252"/>
      <c r="F82" s="252"/>
      <c r="G82" s="25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190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4">
        <v>11</v>
      </c>
      <c r="B83" s="175" t="s">
        <v>273</v>
      </c>
      <c r="C83" s="185" t="s">
        <v>274</v>
      </c>
      <c r="D83" s="176" t="s">
        <v>232</v>
      </c>
      <c r="E83" s="177">
        <v>4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3.0000000000000001E-5</v>
      </c>
      <c r="O83" s="177">
        <f>ROUND(E83*N83,2)</f>
        <v>0</v>
      </c>
      <c r="P83" s="177">
        <v>0</v>
      </c>
      <c r="Q83" s="177">
        <f>ROUND(E83*P83,2)</f>
        <v>0</v>
      </c>
      <c r="R83" s="179" t="s">
        <v>271</v>
      </c>
      <c r="S83" s="179" t="s">
        <v>193</v>
      </c>
      <c r="T83" s="180" t="s">
        <v>193</v>
      </c>
      <c r="U83" s="158">
        <v>0.125</v>
      </c>
      <c r="V83" s="158">
        <f>ROUND(E83*U83,2)</f>
        <v>0.5</v>
      </c>
      <c r="W83" s="158"/>
      <c r="X83" s="158" t="s">
        <v>211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1" t="s">
        <v>239</v>
      </c>
      <c r="D84" s="189"/>
      <c r="E84" s="19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214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1" t="s">
        <v>272</v>
      </c>
      <c r="D85" s="189"/>
      <c r="E85" s="190">
        <v>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214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1"/>
      <c r="D86" s="252"/>
      <c r="E86" s="252"/>
      <c r="F86" s="252"/>
      <c r="G86" s="252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4">
        <v>12</v>
      </c>
      <c r="B87" s="175" t="s">
        <v>275</v>
      </c>
      <c r="C87" s="185" t="s">
        <v>276</v>
      </c>
      <c r="D87" s="176" t="s">
        <v>242</v>
      </c>
      <c r="E87" s="177">
        <v>100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184</v>
      </c>
      <c r="T87" s="180" t="s">
        <v>185</v>
      </c>
      <c r="U87" s="158">
        <v>0</v>
      </c>
      <c r="V87" s="158">
        <f>ROUND(E87*U87,2)</f>
        <v>0</v>
      </c>
      <c r="W87" s="158"/>
      <c r="X87" s="158" t="s">
        <v>211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1" t="s">
        <v>235</v>
      </c>
      <c r="D88" s="189"/>
      <c r="E88" s="19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214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1" t="s">
        <v>277</v>
      </c>
      <c r="D89" s="189"/>
      <c r="E89" s="190">
        <v>50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214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1" t="s">
        <v>248</v>
      </c>
      <c r="D90" s="189"/>
      <c r="E90" s="190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214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1" t="s">
        <v>277</v>
      </c>
      <c r="D91" s="189"/>
      <c r="E91" s="190">
        <v>50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214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1"/>
      <c r="D92" s="252"/>
      <c r="E92" s="252"/>
      <c r="F92" s="252"/>
      <c r="G92" s="252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13</v>
      </c>
      <c r="B93" s="175" t="s">
        <v>278</v>
      </c>
      <c r="C93" s="185" t="s">
        <v>279</v>
      </c>
      <c r="D93" s="176" t="s">
        <v>183</v>
      </c>
      <c r="E93" s="177">
        <v>2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184</v>
      </c>
      <c r="T93" s="180" t="s">
        <v>185</v>
      </c>
      <c r="U93" s="158">
        <v>0.02</v>
      </c>
      <c r="V93" s="158">
        <f>ROUND(E93*U93,2)</f>
        <v>0.04</v>
      </c>
      <c r="W93" s="158"/>
      <c r="X93" s="158" t="s">
        <v>211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66"/>
      <c r="D94" s="267"/>
      <c r="E94" s="267"/>
      <c r="F94" s="267"/>
      <c r="G94" s="26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190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14</v>
      </c>
      <c r="B95" s="175" t="s">
        <v>280</v>
      </c>
      <c r="C95" s="185" t="s">
        <v>281</v>
      </c>
      <c r="D95" s="176" t="s">
        <v>242</v>
      </c>
      <c r="E95" s="177">
        <v>226.24600000000001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184</v>
      </c>
      <c r="T95" s="180" t="s">
        <v>185</v>
      </c>
      <c r="U95" s="158">
        <v>0</v>
      </c>
      <c r="V95" s="158">
        <f>ROUND(E95*U95,2)</f>
        <v>0</v>
      </c>
      <c r="W95" s="158"/>
      <c r="X95" s="158" t="s">
        <v>211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1" t="s">
        <v>265</v>
      </c>
      <c r="D96" s="189"/>
      <c r="E96" s="190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214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1" t="s">
        <v>282</v>
      </c>
      <c r="D97" s="189"/>
      <c r="E97" s="190">
        <v>226.24600000000001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214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1"/>
      <c r="D98" s="252"/>
      <c r="E98" s="252"/>
      <c r="F98" s="252"/>
      <c r="G98" s="25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190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15</v>
      </c>
      <c r="B99" s="175" t="s">
        <v>283</v>
      </c>
      <c r="C99" s="185" t="s">
        <v>284</v>
      </c>
      <c r="D99" s="176" t="s">
        <v>285</v>
      </c>
      <c r="E99" s="177">
        <v>10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184</v>
      </c>
      <c r="T99" s="180" t="s">
        <v>185</v>
      </c>
      <c r="U99" s="158">
        <v>0</v>
      </c>
      <c r="V99" s="158">
        <f>ROUND(E99*U99,2)</f>
        <v>0</v>
      </c>
      <c r="W99" s="158"/>
      <c r="X99" s="158" t="s">
        <v>211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66"/>
      <c r="D100" s="267"/>
      <c r="E100" s="267"/>
      <c r="F100" s="267"/>
      <c r="G100" s="26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16</v>
      </c>
      <c r="B101" s="175" t="s">
        <v>286</v>
      </c>
      <c r="C101" s="185" t="s">
        <v>287</v>
      </c>
      <c r="D101" s="176" t="s">
        <v>288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184</v>
      </c>
      <c r="T101" s="180" t="s">
        <v>185</v>
      </c>
      <c r="U101" s="158">
        <v>0</v>
      </c>
      <c r="V101" s="158">
        <f>ROUND(E101*U101,2)</f>
        <v>0</v>
      </c>
      <c r="W101" s="158"/>
      <c r="X101" s="158" t="s">
        <v>211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6"/>
      <c r="D102" s="267"/>
      <c r="E102" s="267"/>
      <c r="F102" s="267"/>
      <c r="G102" s="26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4">
        <v>17</v>
      </c>
      <c r="B103" s="175" t="s">
        <v>289</v>
      </c>
      <c r="C103" s="185" t="s">
        <v>290</v>
      </c>
      <c r="D103" s="176" t="s">
        <v>288</v>
      </c>
      <c r="E103" s="177">
        <v>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184</v>
      </c>
      <c r="T103" s="180" t="s">
        <v>185</v>
      </c>
      <c r="U103" s="158">
        <v>0</v>
      </c>
      <c r="V103" s="158">
        <f>ROUND(E103*U103,2)</f>
        <v>0</v>
      </c>
      <c r="W103" s="158"/>
      <c r="X103" s="158" t="s">
        <v>211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212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66"/>
      <c r="D104" s="267"/>
      <c r="E104" s="267"/>
      <c r="F104" s="267"/>
      <c r="G104" s="26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4">
        <v>18</v>
      </c>
      <c r="B105" s="175" t="s">
        <v>291</v>
      </c>
      <c r="C105" s="185" t="s">
        <v>292</v>
      </c>
      <c r="D105" s="176" t="s">
        <v>293</v>
      </c>
      <c r="E105" s="177">
        <v>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184</v>
      </c>
      <c r="T105" s="180" t="s">
        <v>185</v>
      </c>
      <c r="U105" s="158">
        <v>0</v>
      </c>
      <c r="V105" s="158">
        <f>ROUND(E105*U105,2)</f>
        <v>0</v>
      </c>
      <c r="W105" s="158"/>
      <c r="X105" s="158" t="s">
        <v>294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54"/>
      <c r="B106" s="155"/>
      <c r="C106" s="249" t="s">
        <v>296</v>
      </c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81" t="str">
        <f>C106</f>
        <v>Průrazy a vytváření otvorů a drážek do konstrukcí pro realizací instalací pro profese, zapravení ostění provedených otvorů, utěsnění, zpětné hrubé zapravení. Lešení a žebříky do výšky podlahy 2m.</v>
      </c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3" t="s">
        <v>297</v>
      </c>
      <c r="D107" s="254"/>
      <c r="E107" s="254"/>
      <c r="F107" s="254"/>
      <c r="G107" s="25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1"/>
      <c r="D108" s="252"/>
      <c r="E108" s="252"/>
      <c r="F108" s="252"/>
      <c r="G108" s="252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19</v>
      </c>
      <c r="B109" s="175" t="s">
        <v>298</v>
      </c>
      <c r="C109" s="185" t="s">
        <v>299</v>
      </c>
      <c r="D109" s="176" t="s">
        <v>293</v>
      </c>
      <c r="E109" s="177">
        <v>10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184</v>
      </c>
      <c r="T109" s="180" t="s">
        <v>185</v>
      </c>
      <c r="U109" s="158">
        <v>0</v>
      </c>
      <c r="V109" s="158">
        <f>ROUND(E109*U109,2)</f>
        <v>0</v>
      </c>
      <c r="W109" s="158"/>
      <c r="X109" s="158" t="s">
        <v>294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295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66"/>
      <c r="D110" s="267"/>
      <c r="E110" s="267"/>
      <c r="F110" s="267"/>
      <c r="G110" s="26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20</v>
      </c>
      <c r="B111" s="175" t="s">
        <v>300</v>
      </c>
      <c r="C111" s="185" t="s">
        <v>301</v>
      </c>
      <c r="D111" s="176" t="s">
        <v>302</v>
      </c>
      <c r="E111" s="177">
        <v>1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184</v>
      </c>
      <c r="T111" s="180" t="s">
        <v>185</v>
      </c>
      <c r="U111" s="158">
        <v>0</v>
      </c>
      <c r="V111" s="158">
        <f>ROUND(E111*U111,2)</f>
        <v>0</v>
      </c>
      <c r="W111" s="158"/>
      <c r="X111" s="158" t="s">
        <v>294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66"/>
      <c r="D112" s="267"/>
      <c r="E112" s="267"/>
      <c r="F112" s="267"/>
      <c r="G112" s="26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4" t="s">
        <v>179</v>
      </c>
      <c r="B113" s="165" t="s">
        <v>89</v>
      </c>
      <c r="C113" s="184" t="s">
        <v>90</v>
      </c>
      <c r="D113" s="166"/>
      <c r="E113" s="167"/>
      <c r="F113" s="168"/>
      <c r="G113" s="168">
        <f>SUMIF(AG114:AG159,"&lt;&gt;NOR",G114:G159)</f>
        <v>0</v>
      </c>
      <c r="H113" s="168"/>
      <c r="I113" s="168">
        <f>SUM(I114:I159)</f>
        <v>0</v>
      </c>
      <c r="J113" s="168"/>
      <c r="K113" s="168">
        <f>SUM(K114:K159)</f>
        <v>0</v>
      </c>
      <c r="L113" s="168"/>
      <c r="M113" s="168">
        <f>SUM(M114:M159)</f>
        <v>0</v>
      </c>
      <c r="N113" s="167"/>
      <c r="O113" s="167">
        <f>SUM(O114:O159)</f>
        <v>0.01</v>
      </c>
      <c r="P113" s="167"/>
      <c r="Q113" s="167">
        <f>SUM(Q114:Q159)</f>
        <v>1.56</v>
      </c>
      <c r="R113" s="168"/>
      <c r="S113" s="168"/>
      <c r="T113" s="169"/>
      <c r="U113" s="163"/>
      <c r="V113" s="163">
        <f>SUM(V114:V159)</f>
        <v>53.719999999999992</v>
      </c>
      <c r="W113" s="163"/>
      <c r="X113" s="163"/>
      <c r="AG113" t="s">
        <v>180</v>
      </c>
    </row>
    <row r="114" spans="1:60" ht="22.5" outlineLevel="1" x14ac:dyDescent="0.2">
      <c r="A114" s="174">
        <v>21</v>
      </c>
      <c r="B114" s="175" t="s">
        <v>303</v>
      </c>
      <c r="C114" s="185" t="s">
        <v>304</v>
      </c>
      <c r="D114" s="176" t="s">
        <v>242</v>
      </c>
      <c r="E114" s="177">
        <v>14.323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3.3E-4</v>
      </c>
      <c r="O114" s="177">
        <f>ROUND(E114*N114,2)</f>
        <v>0</v>
      </c>
      <c r="P114" s="177">
        <v>4.734E-2</v>
      </c>
      <c r="Q114" s="177">
        <f>ROUND(E114*P114,2)</f>
        <v>0.68</v>
      </c>
      <c r="R114" s="179" t="s">
        <v>305</v>
      </c>
      <c r="S114" s="179" t="s">
        <v>193</v>
      </c>
      <c r="T114" s="180" t="s">
        <v>193</v>
      </c>
      <c r="U114" s="158">
        <v>0.45</v>
      </c>
      <c r="V114" s="158">
        <f>ROUND(E114*U114,2)</f>
        <v>6.45</v>
      </c>
      <c r="W114" s="158"/>
      <c r="X114" s="158" t="s">
        <v>211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1" t="s">
        <v>306</v>
      </c>
      <c r="D115" s="189"/>
      <c r="E115" s="190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1" t="s">
        <v>235</v>
      </c>
      <c r="D116" s="189"/>
      <c r="E116" s="190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1" t="s">
        <v>243</v>
      </c>
      <c r="D117" s="189"/>
      <c r="E117" s="190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1" t="s">
        <v>244</v>
      </c>
      <c r="D118" s="189"/>
      <c r="E118" s="190">
        <v>3.0449999999999999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1" t="s">
        <v>235</v>
      </c>
      <c r="D119" s="189"/>
      <c r="E119" s="190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1" t="s">
        <v>243</v>
      </c>
      <c r="D120" s="189"/>
      <c r="E120" s="190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214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1" t="s">
        <v>247</v>
      </c>
      <c r="D121" s="189"/>
      <c r="E121" s="190">
        <v>6.51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1" t="s">
        <v>248</v>
      </c>
      <c r="D122" s="189"/>
      <c r="E122" s="190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1" t="s">
        <v>249</v>
      </c>
      <c r="D123" s="189"/>
      <c r="E123" s="190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1" t="s">
        <v>250</v>
      </c>
      <c r="D124" s="189"/>
      <c r="E124" s="190">
        <v>2.7879999999999998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214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1" t="s">
        <v>243</v>
      </c>
      <c r="D125" s="189"/>
      <c r="E125" s="190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214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1" t="s">
        <v>251</v>
      </c>
      <c r="D126" s="189"/>
      <c r="E126" s="190">
        <v>1.98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1"/>
      <c r="D127" s="252"/>
      <c r="E127" s="252"/>
      <c r="F127" s="252"/>
      <c r="G127" s="252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190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4">
        <v>22</v>
      </c>
      <c r="B128" s="175" t="s">
        <v>307</v>
      </c>
      <c r="C128" s="185" t="s">
        <v>308</v>
      </c>
      <c r="D128" s="176" t="s">
        <v>242</v>
      </c>
      <c r="E128" s="177">
        <v>39.463999999999999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3.3E-4</v>
      </c>
      <c r="O128" s="177">
        <f>ROUND(E128*N128,2)</f>
        <v>0.01</v>
      </c>
      <c r="P128" s="177">
        <v>1.068E-2</v>
      </c>
      <c r="Q128" s="177">
        <f>ROUND(E128*P128,2)</f>
        <v>0.42</v>
      </c>
      <c r="R128" s="179" t="s">
        <v>305</v>
      </c>
      <c r="S128" s="179" t="s">
        <v>193</v>
      </c>
      <c r="T128" s="180" t="s">
        <v>193</v>
      </c>
      <c r="U128" s="158">
        <v>0.21</v>
      </c>
      <c r="V128" s="158">
        <f>ROUND(E128*U128,2)</f>
        <v>8.2899999999999991</v>
      </c>
      <c r="W128" s="158"/>
      <c r="X128" s="158" t="s">
        <v>211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212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1" t="s">
        <v>309</v>
      </c>
      <c r="D129" s="189"/>
      <c r="E129" s="190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214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1" t="s">
        <v>310</v>
      </c>
      <c r="D130" s="189"/>
      <c r="E130" s="190">
        <v>19.463999999999999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214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1" t="s">
        <v>311</v>
      </c>
      <c r="D131" s="189"/>
      <c r="E131" s="19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214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1" t="s">
        <v>312</v>
      </c>
      <c r="D132" s="189"/>
      <c r="E132" s="190">
        <v>20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1"/>
      <c r="D133" s="252"/>
      <c r="E133" s="252"/>
      <c r="F133" s="252"/>
      <c r="G133" s="25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4">
        <v>23</v>
      </c>
      <c r="B134" s="175" t="s">
        <v>313</v>
      </c>
      <c r="C134" s="185" t="s">
        <v>314</v>
      </c>
      <c r="D134" s="176" t="s">
        <v>242</v>
      </c>
      <c r="E134" s="177">
        <v>14.323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6.4999999999999997E-3</v>
      </c>
      <c r="Q134" s="177">
        <f>ROUND(E134*P134,2)</f>
        <v>0.09</v>
      </c>
      <c r="R134" s="179" t="s">
        <v>315</v>
      </c>
      <c r="S134" s="179" t="s">
        <v>193</v>
      </c>
      <c r="T134" s="180" t="s">
        <v>193</v>
      </c>
      <c r="U134" s="158">
        <v>0.03</v>
      </c>
      <c r="V134" s="158">
        <f>ROUND(E134*U134,2)</f>
        <v>0.43</v>
      </c>
      <c r="W134" s="158"/>
      <c r="X134" s="158" t="s">
        <v>211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212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1" t="s">
        <v>235</v>
      </c>
      <c r="D135" s="189"/>
      <c r="E135" s="190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214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1" t="s">
        <v>243</v>
      </c>
      <c r="D136" s="189"/>
      <c r="E136" s="190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214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1" t="s">
        <v>244</v>
      </c>
      <c r="D137" s="189"/>
      <c r="E137" s="190">
        <v>3.0449999999999999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214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1" t="s">
        <v>235</v>
      </c>
      <c r="D138" s="189"/>
      <c r="E138" s="190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214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1" t="s">
        <v>243</v>
      </c>
      <c r="D139" s="189"/>
      <c r="E139" s="190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214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1" t="s">
        <v>247</v>
      </c>
      <c r="D140" s="189"/>
      <c r="E140" s="190">
        <v>6.51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214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1" t="s">
        <v>248</v>
      </c>
      <c r="D141" s="189"/>
      <c r="E141" s="190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214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1" t="s">
        <v>249</v>
      </c>
      <c r="D142" s="189"/>
      <c r="E142" s="190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214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1" t="s">
        <v>250</v>
      </c>
      <c r="D143" s="189"/>
      <c r="E143" s="190">
        <v>2.7879999999999998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1" t="s">
        <v>243</v>
      </c>
      <c r="D144" s="189"/>
      <c r="E144" s="190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1" t="s">
        <v>251</v>
      </c>
      <c r="D145" s="189"/>
      <c r="E145" s="190">
        <v>1.98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214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1"/>
      <c r="D146" s="252"/>
      <c r="E146" s="252"/>
      <c r="F146" s="252"/>
      <c r="G146" s="252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190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4">
        <v>24</v>
      </c>
      <c r="B147" s="175" t="s">
        <v>316</v>
      </c>
      <c r="C147" s="185" t="s">
        <v>317</v>
      </c>
      <c r="D147" s="176" t="s">
        <v>242</v>
      </c>
      <c r="E147" s="177">
        <v>73.659000000000006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0</v>
      </c>
      <c r="O147" s="177">
        <f>ROUND(E147*N147,2)</f>
        <v>0</v>
      </c>
      <c r="P147" s="177">
        <v>5.0000000000000001E-3</v>
      </c>
      <c r="Q147" s="177">
        <f>ROUND(E147*P147,2)</f>
        <v>0.37</v>
      </c>
      <c r="R147" s="179" t="s">
        <v>318</v>
      </c>
      <c r="S147" s="179" t="s">
        <v>193</v>
      </c>
      <c r="T147" s="180" t="s">
        <v>193</v>
      </c>
      <c r="U147" s="158">
        <v>0.51</v>
      </c>
      <c r="V147" s="158">
        <f>ROUND(E147*U147,2)</f>
        <v>37.57</v>
      </c>
      <c r="W147" s="158"/>
      <c r="X147" s="158" t="s">
        <v>211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212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1" t="s">
        <v>319</v>
      </c>
      <c r="D148" s="189"/>
      <c r="E148" s="190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1" t="s">
        <v>309</v>
      </c>
      <c r="D149" s="189"/>
      <c r="E149" s="190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54"/>
      <c r="B150" s="155"/>
      <c r="C150" s="191" t="s">
        <v>320</v>
      </c>
      <c r="D150" s="189"/>
      <c r="E150" s="190">
        <v>58.179000000000002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214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1" t="s">
        <v>311</v>
      </c>
      <c r="D151" s="189"/>
      <c r="E151" s="190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214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1" t="s">
        <v>321</v>
      </c>
      <c r="D152" s="189"/>
      <c r="E152" s="190">
        <v>15.48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214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1"/>
      <c r="D153" s="252"/>
      <c r="E153" s="252"/>
      <c r="F153" s="252"/>
      <c r="G153" s="252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4">
        <v>25</v>
      </c>
      <c r="B154" s="175" t="s">
        <v>322</v>
      </c>
      <c r="C154" s="185" t="s">
        <v>323</v>
      </c>
      <c r="D154" s="176" t="s">
        <v>324</v>
      </c>
      <c r="E154" s="177">
        <v>2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9"/>
      <c r="S154" s="179" t="s">
        <v>184</v>
      </c>
      <c r="T154" s="180" t="s">
        <v>185</v>
      </c>
      <c r="U154" s="158">
        <v>0</v>
      </c>
      <c r="V154" s="158">
        <f>ROUND(E154*U154,2)</f>
        <v>0</v>
      </c>
      <c r="W154" s="158"/>
      <c r="X154" s="158" t="s">
        <v>211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212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66"/>
      <c r="D155" s="267"/>
      <c r="E155" s="267"/>
      <c r="F155" s="267"/>
      <c r="G155" s="267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26</v>
      </c>
      <c r="B156" s="175" t="s">
        <v>325</v>
      </c>
      <c r="C156" s="185" t="s">
        <v>326</v>
      </c>
      <c r="D156" s="176" t="s">
        <v>232</v>
      </c>
      <c r="E156" s="177">
        <v>2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0</v>
      </c>
      <c r="O156" s="177">
        <f>ROUND(E156*N156,2)</f>
        <v>0</v>
      </c>
      <c r="P156" s="177">
        <v>2E-3</v>
      </c>
      <c r="Q156" s="177">
        <f>ROUND(E156*P156,2)</f>
        <v>0</v>
      </c>
      <c r="R156" s="179"/>
      <c r="S156" s="179" t="s">
        <v>184</v>
      </c>
      <c r="T156" s="180" t="s">
        <v>327</v>
      </c>
      <c r="U156" s="158">
        <v>0.48749999999999999</v>
      </c>
      <c r="V156" s="158">
        <f>ROUND(E156*U156,2)</f>
        <v>0.98</v>
      </c>
      <c r="W156" s="158"/>
      <c r="X156" s="158" t="s">
        <v>211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212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1" t="s">
        <v>309</v>
      </c>
      <c r="D157" s="189"/>
      <c r="E157" s="190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1" t="s">
        <v>238</v>
      </c>
      <c r="D158" s="189"/>
      <c r="E158" s="190">
        <v>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1"/>
      <c r="D159" s="252"/>
      <c r="E159" s="252"/>
      <c r="F159" s="252"/>
      <c r="G159" s="252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x14ac:dyDescent="0.2">
      <c r="A160" s="164" t="s">
        <v>179</v>
      </c>
      <c r="B160" s="165" t="s">
        <v>91</v>
      </c>
      <c r="C160" s="184" t="s">
        <v>92</v>
      </c>
      <c r="D160" s="166"/>
      <c r="E160" s="167"/>
      <c r="F160" s="168"/>
      <c r="G160" s="168">
        <f>SUMIF(AG161:AG166,"&lt;&gt;NOR",G161:G166)</f>
        <v>0</v>
      </c>
      <c r="H160" s="168"/>
      <c r="I160" s="168">
        <f>SUM(I161:I166)</f>
        <v>0</v>
      </c>
      <c r="J160" s="168"/>
      <c r="K160" s="168">
        <f>SUM(K161:K166)</f>
        <v>0</v>
      </c>
      <c r="L160" s="168"/>
      <c r="M160" s="168">
        <f>SUM(M161:M166)</f>
        <v>0</v>
      </c>
      <c r="N160" s="167"/>
      <c r="O160" s="167">
        <f>SUM(O161:O166)</f>
        <v>0</v>
      </c>
      <c r="P160" s="167"/>
      <c r="Q160" s="167">
        <f>SUM(Q161:Q166)</f>
        <v>0</v>
      </c>
      <c r="R160" s="168"/>
      <c r="S160" s="168"/>
      <c r="T160" s="169"/>
      <c r="U160" s="163"/>
      <c r="V160" s="163">
        <f>SUM(V161:V166)</f>
        <v>1.01</v>
      </c>
      <c r="W160" s="163"/>
      <c r="X160" s="163"/>
      <c r="AG160" t="s">
        <v>180</v>
      </c>
    </row>
    <row r="161" spans="1:60" ht="22.5" outlineLevel="1" x14ac:dyDescent="0.2">
      <c r="A161" s="174">
        <v>27</v>
      </c>
      <c r="B161" s="175" t="s">
        <v>328</v>
      </c>
      <c r="C161" s="185" t="s">
        <v>329</v>
      </c>
      <c r="D161" s="176" t="s">
        <v>330</v>
      </c>
      <c r="E161" s="177">
        <v>0.39326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 t="s">
        <v>271</v>
      </c>
      <c r="S161" s="179" t="s">
        <v>193</v>
      </c>
      <c r="T161" s="180" t="s">
        <v>193</v>
      </c>
      <c r="U161" s="158">
        <v>2.577</v>
      </c>
      <c r="V161" s="158">
        <f>ROUND(E161*U161,2)</f>
        <v>1.01</v>
      </c>
      <c r="W161" s="158"/>
      <c r="X161" s="158" t="s">
        <v>331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332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62" t="s">
        <v>333</v>
      </c>
      <c r="D162" s="263"/>
      <c r="E162" s="263"/>
      <c r="F162" s="263"/>
      <c r="G162" s="263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334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1" t="s">
        <v>335</v>
      </c>
      <c r="D163" s="189"/>
      <c r="E163" s="190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214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1" t="s">
        <v>336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214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1" t="s">
        <v>337</v>
      </c>
      <c r="D165" s="189"/>
      <c r="E165" s="190">
        <v>0.39326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214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1"/>
      <c r="D166" s="252"/>
      <c r="E166" s="252"/>
      <c r="F166" s="252"/>
      <c r="G166" s="252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4" t="s">
        <v>179</v>
      </c>
      <c r="B167" s="165" t="s">
        <v>93</v>
      </c>
      <c r="C167" s="184" t="s">
        <v>94</v>
      </c>
      <c r="D167" s="166"/>
      <c r="E167" s="167"/>
      <c r="F167" s="168"/>
      <c r="G167" s="168">
        <f>SUMIF(AG168:AG173,"&lt;&gt;NOR",G168:G173)</f>
        <v>0</v>
      </c>
      <c r="H167" s="168"/>
      <c r="I167" s="168">
        <f>SUM(I168:I173)</f>
        <v>0</v>
      </c>
      <c r="J167" s="168"/>
      <c r="K167" s="168">
        <f>SUM(K168:K173)</f>
        <v>0</v>
      </c>
      <c r="L167" s="168"/>
      <c r="M167" s="168">
        <f>SUM(M168:M173)</f>
        <v>0</v>
      </c>
      <c r="N167" s="167"/>
      <c r="O167" s="167">
        <f>SUM(O168:O173)</f>
        <v>0.02</v>
      </c>
      <c r="P167" s="167"/>
      <c r="Q167" s="167">
        <f>SUM(Q168:Q173)</f>
        <v>0</v>
      </c>
      <c r="R167" s="168"/>
      <c r="S167" s="168"/>
      <c r="T167" s="169"/>
      <c r="U167" s="163"/>
      <c r="V167" s="163">
        <f>SUM(V168:V173)</f>
        <v>1.71</v>
      </c>
      <c r="W167" s="163"/>
      <c r="X167" s="163"/>
      <c r="AG167" t="s">
        <v>180</v>
      </c>
    </row>
    <row r="168" spans="1:60" outlineLevel="1" x14ac:dyDescent="0.2">
      <c r="A168" s="174">
        <v>28</v>
      </c>
      <c r="B168" s="175" t="s">
        <v>338</v>
      </c>
      <c r="C168" s="185" t="s">
        <v>339</v>
      </c>
      <c r="D168" s="176" t="s">
        <v>242</v>
      </c>
      <c r="E168" s="177">
        <v>4.3860000000000001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3.6800000000000001E-3</v>
      </c>
      <c r="O168" s="177">
        <f>ROUND(E168*N168,2)</f>
        <v>0.02</v>
      </c>
      <c r="P168" s="177">
        <v>0</v>
      </c>
      <c r="Q168" s="177">
        <f>ROUND(E168*P168,2)</f>
        <v>0</v>
      </c>
      <c r="R168" s="179" t="s">
        <v>340</v>
      </c>
      <c r="S168" s="179" t="s">
        <v>193</v>
      </c>
      <c r="T168" s="180" t="s">
        <v>193</v>
      </c>
      <c r="U168" s="158">
        <v>0.39</v>
      </c>
      <c r="V168" s="158">
        <f>ROUND(E168*U168,2)</f>
        <v>1.71</v>
      </c>
      <c r="W168" s="158"/>
      <c r="X168" s="158" t="s">
        <v>211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212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9" t="s">
        <v>341</v>
      </c>
      <c r="D169" s="250"/>
      <c r="E169" s="250"/>
      <c r="F169" s="250"/>
      <c r="G169" s="250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189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1" t="s">
        <v>342</v>
      </c>
      <c r="D170" s="189"/>
      <c r="E170" s="190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214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1" t="s">
        <v>343</v>
      </c>
      <c r="D171" s="189"/>
      <c r="E171" s="190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1" t="s">
        <v>344</v>
      </c>
      <c r="D172" s="189"/>
      <c r="E172" s="190">
        <v>4.3860000000000001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1"/>
      <c r="D173" s="252"/>
      <c r="E173" s="252"/>
      <c r="F173" s="252"/>
      <c r="G173" s="252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179</v>
      </c>
      <c r="B174" s="165" t="s">
        <v>95</v>
      </c>
      <c r="C174" s="184" t="s">
        <v>96</v>
      </c>
      <c r="D174" s="166"/>
      <c r="E174" s="167"/>
      <c r="F174" s="168"/>
      <c r="G174" s="168">
        <f>SUMIF(AG175:AG205,"&lt;&gt;NOR",G175:G205)</f>
        <v>0</v>
      </c>
      <c r="H174" s="168"/>
      <c r="I174" s="168">
        <f>SUM(I175:I205)</f>
        <v>0</v>
      </c>
      <c r="J174" s="168"/>
      <c r="K174" s="168">
        <f>SUM(K175:K205)</f>
        <v>0</v>
      </c>
      <c r="L174" s="168"/>
      <c r="M174" s="168">
        <f>SUM(M175:M205)</f>
        <v>0</v>
      </c>
      <c r="N174" s="167"/>
      <c r="O174" s="167">
        <f>SUM(O175:O205)</f>
        <v>0.05</v>
      </c>
      <c r="P174" s="167"/>
      <c r="Q174" s="167">
        <f>SUM(Q175:Q205)</f>
        <v>0</v>
      </c>
      <c r="R174" s="168"/>
      <c r="S174" s="168"/>
      <c r="T174" s="169"/>
      <c r="U174" s="163"/>
      <c r="V174" s="163">
        <f>SUM(V175:V205)</f>
        <v>2.29</v>
      </c>
      <c r="W174" s="163"/>
      <c r="X174" s="163"/>
      <c r="AG174" t="s">
        <v>180</v>
      </c>
    </row>
    <row r="175" spans="1:60" outlineLevel="1" x14ac:dyDescent="0.2">
      <c r="A175" s="174">
        <v>29</v>
      </c>
      <c r="B175" s="175" t="s">
        <v>345</v>
      </c>
      <c r="C175" s="185" t="s">
        <v>346</v>
      </c>
      <c r="D175" s="176" t="s">
        <v>242</v>
      </c>
      <c r="E175" s="177">
        <v>14.323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2.3000000000000001E-4</v>
      </c>
      <c r="O175" s="177">
        <f>ROUND(E175*N175,2)</f>
        <v>0</v>
      </c>
      <c r="P175" s="177">
        <v>0</v>
      </c>
      <c r="Q175" s="177">
        <f>ROUND(E175*P175,2)</f>
        <v>0</v>
      </c>
      <c r="R175" s="179" t="s">
        <v>315</v>
      </c>
      <c r="S175" s="179" t="s">
        <v>193</v>
      </c>
      <c r="T175" s="180" t="s">
        <v>193</v>
      </c>
      <c r="U175" s="158">
        <v>0.16</v>
      </c>
      <c r="V175" s="158">
        <f>ROUND(E175*U175,2)</f>
        <v>2.29</v>
      </c>
      <c r="W175" s="158"/>
      <c r="X175" s="158" t="s">
        <v>211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212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9" t="s">
        <v>493</v>
      </c>
      <c r="D176" s="250"/>
      <c r="E176" s="250"/>
      <c r="F176" s="250"/>
      <c r="G176" s="250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189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3" t="s">
        <v>347</v>
      </c>
      <c r="D177" s="254"/>
      <c r="E177" s="254"/>
      <c r="F177" s="254"/>
      <c r="G177" s="254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189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1" t="s">
        <v>235</v>
      </c>
      <c r="D178" s="189"/>
      <c r="E178" s="190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214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1" t="s">
        <v>243</v>
      </c>
      <c r="D179" s="189"/>
      <c r="E179" s="190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214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1" t="s">
        <v>244</v>
      </c>
      <c r="D180" s="189"/>
      <c r="E180" s="190">
        <v>3.0449999999999999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214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1" t="s">
        <v>235</v>
      </c>
      <c r="D181" s="189"/>
      <c r="E181" s="190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214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1" t="s">
        <v>243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214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1" t="s">
        <v>247</v>
      </c>
      <c r="D183" s="189"/>
      <c r="E183" s="190">
        <v>6.51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214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1" t="s">
        <v>248</v>
      </c>
      <c r="D184" s="189"/>
      <c r="E184" s="190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214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1" t="s">
        <v>249</v>
      </c>
      <c r="D185" s="189"/>
      <c r="E185" s="190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214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1" t="s">
        <v>250</v>
      </c>
      <c r="D186" s="189"/>
      <c r="E186" s="190">
        <v>2.7879999999999998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214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1" t="s">
        <v>243</v>
      </c>
      <c r="D187" s="189"/>
      <c r="E187" s="190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214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1" t="s">
        <v>251</v>
      </c>
      <c r="D188" s="189"/>
      <c r="E188" s="190">
        <v>1.98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214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1"/>
      <c r="D189" s="252"/>
      <c r="E189" s="252"/>
      <c r="F189" s="252"/>
      <c r="G189" s="252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4">
        <v>30</v>
      </c>
      <c r="B190" s="175" t="s">
        <v>348</v>
      </c>
      <c r="C190" s="185" t="s">
        <v>349</v>
      </c>
      <c r="D190" s="176" t="s">
        <v>242</v>
      </c>
      <c r="E190" s="177">
        <v>14.60946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3.2000000000000002E-3</v>
      </c>
      <c r="O190" s="177">
        <f>ROUND(E190*N190,2)</f>
        <v>0.05</v>
      </c>
      <c r="P190" s="177">
        <v>0</v>
      </c>
      <c r="Q190" s="177">
        <f>ROUND(E190*P190,2)</f>
        <v>0</v>
      </c>
      <c r="R190" s="179" t="s">
        <v>257</v>
      </c>
      <c r="S190" s="179" t="s">
        <v>193</v>
      </c>
      <c r="T190" s="180" t="s">
        <v>193</v>
      </c>
      <c r="U190" s="158">
        <v>0</v>
      </c>
      <c r="V190" s="158">
        <f>ROUND(E190*U190,2)</f>
        <v>0</v>
      </c>
      <c r="W190" s="158"/>
      <c r="X190" s="158" t="s">
        <v>258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259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1" t="s">
        <v>235</v>
      </c>
      <c r="D191" s="189"/>
      <c r="E191" s="19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214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1" t="s">
        <v>243</v>
      </c>
      <c r="D192" s="189"/>
      <c r="E192" s="190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214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1" t="s">
        <v>350</v>
      </c>
      <c r="D193" s="189"/>
      <c r="E193" s="190">
        <v>3.1059000000000001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214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1" t="s">
        <v>235</v>
      </c>
      <c r="D194" s="189"/>
      <c r="E194" s="190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214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1" t="s">
        <v>243</v>
      </c>
      <c r="D195" s="189"/>
      <c r="E195" s="190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214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1" t="s">
        <v>351</v>
      </c>
      <c r="D196" s="189"/>
      <c r="E196" s="190">
        <v>6.6402000000000001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214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1" t="s">
        <v>248</v>
      </c>
      <c r="D197" s="189"/>
      <c r="E197" s="190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214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1" t="s">
        <v>249</v>
      </c>
      <c r="D198" s="189"/>
      <c r="E198" s="190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214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1" t="s">
        <v>352</v>
      </c>
      <c r="D199" s="189"/>
      <c r="E199" s="190">
        <v>2.8437600000000001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214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1" t="s">
        <v>243</v>
      </c>
      <c r="D200" s="189"/>
      <c r="E200" s="190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214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1" t="s">
        <v>353</v>
      </c>
      <c r="D201" s="189"/>
      <c r="E201" s="190">
        <v>2.0196000000000001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214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51"/>
      <c r="D202" s="252"/>
      <c r="E202" s="252"/>
      <c r="F202" s="252"/>
      <c r="G202" s="252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190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>
        <v>31</v>
      </c>
      <c r="B203" s="155" t="s">
        <v>354</v>
      </c>
      <c r="C203" s="192" t="s">
        <v>355</v>
      </c>
      <c r="D203" s="156" t="s">
        <v>0</v>
      </c>
      <c r="E203" s="182"/>
      <c r="F203" s="159"/>
      <c r="G203" s="158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 t="s">
        <v>315</v>
      </c>
      <c r="S203" s="158" t="s">
        <v>193</v>
      </c>
      <c r="T203" s="158" t="s">
        <v>193</v>
      </c>
      <c r="U203" s="158">
        <v>0</v>
      </c>
      <c r="V203" s="158">
        <f>ROUND(E203*U203,2)</f>
        <v>0</v>
      </c>
      <c r="W203" s="158"/>
      <c r="X203" s="158" t="s">
        <v>331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332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64" t="s">
        <v>356</v>
      </c>
      <c r="D204" s="265"/>
      <c r="E204" s="265"/>
      <c r="F204" s="265"/>
      <c r="G204" s="26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334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51"/>
      <c r="D205" s="252"/>
      <c r="E205" s="252"/>
      <c r="F205" s="252"/>
      <c r="G205" s="252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4" t="s">
        <v>179</v>
      </c>
      <c r="B206" s="165" t="s">
        <v>103</v>
      </c>
      <c r="C206" s="184" t="s">
        <v>104</v>
      </c>
      <c r="D206" s="166"/>
      <c r="E206" s="167"/>
      <c r="F206" s="168"/>
      <c r="G206" s="168">
        <f>SUMIF(AG207:AG214,"&lt;&gt;NOR",G207:G214)</f>
        <v>0</v>
      </c>
      <c r="H206" s="168"/>
      <c r="I206" s="168">
        <f>SUM(I207:I214)</f>
        <v>0</v>
      </c>
      <c r="J206" s="168"/>
      <c r="K206" s="168">
        <f>SUM(K207:K214)</f>
        <v>0</v>
      </c>
      <c r="L206" s="168"/>
      <c r="M206" s="168">
        <f>SUM(M207:M214)</f>
        <v>0</v>
      </c>
      <c r="N206" s="167"/>
      <c r="O206" s="167">
        <f>SUM(O207:O214)</f>
        <v>0</v>
      </c>
      <c r="P206" s="167"/>
      <c r="Q206" s="167">
        <f>SUM(Q207:Q214)</f>
        <v>0</v>
      </c>
      <c r="R206" s="168"/>
      <c r="S206" s="168"/>
      <c r="T206" s="169"/>
      <c r="U206" s="163"/>
      <c r="V206" s="163">
        <f>SUM(V207:V214)</f>
        <v>0</v>
      </c>
      <c r="W206" s="163"/>
      <c r="X206" s="163"/>
      <c r="AG206" t="s">
        <v>180</v>
      </c>
    </row>
    <row r="207" spans="1:60" outlineLevel="1" x14ac:dyDescent="0.2">
      <c r="A207" s="174">
        <v>32</v>
      </c>
      <c r="B207" s="175" t="s">
        <v>357</v>
      </c>
      <c r="C207" s="185" t="s">
        <v>358</v>
      </c>
      <c r="D207" s="176" t="s">
        <v>359</v>
      </c>
      <c r="E207" s="177">
        <v>65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9"/>
      <c r="S207" s="179" t="s">
        <v>184</v>
      </c>
      <c r="T207" s="180" t="s">
        <v>185</v>
      </c>
      <c r="U207" s="158">
        <v>0</v>
      </c>
      <c r="V207" s="158">
        <f>ROUND(E207*U207,2)</f>
        <v>0</v>
      </c>
      <c r="W207" s="158"/>
      <c r="X207" s="158" t="s">
        <v>211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212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9" t="s">
        <v>360</v>
      </c>
      <c r="D208" s="250"/>
      <c r="E208" s="250"/>
      <c r="F208" s="250"/>
      <c r="G208" s="250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189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53" t="s">
        <v>361</v>
      </c>
      <c r="D209" s="254"/>
      <c r="E209" s="254"/>
      <c r="F209" s="254"/>
      <c r="G209" s="254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189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3" t="s">
        <v>362</v>
      </c>
      <c r="D210" s="254"/>
      <c r="E210" s="254"/>
      <c r="F210" s="254"/>
      <c r="G210" s="254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189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1"/>
      <c r="D211" s="252"/>
      <c r="E211" s="252"/>
      <c r="F211" s="252"/>
      <c r="G211" s="252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>
        <v>33</v>
      </c>
      <c r="B212" s="155" t="s">
        <v>363</v>
      </c>
      <c r="C212" s="192" t="s">
        <v>364</v>
      </c>
      <c r="D212" s="156" t="s">
        <v>0</v>
      </c>
      <c r="E212" s="182"/>
      <c r="F212" s="159"/>
      <c r="G212" s="158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 t="s">
        <v>318</v>
      </c>
      <c r="S212" s="158" t="s">
        <v>193</v>
      </c>
      <c r="T212" s="158" t="s">
        <v>193</v>
      </c>
      <c r="U212" s="158">
        <v>0</v>
      </c>
      <c r="V212" s="158">
        <f>ROUND(E212*U212,2)</f>
        <v>0</v>
      </c>
      <c r="W212" s="158"/>
      <c r="X212" s="158" t="s">
        <v>331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332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64" t="s">
        <v>356</v>
      </c>
      <c r="D213" s="265"/>
      <c r="E213" s="265"/>
      <c r="F213" s="265"/>
      <c r="G213" s="265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334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1"/>
      <c r="D214" s="252"/>
      <c r="E214" s="252"/>
      <c r="F214" s="252"/>
      <c r="G214" s="252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190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64" t="s">
        <v>179</v>
      </c>
      <c r="B215" s="165" t="s">
        <v>105</v>
      </c>
      <c r="C215" s="184" t="s">
        <v>106</v>
      </c>
      <c r="D215" s="166"/>
      <c r="E215" s="167"/>
      <c r="F215" s="168"/>
      <c r="G215" s="168">
        <f>SUMIF(AG216:AG283,"&lt;&gt;NOR",G216:G283)</f>
        <v>0</v>
      </c>
      <c r="H215" s="168"/>
      <c r="I215" s="168">
        <f>SUM(I216:I283)</f>
        <v>0</v>
      </c>
      <c r="J215" s="168"/>
      <c r="K215" s="168">
        <f>SUM(K216:K283)</f>
        <v>0</v>
      </c>
      <c r="L215" s="168"/>
      <c r="M215" s="168">
        <f>SUM(M216:M283)</f>
        <v>0</v>
      </c>
      <c r="N215" s="167"/>
      <c r="O215" s="167">
        <f>SUM(O216:O283)</f>
        <v>0.01</v>
      </c>
      <c r="P215" s="167"/>
      <c r="Q215" s="167">
        <f>SUM(Q216:Q283)</f>
        <v>0</v>
      </c>
      <c r="R215" s="168"/>
      <c r="S215" s="168"/>
      <c r="T215" s="169"/>
      <c r="U215" s="163"/>
      <c r="V215" s="163">
        <f>SUM(V216:V283)</f>
        <v>150.61000000000001</v>
      </c>
      <c r="W215" s="163"/>
      <c r="X215" s="163"/>
      <c r="AG215" t="s">
        <v>180</v>
      </c>
    </row>
    <row r="216" spans="1:60" ht="22.5" outlineLevel="1" x14ac:dyDescent="0.2">
      <c r="A216" s="174">
        <v>34</v>
      </c>
      <c r="B216" s="175" t="s">
        <v>365</v>
      </c>
      <c r="C216" s="185" t="s">
        <v>366</v>
      </c>
      <c r="D216" s="176" t="s">
        <v>242</v>
      </c>
      <c r="E216" s="177">
        <v>67.481300000000005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9"/>
      <c r="S216" s="179" t="s">
        <v>184</v>
      </c>
      <c r="T216" s="180" t="s">
        <v>185</v>
      </c>
      <c r="U216" s="158">
        <v>0</v>
      </c>
      <c r="V216" s="158">
        <f>ROUND(E216*U216,2)</f>
        <v>0</v>
      </c>
      <c r="W216" s="158"/>
      <c r="X216" s="158" t="s">
        <v>211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367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9" t="s">
        <v>368</v>
      </c>
      <c r="D217" s="250"/>
      <c r="E217" s="250"/>
      <c r="F217" s="250"/>
      <c r="G217" s="250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3" t="s">
        <v>369</v>
      </c>
      <c r="D218" s="254"/>
      <c r="E218" s="254"/>
      <c r="F218" s="254"/>
      <c r="G218" s="25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189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53" t="s">
        <v>370</v>
      </c>
      <c r="D219" s="254"/>
      <c r="E219" s="254"/>
      <c r="F219" s="254"/>
      <c r="G219" s="254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189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3" t="s">
        <v>371</v>
      </c>
      <c r="D220" s="254"/>
      <c r="E220" s="254"/>
      <c r="F220" s="254"/>
      <c r="G220" s="254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189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53" t="s">
        <v>372</v>
      </c>
      <c r="D221" s="254"/>
      <c r="E221" s="254"/>
      <c r="F221" s="254"/>
      <c r="G221" s="254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189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3" t="s">
        <v>373</v>
      </c>
      <c r="D222" s="254"/>
      <c r="E222" s="254"/>
      <c r="F222" s="254"/>
      <c r="G222" s="254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189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53" t="s">
        <v>374</v>
      </c>
      <c r="D223" s="254"/>
      <c r="E223" s="254"/>
      <c r="F223" s="254"/>
      <c r="G223" s="254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3" t="s">
        <v>375</v>
      </c>
      <c r="D224" s="254"/>
      <c r="E224" s="254"/>
      <c r="F224" s="254"/>
      <c r="G224" s="254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189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3" t="s">
        <v>376</v>
      </c>
      <c r="D225" s="254"/>
      <c r="E225" s="254"/>
      <c r="F225" s="254"/>
      <c r="G225" s="254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189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53" t="s">
        <v>377</v>
      </c>
      <c r="D226" s="254"/>
      <c r="E226" s="254"/>
      <c r="F226" s="254"/>
      <c r="G226" s="254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189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3" t="s">
        <v>378</v>
      </c>
      <c r="D227" s="254"/>
      <c r="E227" s="254"/>
      <c r="F227" s="254"/>
      <c r="G227" s="25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189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3" t="s">
        <v>379</v>
      </c>
      <c r="D228" s="254"/>
      <c r="E228" s="254"/>
      <c r="F228" s="254"/>
      <c r="G228" s="254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189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3" t="s">
        <v>380</v>
      </c>
      <c r="D229" s="254"/>
      <c r="E229" s="254"/>
      <c r="F229" s="254"/>
      <c r="G229" s="254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189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3" t="s">
        <v>381</v>
      </c>
      <c r="D230" s="254"/>
      <c r="E230" s="254"/>
      <c r="F230" s="254"/>
      <c r="G230" s="254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189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3" t="s">
        <v>382</v>
      </c>
      <c r="D231" s="254"/>
      <c r="E231" s="254"/>
      <c r="F231" s="254"/>
      <c r="G231" s="25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189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53" t="s">
        <v>383</v>
      </c>
      <c r="D232" s="254"/>
      <c r="E232" s="254"/>
      <c r="F232" s="254"/>
      <c r="G232" s="254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189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3" t="s">
        <v>384</v>
      </c>
      <c r="D233" s="254"/>
      <c r="E233" s="254"/>
      <c r="F233" s="254"/>
      <c r="G233" s="254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189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3" t="s">
        <v>385</v>
      </c>
      <c r="D234" s="254"/>
      <c r="E234" s="254"/>
      <c r="F234" s="254"/>
      <c r="G234" s="254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189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1" t="s">
        <v>386</v>
      </c>
      <c r="D235" s="189"/>
      <c r="E235" s="190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214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1" t="s">
        <v>387</v>
      </c>
      <c r="D236" s="189"/>
      <c r="E236" s="190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214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1" t="s">
        <v>388</v>
      </c>
      <c r="D237" s="189"/>
      <c r="E237" s="190">
        <v>22.383600000000001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214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1" t="s">
        <v>389</v>
      </c>
      <c r="D238" s="189"/>
      <c r="E238" s="190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214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1" t="s">
        <v>387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214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1" t="s">
        <v>390</v>
      </c>
      <c r="D240" s="189"/>
      <c r="E240" s="190">
        <v>23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214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1" t="s">
        <v>391</v>
      </c>
      <c r="D241" s="189"/>
      <c r="E241" s="190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214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1" t="s">
        <v>386</v>
      </c>
      <c r="D242" s="189"/>
      <c r="E242" s="190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214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4"/>
      <c r="B243" s="155"/>
      <c r="C243" s="191" t="s">
        <v>392</v>
      </c>
      <c r="D243" s="189"/>
      <c r="E243" s="190">
        <v>17.453700000000001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214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1" t="s">
        <v>389</v>
      </c>
      <c r="D244" s="189"/>
      <c r="E244" s="190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214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1" t="s">
        <v>393</v>
      </c>
      <c r="D245" s="189"/>
      <c r="E245" s="190">
        <v>4.6440000000000001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214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51"/>
      <c r="D246" s="252"/>
      <c r="E246" s="252"/>
      <c r="F246" s="252"/>
      <c r="G246" s="252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4">
        <v>35</v>
      </c>
      <c r="B247" s="175" t="s">
        <v>394</v>
      </c>
      <c r="C247" s="185" t="s">
        <v>395</v>
      </c>
      <c r="D247" s="176" t="s">
        <v>242</v>
      </c>
      <c r="E247" s="177">
        <v>113.123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6.0000000000000002E-5</v>
      </c>
      <c r="O247" s="177">
        <f>ROUND(E247*N247,2)</f>
        <v>0.01</v>
      </c>
      <c r="P247" s="177">
        <v>0</v>
      </c>
      <c r="Q247" s="177">
        <f>ROUND(E247*P247,2)</f>
        <v>0</v>
      </c>
      <c r="R247" s="179"/>
      <c r="S247" s="179" t="s">
        <v>184</v>
      </c>
      <c r="T247" s="180" t="s">
        <v>193</v>
      </c>
      <c r="U247" s="158">
        <v>0.87</v>
      </c>
      <c r="V247" s="158">
        <f>ROUND(E247*U247,2)</f>
        <v>98.42</v>
      </c>
      <c r="W247" s="158"/>
      <c r="X247" s="158" t="s">
        <v>211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367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1" t="s">
        <v>386</v>
      </c>
      <c r="D248" s="189"/>
      <c r="E248" s="190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214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1" t="s">
        <v>387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214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1" t="s">
        <v>396</v>
      </c>
      <c r="D250" s="189"/>
      <c r="E250" s="190">
        <v>19.463999999999999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214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1" t="s">
        <v>389</v>
      </c>
      <c r="D251" s="189"/>
      <c r="E251" s="190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214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1" t="s">
        <v>387</v>
      </c>
      <c r="D252" s="189"/>
      <c r="E252" s="190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214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1" t="s">
        <v>312</v>
      </c>
      <c r="D253" s="189"/>
      <c r="E253" s="190">
        <v>20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214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1" t="s">
        <v>391</v>
      </c>
      <c r="D254" s="189"/>
      <c r="E254" s="190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214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1" t="s">
        <v>386</v>
      </c>
      <c r="D255" s="189"/>
      <c r="E255" s="190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214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54"/>
      <c r="B256" s="155"/>
      <c r="C256" s="191" t="s">
        <v>320</v>
      </c>
      <c r="D256" s="189"/>
      <c r="E256" s="190">
        <v>58.179000000000002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214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1" t="s">
        <v>389</v>
      </c>
      <c r="D257" s="189"/>
      <c r="E257" s="190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214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1" t="s">
        <v>321</v>
      </c>
      <c r="D258" s="189"/>
      <c r="E258" s="190">
        <v>15.48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214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51"/>
      <c r="D259" s="252"/>
      <c r="E259" s="252"/>
      <c r="F259" s="252"/>
      <c r="G259" s="252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4">
        <v>36</v>
      </c>
      <c r="B260" s="175" t="s">
        <v>397</v>
      </c>
      <c r="C260" s="185" t="s">
        <v>398</v>
      </c>
      <c r="D260" s="176" t="s">
        <v>242</v>
      </c>
      <c r="E260" s="177">
        <v>39.463999999999999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7">
        <v>3.0000000000000001E-5</v>
      </c>
      <c r="O260" s="177">
        <f>ROUND(E260*N260,2)</f>
        <v>0</v>
      </c>
      <c r="P260" s="177">
        <v>0</v>
      </c>
      <c r="Q260" s="177">
        <f>ROUND(E260*P260,2)</f>
        <v>0</v>
      </c>
      <c r="R260" s="179"/>
      <c r="S260" s="179" t="s">
        <v>184</v>
      </c>
      <c r="T260" s="180" t="s">
        <v>185</v>
      </c>
      <c r="U260" s="158">
        <v>0.52</v>
      </c>
      <c r="V260" s="158">
        <f>ROUND(E260*U260,2)</f>
        <v>20.52</v>
      </c>
      <c r="W260" s="158"/>
      <c r="X260" s="158" t="s">
        <v>211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212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91" t="s">
        <v>386</v>
      </c>
      <c r="D261" s="189"/>
      <c r="E261" s="190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214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1" t="s">
        <v>387</v>
      </c>
      <c r="D262" s="189"/>
      <c r="E262" s="190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214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1" t="s">
        <v>396</v>
      </c>
      <c r="D263" s="189"/>
      <c r="E263" s="190">
        <v>19.463999999999999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214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1" t="s">
        <v>389</v>
      </c>
      <c r="D264" s="189"/>
      <c r="E264" s="190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214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1" t="s">
        <v>387</v>
      </c>
      <c r="D265" s="189"/>
      <c r="E265" s="190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214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1" t="s">
        <v>312</v>
      </c>
      <c r="D266" s="189"/>
      <c r="E266" s="190">
        <v>20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214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1"/>
      <c r="D267" s="252"/>
      <c r="E267" s="252"/>
      <c r="F267" s="252"/>
      <c r="G267" s="252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190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4">
        <v>37</v>
      </c>
      <c r="B268" s="175" t="s">
        <v>399</v>
      </c>
      <c r="C268" s="185" t="s">
        <v>400</v>
      </c>
      <c r="D268" s="176" t="s">
        <v>242</v>
      </c>
      <c r="E268" s="177">
        <v>113.123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7">
        <v>0</v>
      </c>
      <c r="O268" s="177">
        <f>ROUND(E268*N268,2)</f>
        <v>0</v>
      </c>
      <c r="P268" s="177">
        <v>0</v>
      </c>
      <c r="Q268" s="177">
        <f>ROUND(E268*P268,2)</f>
        <v>0</v>
      </c>
      <c r="R268" s="179"/>
      <c r="S268" s="179" t="s">
        <v>184</v>
      </c>
      <c r="T268" s="180" t="s">
        <v>185</v>
      </c>
      <c r="U268" s="158">
        <v>0.28000000000000003</v>
      </c>
      <c r="V268" s="158">
        <f>ROUND(E268*U268,2)</f>
        <v>31.67</v>
      </c>
      <c r="W268" s="158"/>
      <c r="X268" s="158" t="s">
        <v>211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212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91" t="s">
        <v>386</v>
      </c>
      <c r="D269" s="189"/>
      <c r="E269" s="190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214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1" t="s">
        <v>387</v>
      </c>
      <c r="D270" s="189"/>
      <c r="E270" s="190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214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1" t="s">
        <v>396</v>
      </c>
      <c r="D271" s="189"/>
      <c r="E271" s="190">
        <v>19.463999999999999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214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1" t="s">
        <v>389</v>
      </c>
      <c r="D272" s="189"/>
      <c r="E272" s="190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214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1" t="s">
        <v>387</v>
      </c>
      <c r="D273" s="189"/>
      <c r="E273" s="190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214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1" t="s">
        <v>312</v>
      </c>
      <c r="D274" s="189"/>
      <c r="E274" s="190">
        <v>20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214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91" t="s">
        <v>391</v>
      </c>
      <c r="D275" s="189"/>
      <c r="E275" s="190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214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1" t="s">
        <v>386</v>
      </c>
      <c r="D276" s="189"/>
      <c r="E276" s="190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214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54"/>
      <c r="B277" s="155"/>
      <c r="C277" s="191" t="s">
        <v>320</v>
      </c>
      <c r="D277" s="189"/>
      <c r="E277" s="190">
        <v>58.179000000000002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214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1" t="s">
        <v>389</v>
      </c>
      <c r="D278" s="189"/>
      <c r="E278" s="190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214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1" t="s">
        <v>321</v>
      </c>
      <c r="D279" s="189"/>
      <c r="E279" s="190">
        <v>15.48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214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51"/>
      <c r="D280" s="252"/>
      <c r="E280" s="252"/>
      <c r="F280" s="252"/>
      <c r="G280" s="252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>
        <v>38</v>
      </c>
      <c r="B281" s="155" t="s">
        <v>363</v>
      </c>
      <c r="C281" s="192" t="s">
        <v>364</v>
      </c>
      <c r="D281" s="156" t="s">
        <v>0</v>
      </c>
      <c r="E281" s="182"/>
      <c r="F281" s="159"/>
      <c r="G281" s="158">
        <f>ROUND(E281*F281,2)</f>
        <v>0</v>
      </c>
      <c r="H281" s="159"/>
      <c r="I281" s="158">
        <f>ROUND(E281*H281,2)</f>
        <v>0</v>
      </c>
      <c r="J281" s="159"/>
      <c r="K281" s="158">
        <f>ROUND(E281*J281,2)</f>
        <v>0</v>
      </c>
      <c r="L281" s="158">
        <v>21</v>
      </c>
      <c r="M281" s="158">
        <f>G281*(1+L281/100)</f>
        <v>0</v>
      </c>
      <c r="N281" s="157">
        <v>0</v>
      </c>
      <c r="O281" s="157">
        <f>ROUND(E281*N281,2)</f>
        <v>0</v>
      </c>
      <c r="P281" s="157">
        <v>0</v>
      </c>
      <c r="Q281" s="157">
        <f>ROUND(E281*P281,2)</f>
        <v>0</v>
      </c>
      <c r="R281" s="158" t="s">
        <v>318</v>
      </c>
      <c r="S281" s="158" t="s">
        <v>193</v>
      </c>
      <c r="T281" s="158" t="s">
        <v>193</v>
      </c>
      <c r="U281" s="158">
        <v>0</v>
      </c>
      <c r="V281" s="158">
        <f>ROUND(E281*U281,2)</f>
        <v>0</v>
      </c>
      <c r="W281" s="158"/>
      <c r="X281" s="158" t="s">
        <v>331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332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64" t="s">
        <v>356</v>
      </c>
      <c r="D282" s="265"/>
      <c r="E282" s="265"/>
      <c r="F282" s="265"/>
      <c r="G282" s="265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334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1"/>
      <c r="D283" s="252"/>
      <c r="E283" s="252"/>
      <c r="F283" s="252"/>
      <c r="G283" s="252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190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x14ac:dyDescent="0.2">
      <c r="A284" s="164" t="s">
        <v>179</v>
      </c>
      <c r="B284" s="165" t="s">
        <v>107</v>
      </c>
      <c r="C284" s="184" t="s">
        <v>108</v>
      </c>
      <c r="D284" s="166"/>
      <c r="E284" s="167"/>
      <c r="F284" s="168"/>
      <c r="G284" s="168">
        <f>SUMIF(AG285:AG339,"&lt;&gt;NOR",G285:G339)</f>
        <v>0</v>
      </c>
      <c r="H284" s="168"/>
      <c r="I284" s="168">
        <f>SUM(I285:I339)</f>
        <v>0</v>
      </c>
      <c r="J284" s="168"/>
      <c r="K284" s="168">
        <f>SUM(K285:K339)</f>
        <v>0</v>
      </c>
      <c r="L284" s="168"/>
      <c r="M284" s="168">
        <f>SUM(M285:M339)</f>
        <v>0</v>
      </c>
      <c r="N284" s="167"/>
      <c r="O284" s="167">
        <f>SUM(O285:O339)</f>
        <v>0</v>
      </c>
      <c r="P284" s="167"/>
      <c r="Q284" s="167">
        <f>SUM(Q285:Q339)</f>
        <v>0</v>
      </c>
      <c r="R284" s="168"/>
      <c r="S284" s="168"/>
      <c r="T284" s="169"/>
      <c r="U284" s="163"/>
      <c r="V284" s="163">
        <f>SUM(V285:V339)</f>
        <v>0</v>
      </c>
      <c r="W284" s="163"/>
      <c r="X284" s="163"/>
      <c r="AG284" t="s">
        <v>180</v>
      </c>
    </row>
    <row r="285" spans="1:60" outlineLevel="1" x14ac:dyDescent="0.2">
      <c r="A285" s="174">
        <v>39</v>
      </c>
      <c r="B285" s="175" t="s">
        <v>401</v>
      </c>
      <c r="C285" s="185" t="s">
        <v>402</v>
      </c>
      <c r="D285" s="176" t="s">
        <v>324</v>
      </c>
      <c r="E285" s="177">
        <v>1</v>
      </c>
      <c r="F285" s="178"/>
      <c r="G285" s="179">
        <f>ROUND(E285*F285,2)</f>
        <v>0</v>
      </c>
      <c r="H285" s="178"/>
      <c r="I285" s="179">
        <f>ROUND(E285*H285,2)</f>
        <v>0</v>
      </c>
      <c r="J285" s="178"/>
      <c r="K285" s="179">
        <f>ROUND(E285*J285,2)</f>
        <v>0</v>
      </c>
      <c r="L285" s="179">
        <v>21</v>
      </c>
      <c r="M285" s="179">
        <f>G285*(1+L285/100)</f>
        <v>0</v>
      </c>
      <c r="N285" s="177">
        <v>0</v>
      </c>
      <c r="O285" s="177">
        <f>ROUND(E285*N285,2)</f>
        <v>0</v>
      </c>
      <c r="P285" s="177">
        <v>0</v>
      </c>
      <c r="Q285" s="177">
        <f>ROUND(E285*P285,2)</f>
        <v>0</v>
      </c>
      <c r="R285" s="179"/>
      <c r="S285" s="179" t="s">
        <v>184</v>
      </c>
      <c r="T285" s="180" t="s">
        <v>185</v>
      </c>
      <c r="U285" s="158">
        <v>0</v>
      </c>
      <c r="V285" s="158">
        <f>ROUND(E285*U285,2)</f>
        <v>0</v>
      </c>
      <c r="W285" s="158"/>
      <c r="X285" s="158" t="s">
        <v>211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212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9" t="s">
        <v>403</v>
      </c>
      <c r="D286" s="250"/>
      <c r="E286" s="250"/>
      <c r="F286" s="250"/>
      <c r="G286" s="250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189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53" t="s">
        <v>404</v>
      </c>
      <c r="D287" s="254"/>
      <c r="E287" s="254"/>
      <c r="F287" s="254"/>
      <c r="G287" s="254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189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53" t="s">
        <v>405</v>
      </c>
      <c r="D288" s="254"/>
      <c r="E288" s="254"/>
      <c r="F288" s="254"/>
      <c r="G288" s="254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189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3" t="s">
        <v>406</v>
      </c>
      <c r="D289" s="254"/>
      <c r="E289" s="254"/>
      <c r="F289" s="254"/>
      <c r="G289" s="254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189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53" t="s">
        <v>407</v>
      </c>
      <c r="D290" s="254"/>
      <c r="E290" s="254"/>
      <c r="F290" s="254"/>
      <c r="G290" s="254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189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3" t="s">
        <v>408</v>
      </c>
      <c r="D291" s="254"/>
      <c r="E291" s="254"/>
      <c r="F291" s="254"/>
      <c r="G291" s="254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53" t="s">
        <v>409</v>
      </c>
      <c r="D292" s="254"/>
      <c r="E292" s="254"/>
      <c r="F292" s="254"/>
      <c r="G292" s="254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189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53" t="s">
        <v>410</v>
      </c>
      <c r="D293" s="254"/>
      <c r="E293" s="254"/>
      <c r="F293" s="254"/>
      <c r="G293" s="254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189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53" t="s">
        <v>411</v>
      </c>
      <c r="D294" s="254"/>
      <c r="E294" s="254"/>
      <c r="F294" s="254"/>
      <c r="G294" s="254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189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53" t="s">
        <v>412</v>
      </c>
      <c r="D295" s="254"/>
      <c r="E295" s="254"/>
      <c r="F295" s="254"/>
      <c r="G295" s="254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189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53" t="s">
        <v>413</v>
      </c>
      <c r="D296" s="254"/>
      <c r="E296" s="254"/>
      <c r="F296" s="254"/>
      <c r="G296" s="254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189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53" t="s">
        <v>414</v>
      </c>
      <c r="D297" s="254"/>
      <c r="E297" s="254"/>
      <c r="F297" s="254"/>
      <c r="G297" s="254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189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53" t="s">
        <v>415</v>
      </c>
      <c r="D298" s="254"/>
      <c r="E298" s="254"/>
      <c r="F298" s="254"/>
      <c r="G298" s="254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189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3" t="s">
        <v>416</v>
      </c>
      <c r="D299" s="254"/>
      <c r="E299" s="254"/>
      <c r="F299" s="254"/>
      <c r="G299" s="254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189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1"/>
      <c r="D300" s="252"/>
      <c r="E300" s="252"/>
      <c r="F300" s="252"/>
      <c r="G300" s="252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4">
        <v>40</v>
      </c>
      <c r="B301" s="175" t="s">
        <v>417</v>
      </c>
      <c r="C301" s="185" t="s">
        <v>418</v>
      </c>
      <c r="D301" s="176" t="s">
        <v>324</v>
      </c>
      <c r="E301" s="177">
        <v>1</v>
      </c>
      <c r="F301" s="178"/>
      <c r="G301" s="179">
        <f>ROUND(E301*F301,2)</f>
        <v>0</v>
      </c>
      <c r="H301" s="178"/>
      <c r="I301" s="179">
        <f>ROUND(E301*H301,2)</f>
        <v>0</v>
      </c>
      <c r="J301" s="178"/>
      <c r="K301" s="179">
        <f>ROUND(E301*J301,2)</f>
        <v>0</v>
      </c>
      <c r="L301" s="179">
        <v>21</v>
      </c>
      <c r="M301" s="179">
        <f>G301*(1+L301/100)</f>
        <v>0</v>
      </c>
      <c r="N301" s="177">
        <v>0</v>
      </c>
      <c r="O301" s="177">
        <f>ROUND(E301*N301,2)</f>
        <v>0</v>
      </c>
      <c r="P301" s="177">
        <v>0</v>
      </c>
      <c r="Q301" s="177">
        <f>ROUND(E301*P301,2)</f>
        <v>0</v>
      </c>
      <c r="R301" s="179"/>
      <c r="S301" s="179" t="s">
        <v>184</v>
      </c>
      <c r="T301" s="180" t="s">
        <v>185</v>
      </c>
      <c r="U301" s="158">
        <v>0</v>
      </c>
      <c r="V301" s="158">
        <f>ROUND(E301*U301,2)</f>
        <v>0</v>
      </c>
      <c r="W301" s="158"/>
      <c r="X301" s="158" t="s">
        <v>211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212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9" t="s">
        <v>403</v>
      </c>
      <c r="D302" s="250"/>
      <c r="E302" s="250"/>
      <c r="F302" s="250"/>
      <c r="G302" s="250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189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53" t="s">
        <v>419</v>
      </c>
      <c r="D303" s="254"/>
      <c r="E303" s="254"/>
      <c r="F303" s="254"/>
      <c r="G303" s="254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189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3" t="s">
        <v>420</v>
      </c>
      <c r="D304" s="254"/>
      <c r="E304" s="254"/>
      <c r="F304" s="254"/>
      <c r="G304" s="254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189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53" t="s">
        <v>406</v>
      </c>
      <c r="D305" s="254"/>
      <c r="E305" s="254"/>
      <c r="F305" s="254"/>
      <c r="G305" s="254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189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53" t="s">
        <v>407</v>
      </c>
      <c r="D306" s="254"/>
      <c r="E306" s="254"/>
      <c r="F306" s="254"/>
      <c r="G306" s="254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189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53" t="s">
        <v>408</v>
      </c>
      <c r="D307" s="254"/>
      <c r="E307" s="254"/>
      <c r="F307" s="254"/>
      <c r="G307" s="254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189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3" t="s">
        <v>409</v>
      </c>
      <c r="D308" s="254"/>
      <c r="E308" s="254"/>
      <c r="F308" s="254"/>
      <c r="G308" s="254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189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53" t="s">
        <v>410</v>
      </c>
      <c r="D309" s="254"/>
      <c r="E309" s="254"/>
      <c r="F309" s="254"/>
      <c r="G309" s="254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189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3" t="s">
        <v>411</v>
      </c>
      <c r="D310" s="254"/>
      <c r="E310" s="254"/>
      <c r="F310" s="254"/>
      <c r="G310" s="254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189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53" t="s">
        <v>412</v>
      </c>
      <c r="D311" s="254"/>
      <c r="E311" s="254"/>
      <c r="F311" s="254"/>
      <c r="G311" s="254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189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53" t="s">
        <v>413</v>
      </c>
      <c r="D312" s="254"/>
      <c r="E312" s="254"/>
      <c r="F312" s="254"/>
      <c r="G312" s="254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189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53" t="s">
        <v>421</v>
      </c>
      <c r="D313" s="254"/>
      <c r="E313" s="254"/>
      <c r="F313" s="254"/>
      <c r="G313" s="254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189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3" t="s">
        <v>422</v>
      </c>
      <c r="D314" s="254"/>
      <c r="E314" s="254"/>
      <c r="F314" s="254"/>
      <c r="G314" s="254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189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53" t="s">
        <v>414</v>
      </c>
      <c r="D315" s="254"/>
      <c r="E315" s="254"/>
      <c r="F315" s="254"/>
      <c r="G315" s="254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189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3" t="s">
        <v>415</v>
      </c>
      <c r="D316" s="254"/>
      <c r="E316" s="254"/>
      <c r="F316" s="254"/>
      <c r="G316" s="254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189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53" t="s">
        <v>423</v>
      </c>
      <c r="D317" s="254"/>
      <c r="E317" s="254"/>
      <c r="F317" s="254"/>
      <c r="G317" s="254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53" t="s">
        <v>424</v>
      </c>
      <c r="D318" s="254"/>
      <c r="E318" s="254"/>
      <c r="F318" s="254"/>
      <c r="G318" s="254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189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3" t="s">
        <v>425</v>
      </c>
      <c r="D319" s="160"/>
      <c r="E319" s="161"/>
      <c r="F319" s="162"/>
      <c r="G319" s="162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189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3" t="s">
        <v>426</v>
      </c>
      <c r="D320" s="254"/>
      <c r="E320" s="254"/>
      <c r="F320" s="254"/>
      <c r="G320" s="254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189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53" t="s">
        <v>427</v>
      </c>
      <c r="D321" s="254"/>
      <c r="E321" s="254"/>
      <c r="F321" s="254"/>
      <c r="G321" s="254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53" t="s">
        <v>428</v>
      </c>
      <c r="D322" s="254"/>
      <c r="E322" s="254"/>
      <c r="F322" s="254"/>
      <c r="G322" s="254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189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1"/>
      <c r="D323" s="252"/>
      <c r="E323" s="252"/>
      <c r="F323" s="252"/>
      <c r="G323" s="252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190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4">
        <v>41</v>
      </c>
      <c r="B324" s="175" t="s">
        <v>429</v>
      </c>
      <c r="C324" s="185" t="s">
        <v>430</v>
      </c>
      <c r="D324" s="176" t="s">
        <v>324</v>
      </c>
      <c r="E324" s="177">
        <v>1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7">
        <v>0</v>
      </c>
      <c r="O324" s="177">
        <f>ROUND(E324*N324,2)</f>
        <v>0</v>
      </c>
      <c r="P324" s="177">
        <v>0</v>
      </c>
      <c r="Q324" s="177">
        <f>ROUND(E324*P324,2)</f>
        <v>0</v>
      </c>
      <c r="R324" s="179"/>
      <c r="S324" s="179" t="s">
        <v>184</v>
      </c>
      <c r="T324" s="180" t="s">
        <v>185</v>
      </c>
      <c r="U324" s="158">
        <v>0</v>
      </c>
      <c r="V324" s="158">
        <f>ROUND(E324*U324,2)</f>
        <v>0</v>
      </c>
      <c r="W324" s="158"/>
      <c r="X324" s="158" t="s">
        <v>211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212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49" t="s">
        <v>403</v>
      </c>
      <c r="D325" s="250"/>
      <c r="E325" s="250"/>
      <c r="F325" s="250"/>
      <c r="G325" s="250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189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53" t="s">
        <v>431</v>
      </c>
      <c r="D326" s="254"/>
      <c r="E326" s="254"/>
      <c r="F326" s="254"/>
      <c r="G326" s="254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189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53" t="s">
        <v>405</v>
      </c>
      <c r="D327" s="254"/>
      <c r="E327" s="254"/>
      <c r="F327" s="254"/>
      <c r="G327" s="254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189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3" t="s">
        <v>406</v>
      </c>
      <c r="D328" s="254"/>
      <c r="E328" s="254"/>
      <c r="F328" s="254"/>
      <c r="G328" s="254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189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3" t="s">
        <v>407</v>
      </c>
      <c r="D329" s="254"/>
      <c r="E329" s="254"/>
      <c r="F329" s="254"/>
      <c r="G329" s="254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189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3" t="s">
        <v>408</v>
      </c>
      <c r="D330" s="254"/>
      <c r="E330" s="254"/>
      <c r="F330" s="254"/>
      <c r="G330" s="254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189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3" t="s">
        <v>409</v>
      </c>
      <c r="D331" s="254"/>
      <c r="E331" s="254"/>
      <c r="F331" s="254"/>
      <c r="G331" s="254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189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53" t="s">
        <v>410</v>
      </c>
      <c r="D332" s="254"/>
      <c r="E332" s="254"/>
      <c r="F332" s="254"/>
      <c r="G332" s="254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189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53" t="s">
        <v>411</v>
      </c>
      <c r="D333" s="254"/>
      <c r="E333" s="254"/>
      <c r="F333" s="254"/>
      <c r="G333" s="254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189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53" t="s">
        <v>412</v>
      </c>
      <c r="D334" s="254"/>
      <c r="E334" s="254"/>
      <c r="F334" s="254"/>
      <c r="G334" s="254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189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3" t="s">
        <v>413</v>
      </c>
      <c r="D335" s="254"/>
      <c r="E335" s="254"/>
      <c r="F335" s="254"/>
      <c r="G335" s="254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189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3" t="s">
        <v>414</v>
      </c>
      <c r="D336" s="254"/>
      <c r="E336" s="254"/>
      <c r="F336" s="254"/>
      <c r="G336" s="254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189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3" t="s">
        <v>415</v>
      </c>
      <c r="D337" s="254"/>
      <c r="E337" s="254"/>
      <c r="F337" s="254"/>
      <c r="G337" s="254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189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3" t="s">
        <v>423</v>
      </c>
      <c r="D338" s="254"/>
      <c r="E338" s="254"/>
      <c r="F338" s="254"/>
      <c r="G338" s="254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51"/>
      <c r="D339" s="252"/>
      <c r="E339" s="252"/>
      <c r="F339" s="252"/>
      <c r="G339" s="252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190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">
      <c r="A340" s="164" t="s">
        <v>179</v>
      </c>
      <c r="B340" s="165" t="s">
        <v>109</v>
      </c>
      <c r="C340" s="184" t="s">
        <v>110</v>
      </c>
      <c r="D340" s="166"/>
      <c r="E340" s="167"/>
      <c r="F340" s="168"/>
      <c r="G340" s="168">
        <f>SUMIF(AG341:AG369,"&lt;&gt;NOR",G341:G369)</f>
        <v>0</v>
      </c>
      <c r="H340" s="168"/>
      <c r="I340" s="168">
        <f>SUM(I341:I369)</f>
        <v>0</v>
      </c>
      <c r="J340" s="168"/>
      <c r="K340" s="168">
        <f>SUM(K341:K369)</f>
        <v>0</v>
      </c>
      <c r="L340" s="168"/>
      <c r="M340" s="168">
        <f>SUM(M341:M369)</f>
        <v>0</v>
      </c>
      <c r="N340" s="167"/>
      <c r="O340" s="167">
        <f>SUM(O341:O369)</f>
        <v>0.27</v>
      </c>
      <c r="P340" s="167"/>
      <c r="Q340" s="167">
        <f>SUM(Q341:Q369)</f>
        <v>0</v>
      </c>
      <c r="R340" s="168"/>
      <c r="S340" s="168"/>
      <c r="T340" s="169"/>
      <c r="U340" s="163"/>
      <c r="V340" s="163">
        <f>SUM(V341:V369)</f>
        <v>16.95</v>
      </c>
      <c r="W340" s="163"/>
      <c r="X340" s="163"/>
      <c r="AG340" t="s">
        <v>180</v>
      </c>
    </row>
    <row r="341" spans="1:60" outlineLevel="1" x14ac:dyDescent="0.2">
      <c r="A341" s="174">
        <v>42</v>
      </c>
      <c r="B341" s="175" t="s">
        <v>432</v>
      </c>
      <c r="C341" s="185" t="s">
        <v>433</v>
      </c>
      <c r="D341" s="176" t="s">
        <v>242</v>
      </c>
      <c r="E341" s="177">
        <v>14.62</v>
      </c>
      <c r="F341" s="178"/>
      <c r="G341" s="179">
        <f>ROUND(E341*F341,2)</f>
        <v>0</v>
      </c>
      <c r="H341" s="178"/>
      <c r="I341" s="179">
        <f>ROUND(E341*H341,2)</f>
        <v>0</v>
      </c>
      <c r="J341" s="178"/>
      <c r="K341" s="179">
        <f>ROUND(E341*J341,2)</f>
        <v>0</v>
      </c>
      <c r="L341" s="179">
        <v>21</v>
      </c>
      <c r="M341" s="179">
        <f>G341*(1+L341/100)</f>
        <v>0</v>
      </c>
      <c r="N341" s="177">
        <v>1.1E-4</v>
      </c>
      <c r="O341" s="177">
        <f>ROUND(E341*N341,2)</f>
        <v>0</v>
      </c>
      <c r="P341" s="177">
        <v>0</v>
      </c>
      <c r="Q341" s="177">
        <f>ROUND(E341*P341,2)</f>
        <v>0</v>
      </c>
      <c r="R341" s="179" t="s">
        <v>434</v>
      </c>
      <c r="S341" s="179" t="s">
        <v>193</v>
      </c>
      <c r="T341" s="180" t="s">
        <v>193</v>
      </c>
      <c r="U341" s="158">
        <v>0.05</v>
      </c>
      <c r="V341" s="158">
        <f>ROUND(E341*U341,2)</f>
        <v>0.73</v>
      </c>
      <c r="W341" s="158"/>
      <c r="X341" s="158" t="s">
        <v>211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212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49" t="s">
        <v>435</v>
      </c>
      <c r="D342" s="250"/>
      <c r="E342" s="250"/>
      <c r="F342" s="250"/>
      <c r="G342" s="250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189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91" t="s">
        <v>343</v>
      </c>
      <c r="D343" s="189"/>
      <c r="E343" s="190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214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91" t="s">
        <v>436</v>
      </c>
      <c r="D344" s="189"/>
      <c r="E344" s="190">
        <v>14.62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214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1"/>
      <c r="D345" s="252"/>
      <c r="E345" s="252"/>
      <c r="F345" s="252"/>
      <c r="G345" s="252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190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4">
        <v>43</v>
      </c>
      <c r="B346" s="175" t="s">
        <v>437</v>
      </c>
      <c r="C346" s="185" t="s">
        <v>438</v>
      </c>
      <c r="D346" s="176" t="s">
        <v>242</v>
      </c>
      <c r="E346" s="177">
        <v>14.62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7">
        <v>3.98E-3</v>
      </c>
      <c r="O346" s="177">
        <f>ROUND(E346*N346,2)</f>
        <v>0.06</v>
      </c>
      <c r="P346" s="177">
        <v>0</v>
      </c>
      <c r="Q346" s="177">
        <f>ROUND(E346*P346,2)</f>
        <v>0</v>
      </c>
      <c r="R346" s="179" t="s">
        <v>434</v>
      </c>
      <c r="S346" s="179" t="s">
        <v>193</v>
      </c>
      <c r="T346" s="180" t="s">
        <v>193</v>
      </c>
      <c r="U346" s="158">
        <v>1.07</v>
      </c>
      <c r="V346" s="158">
        <f>ROUND(E346*U346,2)</f>
        <v>15.64</v>
      </c>
      <c r="W346" s="158"/>
      <c r="X346" s="158" t="s">
        <v>211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212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91" t="s">
        <v>235</v>
      </c>
      <c r="D347" s="189"/>
      <c r="E347" s="190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214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1" t="s">
        <v>243</v>
      </c>
      <c r="D348" s="189"/>
      <c r="E348" s="190"/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214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1" t="s">
        <v>439</v>
      </c>
      <c r="D349" s="189"/>
      <c r="E349" s="190">
        <v>11.4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214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91" t="s">
        <v>248</v>
      </c>
      <c r="D350" s="189"/>
      <c r="E350" s="190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214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91" t="s">
        <v>249</v>
      </c>
      <c r="D351" s="189"/>
      <c r="E351" s="190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214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91" t="s">
        <v>440</v>
      </c>
      <c r="D352" s="189"/>
      <c r="E352" s="190">
        <v>1.84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214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1" t="s">
        <v>243</v>
      </c>
      <c r="D353" s="189"/>
      <c r="E353" s="190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214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91" t="s">
        <v>441</v>
      </c>
      <c r="D354" s="189"/>
      <c r="E354" s="190">
        <v>1.38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214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1"/>
      <c r="D355" s="252"/>
      <c r="E355" s="252"/>
      <c r="F355" s="252"/>
      <c r="G355" s="252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190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74">
        <v>44</v>
      </c>
      <c r="B356" s="175" t="s">
        <v>442</v>
      </c>
      <c r="C356" s="185" t="s">
        <v>443</v>
      </c>
      <c r="D356" s="176" t="s">
        <v>444</v>
      </c>
      <c r="E356" s="177">
        <v>4.8246000000000002</v>
      </c>
      <c r="F356" s="178"/>
      <c r="G356" s="179">
        <f>ROUND(E356*F356,2)</f>
        <v>0</v>
      </c>
      <c r="H356" s="178"/>
      <c r="I356" s="179">
        <f>ROUND(E356*H356,2)</f>
        <v>0</v>
      </c>
      <c r="J356" s="178"/>
      <c r="K356" s="179">
        <f>ROUND(E356*J356,2)</f>
        <v>0</v>
      </c>
      <c r="L356" s="179">
        <v>21</v>
      </c>
      <c r="M356" s="179">
        <f>G356*(1+L356/100)</f>
        <v>0</v>
      </c>
      <c r="N356" s="177">
        <v>0</v>
      </c>
      <c r="O356" s="177">
        <f>ROUND(E356*N356,2)</f>
        <v>0</v>
      </c>
      <c r="P356" s="177">
        <v>0</v>
      </c>
      <c r="Q356" s="177">
        <f>ROUND(E356*P356,2)</f>
        <v>0</v>
      </c>
      <c r="R356" s="179" t="s">
        <v>434</v>
      </c>
      <c r="S356" s="179" t="s">
        <v>193</v>
      </c>
      <c r="T356" s="180" t="s">
        <v>193</v>
      </c>
      <c r="U356" s="158">
        <v>0.12</v>
      </c>
      <c r="V356" s="158">
        <f>ROUND(E356*U356,2)</f>
        <v>0.57999999999999996</v>
      </c>
      <c r="W356" s="158"/>
      <c r="X356" s="158" t="s">
        <v>211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212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91" t="s">
        <v>343</v>
      </c>
      <c r="D357" s="189"/>
      <c r="E357" s="190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214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1" t="s">
        <v>445</v>
      </c>
      <c r="D358" s="189"/>
      <c r="E358" s="190">
        <v>4.8246000000000002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214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51"/>
      <c r="D359" s="252"/>
      <c r="E359" s="252"/>
      <c r="F359" s="252"/>
      <c r="G359" s="252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190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4">
        <v>45</v>
      </c>
      <c r="B360" s="175" t="s">
        <v>446</v>
      </c>
      <c r="C360" s="185" t="s">
        <v>447</v>
      </c>
      <c r="D360" s="176" t="s">
        <v>444</v>
      </c>
      <c r="E360" s="177">
        <v>5.5482899999999997</v>
      </c>
      <c r="F360" s="178"/>
      <c r="G360" s="179">
        <f>ROUND(E360*F360,2)</f>
        <v>0</v>
      </c>
      <c r="H360" s="178"/>
      <c r="I360" s="179">
        <f>ROUND(E360*H360,2)</f>
        <v>0</v>
      </c>
      <c r="J360" s="178"/>
      <c r="K360" s="179">
        <f>ROUND(E360*J360,2)</f>
        <v>0</v>
      </c>
      <c r="L360" s="179">
        <v>21</v>
      </c>
      <c r="M360" s="179">
        <f>G360*(1+L360/100)</f>
        <v>0</v>
      </c>
      <c r="N360" s="177">
        <v>2.2000000000000001E-4</v>
      </c>
      <c r="O360" s="177">
        <f>ROUND(E360*N360,2)</f>
        <v>0</v>
      </c>
      <c r="P360" s="177">
        <v>0</v>
      </c>
      <c r="Q360" s="177">
        <f>ROUND(E360*P360,2)</f>
        <v>0</v>
      </c>
      <c r="R360" s="179"/>
      <c r="S360" s="179" t="s">
        <v>184</v>
      </c>
      <c r="T360" s="180" t="s">
        <v>185</v>
      </c>
      <c r="U360" s="158">
        <v>0</v>
      </c>
      <c r="V360" s="158">
        <f>ROUND(E360*U360,2)</f>
        <v>0</v>
      </c>
      <c r="W360" s="158"/>
      <c r="X360" s="158" t="s">
        <v>258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259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91" t="s">
        <v>343</v>
      </c>
      <c r="D361" s="189"/>
      <c r="E361" s="190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214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91" t="s">
        <v>448</v>
      </c>
      <c r="D362" s="189"/>
      <c r="E362" s="190">
        <v>5.5482899999999997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214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51"/>
      <c r="D363" s="252"/>
      <c r="E363" s="252"/>
      <c r="F363" s="252"/>
      <c r="G363" s="252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190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74">
        <v>46</v>
      </c>
      <c r="B364" s="175" t="s">
        <v>449</v>
      </c>
      <c r="C364" s="185" t="s">
        <v>450</v>
      </c>
      <c r="D364" s="176" t="s">
        <v>242</v>
      </c>
      <c r="E364" s="177">
        <v>16.812999999999999</v>
      </c>
      <c r="F364" s="178"/>
      <c r="G364" s="179">
        <f>ROUND(E364*F364,2)</f>
        <v>0</v>
      </c>
      <c r="H364" s="178"/>
      <c r="I364" s="179">
        <f>ROUND(E364*H364,2)</f>
        <v>0</v>
      </c>
      <c r="J364" s="178"/>
      <c r="K364" s="179">
        <f>ROUND(E364*J364,2)</f>
        <v>0</v>
      </c>
      <c r="L364" s="179">
        <v>21</v>
      </c>
      <c r="M364" s="179">
        <f>G364*(1+L364/100)</f>
        <v>0</v>
      </c>
      <c r="N364" s="177">
        <v>1.2200000000000001E-2</v>
      </c>
      <c r="O364" s="177">
        <f>ROUND(E364*N364,2)</f>
        <v>0.21</v>
      </c>
      <c r="P364" s="177">
        <v>0</v>
      </c>
      <c r="Q364" s="177">
        <f>ROUND(E364*P364,2)</f>
        <v>0</v>
      </c>
      <c r="R364" s="179" t="s">
        <v>257</v>
      </c>
      <c r="S364" s="179" t="s">
        <v>193</v>
      </c>
      <c r="T364" s="180" t="s">
        <v>193</v>
      </c>
      <c r="U364" s="158">
        <v>0</v>
      </c>
      <c r="V364" s="158">
        <f>ROUND(E364*U364,2)</f>
        <v>0</v>
      </c>
      <c r="W364" s="158"/>
      <c r="X364" s="158" t="s">
        <v>258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259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1" t="s">
        <v>343</v>
      </c>
      <c r="D365" s="189"/>
      <c r="E365" s="190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214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91" t="s">
        <v>451</v>
      </c>
      <c r="D366" s="189"/>
      <c r="E366" s="190">
        <v>16.812999999999999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214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51"/>
      <c r="D367" s="252"/>
      <c r="E367" s="252"/>
      <c r="F367" s="252"/>
      <c r="G367" s="252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190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>
        <v>47</v>
      </c>
      <c r="B368" s="155" t="s">
        <v>452</v>
      </c>
      <c r="C368" s="192" t="s">
        <v>453</v>
      </c>
      <c r="D368" s="156" t="s">
        <v>0</v>
      </c>
      <c r="E368" s="182"/>
      <c r="F368" s="159"/>
      <c r="G368" s="158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7">
        <v>0</v>
      </c>
      <c r="O368" s="157">
        <f>ROUND(E368*N368,2)</f>
        <v>0</v>
      </c>
      <c r="P368" s="157">
        <v>0</v>
      </c>
      <c r="Q368" s="157">
        <f>ROUND(E368*P368,2)</f>
        <v>0</v>
      </c>
      <c r="R368" s="158" t="s">
        <v>434</v>
      </c>
      <c r="S368" s="158" t="s">
        <v>193</v>
      </c>
      <c r="T368" s="158" t="s">
        <v>193</v>
      </c>
      <c r="U368" s="158">
        <v>0</v>
      </c>
      <c r="V368" s="158">
        <f>ROUND(E368*U368,2)</f>
        <v>0</v>
      </c>
      <c r="W368" s="158"/>
      <c r="X368" s="158" t="s">
        <v>331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332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51"/>
      <c r="D369" s="252"/>
      <c r="E369" s="252"/>
      <c r="F369" s="252"/>
      <c r="G369" s="252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190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">
      <c r="A370" s="164" t="s">
        <v>179</v>
      </c>
      <c r="B370" s="165" t="s">
        <v>111</v>
      </c>
      <c r="C370" s="184" t="s">
        <v>112</v>
      </c>
      <c r="D370" s="166"/>
      <c r="E370" s="167"/>
      <c r="F370" s="168"/>
      <c r="G370" s="168">
        <f>SUMIF(AG371:AG379,"&lt;&gt;NOR",G371:G379)</f>
        <v>0</v>
      </c>
      <c r="H370" s="168"/>
      <c r="I370" s="168">
        <f>SUM(I371:I379)</f>
        <v>0</v>
      </c>
      <c r="J370" s="168"/>
      <c r="K370" s="168">
        <f>SUM(K371:K379)</f>
        <v>0</v>
      </c>
      <c r="L370" s="168"/>
      <c r="M370" s="168">
        <f>SUM(M371:M379)</f>
        <v>0</v>
      </c>
      <c r="N370" s="167"/>
      <c r="O370" s="167">
        <f>SUM(O371:O379)</f>
        <v>0.04</v>
      </c>
      <c r="P370" s="167"/>
      <c r="Q370" s="167">
        <f>SUM(Q371:Q379)</f>
        <v>0</v>
      </c>
      <c r="R370" s="168"/>
      <c r="S370" s="168"/>
      <c r="T370" s="169"/>
      <c r="U370" s="163"/>
      <c r="V370" s="163">
        <f>SUM(V371:V379)</f>
        <v>0</v>
      </c>
      <c r="W370" s="163"/>
      <c r="X370" s="163"/>
      <c r="AG370" t="s">
        <v>180</v>
      </c>
    </row>
    <row r="371" spans="1:60" ht="22.5" outlineLevel="1" x14ac:dyDescent="0.2">
      <c r="A371" s="174">
        <v>48</v>
      </c>
      <c r="B371" s="175" t="s">
        <v>454</v>
      </c>
      <c r="C371" s="185" t="s">
        <v>455</v>
      </c>
      <c r="D371" s="176" t="s">
        <v>242</v>
      </c>
      <c r="E371" s="177">
        <v>120.9466</v>
      </c>
      <c r="F371" s="178"/>
      <c r="G371" s="179">
        <f>ROUND(E371*F371,2)</f>
        <v>0</v>
      </c>
      <c r="H371" s="178"/>
      <c r="I371" s="179">
        <f>ROUND(E371*H371,2)</f>
        <v>0</v>
      </c>
      <c r="J371" s="178"/>
      <c r="K371" s="179">
        <f>ROUND(E371*J371,2)</f>
        <v>0</v>
      </c>
      <c r="L371" s="179">
        <v>21</v>
      </c>
      <c r="M371" s="179">
        <f>G371*(1+L371/100)</f>
        <v>0</v>
      </c>
      <c r="N371" s="177">
        <v>3.6999999999999999E-4</v>
      </c>
      <c r="O371" s="177">
        <f>ROUND(E371*N371,2)</f>
        <v>0.04</v>
      </c>
      <c r="P371" s="177">
        <v>0</v>
      </c>
      <c r="Q371" s="177">
        <f>ROUND(E371*P371,2)</f>
        <v>0</v>
      </c>
      <c r="R371" s="179" t="s">
        <v>456</v>
      </c>
      <c r="S371" s="179" t="s">
        <v>193</v>
      </c>
      <c r="T371" s="180" t="s">
        <v>193</v>
      </c>
      <c r="U371" s="158">
        <v>0</v>
      </c>
      <c r="V371" s="158">
        <f>ROUND(E371*U371,2)</f>
        <v>0</v>
      </c>
      <c r="W371" s="158"/>
      <c r="X371" s="158" t="s">
        <v>457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458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91" t="s">
        <v>235</v>
      </c>
      <c r="D372" s="189"/>
      <c r="E372" s="190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214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91" t="s">
        <v>459</v>
      </c>
      <c r="D373" s="189"/>
      <c r="E373" s="190">
        <v>52.2318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214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1" t="s">
        <v>460</v>
      </c>
      <c r="D374" s="189"/>
      <c r="E374" s="190">
        <v>-11.4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214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91" t="s">
        <v>248</v>
      </c>
      <c r="D375" s="189"/>
      <c r="E375" s="190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214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1" t="s">
        <v>461</v>
      </c>
      <c r="D376" s="189"/>
      <c r="E376" s="190">
        <v>30.114799999999999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214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1" t="s">
        <v>462</v>
      </c>
      <c r="D377" s="189"/>
      <c r="E377" s="190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214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1" t="s">
        <v>277</v>
      </c>
      <c r="D378" s="189"/>
      <c r="E378" s="190">
        <v>50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214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251"/>
      <c r="D379" s="252"/>
      <c r="E379" s="252"/>
      <c r="F379" s="252"/>
      <c r="G379" s="252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190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x14ac:dyDescent="0.2">
      <c r="A380" s="164" t="s">
        <v>179</v>
      </c>
      <c r="B380" s="165" t="s">
        <v>147</v>
      </c>
      <c r="C380" s="184" t="s">
        <v>148</v>
      </c>
      <c r="D380" s="166"/>
      <c r="E380" s="167"/>
      <c r="F380" s="168"/>
      <c r="G380" s="168">
        <f>SUMIF(AG381:AG422,"&lt;&gt;NOR",G381:G422)</f>
        <v>0</v>
      </c>
      <c r="H380" s="168"/>
      <c r="I380" s="168">
        <f>SUM(I381:I422)</f>
        <v>0</v>
      </c>
      <c r="J380" s="168"/>
      <c r="K380" s="168">
        <f>SUM(K381:K422)</f>
        <v>0</v>
      </c>
      <c r="L380" s="168"/>
      <c r="M380" s="168">
        <f>SUM(M381:M422)</f>
        <v>0</v>
      </c>
      <c r="N380" s="167"/>
      <c r="O380" s="167">
        <f>SUM(O381:O422)</f>
        <v>0</v>
      </c>
      <c r="P380" s="167"/>
      <c r="Q380" s="167">
        <f>SUM(Q381:Q422)</f>
        <v>0</v>
      </c>
      <c r="R380" s="168"/>
      <c r="S380" s="168"/>
      <c r="T380" s="169"/>
      <c r="U380" s="163"/>
      <c r="V380" s="163">
        <f>SUM(V381:V422)</f>
        <v>7.86</v>
      </c>
      <c r="W380" s="163"/>
      <c r="X380" s="163"/>
      <c r="AG380" t="s">
        <v>180</v>
      </c>
    </row>
    <row r="381" spans="1:60" ht="22.5" outlineLevel="1" x14ac:dyDescent="0.2">
      <c r="A381" s="174">
        <v>49</v>
      </c>
      <c r="B381" s="175" t="s">
        <v>463</v>
      </c>
      <c r="C381" s="185" t="s">
        <v>464</v>
      </c>
      <c r="D381" s="176" t="s">
        <v>330</v>
      </c>
      <c r="E381" s="177">
        <v>3.1307999999999998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7">
        <v>0</v>
      </c>
      <c r="O381" s="177">
        <f>ROUND(E381*N381,2)</f>
        <v>0</v>
      </c>
      <c r="P381" s="177">
        <v>0</v>
      </c>
      <c r="Q381" s="177">
        <f>ROUND(E381*P381,2)</f>
        <v>0</v>
      </c>
      <c r="R381" s="179" t="s">
        <v>465</v>
      </c>
      <c r="S381" s="179" t="s">
        <v>193</v>
      </c>
      <c r="T381" s="180" t="s">
        <v>193</v>
      </c>
      <c r="U381" s="158">
        <v>0.27700000000000002</v>
      </c>
      <c r="V381" s="158">
        <f>ROUND(E381*U381,2)</f>
        <v>0.87</v>
      </c>
      <c r="W381" s="158"/>
      <c r="X381" s="158" t="s">
        <v>466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467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262" t="s">
        <v>468</v>
      </c>
      <c r="D382" s="263"/>
      <c r="E382" s="263"/>
      <c r="F382" s="263"/>
      <c r="G382" s="263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334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53" t="s">
        <v>469</v>
      </c>
      <c r="D383" s="254"/>
      <c r="E383" s="254"/>
      <c r="F383" s="254"/>
      <c r="G383" s="254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189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53" t="s">
        <v>470</v>
      </c>
      <c r="D384" s="254"/>
      <c r="E384" s="254"/>
      <c r="F384" s="254"/>
      <c r="G384" s="254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189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54"/>
      <c r="B385" s="155"/>
      <c r="C385" s="253" t="s">
        <v>471</v>
      </c>
      <c r="D385" s="254"/>
      <c r="E385" s="254"/>
      <c r="F385" s="254"/>
      <c r="G385" s="254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189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81" t="str">
        <f>C385</f>
        <v>- při vodorovné dopravě po vodě : vyložení na hromady na suchu nebo na přeložení na dopravní prostředek na suchu do 15 m vodorovně a současně do 4 m svisle,</v>
      </c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53" t="s">
        <v>472</v>
      </c>
      <c r="D386" s="254"/>
      <c r="E386" s="254"/>
      <c r="F386" s="254"/>
      <c r="G386" s="254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189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91" t="s">
        <v>473</v>
      </c>
      <c r="D387" s="189"/>
      <c r="E387" s="190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214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1" t="s">
        <v>474</v>
      </c>
      <c r="D388" s="189"/>
      <c r="E388" s="190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214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91" t="s">
        <v>475</v>
      </c>
      <c r="D389" s="189"/>
      <c r="E389" s="190">
        <v>3.1307999999999998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214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51"/>
      <c r="D390" s="252"/>
      <c r="E390" s="252"/>
      <c r="F390" s="252"/>
      <c r="G390" s="252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190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74">
        <v>50</v>
      </c>
      <c r="B391" s="175" t="s">
        <v>476</v>
      </c>
      <c r="C391" s="185" t="s">
        <v>477</v>
      </c>
      <c r="D391" s="176" t="s">
        <v>330</v>
      </c>
      <c r="E391" s="177">
        <v>1.5653999999999999</v>
      </c>
      <c r="F391" s="178"/>
      <c r="G391" s="179">
        <f>ROUND(E391*F391,2)</f>
        <v>0</v>
      </c>
      <c r="H391" s="178"/>
      <c r="I391" s="179">
        <f>ROUND(E391*H391,2)</f>
        <v>0</v>
      </c>
      <c r="J391" s="178"/>
      <c r="K391" s="179">
        <f>ROUND(E391*J391,2)</f>
        <v>0</v>
      </c>
      <c r="L391" s="179">
        <v>21</v>
      </c>
      <c r="M391" s="179">
        <f>G391*(1+L391/100)</f>
        <v>0</v>
      </c>
      <c r="N391" s="177">
        <v>0</v>
      </c>
      <c r="O391" s="177">
        <f>ROUND(E391*N391,2)</f>
        <v>0</v>
      </c>
      <c r="P391" s="177">
        <v>0</v>
      </c>
      <c r="Q391" s="177">
        <f>ROUND(E391*P391,2)</f>
        <v>0</v>
      </c>
      <c r="R391" s="179" t="s">
        <v>305</v>
      </c>
      <c r="S391" s="179" t="s">
        <v>193</v>
      </c>
      <c r="T391" s="180" t="s">
        <v>193</v>
      </c>
      <c r="U391" s="158">
        <v>0.93300000000000005</v>
      </c>
      <c r="V391" s="158">
        <f>ROUND(E391*U391,2)</f>
        <v>1.46</v>
      </c>
      <c r="W391" s="158"/>
      <c r="X391" s="158" t="s">
        <v>466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467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91" t="s">
        <v>473</v>
      </c>
      <c r="D392" s="189"/>
      <c r="E392" s="190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214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91" t="s">
        <v>474</v>
      </c>
      <c r="D393" s="189"/>
      <c r="E393" s="190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214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1" t="s">
        <v>478</v>
      </c>
      <c r="D394" s="189"/>
      <c r="E394" s="190">
        <v>1.5653999999999999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214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51"/>
      <c r="D395" s="252"/>
      <c r="E395" s="252"/>
      <c r="F395" s="252"/>
      <c r="G395" s="252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190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4">
        <v>51</v>
      </c>
      <c r="B396" s="175" t="s">
        <v>479</v>
      </c>
      <c r="C396" s="185" t="s">
        <v>480</v>
      </c>
      <c r="D396" s="176" t="s">
        <v>330</v>
      </c>
      <c r="E396" s="177">
        <v>1.5653999999999999</v>
      </c>
      <c r="F396" s="178"/>
      <c r="G396" s="179">
        <f>ROUND(E396*F396,2)</f>
        <v>0</v>
      </c>
      <c r="H396" s="178"/>
      <c r="I396" s="179">
        <f>ROUND(E396*H396,2)</f>
        <v>0</v>
      </c>
      <c r="J396" s="178"/>
      <c r="K396" s="179">
        <f>ROUND(E396*J396,2)</f>
        <v>0</v>
      </c>
      <c r="L396" s="179">
        <v>21</v>
      </c>
      <c r="M396" s="179">
        <f>G396*(1+L396/100)</f>
        <v>0</v>
      </c>
      <c r="N396" s="177">
        <v>0</v>
      </c>
      <c r="O396" s="177">
        <f>ROUND(E396*N396,2)</f>
        <v>0</v>
      </c>
      <c r="P396" s="177">
        <v>0</v>
      </c>
      <c r="Q396" s="177">
        <f>ROUND(E396*P396,2)</f>
        <v>0</v>
      </c>
      <c r="R396" s="179" t="s">
        <v>305</v>
      </c>
      <c r="S396" s="179" t="s">
        <v>193</v>
      </c>
      <c r="T396" s="180" t="s">
        <v>193</v>
      </c>
      <c r="U396" s="158">
        <v>0.49</v>
      </c>
      <c r="V396" s="158">
        <f>ROUND(E396*U396,2)</f>
        <v>0.77</v>
      </c>
      <c r="W396" s="158"/>
      <c r="X396" s="158" t="s">
        <v>466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467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49" t="s">
        <v>481</v>
      </c>
      <c r="D397" s="250"/>
      <c r="E397" s="250"/>
      <c r="F397" s="250"/>
      <c r="G397" s="250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189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1" t="s">
        <v>473</v>
      </c>
      <c r="D398" s="189"/>
      <c r="E398" s="190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214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91" t="s">
        <v>474</v>
      </c>
      <c r="D399" s="189"/>
      <c r="E399" s="190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214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91" t="s">
        <v>478</v>
      </c>
      <c r="D400" s="189"/>
      <c r="E400" s="190">
        <v>1.5653999999999999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214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51"/>
      <c r="D401" s="252"/>
      <c r="E401" s="252"/>
      <c r="F401" s="252"/>
      <c r="G401" s="252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190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74">
        <v>52</v>
      </c>
      <c r="B402" s="175" t="s">
        <v>482</v>
      </c>
      <c r="C402" s="185" t="s">
        <v>483</v>
      </c>
      <c r="D402" s="176" t="s">
        <v>330</v>
      </c>
      <c r="E402" s="177">
        <v>45.396619999999999</v>
      </c>
      <c r="F402" s="178"/>
      <c r="G402" s="179">
        <f>ROUND(E402*F402,2)</f>
        <v>0</v>
      </c>
      <c r="H402" s="178"/>
      <c r="I402" s="179">
        <f>ROUND(E402*H402,2)</f>
        <v>0</v>
      </c>
      <c r="J402" s="178"/>
      <c r="K402" s="179">
        <f>ROUND(E402*J402,2)</f>
        <v>0</v>
      </c>
      <c r="L402" s="179">
        <v>21</v>
      </c>
      <c r="M402" s="179">
        <f>G402*(1+L402/100)</f>
        <v>0</v>
      </c>
      <c r="N402" s="177">
        <v>0</v>
      </c>
      <c r="O402" s="177">
        <f>ROUND(E402*N402,2)</f>
        <v>0</v>
      </c>
      <c r="P402" s="177">
        <v>0</v>
      </c>
      <c r="Q402" s="177">
        <f>ROUND(E402*P402,2)</f>
        <v>0</v>
      </c>
      <c r="R402" s="179" t="s">
        <v>305</v>
      </c>
      <c r="S402" s="179" t="s">
        <v>193</v>
      </c>
      <c r="T402" s="180" t="s">
        <v>193</v>
      </c>
      <c r="U402" s="158">
        <v>0</v>
      </c>
      <c r="V402" s="158">
        <f>ROUND(E402*U402,2)</f>
        <v>0</v>
      </c>
      <c r="W402" s="158"/>
      <c r="X402" s="158" t="s">
        <v>466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467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91" t="s">
        <v>473</v>
      </c>
      <c r="D403" s="189"/>
      <c r="E403" s="190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214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1" t="s">
        <v>474</v>
      </c>
      <c r="D404" s="189"/>
      <c r="E404" s="190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214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91" t="s">
        <v>484</v>
      </c>
      <c r="D405" s="189"/>
      <c r="E405" s="190">
        <v>45.396619999999999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214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51"/>
      <c r="D406" s="252"/>
      <c r="E406" s="252"/>
      <c r="F406" s="252"/>
      <c r="G406" s="252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190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4">
        <v>53</v>
      </c>
      <c r="B407" s="175" t="s">
        <v>485</v>
      </c>
      <c r="C407" s="185" t="s">
        <v>486</v>
      </c>
      <c r="D407" s="176" t="s">
        <v>330</v>
      </c>
      <c r="E407" s="177">
        <v>1.5653999999999999</v>
      </c>
      <c r="F407" s="178"/>
      <c r="G407" s="179">
        <f>ROUND(E407*F407,2)</f>
        <v>0</v>
      </c>
      <c r="H407" s="178"/>
      <c r="I407" s="179">
        <f>ROUND(E407*H407,2)</f>
        <v>0</v>
      </c>
      <c r="J407" s="178"/>
      <c r="K407" s="179">
        <f>ROUND(E407*J407,2)</f>
        <v>0</v>
      </c>
      <c r="L407" s="179">
        <v>21</v>
      </c>
      <c r="M407" s="179">
        <f>G407*(1+L407/100)</f>
        <v>0</v>
      </c>
      <c r="N407" s="177">
        <v>0</v>
      </c>
      <c r="O407" s="177">
        <f>ROUND(E407*N407,2)</f>
        <v>0</v>
      </c>
      <c r="P407" s="177">
        <v>0</v>
      </c>
      <c r="Q407" s="177">
        <f>ROUND(E407*P407,2)</f>
        <v>0</v>
      </c>
      <c r="R407" s="179" t="s">
        <v>305</v>
      </c>
      <c r="S407" s="179" t="s">
        <v>193</v>
      </c>
      <c r="T407" s="180" t="s">
        <v>193</v>
      </c>
      <c r="U407" s="158">
        <v>0.94199999999999995</v>
      </c>
      <c r="V407" s="158">
        <f>ROUND(E407*U407,2)</f>
        <v>1.47</v>
      </c>
      <c r="W407" s="158"/>
      <c r="X407" s="158" t="s">
        <v>466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467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49" t="s">
        <v>487</v>
      </c>
      <c r="D408" s="250"/>
      <c r="E408" s="250"/>
      <c r="F408" s="250"/>
      <c r="G408" s="250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189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91" t="s">
        <v>473</v>
      </c>
      <c r="D409" s="189"/>
      <c r="E409" s="190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214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1" t="s">
        <v>474</v>
      </c>
      <c r="D410" s="189"/>
      <c r="E410" s="190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214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1" t="s">
        <v>478</v>
      </c>
      <c r="D411" s="189"/>
      <c r="E411" s="190">
        <v>1.5653999999999999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214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251"/>
      <c r="D412" s="252"/>
      <c r="E412" s="252"/>
      <c r="F412" s="252"/>
      <c r="G412" s="252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190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74">
        <v>54</v>
      </c>
      <c r="B413" s="175" t="s">
        <v>488</v>
      </c>
      <c r="C413" s="185" t="s">
        <v>489</v>
      </c>
      <c r="D413" s="176" t="s">
        <v>330</v>
      </c>
      <c r="E413" s="177">
        <v>31.308019999999999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7">
        <v>0</v>
      </c>
      <c r="O413" s="177">
        <f>ROUND(E413*N413,2)</f>
        <v>0</v>
      </c>
      <c r="P413" s="177">
        <v>0</v>
      </c>
      <c r="Q413" s="177">
        <f>ROUND(E413*P413,2)</f>
        <v>0</v>
      </c>
      <c r="R413" s="179" t="s">
        <v>305</v>
      </c>
      <c r="S413" s="179" t="s">
        <v>193</v>
      </c>
      <c r="T413" s="180" t="s">
        <v>193</v>
      </c>
      <c r="U413" s="158">
        <v>0.105</v>
      </c>
      <c r="V413" s="158">
        <f>ROUND(E413*U413,2)</f>
        <v>3.29</v>
      </c>
      <c r="W413" s="158"/>
      <c r="X413" s="158" t="s">
        <v>466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467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1" t="s">
        <v>473</v>
      </c>
      <c r="D414" s="189"/>
      <c r="E414" s="190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214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91" t="s">
        <v>474</v>
      </c>
      <c r="D415" s="189"/>
      <c r="E415" s="190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214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1" t="s">
        <v>490</v>
      </c>
      <c r="D416" s="189"/>
      <c r="E416" s="190">
        <v>31.308019999999999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214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251"/>
      <c r="D417" s="252"/>
      <c r="E417" s="252"/>
      <c r="F417" s="252"/>
      <c r="G417" s="252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190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74">
        <v>55</v>
      </c>
      <c r="B418" s="175" t="s">
        <v>491</v>
      </c>
      <c r="C418" s="185" t="s">
        <v>492</v>
      </c>
      <c r="D418" s="176" t="s">
        <v>330</v>
      </c>
      <c r="E418" s="177">
        <v>1.5653999999999999</v>
      </c>
      <c r="F418" s="178"/>
      <c r="G418" s="179">
        <f>ROUND(E418*F418,2)</f>
        <v>0</v>
      </c>
      <c r="H418" s="178"/>
      <c r="I418" s="179">
        <f>ROUND(E418*H418,2)</f>
        <v>0</v>
      </c>
      <c r="J418" s="178"/>
      <c r="K418" s="179">
        <f>ROUND(E418*J418,2)</f>
        <v>0</v>
      </c>
      <c r="L418" s="179">
        <v>21</v>
      </c>
      <c r="M418" s="179">
        <f>G418*(1+L418/100)</f>
        <v>0</v>
      </c>
      <c r="N418" s="177">
        <v>0</v>
      </c>
      <c r="O418" s="177">
        <f>ROUND(E418*N418,2)</f>
        <v>0</v>
      </c>
      <c r="P418" s="177">
        <v>0</v>
      </c>
      <c r="Q418" s="177">
        <f>ROUND(E418*P418,2)</f>
        <v>0</v>
      </c>
      <c r="R418" s="179" t="s">
        <v>305</v>
      </c>
      <c r="S418" s="179" t="s">
        <v>193</v>
      </c>
      <c r="T418" s="180" t="s">
        <v>193</v>
      </c>
      <c r="U418" s="158">
        <v>0</v>
      </c>
      <c r="V418" s="158">
        <f>ROUND(E418*U418,2)</f>
        <v>0</v>
      </c>
      <c r="W418" s="158"/>
      <c r="X418" s="158" t="s">
        <v>466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467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91" t="s">
        <v>473</v>
      </c>
      <c r="D419" s="189"/>
      <c r="E419" s="190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214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91" t="s">
        <v>474</v>
      </c>
      <c r="D420" s="189"/>
      <c r="E420" s="190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214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1" t="s">
        <v>478</v>
      </c>
      <c r="D421" s="189"/>
      <c r="E421" s="190">
        <v>1.5653999999999999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214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51"/>
      <c r="D422" s="252"/>
      <c r="E422" s="252"/>
      <c r="F422" s="252"/>
      <c r="G422" s="252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190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x14ac:dyDescent="0.2">
      <c r="A423" s="3"/>
      <c r="B423" s="4"/>
      <c r="C423" s="186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v>15</v>
      </c>
      <c r="AF423">
        <v>21</v>
      </c>
      <c r="AG423" t="s">
        <v>166</v>
      </c>
    </row>
    <row r="424" spans="1:60" x14ac:dyDescent="0.2">
      <c r="A424" s="150"/>
      <c r="B424" s="151" t="s">
        <v>29</v>
      </c>
      <c r="C424" s="187"/>
      <c r="D424" s="152"/>
      <c r="E424" s="153"/>
      <c r="F424" s="153"/>
      <c r="G424" s="183">
        <f>G8+G27+G69+G74+G113+G160+G167+G174+G206+G215+G284+G340+G370+G380</f>
        <v>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AE424">
        <f>SUMIF(L7:L422,AE423,G7:G422)</f>
        <v>0</v>
      </c>
      <c r="AF424">
        <f>SUMIF(L7:L422,AF423,G7:G422)</f>
        <v>0</v>
      </c>
      <c r="AG424" t="s">
        <v>207</v>
      </c>
    </row>
    <row r="425" spans="1:60" x14ac:dyDescent="0.2">
      <c r="C425" s="188"/>
      <c r="D425" s="10"/>
      <c r="AG425" t="s">
        <v>208</v>
      </c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146">
    <mergeCell ref="C37:G37"/>
    <mergeCell ref="C42:G42"/>
    <mergeCell ref="C52:G52"/>
    <mergeCell ref="C56:G56"/>
    <mergeCell ref="C61:G61"/>
    <mergeCell ref="C68:G68"/>
    <mergeCell ref="A1:G1"/>
    <mergeCell ref="C2:G2"/>
    <mergeCell ref="C3:G3"/>
    <mergeCell ref="C4:G4"/>
    <mergeCell ref="C26:G26"/>
    <mergeCell ref="C29:G29"/>
    <mergeCell ref="C98:G98"/>
    <mergeCell ref="C100:G100"/>
    <mergeCell ref="C102:G102"/>
    <mergeCell ref="C104:G104"/>
    <mergeCell ref="C106:G106"/>
    <mergeCell ref="C107:G107"/>
    <mergeCell ref="C73:G73"/>
    <mergeCell ref="C78:G78"/>
    <mergeCell ref="C82:G82"/>
    <mergeCell ref="C86:G86"/>
    <mergeCell ref="C92:G92"/>
    <mergeCell ref="C94:G94"/>
    <mergeCell ref="C153:G153"/>
    <mergeCell ref="C155:G155"/>
    <mergeCell ref="C159:G159"/>
    <mergeCell ref="C162:G162"/>
    <mergeCell ref="C166:G166"/>
    <mergeCell ref="C169:G169"/>
    <mergeCell ref="C108:G108"/>
    <mergeCell ref="C110:G110"/>
    <mergeCell ref="C112:G112"/>
    <mergeCell ref="C127:G127"/>
    <mergeCell ref="C133:G133"/>
    <mergeCell ref="C146:G146"/>
    <mergeCell ref="C205:G205"/>
    <mergeCell ref="C208:G208"/>
    <mergeCell ref="C209:G209"/>
    <mergeCell ref="C210:G210"/>
    <mergeCell ref="C211:G211"/>
    <mergeCell ref="C213:G213"/>
    <mergeCell ref="C173:G173"/>
    <mergeCell ref="C176:G176"/>
    <mergeCell ref="C177:G177"/>
    <mergeCell ref="C189:G189"/>
    <mergeCell ref="C202:G202"/>
    <mergeCell ref="C204:G204"/>
    <mergeCell ref="C222:G222"/>
    <mergeCell ref="C223:G223"/>
    <mergeCell ref="C224:G224"/>
    <mergeCell ref="C225:G225"/>
    <mergeCell ref="C226:G226"/>
    <mergeCell ref="C227:G227"/>
    <mergeCell ref="C214:G214"/>
    <mergeCell ref="C217:G217"/>
    <mergeCell ref="C218:G218"/>
    <mergeCell ref="C219:G219"/>
    <mergeCell ref="C220:G220"/>
    <mergeCell ref="C221:G221"/>
    <mergeCell ref="C234:G234"/>
    <mergeCell ref="C246:G246"/>
    <mergeCell ref="C259:G259"/>
    <mergeCell ref="C267:G267"/>
    <mergeCell ref="C280:G280"/>
    <mergeCell ref="C282:G282"/>
    <mergeCell ref="C228:G228"/>
    <mergeCell ref="C229:G229"/>
    <mergeCell ref="C230:G230"/>
    <mergeCell ref="C231:G231"/>
    <mergeCell ref="C232:G232"/>
    <mergeCell ref="C233:G233"/>
    <mergeCell ref="C291:G291"/>
    <mergeCell ref="C292:G292"/>
    <mergeCell ref="C293:G293"/>
    <mergeCell ref="C294:G294"/>
    <mergeCell ref="C295:G295"/>
    <mergeCell ref="C296:G296"/>
    <mergeCell ref="C283:G283"/>
    <mergeCell ref="C286:G286"/>
    <mergeCell ref="C287:G287"/>
    <mergeCell ref="C288:G288"/>
    <mergeCell ref="C289:G289"/>
    <mergeCell ref="C290:G290"/>
    <mergeCell ref="C304:G304"/>
    <mergeCell ref="C305:G305"/>
    <mergeCell ref="C306:G306"/>
    <mergeCell ref="C307:G307"/>
    <mergeCell ref="C308:G308"/>
    <mergeCell ref="C309:G309"/>
    <mergeCell ref="C297:G297"/>
    <mergeCell ref="C298:G298"/>
    <mergeCell ref="C299:G299"/>
    <mergeCell ref="C300:G300"/>
    <mergeCell ref="C302:G302"/>
    <mergeCell ref="C303:G303"/>
    <mergeCell ref="C316:G316"/>
    <mergeCell ref="C317:G317"/>
    <mergeCell ref="C318:G318"/>
    <mergeCell ref="C320:G320"/>
    <mergeCell ref="C321:G321"/>
    <mergeCell ref="C322:G322"/>
    <mergeCell ref="C310:G310"/>
    <mergeCell ref="C311:G311"/>
    <mergeCell ref="C312:G312"/>
    <mergeCell ref="C313:G313"/>
    <mergeCell ref="C314:G314"/>
    <mergeCell ref="C315:G315"/>
    <mergeCell ref="C330:G330"/>
    <mergeCell ref="C331:G331"/>
    <mergeCell ref="C332:G332"/>
    <mergeCell ref="C333:G333"/>
    <mergeCell ref="C334:G334"/>
    <mergeCell ref="C335:G335"/>
    <mergeCell ref="C323:G323"/>
    <mergeCell ref="C325:G325"/>
    <mergeCell ref="C326:G326"/>
    <mergeCell ref="C327:G327"/>
    <mergeCell ref="C328:G328"/>
    <mergeCell ref="C329:G329"/>
    <mergeCell ref="C355:G355"/>
    <mergeCell ref="C359:G359"/>
    <mergeCell ref="C363:G363"/>
    <mergeCell ref="C367:G367"/>
    <mergeCell ref="C369:G369"/>
    <mergeCell ref="C379:G379"/>
    <mergeCell ref="C336:G336"/>
    <mergeCell ref="C337:G337"/>
    <mergeCell ref="C338:G338"/>
    <mergeCell ref="C339:G339"/>
    <mergeCell ref="C342:G342"/>
    <mergeCell ref="C345:G345"/>
    <mergeCell ref="C417:G417"/>
    <mergeCell ref="C422:G422"/>
    <mergeCell ref="C395:G395"/>
    <mergeCell ref="C397:G397"/>
    <mergeCell ref="C401:G401"/>
    <mergeCell ref="C406:G406"/>
    <mergeCell ref="C408:G408"/>
    <mergeCell ref="C412:G412"/>
    <mergeCell ref="C382:G382"/>
    <mergeCell ref="C383:G383"/>
    <mergeCell ref="C384:G384"/>
    <mergeCell ref="C385:G385"/>
    <mergeCell ref="C386:G386"/>
    <mergeCell ref="C390:G3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52</v>
      </c>
      <c r="C4" s="259" t="s">
        <v>53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87</v>
      </c>
      <c r="C8" s="184" t="s">
        <v>88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494</v>
      </c>
      <c r="C9" s="185" t="s">
        <v>495</v>
      </c>
      <c r="D9" s="176" t="s">
        <v>288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211</v>
      </c>
      <c r="Y9" s="147"/>
      <c r="Z9" s="147"/>
      <c r="AA9" s="147"/>
      <c r="AB9" s="147"/>
      <c r="AC9" s="147"/>
      <c r="AD9" s="147"/>
      <c r="AE9" s="147"/>
      <c r="AF9" s="147"/>
      <c r="AG9" s="147" t="s">
        <v>496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/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179</v>
      </c>
      <c r="B11" s="165" t="s">
        <v>97</v>
      </c>
      <c r="C11" s="184" t="s">
        <v>98</v>
      </c>
      <c r="D11" s="166"/>
      <c r="E11" s="167"/>
      <c r="F11" s="168"/>
      <c r="G11" s="168">
        <f>SUMIF(AG12:AG48,"&lt;&gt;NOR",G12:G48)</f>
        <v>0</v>
      </c>
      <c r="H11" s="168"/>
      <c r="I11" s="168">
        <f>SUM(I12:I48)</f>
        <v>0</v>
      </c>
      <c r="J11" s="168"/>
      <c r="K11" s="168">
        <f>SUM(K12:K48)</f>
        <v>0</v>
      </c>
      <c r="L11" s="168"/>
      <c r="M11" s="168">
        <f>SUM(M12:M48)</f>
        <v>0</v>
      </c>
      <c r="N11" s="167"/>
      <c r="O11" s="167">
        <f>SUM(O12:O48)</f>
        <v>0.02</v>
      </c>
      <c r="P11" s="167"/>
      <c r="Q11" s="167">
        <f>SUM(Q12:Q48)</f>
        <v>0</v>
      </c>
      <c r="R11" s="168"/>
      <c r="S11" s="168"/>
      <c r="T11" s="169"/>
      <c r="U11" s="163"/>
      <c r="V11" s="163">
        <f>SUM(V12:V48)</f>
        <v>0</v>
      </c>
      <c r="W11" s="163"/>
      <c r="X11" s="163"/>
      <c r="AG11" t="s">
        <v>180</v>
      </c>
    </row>
    <row r="12" spans="1:60" outlineLevel="1" x14ac:dyDescent="0.2">
      <c r="A12" s="174">
        <v>2</v>
      </c>
      <c r="B12" s="175" t="s">
        <v>497</v>
      </c>
      <c r="C12" s="185" t="s">
        <v>498</v>
      </c>
      <c r="D12" s="176" t="s">
        <v>232</v>
      </c>
      <c r="E12" s="177">
        <v>2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4.7699999999999999E-3</v>
      </c>
      <c r="O12" s="177">
        <f>ROUND(E12*N12,2)</f>
        <v>0.01</v>
      </c>
      <c r="P12" s="177">
        <v>0</v>
      </c>
      <c r="Q12" s="177">
        <f>ROUND(E12*P12,2)</f>
        <v>0</v>
      </c>
      <c r="R12" s="179"/>
      <c r="S12" s="179" t="s">
        <v>193</v>
      </c>
      <c r="T12" s="180" t="s">
        <v>185</v>
      </c>
      <c r="U12" s="158">
        <v>0</v>
      </c>
      <c r="V12" s="158">
        <f>ROUND(E12*U12,2)</f>
        <v>0</v>
      </c>
      <c r="W12" s="158"/>
      <c r="X12" s="158" t="s">
        <v>211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367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/>
      <c r="D13" s="267"/>
      <c r="E13" s="267"/>
      <c r="F13" s="267"/>
      <c r="G13" s="26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3</v>
      </c>
      <c r="B14" s="175" t="s">
        <v>499</v>
      </c>
      <c r="C14" s="185" t="s">
        <v>500</v>
      </c>
      <c r="D14" s="176" t="s">
        <v>232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5.5000000000000003E-4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193</v>
      </c>
      <c r="T14" s="180" t="s">
        <v>185</v>
      </c>
      <c r="U14" s="158">
        <v>0</v>
      </c>
      <c r="V14" s="158">
        <f>ROUND(E14*U14,2)</f>
        <v>0</v>
      </c>
      <c r="W14" s="158"/>
      <c r="X14" s="158" t="s">
        <v>211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367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6"/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4</v>
      </c>
      <c r="B16" s="175" t="s">
        <v>501</v>
      </c>
      <c r="C16" s="185" t="s">
        <v>502</v>
      </c>
      <c r="D16" s="176" t="s">
        <v>232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1.2E-4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193</v>
      </c>
      <c r="T16" s="180" t="s">
        <v>185</v>
      </c>
      <c r="U16" s="158">
        <v>0</v>
      </c>
      <c r="V16" s="158">
        <f>ROUND(E16*U16,2)</f>
        <v>0</v>
      </c>
      <c r="W16" s="158"/>
      <c r="X16" s="158" t="s">
        <v>211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367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 t="s">
        <v>347</v>
      </c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1"/>
      <c r="D18" s="252"/>
      <c r="E18" s="252"/>
      <c r="F18" s="252"/>
      <c r="G18" s="252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5</v>
      </c>
      <c r="B19" s="175" t="s">
        <v>503</v>
      </c>
      <c r="C19" s="185" t="s">
        <v>504</v>
      </c>
      <c r="D19" s="176" t="s">
        <v>232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8.94E-3</v>
      </c>
      <c r="O19" s="177">
        <f>ROUND(E19*N19,2)</f>
        <v>0.01</v>
      </c>
      <c r="P19" s="177">
        <v>0</v>
      </c>
      <c r="Q19" s="177">
        <f>ROUND(E19*P19,2)</f>
        <v>0</v>
      </c>
      <c r="R19" s="179"/>
      <c r="S19" s="179" t="s">
        <v>193</v>
      </c>
      <c r="T19" s="180" t="s">
        <v>185</v>
      </c>
      <c r="U19" s="158">
        <v>0</v>
      </c>
      <c r="V19" s="158">
        <f>ROUND(E19*U19,2)</f>
        <v>0</v>
      </c>
      <c r="W19" s="158"/>
      <c r="X19" s="158" t="s">
        <v>211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367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 t="s">
        <v>347</v>
      </c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189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1"/>
      <c r="D21" s="252"/>
      <c r="E21" s="252"/>
      <c r="F21" s="252"/>
      <c r="G21" s="25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6</v>
      </c>
      <c r="B22" s="175" t="s">
        <v>505</v>
      </c>
      <c r="C22" s="185" t="s">
        <v>506</v>
      </c>
      <c r="D22" s="176" t="s">
        <v>444</v>
      </c>
      <c r="E22" s="177">
        <v>3.3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3.4000000000000002E-4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193</v>
      </c>
      <c r="T22" s="180" t="s">
        <v>185</v>
      </c>
      <c r="U22" s="158">
        <v>0</v>
      </c>
      <c r="V22" s="158">
        <f>ROUND(E22*U22,2)</f>
        <v>0</v>
      </c>
      <c r="W22" s="158"/>
      <c r="X22" s="158" t="s">
        <v>211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367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 t="s">
        <v>507</v>
      </c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189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/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7</v>
      </c>
      <c r="B25" s="175" t="s">
        <v>508</v>
      </c>
      <c r="C25" s="185" t="s">
        <v>509</v>
      </c>
      <c r="D25" s="176" t="s">
        <v>444</v>
      </c>
      <c r="E25" s="177">
        <v>2.2000000000000002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4.6999999999999999E-4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193</v>
      </c>
      <c r="T25" s="180" t="s">
        <v>185</v>
      </c>
      <c r="U25" s="158">
        <v>0</v>
      </c>
      <c r="V25" s="158">
        <f>ROUND(E25*U25,2)</f>
        <v>0</v>
      </c>
      <c r="W25" s="158"/>
      <c r="X25" s="158" t="s">
        <v>211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 t="s">
        <v>507</v>
      </c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189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1"/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8</v>
      </c>
      <c r="B28" s="175" t="s">
        <v>510</v>
      </c>
      <c r="C28" s="185" t="s">
        <v>511</v>
      </c>
      <c r="D28" s="176" t="s">
        <v>444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6.9999999999999999E-4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193</v>
      </c>
      <c r="T28" s="180" t="s">
        <v>185</v>
      </c>
      <c r="U28" s="158">
        <v>0</v>
      </c>
      <c r="V28" s="158">
        <f>ROUND(E28*U28,2)</f>
        <v>0</v>
      </c>
      <c r="W28" s="158"/>
      <c r="X28" s="158" t="s">
        <v>211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 t="s">
        <v>507</v>
      </c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189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1"/>
      <c r="D30" s="252"/>
      <c r="E30" s="252"/>
      <c r="F30" s="252"/>
      <c r="G30" s="252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9</v>
      </c>
      <c r="B31" s="175" t="s">
        <v>512</v>
      </c>
      <c r="C31" s="185" t="s">
        <v>513</v>
      </c>
      <c r="D31" s="176" t="s">
        <v>444</v>
      </c>
      <c r="E31" s="177">
        <v>1.2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1.31E-3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193</v>
      </c>
      <c r="T31" s="180" t="s">
        <v>185</v>
      </c>
      <c r="U31" s="158">
        <v>0</v>
      </c>
      <c r="V31" s="158">
        <f>ROUND(E31*U31,2)</f>
        <v>0</v>
      </c>
      <c r="W31" s="158"/>
      <c r="X31" s="158" t="s">
        <v>211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 t="s">
        <v>514</v>
      </c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189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3" t="s">
        <v>515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189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1"/>
      <c r="D34" s="252"/>
      <c r="E34" s="252"/>
      <c r="F34" s="252"/>
      <c r="G34" s="252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10</v>
      </c>
      <c r="B35" s="175" t="s">
        <v>516</v>
      </c>
      <c r="C35" s="185" t="s">
        <v>517</v>
      </c>
      <c r="D35" s="176" t="s">
        <v>232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193</v>
      </c>
      <c r="T35" s="180" t="s">
        <v>185</v>
      </c>
      <c r="U35" s="158">
        <v>0</v>
      </c>
      <c r="V35" s="158">
        <f>ROUND(E35*U35,2)</f>
        <v>0</v>
      </c>
      <c r="W35" s="158"/>
      <c r="X35" s="158" t="s">
        <v>211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367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6"/>
      <c r="D36" s="267"/>
      <c r="E36" s="267"/>
      <c r="F36" s="267"/>
      <c r="G36" s="26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11</v>
      </c>
      <c r="B37" s="175" t="s">
        <v>518</v>
      </c>
      <c r="C37" s="185" t="s">
        <v>519</v>
      </c>
      <c r="D37" s="176" t="s">
        <v>232</v>
      </c>
      <c r="E37" s="177">
        <v>2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193</v>
      </c>
      <c r="T37" s="180" t="s">
        <v>185</v>
      </c>
      <c r="U37" s="158">
        <v>0</v>
      </c>
      <c r="V37" s="158">
        <f>ROUND(E37*U37,2)</f>
        <v>0</v>
      </c>
      <c r="W37" s="158"/>
      <c r="X37" s="158" t="s">
        <v>211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367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6"/>
      <c r="D38" s="267"/>
      <c r="E38" s="267"/>
      <c r="F38" s="267"/>
      <c r="G38" s="26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12</v>
      </c>
      <c r="B39" s="175" t="s">
        <v>520</v>
      </c>
      <c r="C39" s="185" t="s">
        <v>521</v>
      </c>
      <c r="D39" s="176" t="s">
        <v>444</v>
      </c>
      <c r="E39" s="177">
        <v>7.5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193</v>
      </c>
      <c r="T39" s="180" t="s">
        <v>185</v>
      </c>
      <c r="U39" s="158">
        <v>0</v>
      </c>
      <c r="V39" s="158">
        <f>ROUND(E39*U39,2)</f>
        <v>0</v>
      </c>
      <c r="W39" s="158"/>
      <c r="X39" s="158" t="s">
        <v>211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367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6"/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13</v>
      </c>
      <c r="B41" s="175" t="s">
        <v>522</v>
      </c>
      <c r="C41" s="185" t="s">
        <v>523</v>
      </c>
      <c r="D41" s="176" t="s">
        <v>232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2.0000000000000001E-4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193</v>
      </c>
      <c r="T41" s="180" t="s">
        <v>185</v>
      </c>
      <c r="U41" s="158">
        <v>0</v>
      </c>
      <c r="V41" s="158">
        <f>ROUND(E41*U41,2)</f>
        <v>0</v>
      </c>
      <c r="W41" s="158"/>
      <c r="X41" s="158" t="s">
        <v>211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6"/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14</v>
      </c>
      <c r="B43" s="175" t="s">
        <v>524</v>
      </c>
      <c r="C43" s="185" t="s">
        <v>525</v>
      </c>
      <c r="D43" s="176" t="s">
        <v>288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193</v>
      </c>
      <c r="T43" s="180" t="s">
        <v>185</v>
      </c>
      <c r="U43" s="158">
        <v>0</v>
      </c>
      <c r="V43" s="158">
        <f>ROUND(E43*U43,2)</f>
        <v>0</v>
      </c>
      <c r="W43" s="158"/>
      <c r="X43" s="158" t="s">
        <v>211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367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6"/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15</v>
      </c>
      <c r="B45" s="175" t="s">
        <v>526</v>
      </c>
      <c r="C45" s="185" t="s">
        <v>527</v>
      </c>
      <c r="D45" s="176" t="s">
        <v>302</v>
      </c>
      <c r="E45" s="177">
        <v>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2.0999999999999999E-3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184</v>
      </c>
      <c r="T45" s="180" t="s">
        <v>185</v>
      </c>
      <c r="U45" s="158">
        <v>0</v>
      </c>
      <c r="V45" s="158">
        <f>ROUND(E45*U45,2)</f>
        <v>0</v>
      </c>
      <c r="W45" s="158"/>
      <c r="X45" s="158" t="s">
        <v>211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367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6"/>
      <c r="D46" s="267"/>
      <c r="E46" s="267"/>
      <c r="F46" s="267"/>
      <c r="G46" s="26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16</v>
      </c>
      <c r="B47" s="175" t="s">
        <v>528</v>
      </c>
      <c r="C47" s="185" t="s">
        <v>529</v>
      </c>
      <c r="D47" s="176" t="s">
        <v>288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2.0999999999999999E-3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184</v>
      </c>
      <c r="T47" s="180" t="s">
        <v>185</v>
      </c>
      <c r="U47" s="158">
        <v>0</v>
      </c>
      <c r="V47" s="158">
        <f>ROUND(E47*U47,2)</f>
        <v>0</v>
      </c>
      <c r="W47" s="158"/>
      <c r="X47" s="158" t="s">
        <v>211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367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6"/>
      <c r="D48" s="267"/>
      <c r="E48" s="267"/>
      <c r="F48" s="267"/>
      <c r="G48" s="26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179</v>
      </c>
      <c r="B49" s="165" t="s">
        <v>99</v>
      </c>
      <c r="C49" s="184" t="s">
        <v>100</v>
      </c>
      <c r="D49" s="166"/>
      <c r="E49" s="167"/>
      <c r="F49" s="168"/>
      <c r="G49" s="168">
        <f>SUMIF(AG50:AG97,"&lt;&gt;NOR",G50:G97)</f>
        <v>0</v>
      </c>
      <c r="H49" s="168"/>
      <c r="I49" s="168">
        <f>SUM(I50:I97)</f>
        <v>0</v>
      </c>
      <c r="J49" s="168"/>
      <c r="K49" s="168">
        <f>SUM(K50:K97)</f>
        <v>0</v>
      </c>
      <c r="L49" s="168"/>
      <c r="M49" s="168">
        <f>SUM(M50:M97)</f>
        <v>0</v>
      </c>
      <c r="N49" s="167"/>
      <c r="O49" s="167">
        <f>SUM(O50:O97)</f>
        <v>0.02</v>
      </c>
      <c r="P49" s="167"/>
      <c r="Q49" s="167">
        <f>SUM(Q50:Q97)</f>
        <v>0</v>
      </c>
      <c r="R49" s="168"/>
      <c r="S49" s="168"/>
      <c r="T49" s="169"/>
      <c r="U49" s="163"/>
      <c r="V49" s="163">
        <f>SUM(V50:V97)</f>
        <v>0</v>
      </c>
      <c r="W49" s="163"/>
      <c r="X49" s="163"/>
      <c r="AG49" t="s">
        <v>180</v>
      </c>
    </row>
    <row r="50" spans="1:60" outlineLevel="1" x14ac:dyDescent="0.2">
      <c r="A50" s="174">
        <v>17</v>
      </c>
      <c r="B50" s="175" t="s">
        <v>530</v>
      </c>
      <c r="C50" s="185" t="s">
        <v>531</v>
      </c>
      <c r="D50" s="176" t="s">
        <v>242</v>
      </c>
      <c r="E50" s="177">
        <v>0.02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193</v>
      </c>
      <c r="T50" s="180" t="s">
        <v>185</v>
      </c>
      <c r="U50" s="158">
        <v>0</v>
      </c>
      <c r="V50" s="158">
        <f>ROUND(E50*U50,2)</f>
        <v>0</v>
      </c>
      <c r="W50" s="158"/>
      <c r="X50" s="158" t="s">
        <v>211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/>
      <c r="D51" s="267"/>
      <c r="E51" s="267"/>
      <c r="F51" s="267"/>
      <c r="G51" s="26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18</v>
      </c>
      <c r="B52" s="175" t="s">
        <v>532</v>
      </c>
      <c r="C52" s="185" t="s">
        <v>533</v>
      </c>
      <c r="D52" s="176" t="s">
        <v>444</v>
      </c>
      <c r="E52" s="177">
        <v>35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4.2000000000000002E-4</v>
      </c>
      <c r="O52" s="177">
        <f>ROUND(E52*N52,2)</f>
        <v>0.01</v>
      </c>
      <c r="P52" s="177">
        <v>0</v>
      </c>
      <c r="Q52" s="177">
        <f>ROUND(E52*P52,2)</f>
        <v>0</v>
      </c>
      <c r="R52" s="179"/>
      <c r="S52" s="179" t="s">
        <v>193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 t="s">
        <v>534</v>
      </c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189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3" t="s">
        <v>347</v>
      </c>
      <c r="D54" s="254"/>
      <c r="E54" s="254"/>
      <c r="F54" s="254"/>
      <c r="G54" s="25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189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1" t="s">
        <v>535</v>
      </c>
      <c r="D55" s="189"/>
      <c r="E55" s="19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1" t="s">
        <v>536</v>
      </c>
      <c r="D56" s="189"/>
      <c r="E56" s="190">
        <v>35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214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1"/>
      <c r="D57" s="252"/>
      <c r="E57" s="252"/>
      <c r="F57" s="252"/>
      <c r="G57" s="252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19</v>
      </c>
      <c r="B58" s="175" t="s">
        <v>537</v>
      </c>
      <c r="C58" s="185" t="s">
        <v>538</v>
      </c>
      <c r="D58" s="176" t="s">
        <v>232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2.0000000000000002E-5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193</v>
      </c>
      <c r="T58" s="180" t="s">
        <v>185</v>
      </c>
      <c r="U58" s="158">
        <v>0</v>
      </c>
      <c r="V58" s="158">
        <f>ROUND(E58*U58,2)</f>
        <v>0</v>
      </c>
      <c r="W58" s="158"/>
      <c r="X58" s="158" t="s">
        <v>211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6"/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20</v>
      </c>
      <c r="B60" s="175" t="s">
        <v>539</v>
      </c>
      <c r="C60" s="185" t="s">
        <v>540</v>
      </c>
      <c r="D60" s="176" t="s">
        <v>232</v>
      </c>
      <c r="E60" s="177">
        <v>1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6.0000000000000002E-5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193</v>
      </c>
      <c r="T60" s="180" t="s">
        <v>185</v>
      </c>
      <c r="U60" s="158">
        <v>0</v>
      </c>
      <c r="V60" s="158">
        <f>ROUND(E60*U60,2)</f>
        <v>0</v>
      </c>
      <c r="W60" s="158"/>
      <c r="X60" s="158" t="s">
        <v>211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6"/>
      <c r="D61" s="267"/>
      <c r="E61" s="267"/>
      <c r="F61" s="267"/>
      <c r="G61" s="26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21</v>
      </c>
      <c r="B62" s="175" t="s">
        <v>541</v>
      </c>
      <c r="C62" s="185" t="s">
        <v>542</v>
      </c>
      <c r="D62" s="176" t="s">
        <v>232</v>
      </c>
      <c r="E62" s="177">
        <v>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2.0000000000000001E-4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193</v>
      </c>
      <c r="T62" s="180" t="s">
        <v>185</v>
      </c>
      <c r="U62" s="158">
        <v>0</v>
      </c>
      <c r="V62" s="158">
        <f>ROUND(E62*U62,2)</f>
        <v>0</v>
      </c>
      <c r="W62" s="158"/>
      <c r="X62" s="158" t="s">
        <v>211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6"/>
      <c r="D63" s="267"/>
      <c r="E63" s="267"/>
      <c r="F63" s="267"/>
      <c r="G63" s="26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4">
        <v>22</v>
      </c>
      <c r="B64" s="175" t="s">
        <v>543</v>
      </c>
      <c r="C64" s="185" t="s">
        <v>544</v>
      </c>
      <c r="D64" s="176" t="s">
        <v>444</v>
      </c>
      <c r="E64" s="177">
        <v>7.8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4.0000000000000003E-5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193</v>
      </c>
      <c r="T64" s="180" t="s">
        <v>185</v>
      </c>
      <c r="U64" s="158">
        <v>0</v>
      </c>
      <c r="V64" s="158">
        <f>ROUND(E64*U64,2)</f>
        <v>0</v>
      </c>
      <c r="W64" s="158"/>
      <c r="X64" s="158" t="s">
        <v>211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367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 t="s">
        <v>545</v>
      </c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189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1"/>
      <c r="D66" s="252"/>
      <c r="E66" s="252"/>
      <c r="F66" s="252"/>
      <c r="G66" s="252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23</v>
      </c>
      <c r="B67" s="175" t="s">
        <v>546</v>
      </c>
      <c r="C67" s="185" t="s">
        <v>547</v>
      </c>
      <c r="D67" s="176" t="s">
        <v>444</v>
      </c>
      <c r="E67" s="177">
        <v>21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193</v>
      </c>
      <c r="T67" s="180" t="s">
        <v>185</v>
      </c>
      <c r="U67" s="158">
        <v>0</v>
      </c>
      <c r="V67" s="158">
        <f>ROUND(E67*U67,2)</f>
        <v>0</v>
      </c>
      <c r="W67" s="158"/>
      <c r="X67" s="158" t="s">
        <v>211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367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 t="s">
        <v>548</v>
      </c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189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1"/>
      <c r="D69" s="252"/>
      <c r="E69" s="252"/>
      <c r="F69" s="252"/>
      <c r="G69" s="252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190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24</v>
      </c>
      <c r="B70" s="175" t="s">
        <v>549</v>
      </c>
      <c r="C70" s="185" t="s">
        <v>550</v>
      </c>
      <c r="D70" s="176" t="s">
        <v>232</v>
      </c>
      <c r="E70" s="177">
        <v>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193</v>
      </c>
      <c r="T70" s="180" t="s">
        <v>185</v>
      </c>
      <c r="U70" s="158">
        <v>0</v>
      </c>
      <c r="V70" s="158">
        <f>ROUND(E70*U70,2)</f>
        <v>0</v>
      </c>
      <c r="W70" s="158"/>
      <c r="X70" s="158" t="s">
        <v>211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367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66"/>
      <c r="D71" s="267"/>
      <c r="E71" s="267"/>
      <c r="F71" s="267"/>
      <c r="G71" s="26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25</v>
      </c>
      <c r="B72" s="175" t="s">
        <v>551</v>
      </c>
      <c r="C72" s="185" t="s">
        <v>552</v>
      </c>
      <c r="D72" s="176" t="s">
        <v>288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193</v>
      </c>
      <c r="T72" s="180" t="s">
        <v>185</v>
      </c>
      <c r="U72" s="158">
        <v>0</v>
      </c>
      <c r="V72" s="158">
        <f>ROUND(E72*U72,2)</f>
        <v>0</v>
      </c>
      <c r="W72" s="158"/>
      <c r="X72" s="158" t="s">
        <v>211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6"/>
      <c r="D73" s="267"/>
      <c r="E73" s="267"/>
      <c r="F73" s="267"/>
      <c r="G73" s="26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26</v>
      </c>
      <c r="B74" s="175" t="s">
        <v>553</v>
      </c>
      <c r="C74" s="185" t="s">
        <v>554</v>
      </c>
      <c r="D74" s="176" t="s">
        <v>232</v>
      </c>
      <c r="E74" s="177">
        <v>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1.8000000000000001E-4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193</v>
      </c>
      <c r="T74" s="180" t="s">
        <v>185</v>
      </c>
      <c r="U74" s="158">
        <v>0</v>
      </c>
      <c r="V74" s="158">
        <f>ROUND(E74*U74,2)</f>
        <v>0</v>
      </c>
      <c r="W74" s="158"/>
      <c r="X74" s="158" t="s">
        <v>211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 t="s">
        <v>555</v>
      </c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3" t="s">
        <v>556</v>
      </c>
      <c r="D76" s="254"/>
      <c r="E76" s="254"/>
      <c r="F76" s="254"/>
      <c r="G76" s="25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1"/>
      <c r="D77" s="252"/>
      <c r="E77" s="252"/>
      <c r="F77" s="252"/>
      <c r="G77" s="25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27</v>
      </c>
      <c r="B78" s="175" t="s">
        <v>557</v>
      </c>
      <c r="C78" s="185" t="s">
        <v>558</v>
      </c>
      <c r="D78" s="176" t="s">
        <v>232</v>
      </c>
      <c r="E78" s="177">
        <v>3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1.7000000000000001E-4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193</v>
      </c>
      <c r="T78" s="180" t="s">
        <v>185</v>
      </c>
      <c r="U78" s="158">
        <v>0</v>
      </c>
      <c r="V78" s="158">
        <f>ROUND(E78*U78,2)</f>
        <v>0</v>
      </c>
      <c r="W78" s="158"/>
      <c r="X78" s="158" t="s">
        <v>211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/>
      <c r="D79" s="267"/>
      <c r="E79" s="267"/>
      <c r="F79" s="267"/>
      <c r="G79" s="26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28</v>
      </c>
      <c r="B80" s="175" t="s">
        <v>559</v>
      </c>
      <c r="C80" s="185" t="s">
        <v>560</v>
      </c>
      <c r="D80" s="176" t="s">
        <v>232</v>
      </c>
      <c r="E80" s="177">
        <v>3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193</v>
      </c>
      <c r="T80" s="180" t="s">
        <v>185</v>
      </c>
      <c r="U80" s="158">
        <v>0</v>
      </c>
      <c r="V80" s="158">
        <f>ROUND(E80*U80,2)</f>
        <v>0</v>
      </c>
      <c r="W80" s="158"/>
      <c r="X80" s="158" t="s">
        <v>211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367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6"/>
      <c r="D81" s="267"/>
      <c r="E81" s="267"/>
      <c r="F81" s="267"/>
      <c r="G81" s="26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29</v>
      </c>
      <c r="B82" s="175" t="s">
        <v>561</v>
      </c>
      <c r="C82" s="185" t="s">
        <v>562</v>
      </c>
      <c r="D82" s="176" t="s">
        <v>444</v>
      </c>
      <c r="E82" s="177">
        <v>35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193</v>
      </c>
      <c r="T82" s="180" t="s">
        <v>185</v>
      </c>
      <c r="U82" s="158">
        <v>0</v>
      </c>
      <c r="V82" s="158">
        <f>ROUND(E82*U82,2)</f>
        <v>0</v>
      </c>
      <c r="W82" s="158"/>
      <c r="X82" s="158" t="s">
        <v>211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367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 t="s">
        <v>563</v>
      </c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189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1"/>
      <c r="D84" s="252"/>
      <c r="E84" s="252"/>
      <c r="F84" s="252"/>
      <c r="G84" s="252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190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30</v>
      </c>
      <c r="B85" s="175" t="s">
        <v>564</v>
      </c>
      <c r="C85" s="185" t="s">
        <v>565</v>
      </c>
      <c r="D85" s="176" t="s">
        <v>444</v>
      </c>
      <c r="E85" s="177">
        <v>35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1.0000000000000001E-5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193</v>
      </c>
      <c r="T85" s="180" t="s">
        <v>185</v>
      </c>
      <c r="U85" s="158">
        <v>0</v>
      </c>
      <c r="V85" s="158">
        <f>ROUND(E85*U85,2)</f>
        <v>0</v>
      </c>
      <c r="W85" s="158"/>
      <c r="X85" s="158" t="s">
        <v>211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367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 t="s">
        <v>566</v>
      </c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189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1"/>
      <c r="D87" s="252"/>
      <c r="E87" s="252"/>
      <c r="F87" s="252"/>
      <c r="G87" s="252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31</v>
      </c>
      <c r="B88" s="175" t="s">
        <v>567</v>
      </c>
      <c r="C88" s="185" t="s">
        <v>568</v>
      </c>
      <c r="D88" s="176" t="s">
        <v>302</v>
      </c>
      <c r="E88" s="177">
        <v>20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2.9999999999999997E-4</v>
      </c>
      <c r="O88" s="177">
        <f>ROUND(E88*N88,2)</f>
        <v>0.01</v>
      </c>
      <c r="P88" s="177">
        <v>0</v>
      </c>
      <c r="Q88" s="177">
        <f>ROUND(E88*P88,2)</f>
        <v>0</v>
      </c>
      <c r="R88" s="179"/>
      <c r="S88" s="179" t="s">
        <v>193</v>
      </c>
      <c r="T88" s="180" t="s">
        <v>185</v>
      </c>
      <c r="U88" s="158">
        <v>0</v>
      </c>
      <c r="V88" s="158">
        <f>ROUND(E88*U88,2)</f>
        <v>0</v>
      </c>
      <c r="W88" s="158"/>
      <c r="X88" s="158" t="s">
        <v>211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367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66"/>
      <c r="D89" s="267"/>
      <c r="E89" s="267"/>
      <c r="F89" s="267"/>
      <c r="G89" s="26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32</v>
      </c>
      <c r="B90" s="175" t="s">
        <v>569</v>
      </c>
      <c r="C90" s="185" t="s">
        <v>570</v>
      </c>
      <c r="D90" s="176" t="s">
        <v>288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193</v>
      </c>
      <c r="T90" s="180" t="s">
        <v>185</v>
      </c>
      <c r="U90" s="158">
        <v>0</v>
      </c>
      <c r="V90" s="158">
        <f>ROUND(E90*U90,2)</f>
        <v>0</v>
      </c>
      <c r="W90" s="158"/>
      <c r="X90" s="158" t="s">
        <v>211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6"/>
      <c r="D91" s="267"/>
      <c r="E91" s="267"/>
      <c r="F91" s="267"/>
      <c r="G91" s="26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4">
        <v>33</v>
      </c>
      <c r="B92" s="175" t="s">
        <v>571</v>
      </c>
      <c r="C92" s="185" t="s">
        <v>572</v>
      </c>
      <c r="D92" s="176" t="s">
        <v>302</v>
      </c>
      <c r="E92" s="177">
        <v>10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184</v>
      </c>
      <c r="T92" s="180" t="s">
        <v>185</v>
      </c>
      <c r="U92" s="158">
        <v>0</v>
      </c>
      <c r="V92" s="158">
        <f>ROUND(E92*U92,2)</f>
        <v>0</v>
      </c>
      <c r="W92" s="158"/>
      <c r="X92" s="158" t="s">
        <v>211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367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66"/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34</v>
      </c>
      <c r="B94" s="175" t="s">
        <v>573</v>
      </c>
      <c r="C94" s="185" t="s">
        <v>574</v>
      </c>
      <c r="D94" s="176" t="s">
        <v>288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184</v>
      </c>
      <c r="T94" s="180" t="s">
        <v>185</v>
      </c>
      <c r="U94" s="158">
        <v>0</v>
      </c>
      <c r="V94" s="158">
        <f>ROUND(E94*U94,2)</f>
        <v>0</v>
      </c>
      <c r="W94" s="158"/>
      <c r="X94" s="158" t="s">
        <v>211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367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66"/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4">
        <v>35</v>
      </c>
      <c r="B96" s="175" t="s">
        <v>575</v>
      </c>
      <c r="C96" s="185" t="s">
        <v>576</v>
      </c>
      <c r="D96" s="176" t="s">
        <v>444</v>
      </c>
      <c r="E96" s="177">
        <v>21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6.9999999999999994E-5</v>
      </c>
      <c r="O96" s="177">
        <f>ROUND(E96*N96,2)</f>
        <v>0</v>
      </c>
      <c r="P96" s="177">
        <v>0</v>
      </c>
      <c r="Q96" s="177">
        <f>ROUND(E96*P96,2)</f>
        <v>0</v>
      </c>
      <c r="R96" s="179" t="s">
        <v>257</v>
      </c>
      <c r="S96" s="179" t="s">
        <v>193</v>
      </c>
      <c r="T96" s="180" t="s">
        <v>185</v>
      </c>
      <c r="U96" s="158">
        <v>0</v>
      </c>
      <c r="V96" s="158">
        <f>ROUND(E96*U96,2)</f>
        <v>0</v>
      </c>
      <c r="W96" s="158"/>
      <c r="X96" s="158" t="s">
        <v>258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66"/>
      <c r="D97" s="267"/>
      <c r="E97" s="267"/>
      <c r="F97" s="267"/>
      <c r="G97" s="26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4" t="s">
        <v>179</v>
      </c>
      <c r="B98" s="165" t="s">
        <v>101</v>
      </c>
      <c r="C98" s="184" t="s">
        <v>102</v>
      </c>
      <c r="D98" s="166"/>
      <c r="E98" s="167"/>
      <c r="F98" s="168"/>
      <c r="G98" s="168">
        <f>SUMIF(AG99:AG102,"&lt;&gt;NOR",G99:G102)</f>
        <v>0</v>
      </c>
      <c r="H98" s="168"/>
      <c r="I98" s="168">
        <f>SUM(I99:I102)</f>
        <v>0</v>
      </c>
      <c r="J98" s="168"/>
      <c r="K98" s="168">
        <f>SUM(K99:K102)</f>
        <v>0</v>
      </c>
      <c r="L98" s="168"/>
      <c r="M98" s="168">
        <f>SUM(M99:M102)</f>
        <v>0</v>
      </c>
      <c r="N98" s="167"/>
      <c r="O98" s="167">
        <f>SUM(O99:O102)</f>
        <v>0</v>
      </c>
      <c r="P98" s="167"/>
      <c r="Q98" s="167">
        <f>SUM(Q99:Q102)</f>
        <v>0</v>
      </c>
      <c r="R98" s="168"/>
      <c r="S98" s="168"/>
      <c r="T98" s="169"/>
      <c r="U98" s="163"/>
      <c r="V98" s="163">
        <f>SUM(V99:V102)</f>
        <v>0</v>
      </c>
      <c r="W98" s="163"/>
      <c r="X98" s="163"/>
      <c r="AG98" t="s">
        <v>180</v>
      </c>
    </row>
    <row r="99" spans="1:60" outlineLevel="1" x14ac:dyDescent="0.2">
      <c r="A99" s="174">
        <v>36</v>
      </c>
      <c r="B99" s="175" t="s">
        <v>578</v>
      </c>
      <c r="C99" s="185" t="s">
        <v>579</v>
      </c>
      <c r="D99" s="176" t="s">
        <v>580</v>
      </c>
      <c r="E99" s="177">
        <v>6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2.4000000000000001E-4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193</v>
      </c>
      <c r="T99" s="180" t="s">
        <v>185</v>
      </c>
      <c r="U99" s="158">
        <v>0</v>
      </c>
      <c r="V99" s="158">
        <f>ROUND(E99*U99,2)</f>
        <v>0</v>
      </c>
      <c r="W99" s="158"/>
      <c r="X99" s="158" t="s">
        <v>211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367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66"/>
      <c r="D100" s="267"/>
      <c r="E100" s="267"/>
      <c r="F100" s="267"/>
      <c r="G100" s="26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4">
        <v>37</v>
      </c>
      <c r="B101" s="175" t="s">
        <v>581</v>
      </c>
      <c r="C101" s="185" t="s">
        <v>582</v>
      </c>
      <c r="D101" s="176" t="s">
        <v>288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4.0000000000000003E-5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193</v>
      </c>
      <c r="T101" s="180" t="s">
        <v>185</v>
      </c>
      <c r="U101" s="158">
        <v>0</v>
      </c>
      <c r="V101" s="158">
        <f>ROUND(E101*U101,2)</f>
        <v>0</v>
      </c>
      <c r="W101" s="158"/>
      <c r="X101" s="158" t="s">
        <v>211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367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6"/>
      <c r="D102" s="267"/>
      <c r="E102" s="267"/>
      <c r="F102" s="267"/>
      <c r="G102" s="26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3"/>
      <c r="B103" s="4"/>
      <c r="C103" s="186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166</v>
      </c>
    </row>
    <row r="104" spans="1:60" x14ac:dyDescent="0.2">
      <c r="A104" s="150"/>
      <c r="B104" s="151" t="s">
        <v>29</v>
      </c>
      <c r="C104" s="187"/>
      <c r="D104" s="152"/>
      <c r="E104" s="153"/>
      <c r="F104" s="153"/>
      <c r="G104" s="183">
        <f>G8+G11+G49+G98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207</v>
      </c>
    </row>
    <row r="105" spans="1:60" x14ac:dyDescent="0.2">
      <c r="C105" s="188"/>
      <c r="D105" s="10"/>
      <c r="AG105" t="s">
        <v>208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56">
    <mergeCell ref="C23:G23"/>
    <mergeCell ref="A1:G1"/>
    <mergeCell ref="C2:G2"/>
    <mergeCell ref="C3:G3"/>
    <mergeCell ref="C4:G4"/>
    <mergeCell ref="C10:G10"/>
    <mergeCell ref="C13:G13"/>
    <mergeCell ref="C15:G15"/>
    <mergeCell ref="C17:G17"/>
    <mergeCell ref="C18:G18"/>
    <mergeCell ref="C20:G20"/>
    <mergeCell ref="C21:G21"/>
    <mergeCell ref="C42:G42"/>
    <mergeCell ref="C24:G24"/>
    <mergeCell ref="C26:G26"/>
    <mergeCell ref="C27:G27"/>
    <mergeCell ref="C29:G29"/>
    <mergeCell ref="C30:G30"/>
    <mergeCell ref="C32:G32"/>
    <mergeCell ref="C33:G33"/>
    <mergeCell ref="C34:G34"/>
    <mergeCell ref="C36:G36"/>
    <mergeCell ref="C38:G38"/>
    <mergeCell ref="C40:G40"/>
    <mergeCell ref="C66:G66"/>
    <mergeCell ref="C44:G44"/>
    <mergeCell ref="C46:G46"/>
    <mergeCell ref="C48:G48"/>
    <mergeCell ref="C51:G51"/>
    <mergeCell ref="C53:G53"/>
    <mergeCell ref="C54:G54"/>
    <mergeCell ref="C57:G57"/>
    <mergeCell ref="C59:G59"/>
    <mergeCell ref="C61:G61"/>
    <mergeCell ref="C63:G63"/>
    <mergeCell ref="C65:G65"/>
    <mergeCell ref="C86:G86"/>
    <mergeCell ref="C68:G68"/>
    <mergeCell ref="C69:G69"/>
    <mergeCell ref="C71:G71"/>
    <mergeCell ref="C73:G73"/>
    <mergeCell ref="C75:G75"/>
    <mergeCell ref="C76:G76"/>
    <mergeCell ref="C77:G77"/>
    <mergeCell ref="C79:G79"/>
    <mergeCell ref="C81:G81"/>
    <mergeCell ref="C83:G83"/>
    <mergeCell ref="C84:G84"/>
    <mergeCell ref="C100:G100"/>
    <mergeCell ref="C102:G102"/>
    <mergeCell ref="C87:G87"/>
    <mergeCell ref="C89:G89"/>
    <mergeCell ref="C91:G91"/>
    <mergeCell ref="C93:G93"/>
    <mergeCell ref="C95:G95"/>
    <mergeCell ref="C97:G9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54</v>
      </c>
      <c r="C4" s="259" t="s">
        <v>55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87</v>
      </c>
      <c r="C8" s="184" t="s">
        <v>88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583</v>
      </c>
      <c r="C9" s="185" t="s">
        <v>584</v>
      </c>
      <c r="D9" s="176" t="s">
        <v>288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2.0999999999999999E-3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211</v>
      </c>
      <c r="Y9" s="147"/>
      <c r="Z9" s="147"/>
      <c r="AA9" s="147"/>
      <c r="AB9" s="147"/>
      <c r="AC9" s="147"/>
      <c r="AD9" s="147"/>
      <c r="AE9" s="147"/>
      <c r="AF9" s="147"/>
      <c r="AG9" s="147" t="s">
        <v>496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/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179</v>
      </c>
      <c r="B11" s="165" t="s">
        <v>97</v>
      </c>
      <c r="C11" s="184" t="s">
        <v>98</v>
      </c>
      <c r="D11" s="166"/>
      <c r="E11" s="167"/>
      <c r="F11" s="168"/>
      <c r="G11" s="168">
        <f>SUMIF(AG12:AG29,"&lt;&gt;NOR",G12:G29)</f>
        <v>0</v>
      </c>
      <c r="H11" s="168"/>
      <c r="I11" s="168">
        <f>SUM(I12:I29)</f>
        <v>0</v>
      </c>
      <c r="J11" s="168"/>
      <c r="K11" s="168">
        <f>SUM(K12:K29)</f>
        <v>0</v>
      </c>
      <c r="L11" s="168"/>
      <c r="M11" s="168">
        <f>SUM(M12:M29)</f>
        <v>0</v>
      </c>
      <c r="N11" s="167"/>
      <c r="O11" s="167">
        <f>SUM(O12:O29)</f>
        <v>0.01</v>
      </c>
      <c r="P11" s="167"/>
      <c r="Q11" s="167">
        <f>SUM(Q12:Q29)</f>
        <v>0</v>
      </c>
      <c r="R11" s="168"/>
      <c r="S11" s="168"/>
      <c r="T11" s="169"/>
      <c r="U11" s="163"/>
      <c r="V11" s="163">
        <f>SUM(V12:V29)</f>
        <v>0</v>
      </c>
      <c r="W11" s="163"/>
      <c r="X11" s="163"/>
      <c r="AG11" t="s">
        <v>180</v>
      </c>
    </row>
    <row r="12" spans="1:60" outlineLevel="1" x14ac:dyDescent="0.2">
      <c r="A12" s="174">
        <v>2</v>
      </c>
      <c r="B12" s="175" t="s">
        <v>497</v>
      </c>
      <c r="C12" s="185" t="s">
        <v>585</v>
      </c>
      <c r="D12" s="176" t="s">
        <v>232</v>
      </c>
      <c r="E12" s="177">
        <v>2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4.7699999999999999E-3</v>
      </c>
      <c r="O12" s="177">
        <f>ROUND(E12*N12,2)</f>
        <v>0.01</v>
      </c>
      <c r="P12" s="177">
        <v>0</v>
      </c>
      <c r="Q12" s="177">
        <f>ROUND(E12*P12,2)</f>
        <v>0</v>
      </c>
      <c r="R12" s="179"/>
      <c r="S12" s="179" t="s">
        <v>193</v>
      </c>
      <c r="T12" s="180" t="s">
        <v>185</v>
      </c>
      <c r="U12" s="158">
        <v>0</v>
      </c>
      <c r="V12" s="158">
        <f>ROUND(E12*U12,2)</f>
        <v>0</v>
      </c>
      <c r="W12" s="158"/>
      <c r="X12" s="158" t="s">
        <v>211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367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/>
      <c r="D13" s="267"/>
      <c r="E13" s="267"/>
      <c r="F13" s="267"/>
      <c r="G13" s="26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4">
        <v>3</v>
      </c>
      <c r="B14" s="175" t="s">
        <v>586</v>
      </c>
      <c r="C14" s="185" t="s">
        <v>587</v>
      </c>
      <c r="D14" s="176" t="s">
        <v>232</v>
      </c>
      <c r="E14" s="177">
        <v>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193</v>
      </c>
      <c r="T14" s="180" t="s">
        <v>185</v>
      </c>
      <c r="U14" s="158">
        <v>0</v>
      </c>
      <c r="V14" s="158">
        <f>ROUND(E14*U14,2)</f>
        <v>0</v>
      </c>
      <c r="W14" s="158"/>
      <c r="X14" s="158" t="s">
        <v>211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367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 t="s">
        <v>347</v>
      </c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1"/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4</v>
      </c>
      <c r="B17" s="175" t="s">
        <v>508</v>
      </c>
      <c r="C17" s="185" t="s">
        <v>509</v>
      </c>
      <c r="D17" s="176" t="s">
        <v>444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4.6999999999999999E-4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193</v>
      </c>
      <c r="T17" s="180" t="s">
        <v>185</v>
      </c>
      <c r="U17" s="158">
        <v>0</v>
      </c>
      <c r="V17" s="158">
        <f>ROUND(E17*U17,2)</f>
        <v>0</v>
      </c>
      <c r="W17" s="158"/>
      <c r="X17" s="158" t="s">
        <v>211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367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 t="s">
        <v>507</v>
      </c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189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1"/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5</v>
      </c>
      <c r="B20" s="175" t="s">
        <v>588</v>
      </c>
      <c r="C20" s="185" t="s">
        <v>589</v>
      </c>
      <c r="D20" s="176" t="s">
        <v>232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193</v>
      </c>
      <c r="T20" s="180" t="s">
        <v>185</v>
      </c>
      <c r="U20" s="158">
        <v>0</v>
      </c>
      <c r="V20" s="158">
        <f>ROUND(E20*U20,2)</f>
        <v>0</v>
      </c>
      <c r="W20" s="158"/>
      <c r="X20" s="158" t="s">
        <v>211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367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6"/>
      <c r="D21" s="267"/>
      <c r="E21" s="267"/>
      <c r="F21" s="267"/>
      <c r="G21" s="26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6</v>
      </c>
      <c r="B22" s="175" t="s">
        <v>518</v>
      </c>
      <c r="C22" s="185" t="s">
        <v>519</v>
      </c>
      <c r="D22" s="176" t="s">
        <v>232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193</v>
      </c>
      <c r="T22" s="180" t="s">
        <v>185</v>
      </c>
      <c r="U22" s="158">
        <v>0</v>
      </c>
      <c r="V22" s="158">
        <f>ROUND(E22*U22,2)</f>
        <v>0</v>
      </c>
      <c r="W22" s="158"/>
      <c r="X22" s="158" t="s">
        <v>211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367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6"/>
      <c r="D23" s="267"/>
      <c r="E23" s="267"/>
      <c r="F23" s="267"/>
      <c r="G23" s="26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7</v>
      </c>
      <c r="B24" s="175" t="s">
        <v>520</v>
      </c>
      <c r="C24" s="185" t="s">
        <v>590</v>
      </c>
      <c r="D24" s="176" t="s">
        <v>444</v>
      </c>
      <c r="E24" s="177">
        <v>2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193</v>
      </c>
      <c r="T24" s="180" t="s">
        <v>185</v>
      </c>
      <c r="U24" s="158">
        <v>0</v>
      </c>
      <c r="V24" s="158">
        <f>ROUND(E24*U24,2)</f>
        <v>0</v>
      </c>
      <c r="W24" s="158"/>
      <c r="X24" s="158" t="s">
        <v>211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6"/>
      <c r="D25" s="267"/>
      <c r="E25" s="267"/>
      <c r="F25" s="267"/>
      <c r="G25" s="26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8</v>
      </c>
      <c r="B26" s="175" t="s">
        <v>524</v>
      </c>
      <c r="C26" s="185" t="s">
        <v>525</v>
      </c>
      <c r="D26" s="176" t="s">
        <v>288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193</v>
      </c>
      <c r="T26" s="180" t="s">
        <v>185</v>
      </c>
      <c r="U26" s="158">
        <v>0</v>
      </c>
      <c r="V26" s="158">
        <f>ROUND(E26*U26,2)</f>
        <v>0</v>
      </c>
      <c r="W26" s="158"/>
      <c r="X26" s="158" t="s">
        <v>211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367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6"/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9</v>
      </c>
      <c r="B28" s="175" t="s">
        <v>591</v>
      </c>
      <c r="C28" s="185" t="s">
        <v>592</v>
      </c>
      <c r="D28" s="176" t="s">
        <v>288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2.0999999999999999E-3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184</v>
      </c>
      <c r="T28" s="180" t="s">
        <v>185</v>
      </c>
      <c r="U28" s="158">
        <v>0</v>
      </c>
      <c r="V28" s="158">
        <f>ROUND(E28*U28,2)</f>
        <v>0</v>
      </c>
      <c r="W28" s="158"/>
      <c r="X28" s="158" t="s">
        <v>211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6"/>
      <c r="D29" s="267"/>
      <c r="E29" s="267"/>
      <c r="F29" s="267"/>
      <c r="G29" s="26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179</v>
      </c>
      <c r="B30" s="165" t="s">
        <v>99</v>
      </c>
      <c r="C30" s="184" t="s">
        <v>100</v>
      </c>
      <c r="D30" s="166"/>
      <c r="E30" s="167"/>
      <c r="F30" s="168"/>
      <c r="G30" s="168">
        <f>SUMIF(AG31:AG55,"&lt;&gt;NOR",G31:G55)</f>
        <v>0</v>
      </c>
      <c r="H30" s="168"/>
      <c r="I30" s="168">
        <f>SUM(I31:I55)</f>
        <v>0</v>
      </c>
      <c r="J30" s="168"/>
      <c r="K30" s="168">
        <f>SUM(K31:K55)</f>
        <v>0</v>
      </c>
      <c r="L30" s="168"/>
      <c r="M30" s="168">
        <f>SUM(M31:M55)</f>
        <v>0</v>
      </c>
      <c r="N30" s="167"/>
      <c r="O30" s="167">
        <f>SUM(O31:O55)</f>
        <v>0</v>
      </c>
      <c r="P30" s="167"/>
      <c r="Q30" s="167">
        <f>SUM(Q31:Q55)</f>
        <v>0</v>
      </c>
      <c r="R30" s="168"/>
      <c r="S30" s="168"/>
      <c r="T30" s="169"/>
      <c r="U30" s="163"/>
      <c r="V30" s="163">
        <f>SUM(V31:V55)</f>
        <v>0</v>
      </c>
      <c r="W30" s="163"/>
      <c r="X30" s="163"/>
      <c r="AG30" t="s">
        <v>180</v>
      </c>
    </row>
    <row r="31" spans="1:60" outlineLevel="1" x14ac:dyDescent="0.2">
      <c r="A31" s="174">
        <v>10</v>
      </c>
      <c r="B31" s="175" t="s">
        <v>593</v>
      </c>
      <c r="C31" s="185" t="s">
        <v>594</v>
      </c>
      <c r="D31" s="176" t="s">
        <v>232</v>
      </c>
      <c r="E31" s="177">
        <v>3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1E-4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193</v>
      </c>
      <c r="T31" s="180" t="s">
        <v>185</v>
      </c>
      <c r="U31" s="158">
        <v>0</v>
      </c>
      <c r="V31" s="158">
        <f>ROUND(E31*U31,2)</f>
        <v>0</v>
      </c>
      <c r="W31" s="158"/>
      <c r="X31" s="158" t="s">
        <v>211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6"/>
      <c r="D32" s="267"/>
      <c r="E32" s="267"/>
      <c r="F32" s="267"/>
      <c r="G32" s="26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11</v>
      </c>
      <c r="B33" s="175" t="s">
        <v>532</v>
      </c>
      <c r="C33" s="185" t="s">
        <v>533</v>
      </c>
      <c r="D33" s="176" t="s">
        <v>444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4.2000000000000002E-4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193</v>
      </c>
      <c r="T33" s="180" t="s">
        <v>185</v>
      </c>
      <c r="U33" s="158">
        <v>0</v>
      </c>
      <c r="V33" s="158">
        <f>ROUND(E33*U33,2)</f>
        <v>0</v>
      </c>
      <c r="W33" s="158"/>
      <c r="X33" s="158" t="s">
        <v>211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367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 t="s">
        <v>534</v>
      </c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189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3" t="s">
        <v>347</v>
      </c>
      <c r="D35" s="254"/>
      <c r="E35" s="254"/>
      <c r="F35" s="254"/>
      <c r="G35" s="25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189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1"/>
      <c r="D36" s="252"/>
      <c r="E36" s="252"/>
      <c r="F36" s="252"/>
      <c r="G36" s="25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12</v>
      </c>
      <c r="B37" s="175" t="s">
        <v>543</v>
      </c>
      <c r="C37" s="185" t="s">
        <v>544</v>
      </c>
      <c r="D37" s="176" t="s">
        <v>444</v>
      </c>
      <c r="E37" s="177">
        <v>2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4.0000000000000003E-5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193</v>
      </c>
      <c r="T37" s="180" t="s">
        <v>185</v>
      </c>
      <c r="U37" s="158">
        <v>0</v>
      </c>
      <c r="V37" s="158">
        <f>ROUND(E37*U37,2)</f>
        <v>0</v>
      </c>
      <c r="W37" s="158"/>
      <c r="X37" s="158" t="s">
        <v>211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367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545</v>
      </c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189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1"/>
      <c r="D39" s="252"/>
      <c r="E39" s="252"/>
      <c r="F39" s="252"/>
      <c r="G39" s="25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13</v>
      </c>
      <c r="B40" s="175" t="s">
        <v>549</v>
      </c>
      <c r="C40" s="185" t="s">
        <v>550</v>
      </c>
      <c r="D40" s="176" t="s">
        <v>232</v>
      </c>
      <c r="E40" s="177">
        <v>5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193</v>
      </c>
      <c r="T40" s="180" t="s">
        <v>185</v>
      </c>
      <c r="U40" s="158">
        <v>0</v>
      </c>
      <c r="V40" s="158">
        <f>ROUND(E40*U40,2)</f>
        <v>0</v>
      </c>
      <c r="W40" s="158"/>
      <c r="X40" s="158" t="s">
        <v>211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367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6"/>
      <c r="D41" s="267"/>
      <c r="E41" s="267"/>
      <c r="F41" s="267"/>
      <c r="G41" s="26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14</v>
      </c>
      <c r="B42" s="175" t="s">
        <v>553</v>
      </c>
      <c r="C42" s="185" t="s">
        <v>554</v>
      </c>
      <c r="D42" s="176" t="s">
        <v>232</v>
      </c>
      <c r="E42" s="177">
        <v>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1.8000000000000001E-4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193</v>
      </c>
      <c r="T42" s="180" t="s">
        <v>185</v>
      </c>
      <c r="U42" s="158">
        <v>0</v>
      </c>
      <c r="V42" s="158">
        <f>ROUND(E42*U42,2)</f>
        <v>0</v>
      </c>
      <c r="W42" s="158"/>
      <c r="X42" s="158" t="s">
        <v>211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367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 t="s">
        <v>555</v>
      </c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189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3" t="s">
        <v>556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1"/>
      <c r="D45" s="252"/>
      <c r="E45" s="252"/>
      <c r="F45" s="252"/>
      <c r="G45" s="25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15</v>
      </c>
      <c r="B46" s="175" t="s">
        <v>561</v>
      </c>
      <c r="C46" s="185" t="s">
        <v>562</v>
      </c>
      <c r="D46" s="176" t="s">
        <v>444</v>
      </c>
      <c r="E46" s="177">
        <v>10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193</v>
      </c>
      <c r="T46" s="180" t="s">
        <v>185</v>
      </c>
      <c r="U46" s="158">
        <v>0</v>
      </c>
      <c r="V46" s="158">
        <f>ROUND(E46*U46,2)</f>
        <v>0</v>
      </c>
      <c r="W46" s="158"/>
      <c r="X46" s="158" t="s">
        <v>211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 t="s">
        <v>563</v>
      </c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189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1"/>
      <c r="D48" s="252"/>
      <c r="E48" s="252"/>
      <c r="F48" s="252"/>
      <c r="G48" s="252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16</v>
      </c>
      <c r="B49" s="175" t="s">
        <v>564</v>
      </c>
      <c r="C49" s="185" t="s">
        <v>565</v>
      </c>
      <c r="D49" s="176" t="s">
        <v>444</v>
      </c>
      <c r="E49" s="177">
        <v>10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1.0000000000000001E-5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193</v>
      </c>
      <c r="T49" s="180" t="s">
        <v>185</v>
      </c>
      <c r="U49" s="158">
        <v>0</v>
      </c>
      <c r="V49" s="158">
        <f>ROUND(E49*U49,2)</f>
        <v>0</v>
      </c>
      <c r="W49" s="158"/>
      <c r="X49" s="158" t="s">
        <v>211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367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 t="s">
        <v>566</v>
      </c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1"/>
      <c r="D51" s="252"/>
      <c r="E51" s="252"/>
      <c r="F51" s="252"/>
      <c r="G51" s="25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17</v>
      </c>
      <c r="B52" s="175" t="s">
        <v>569</v>
      </c>
      <c r="C52" s="185" t="s">
        <v>595</v>
      </c>
      <c r="D52" s="176" t="s">
        <v>288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193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/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18</v>
      </c>
      <c r="B54" s="175" t="s">
        <v>596</v>
      </c>
      <c r="C54" s="185" t="s">
        <v>597</v>
      </c>
      <c r="D54" s="176" t="s">
        <v>288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184</v>
      </c>
      <c r="T54" s="180" t="s">
        <v>185</v>
      </c>
      <c r="U54" s="158">
        <v>0</v>
      </c>
      <c r="V54" s="158">
        <f>ROUND(E54*U54,2)</f>
        <v>0</v>
      </c>
      <c r="W54" s="158"/>
      <c r="X54" s="158" t="s">
        <v>211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6"/>
      <c r="D55" s="267"/>
      <c r="E55" s="267"/>
      <c r="F55" s="267"/>
      <c r="G55" s="26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4" t="s">
        <v>179</v>
      </c>
      <c r="B56" s="165" t="s">
        <v>101</v>
      </c>
      <c r="C56" s="184" t="s">
        <v>102</v>
      </c>
      <c r="D56" s="166"/>
      <c r="E56" s="167"/>
      <c r="F56" s="168"/>
      <c r="G56" s="168">
        <f>SUMIF(AG57:AG70,"&lt;&gt;NOR",G57:G70)</f>
        <v>0</v>
      </c>
      <c r="H56" s="168"/>
      <c r="I56" s="168">
        <f>SUM(I57:I70)</f>
        <v>0</v>
      </c>
      <c r="J56" s="168"/>
      <c r="K56" s="168">
        <f>SUM(K57:K70)</f>
        <v>0</v>
      </c>
      <c r="L56" s="168"/>
      <c r="M56" s="168">
        <f>SUM(M57:M70)</f>
        <v>0</v>
      </c>
      <c r="N56" s="167"/>
      <c r="O56" s="167">
        <f>SUM(O57:O70)</f>
        <v>0</v>
      </c>
      <c r="P56" s="167"/>
      <c r="Q56" s="167">
        <f>SUM(Q57:Q70)</f>
        <v>0.09</v>
      </c>
      <c r="R56" s="168"/>
      <c r="S56" s="168"/>
      <c r="T56" s="169"/>
      <c r="U56" s="163"/>
      <c r="V56" s="163">
        <f>SUM(V57:V70)</f>
        <v>0</v>
      </c>
      <c r="W56" s="163"/>
      <c r="X56" s="163"/>
      <c r="AG56" t="s">
        <v>180</v>
      </c>
    </row>
    <row r="57" spans="1:60" outlineLevel="1" x14ac:dyDescent="0.2">
      <c r="A57" s="174">
        <v>19</v>
      </c>
      <c r="B57" s="175" t="s">
        <v>598</v>
      </c>
      <c r="C57" s="185" t="s">
        <v>599</v>
      </c>
      <c r="D57" s="176" t="s">
        <v>232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3.0000000000000001E-5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193</v>
      </c>
      <c r="T57" s="180" t="s">
        <v>185</v>
      </c>
      <c r="U57" s="158">
        <v>0</v>
      </c>
      <c r="V57" s="158">
        <f>ROUND(E57*U57,2)</f>
        <v>0</v>
      </c>
      <c r="W57" s="158"/>
      <c r="X57" s="158" t="s">
        <v>211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367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6"/>
      <c r="D58" s="267"/>
      <c r="E58" s="267"/>
      <c r="F58" s="267"/>
      <c r="G58" s="26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190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20</v>
      </c>
      <c r="B59" s="175" t="s">
        <v>600</v>
      </c>
      <c r="C59" s="185" t="s">
        <v>601</v>
      </c>
      <c r="D59" s="176" t="s">
        <v>302</v>
      </c>
      <c r="E59" s="177">
        <v>2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4.3929999999999997E-2</v>
      </c>
      <c r="Q59" s="177">
        <f>ROUND(E59*P59,2)</f>
        <v>0.09</v>
      </c>
      <c r="R59" s="179"/>
      <c r="S59" s="179" t="s">
        <v>193</v>
      </c>
      <c r="T59" s="180" t="s">
        <v>185</v>
      </c>
      <c r="U59" s="158">
        <v>0</v>
      </c>
      <c r="V59" s="158">
        <f>ROUND(E59*U59,2)</f>
        <v>0</v>
      </c>
      <c r="W59" s="158"/>
      <c r="X59" s="158" t="s">
        <v>211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367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66"/>
      <c r="D60" s="267"/>
      <c r="E60" s="267"/>
      <c r="F60" s="267"/>
      <c r="G60" s="26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21</v>
      </c>
      <c r="B61" s="175" t="s">
        <v>602</v>
      </c>
      <c r="C61" s="185" t="s">
        <v>603</v>
      </c>
      <c r="D61" s="176" t="s">
        <v>232</v>
      </c>
      <c r="E61" s="177">
        <v>3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4.8999999999999998E-4</v>
      </c>
      <c r="Q61" s="177">
        <f>ROUND(E61*P61,2)</f>
        <v>0</v>
      </c>
      <c r="R61" s="179"/>
      <c r="S61" s="179" t="s">
        <v>193</v>
      </c>
      <c r="T61" s="180" t="s">
        <v>185</v>
      </c>
      <c r="U61" s="158">
        <v>0</v>
      </c>
      <c r="V61" s="158">
        <f>ROUND(E61*U61,2)</f>
        <v>0</v>
      </c>
      <c r="W61" s="158"/>
      <c r="X61" s="158" t="s">
        <v>211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367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6"/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22</v>
      </c>
      <c r="B63" s="175" t="s">
        <v>578</v>
      </c>
      <c r="C63" s="185" t="s">
        <v>604</v>
      </c>
      <c r="D63" s="176" t="s">
        <v>302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2.4000000000000001E-4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193</v>
      </c>
      <c r="T63" s="180" t="s">
        <v>185</v>
      </c>
      <c r="U63" s="158">
        <v>0</v>
      </c>
      <c r="V63" s="158">
        <f>ROUND(E63*U63,2)</f>
        <v>0</v>
      </c>
      <c r="W63" s="158"/>
      <c r="X63" s="158" t="s">
        <v>211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367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6"/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23</v>
      </c>
      <c r="B65" s="175" t="s">
        <v>605</v>
      </c>
      <c r="C65" s="185" t="s">
        <v>606</v>
      </c>
      <c r="D65" s="176" t="s">
        <v>288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193</v>
      </c>
      <c r="T65" s="180" t="s">
        <v>185</v>
      </c>
      <c r="U65" s="158">
        <v>0</v>
      </c>
      <c r="V65" s="158">
        <f>ROUND(E65*U65,2)</f>
        <v>0</v>
      </c>
      <c r="W65" s="158"/>
      <c r="X65" s="158" t="s">
        <v>211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367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6"/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24</v>
      </c>
      <c r="B67" s="175" t="s">
        <v>607</v>
      </c>
      <c r="C67" s="185" t="s">
        <v>608</v>
      </c>
      <c r="D67" s="176" t="s">
        <v>288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184</v>
      </c>
      <c r="T67" s="180" t="s">
        <v>185</v>
      </c>
      <c r="U67" s="158">
        <v>0</v>
      </c>
      <c r="V67" s="158">
        <f>ROUND(E67*U67,2)</f>
        <v>0</v>
      </c>
      <c r="W67" s="158"/>
      <c r="X67" s="158" t="s">
        <v>211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367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6"/>
      <c r="D68" s="267"/>
      <c r="E68" s="267"/>
      <c r="F68" s="267"/>
      <c r="G68" s="26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25</v>
      </c>
      <c r="B69" s="175" t="s">
        <v>609</v>
      </c>
      <c r="C69" s="185" t="s">
        <v>610</v>
      </c>
      <c r="D69" s="176" t="s">
        <v>288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184</v>
      </c>
      <c r="T69" s="180" t="s">
        <v>185</v>
      </c>
      <c r="U69" s="158">
        <v>0</v>
      </c>
      <c r="V69" s="158">
        <f>ROUND(E69*U69,2)</f>
        <v>0</v>
      </c>
      <c r="W69" s="158"/>
      <c r="X69" s="158" t="s">
        <v>211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66"/>
      <c r="D70" s="267"/>
      <c r="E70" s="267"/>
      <c r="F70" s="267"/>
      <c r="G70" s="26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166</v>
      </c>
    </row>
    <row r="72" spans="1:60" x14ac:dyDescent="0.2">
      <c r="A72" s="150"/>
      <c r="B72" s="151" t="s">
        <v>29</v>
      </c>
      <c r="C72" s="187"/>
      <c r="D72" s="152"/>
      <c r="E72" s="153"/>
      <c r="F72" s="153"/>
      <c r="G72" s="183">
        <f>G8+G11+G30+G56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207</v>
      </c>
    </row>
    <row r="73" spans="1:60" x14ac:dyDescent="0.2">
      <c r="C73" s="188"/>
      <c r="D73" s="10"/>
      <c r="AG73" t="s">
        <v>208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38">
    <mergeCell ref="C13:G13"/>
    <mergeCell ref="A1:G1"/>
    <mergeCell ref="C2:G2"/>
    <mergeCell ref="C3:G3"/>
    <mergeCell ref="C4:G4"/>
    <mergeCell ref="C10:G10"/>
    <mergeCell ref="C35:G35"/>
    <mergeCell ref="C15:G15"/>
    <mergeCell ref="C16:G16"/>
    <mergeCell ref="C18:G18"/>
    <mergeCell ref="C19:G19"/>
    <mergeCell ref="C21:G21"/>
    <mergeCell ref="C23:G23"/>
    <mergeCell ref="C25:G25"/>
    <mergeCell ref="C27:G27"/>
    <mergeCell ref="C29:G29"/>
    <mergeCell ref="C32:G32"/>
    <mergeCell ref="C34:G34"/>
    <mergeCell ref="C53:G53"/>
    <mergeCell ref="C36:G36"/>
    <mergeCell ref="C38:G38"/>
    <mergeCell ref="C39:G39"/>
    <mergeCell ref="C41:G41"/>
    <mergeCell ref="C43:G43"/>
    <mergeCell ref="C44:G44"/>
    <mergeCell ref="C45:G45"/>
    <mergeCell ref="C47:G47"/>
    <mergeCell ref="C48:G48"/>
    <mergeCell ref="C50:G50"/>
    <mergeCell ref="C51:G51"/>
    <mergeCell ref="C68:G68"/>
    <mergeCell ref="C70:G70"/>
    <mergeCell ref="C55:G55"/>
    <mergeCell ref="C58:G58"/>
    <mergeCell ref="C60:G60"/>
    <mergeCell ref="C62:G62"/>
    <mergeCell ref="C64:G64"/>
    <mergeCell ref="C66:G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56</v>
      </c>
      <c r="C4" s="259" t="s">
        <v>57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137</v>
      </c>
      <c r="C8" s="184" t="s">
        <v>138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8"/>
      <c r="S8" s="168"/>
      <c r="T8" s="169"/>
      <c r="U8" s="163"/>
      <c r="V8" s="163">
        <f>SUM(V9:V12)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236</v>
      </c>
      <c r="C9" s="185" t="s">
        <v>611</v>
      </c>
      <c r="D9" s="176" t="s">
        <v>302</v>
      </c>
      <c r="E9" s="177">
        <v>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211</v>
      </c>
      <c r="Y9" s="147"/>
      <c r="Z9" s="147"/>
      <c r="AA9" s="147"/>
      <c r="AB9" s="147"/>
      <c r="AC9" s="147"/>
      <c r="AD9" s="147"/>
      <c r="AE9" s="147"/>
      <c r="AF9" s="147"/>
      <c r="AG9" s="147" t="s">
        <v>212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/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238</v>
      </c>
      <c r="C11" s="185" t="s">
        <v>612</v>
      </c>
      <c r="D11" s="176" t="s">
        <v>302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184</v>
      </c>
      <c r="T11" s="180" t="s">
        <v>185</v>
      </c>
      <c r="U11" s="158">
        <v>0</v>
      </c>
      <c r="V11" s="158">
        <f>ROUND(E11*U11,2)</f>
        <v>0</v>
      </c>
      <c r="W11" s="158"/>
      <c r="X11" s="158" t="s">
        <v>211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6"/>
      <c r="D12" s="267"/>
      <c r="E12" s="267"/>
      <c r="F12" s="267"/>
      <c r="G12" s="26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179</v>
      </c>
      <c r="B13" s="165" t="s">
        <v>139</v>
      </c>
      <c r="C13" s="184" t="s">
        <v>140</v>
      </c>
      <c r="D13" s="166"/>
      <c r="E13" s="167"/>
      <c r="F13" s="168"/>
      <c r="G13" s="168">
        <f>SUMIF(AG14:AG44,"&lt;&gt;NOR",G14:G44)</f>
        <v>0</v>
      </c>
      <c r="H13" s="168"/>
      <c r="I13" s="168">
        <f>SUM(I14:I44)</f>
        <v>0</v>
      </c>
      <c r="J13" s="168"/>
      <c r="K13" s="168">
        <f>SUM(K14:K44)</f>
        <v>0</v>
      </c>
      <c r="L13" s="168"/>
      <c r="M13" s="168">
        <f>SUM(M14:M44)</f>
        <v>0</v>
      </c>
      <c r="N13" s="167"/>
      <c r="O13" s="167">
        <f>SUM(O14:O44)</f>
        <v>0</v>
      </c>
      <c r="P13" s="167"/>
      <c r="Q13" s="167">
        <f>SUM(Q14:Q44)</f>
        <v>0</v>
      </c>
      <c r="R13" s="168"/>
      <c r="S13" s="168"/>
      <c r="T13" s="169"/>
      <c r="U13" s="163"/>
      <c r="V13" s="163">
        <f>SUM(V14:V44)</f>
        <v>0</v>
      </c>
      <c r="W13" s="163"/>
      <c r="X13" s="163"/>
      <c r="AG13" t="s">
        <v>180</v>
      </c>
    </row>
    <row r="14" spans="1:60" outlineLevel="1" x14ac:dyDescent="0.2">
      <c r="A14" s="174">
        <v>3</v>
      </c>
      <c r="B14" s="175" t="s">
        <v>613</v>
      </c>
      <c r="C14" s="185" t="s">
        <v>614</v>
      </c>
      <c r="D14" s="176" t="s">
        <v>302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184</v>
      </c>
      <c r="T14" s="180" t="s">
        <v>185</v>
      </c>
      <c r="U14" s="158">
        <v>0</v>
      </c>
      <c r="V14" s="158">
        <f>ROUND(E14*U14,2)</f>
        <v>0</v>
      </c>
      <c r="W14" s="158"/>
      <c r="X14" s="158" t="s">
        <v>211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6"/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74">
        <v>4</v>
      </c>
      <c r="B16" s="175" t="s">
        <v>615</v>
      </c>
      <c r="C16" s="185" t="s">
        <v>616</v>
      </c>
      <c r="D16" s="176" t="s">
        <v>302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184</v>
      </c>
      <c r="T16" s="180" t="s">
        <v>185</v>
      </c>
      <c r="U16" s="158">
        <v>0</v>
      </c>
      <c r="V16" s="158">
        <f>ROUND(E16*U16,2)</f>
        <v>0</v>
      </c>
      <c r="W16" s="158"/>
      <c r="X16" s="158" t="s">
        <v>211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 t="s">
        <v>617</v>
      </c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1"/>
      <c r="D18" s="252"/>
      <c r="E18" s="252"/>
      <c r="F18" s="252"/>
      <c r="G18" s="252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4">
        <v>5</v>
      </c>
      <c r="B19" s="175" t="s">
        <v>618</v>
      </c>
      <c r="C19" s="185" t="s">
        <v>619</v>
      </c>
      <c r="D19" s="176" t="s">
        <v>620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184</v>
      </c>
      <c r="T19" s="180" t="s">
        <v>185</v>
      </c>
      <c r="U19" s="158">
        <v>0</v>
      </c>
      <c r="V19" s="158">
        <f>ROUND(E19*U19,2)</f>
        <v>0</v>
      </c>
      <c r="W19" s="158"/>
      <c r="X19" s="158" t="s">
        <v>211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6"/>
      <c r="D20" s="267"/>
      <c r="E20" s="267"/>
      <c r="F20" s="267"/>
      <c r="G20" s="26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6</v>
      </c>
      <c r="B21" s="175" t="s">
        <v>621</v>
      </c>
      <c r="C21" s="185" t="s">
        <v>622</v>
      </c>
      <c r="D21" s="176" t="s">
        <v>620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184</v>
      </c>
      <c r="T21" s="180" t="s">
        <v>185</v>
      </c>
      <c r="U21" s="158">
        <v>0</v>
      </c>
      <c r="V21" s="158">
        <f>ROUND(E21*U21,2)</f>
        <v>0</v>
      </c>
      <c r="W21" s="158"/>
      <c r="X21" s="158" t="s">
        <v>211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/>
      <c r="D22" s="267"/>
      <c r="E22" s="267"/>
      <c r="F22" s="267"/>
      <c r="G22" s="26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74">
        <v>7</v>
      </c>
      <c r="B23" s="175" t="s">
        <v>623</v>
      </c>
      <c r="C23" s="185" t="s">
        <v>624</v>
      </c>
      <c r="D23" s="176" t="s">
        <v>620</v>
      </c>
      <c r="E23" s="177">
        <v>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184</v>
      </c>
      <c r="T23" s="180" t="s">
        <v>185</v>
      </c>
      <c r="U23" s="158">
        <v>0</v>
      </c>
      <c r="V23" s="158">
        <f>ROUND(E23*U23,2)</f>
        <v>0</v>
      </c>
      <c r="W23" s="158"/>
      <c r="X23" s="158" t="s">
        <v>211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6"/>
      <c r="D24" s="267"/>
      <c r="E24" s="267"/>
      <c r="F24" s="267"/>
      <c r="G24" s="26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4">
        <v>8</v>
      </c>
      <c r="B25" s="175" t="s">
        <v>625</v>
      </c>
      <c r="C25" s="185" t="s">
        <v>626</v>
      </c>
      <c r="D25" s="176" t="s">
        <v>242</v>
      </c>
      <c r="E25" s="177">
        <v>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184</v>
      </c>
      <c r="T25" s="180" t="s">
        <v>185</v>
      </c>
      <c r="U25" s="158">
        <v>0</v>
      </c>
      <c r="V25" s="158">
        <f>ROUND(E25*U25,2)</f>
        <v>0</v>
      </c>
      <c r="W25" s="158"/>
      <c r="X25" s="158" t="s">
        <v>211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6"/>
      <c r="D26" s="267"/>
      <c r="E26" s="267"/>
      <c r="F26" s="267"/>
      <c r="G26" s="26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4">
        <v>9</v>
      </c>
      <c r="B27" s="175" t="s">
        <v>627</v>
      </c>
      <c r="C27" s="185" t="s">
        <v>628</v>
      </c>
      <c r="D27" s="176" t="s">
        <v>629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184</v>
      </c>
      <c r="T27" s="180" t="s">
        <v>185</v>
      </c>
      <c r="U27" s="158">
        <v>0</v>
      </c>
      <c r="V27" s="158">
        <f>ROUND(E27*U27,2)</f>
        <v>0</v>
      </c>
      <c r="W27" s="158"/>
      <c r="X27" s="158" t="s">
        <v>211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6"/>
      <c r="D28" s="267"/>
      <c r="E28" s="267"/>
      <c r="F28" s="267"/>
      <c r="G28" s="26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4">
        <v>10</v>
      </c>
      <c r="B29" s="175" t="s">
        <v>630</v>
      </c>
      <c r="C29" s="185" t="s">
        <v>631</v>
      </c>
      <c r="D29" s="176" t="s">
        <v>629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184</v>
      </c>
      <c r="T29" s="180" t="s">
        <v>185</v>
      </c>
      <c r="U29" s="158">
        <v>0</v>
      </c>
      <c r="V29" s="158">
        <f>ROUND(E29*U29,2)</f>
        <v>0</v>
      </c>
      <c r="W29" s="158"/>
      <c r="X29" s="158" t="s">
        <v>211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6"/>
      <c r="D30" s="267"/>
      <c r="E30" s="267"/>
      <c r="F30" s="267"/>
      <c r="G30" s="26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11</v>
      </c>
      <c r="B31" s="175" t="s">
        <v>632</v>
      </c>
      <c r="C31" s="185" t="s">
        <v>633</v>
      </c>
      <c r="D31" s="176" t="s">
        <v>444</v>
      </c>
      <c r="E31" s="177">
        <v>2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184</v>
      </c>
      <c r="T31" s="180" t="s">
        <v>185</v>
      </c>
      <c r="U31" s="158">
        <v>0</v>
      </c>
      <c r="V31" s="158">
        <f>ROUND(E31*U31,2)</f>
        <v>0</v>
      </c>
      <c r="W31" s="158"/>
      <c r="X31" s="158" t="s">
        <v>211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6"/>
      <c r="D32" s="267"/>
      <c r="E32" s="267"/>
      <c r="F32" s="267"/>
      <c r="G32" s="26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12</v>
      </c>
      <c r="B33" s="175" t="s">
        <v>634</v>
      </c>
      <c r="C33" s="185" t="s">
        <v>635</v>
      </c>
      <c r="D33" s="176" t="s">
        <v>302</v>
      </c>
      <c r="E33" s="177">
        <v>1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184</v>
      </c>
      <c r="T33" s="180" t="s">
        <v>185</v>
      </c>
      <c r="U33" s="158">
        <v>0</v>
      </c>
      <c r="V33" s="158">
        <f>ROUND(E33*U33,2)</f>
        <v>0</v>
      </c>
      <c r="W33" s="158"/>
      <c r="X33" s="158" t="s">
        <v>211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6"/>
      <c r="D34" s="267"/>
      <c r="E34" s="267"/>
      <c r="F34" s="267"/>
      <c r="G34" s="26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13</v>
      </c>
      <c r="B35" s="175" t="s">
        <v>636</v>
      </c>
      <c r="C35" s="185" t="s">
        <v>637</v>
      </c>
      <c r="D35" s="176" t="s">
        <v>302</v>
      </c>
      <c r="E35" s="177">
        <v>2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184</v>
      </c>
      <c r="T35" s="180" t="s">
        <v>185</v>
      </c>
      <c r="U35" s="158">
        <v>0</v>
      </c>
      <c r="V35" s="158">
        <f>ROUND(E35*U35,2)</f>
        <v>0</v>
      </c>
      <c r="W35" s="158"/>
      <c r="X35" s="158" t="s">
        <v>211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6"/>
      <c r="D36" s="267"/>
      <c r="E36" s="267"/>
      <c r="F36" s="267"/>
      <c r="G36" s="26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14</v>
      </c>
      <c r="B37" s="175" t="s">
        <v>638</v>
      </c>
      <c r="C37" s="185" t="s">
        <v>639</v>
      </c>
      <c r="D37" s="176" t="s">
        <v>629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184</v>
      </c>
      <c r="T37" s="180" t="s">
        <v>185</v>
      </c>
      <c r="U37" s="158">
        <v>0</v>
      </c>
      <c r="V37" s="158">
        <f>ROUND(E37*U37,2)</f>
        <v>0</v>
      </c>
      <c r="W37" s="158"/>
      <c r="X37" s="158" t="s">
        <v>211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6"/>
      <c r="D38" s="267"/>
      <c r="E38" s="267"/>
      <c r="F38" s="267"/>
      <c r="G38" s="26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15</v>
      </c>
      <c r="B39" s="175" t="s">
        <v>640</v>
      </c>
      <c r="C39" s="185" t="s">
        <v>641</v>
      </c>
      <c r="D39" s="176" t="s">
        <v>302</v>
      </c>
      <c r="E39" s="177">
        <v>2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184</v>
      </c>
      <c r="T39" s="180" t="s">
        <v>185</v>
      </c>
      <c r="U39" s="158">
        <v>0</v>
      </c>
      <c r="V39" s="158">
        <f>ROUND(E39*U39,2)</f>
        <v>0</v>
      </c>
      <c r="W39" s="158"/>
      <c r="X39" s="158" t="s">
        <v>211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6"/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16</v>
      </c>
      <c r="B41" s="175" t="s">
        <v>642</v>
      </c>
      <c r="C41" s="185" t="s">
        <v>643</v>
      </c>
      <c r="D41" s="176" t="s">
        <v>629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184</v>
      </c>
      <c r="T41" s="180" t="s">
        <v>185</v>
      </c>
      <c r="U41" s="158">
        <v>0</v>
      </c>
      <c r="V41" s="158">
        <f>ROUND(E41*U41,2)</f>
        <v>0</v>
      </c>
      <c r="W41" s="158"/>
      <c r="X41" s="158" t="s">
        <v>211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6"/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17</v>
      </c>
      <c r="B43" s="175" t="s">
        <v>644</v>
      </c>
      <c r="C43" s="185" t="s">
        <v>645</v>
      </c>
      <c r="D43" s="176" t="s">
        <v>629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184</v>
      </c>
      <c r="T43" s="180" t="s">
        <v>185</v>
      </c>
      <c r="U43" s="158">
        <v>0</v>
      </c>
      <c r="V43" s="158">
        <f>ROUND(E43*U43,2)</f>
        <v>0</v>
      </c>
      <c r="W43" s="158"/>
      <c r="X43" s="158" t="s">
        <v>211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6"/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179</v>
      </c>
      <c r="B45" s="165" t="s">
        <v>141</v>
      </c>
      <c r="C45" s="184" t="s">
        <v>142</v>
      </c>
      <c r="D45" s="166"/>
      <c r="E45" s="167"/>
      <c r="F45" s="168"/>
      <c r="G45" s="168">
        <f>SUMIF(AG46:AG59,"&lt;&gt;NOR",G46:G59)</f>
        <v>0</v>
      </c>
      <c r="H45" s="168"/>
      <c r="I45" s="168">
        <f>SUM(I46:I59)</f>
        <v>0</v>
      </c>
      <c r="J45" s="168"/>
      <c r="K45" s="168">
        <f>SUM(K46:K59)</f>
        <v>0</v>
      </c>
      <c r="L45" s="168"/>
      <c r="M45" s="168">
        <f>SUM(M46:M59)</f>
        <v>0</v>
      </c>
      <c r="N45" s="167"/>
      <c r="O45" s="167">
        <f>SUM(O46:O59)</f>
        <v>0</v>
      </c>
      <c r="P45" s="167"/>
      <c r="Q45" s="167">
        <f>SUM(Q46:Q59)</f>
        <v>0</v>
      </c>
      <c r="R45" s="168"/>
      <c r="S45" s="168"/>
      <c r="T45" s="169"/>
      <c r="U45" s="163"/>
      <c r="V45" s="163">
        <f>SUM(V46:V59)</f>
        <v>0</v>
      </c>
      <c r="W45" s="163"/>
      <c r="X45" s="163"/>
      <c r="AG45" t="s">
        <v>180</v>
      </c>
    </row>
    <row r="46" spans="1:60" ht="33.75" outlineLevel="1" x14ac:dyDescent="0.2">
      <c r="A46" s="174">
        <v>18</v>
      </c>
      <c r="B46" s="175" t="s">
        <v>646</v>
      </c>
      <c r="C46" s="185" t="s">
        <v>647</v>
      </c>
      <c r="D46" s="176" t="s">
        <v>302</v>
      </c>
      <c r="E46" s="177">
        <v>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184</v>
      </c>
      <c r="T46" s="180" t="s">
        <v>185</v>
      </c>
      <c r="U46" s="158">
        <v>0</v>
      </c>
      <c r="V46" s="158">
        <f>ROUND(E46*U46,2)</f>
        <v>0</v>
      </c>
      <c r="W46" s="158"/>
      <c r="X46" s="158" t="s">
        <v>211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6"/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19</v>
      </c>
      <c r="B48" s="175" t="s">
        <v>648</v>
      </c>
      <c r="C48" s="185" t="s">
        <v>622</v>
      </c>
      <c r="D48" s="176" t="s">
        <v>620</v>
      </c>
      <c r="E48" s="177">
        <v>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184</v>
      </c>
      <c r="T48" s="180" t="s">
        <v>185</v>
      </c>
      <c r="U48" s="158">
        <v>0</v>
      </c>
      <c r="V48" s="158">
        <f>ROUND(E48*U48,2)</f>
        <v>0</v>
      </c>
      <c r="W48" s="158"/>
      <c r="X48" s="158" t="s">
        <v>211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6"/>
      <c r="D49" s="267"/>
      <c r="E49" s="267"/>
      <c r="F49" s="267"/>
      <c r="G49" s="26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20</v>
      </c>
      <c r="B50" s="175" t="s">
        <v>649</v>
      </c>
      <c r="C50" s="185" t="s">
        <v>650</v>
      </c>
      <c r="D50" s="176" t="s">
        <v>302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184</v>
      </c>
      <c r="T50" s="180" t="s">
        <v>185</v>
      </c>
      <c r="U50" s="158">
        <v>0</v>
      </c>
      <c r="V50" s="158">
        <f>ROUND(E50*U50,2)</f>
        <v>0</v>
      </c>
      <c r="W50" s="158"/>
      <c r="X50" s="158" t="s">
        <v>211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/>
      <c r="D51" s="267"/>
      <c r="E51" s="267"/>
      <c r="F51" s="267"/>
      <c r="G51" s="26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21</v>
      </c>
      <c r="B52" s="175" t="s">
        <v>651</v>
      </c>
      <c r="C52" s="185" t="s">
        <v>652</v>
      </c>
      <c r="D52" s="176" t="s">
        <v>302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184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/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22</v>
      </c>
      <c r="B54" s="175" t="s">
        <v>653</v>
      </c>
      <c r="C54" s="185" t="s">
        <v>654</v>
      </c>
      <c r="D54" s="176" t="s">
        <v>629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184</v>
      </c>
      <c r="T54" s="180" t="s">
        <v>185</v>
      </c>
      <c r="U54" s="158">
        <v>0</v>
      </c>
      <c r="V54" s="158">
        <f>ROUND(E54*U54,2)</f>
        <v>0</v>
      </c>
      <c r="W54" s="158"/>
      <c r="X54" s="158" t="s">
        <v>211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6"/>
      <c r="D55" s="267"/>
      <c r="E55" s="267"/>
      <c r="F55" s="267"/>
      <c r="G55" s="26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23</v>
      </c>
      <c r="B56" s="175" t="s">
        <v>254</v>
      </c>
      <c r="C56" s="185" t="s">
        <v>655</v>
      </c>
      <c r="D56" s="176" t="s">
        <v>302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184</v>
      </c>
      <c r="T56" s="180" t="s">
        <v>185</v>
      </c>
      <c r="U56" s="158">
        <v>0</v>
      </c>
      <c r="V56" s="158">
        <f>ROUND(E56*U56,2)</f>
        <v>0</v>
      </c>
      <c r="W56" s="158"/>
      <c r="X56" s="158" t="s">
        <v>211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6"/>
      <c r="D57" s="267"/>
      <c r="E57" s="267"/>
      <c r="F57" s="267"/>
      <c r="G57" s="26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24</v>
      </c>
      <c r="B58" s="175" t="s">
        <v>272</v>
      </c>
      <c r="C58" s="185" t="s">
        <v>612</v>
      </c>
      <c r="D58" s="176" t="s">
        <v>302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184</v>
      </c>
      <c r="T58" s="180" t="s">
        <v>185</v>
      </c>
      <c r="U58" s="158">
        <v>0</v>
      </c>
      <c r="V58" s="158">
        <f>ROUND(E58*U58,2)</f>
        <v>0</v>
      </c>
      <c r="W58" s="158"/>
      <c r="X58" s="158" t="s">
        <v>211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6"/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4" t="s">
        <v>179</v>
      </c>
      <c r="B60" s="165" t="s">
        <v>143</v>
      </c>
      <c r="C60" s="184" t="s">
        <v>144</v>
      </c>
      <c r="D60" s="166"/>
      <c r="E60" s="167"/>
      <c r="F60" s="168"/>
      <c r="G60" s="168">
        <f>SUMIF(AG61:AG70,"&lt;&gt;NOR",G61:G70)</f>
        <v>0</v>
      </c>
      <c r="H60" s="168"/>
      <c r="I60" s="168">
        <f>SUM(I61:I70)</f>
        <v>0</v>
      </c>
      <c r="J60" s="168"/>
      <c r="K60" s="168">
        <f>SUM(K61:K70)</f>
        <v>0</v>
      </c>
      <c r="L60" s="168"/>
      <c r="M60" s="168">
        <f>SUM(M61:M70)</f>
        <v>0</v>
      </c>
      <c r="N60" s="167"/>
      <c r="O60" s="167">
        <f>SUM(O61:O70)</f>
        <v>0</v>
      </c>
      <c r="P60" s="167"/>
      <c r="Q60" s="167">
        <f>SUM(Q61:Q70)</f>
        <v>0</v>
      </c>
      <c r="R60" s="168"/>
      <c r="S60" s="168"/>
      <c r="T60" s="169"/>
      <c r="U60" s="163"/>
      <c r="V60" s="163">
        <f>SUM(V61:V70)</f>
        <v>0</v>
      </c>
      <c r="W60" s="163"/>
      <c r="X60" s="163"/>
      <c r="AG60" t="s">
        <v>180</v>
      </c>
    </row>
    <row r="61" spans="1:60" ht="33.75" outlineLevel="1" x14ac:dyDescent="0.2">
      <c r="A61" s="174">
        <v>25</v>
      </c>
      <c r="B61" s="175" t="s">
        <v>656</v>
      </c>
      <c r="C61" s="185" t="s">
        <v>657</v>
      </c>
      <c r="D61" s="176" t="s">
        <v>629</v>
      </c>
      <c r="E61" s="177">
        <v>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184</v>
      </c>
      <c r="T61" s="180" t="s">
        <v>185</v>
      </c>
      <c r="U61" s="158">
        <v>0</v>
      </c>
      <c r="V61" s="158">
        <f>ROUND(E61*U61,2)</f>
        <v>0</v>
      </c>
      <c r="W61" s="158"/>
      <c r="X61" s="158" t="s">
        <v>211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6"/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4">
        <v>26</v>
      </c>
      <c r="B63" s="175" t="s">
        <v>658</v>
      </c>
      <c r="C63" s="185" t="s">
        <v>659</v>
      </c>
      <c r="D63" s="176" t="s">
        <v>302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184</v>
      </c>
      <c r="T63" s="180" t="s">
        <v>185</v>
      </c>
      <c r="U63" s="158">
        <v>0</v>
      </c>
      <c r="V63" s="158">
        <f>ROUND(E63*U63,2)</f>
        <v>0</v>
      </c>
      <c r="W63" s="158"/>
      <c r="X63" s="158" t="s">
        <v>211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6"/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27</v>
      </c>
      <c r="B65" s="175" t="s">
        <v>660</v>
      </c>
      <c r="C65" s="185" t="s">
        <v>661</v>
      </c>
      <c r="D65" s="176" t="s">
        <v>620</v>
      </c>
      <c r="E65" s="177">
        <v>27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184</v>
      </c>
      <c r="T65" s="180" t="s">
        <v>185</v>
      </c>
      <c r="U65" s="158">
        <v>0</v>
      </c>
      <c r="V65" s="158">
        <f>ROUND(E65*U65,2)</f>
        <v>0</v>
      </c>
      <c r="W65" s="158"/>
      <c r="X65" s="158" t="s">
        <v>211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6"/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28</v>
      </c>
      <c r="B67" s="175" t="s">
        <v>662</v>
      </c>
      <c r="C67" s="185" t="s">
        <v>663</v>
      </c>
      <c r="D67" s="176" t="s">
        <v>629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184</v>
      </c>
      <c r="T67" s="180" t="s">
        <v>185</v>
      </c>
      <c r="U67" s="158">
        <v>0</v>
      </c>
      <c r="V67" s="158">
        <f>ROUND(E67*U67,2)</f>
        <v>0</v>
      </c>
      <c r="W67" s="158"/>
      <c r="X67" s="158" t="s">
        <v>211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6"/>
      <c r="D68" s="267"/>
      <c r="E68" s="267"/>
      <c r="F68" s="267"/>
      <c r="G68" s="26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29</v>
      </c>
      <c r="B69" s="175" t="s">
        <v>664</v>
      </c>
      <c r="C69" s="185" t="s">
        <v>665</v>
      </c>
      <c r="D69" s="176" t="s">
        <v>629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184</v>
      </c>
      <c r="T69" s="180" t="s">
        <v>185</v>
      </c>
      <c r="U69" s="158">
        <v>0</v>
      </c>
      <c r="V69" s="158">
        <f>ROUND(E69*U69,2)</f>
        <v>0</v>
      </c>
      <c r="W69" s="158"/>
      <c r="X69" s="158" t="s">
        <v>211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66"/>
      <c r="D70" s="267"/>
      <c r="E70" s="267"/>
      <c r="F70" s="267"/>
      <c r="G70" s="26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179</v>
      </c>
      <c r="B71" s="165" t="s">
        <v>145</v>
      </c>
      <c r="C71" s="184" t="s">
        <v>146</v>
      </c>
      <c r="D71" s="166"/>
      <c r="E71" s="167"/>
      <c r="F71" s="168"/>
      <c r="G71" s="168">
        <f>SUMIF(AG72:AG100,"&lt;&gt;NOR",G72:G100)</f>
        <v>0</v>
      </c>
      <c r="H71" s="168"/>
      <c r="I71" s="168">
        <f>SUM(I72:I100)</f>
        <v>0</v>
      </c>
      <c r="J71" s="168"/>
      <c r="K71" s="168">
        <f>SUM(K72:K100)</f>
        <v>0</v>
      </c>
      <c r="L71" s="168"/>
      <c r="M71" s="168">
        <f>SUM(M72:M100)</f>
        <v>0</v>
      </c>
      <c r="N71" s="167"/>
      <c r="O71" s="167">
        <f>SUM(O72:O100)</f>
        <v>0</v>
      </c>
      <c r="P71" s="167"/>
      <c r="Q71" s="167">
        <f>SUM(Q72:Q100)</f>
        <v>0</v>
      </c>
      <c r="R71" s="168"/>
      <c r="S71" s="168"/>
      <c r="T71" s="169"/>
      <c r="U71" s="163"/>
      <c r="V71" s="163">
        <f>SUM(V72:V100)</f>
        <v>0</v>
      </c>
      <c r="W71" s="163"/>
      <c r="X71" s="163"/>
      <c r="AG71" t="s">
        <v>180</v>
      </c>
    </row>
    <row r="72" spans="1:60" outlineLevel="1" x14ac:dyDescent="0.2">
      <c r="A72" s="174">
        <v>30</v>
      </c>
      <c r="B72" s="175" t="s">
        <v>666</v>
      </c>
      <c r="C72" s="185" t="s">
        <v>667</v>
      </c>
      <c r="D72" s="176" t="s">
        <v>668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184</v>
      </c>
      <c r="T72" s="180" t="s">
        <v>185</v>
      </c>
      <c r="U72" s="158">
        <v>0</v>
      </c>
      <c r="V72" s="158">
        <f>ROUND(E72*U72,2)</f>
        <v>0</v>
      </c>
      <c r="W72" s="158"/>
      <c r="X72" s="158" t="s">
        <v>211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6"/>
      <c r="D73" s="267"/>
      <c r="E73" s="267"/>
      <c r="F73" s="267"/>
      <c r="G73" s="26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4">
        <v>31</v>
      </c>
      <c r="B74" s="175" t="s">
        <v>669</v>
      </c>
      <c r="C74" s="185" t="s">
        <v>670</v>
      </c>
      <c r="D74" s="176" t="s">
        <v>668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184</v>
      </c>
      <c r="T74" s="180" t="s">
        <v>185</v>
      </c>
      <c r="U74" s="158">
        <v>0</v>
      </c>
      <c r="V74" s="158">
        <f>ROUND(E74*U74,2)</f>
        <v>0</v>
      </c>
      <c r="W74" s="158"/>
      <c r="X74" s="158" t="s">
        <v>211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6"/>
      <c r="D75" s="267"/>
      <c r="E75" s="267"/>
      <c r="F75" s="267"/>
      <c r="G75" s="26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32</v>
      </c>
      <c r="B76" s="175" t="s">
        <v>671</v>
      </c>
      <c r="C76" s="185" t="s">
        <v>672</v>
      </c>
      <c r="D76" s="176" t="s">
        <v>668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184</v>
      </c>
      <c r="T76" s="180" t="s">
        <v>185</v>
      </c>
      <c r="U76" s="158">
        <v>0</v>
      </c>
      <c r="V76" s="158">
        <f>ROUND(E76*U76,2)</f>
        <v>0</v>
      </c>
      <c r="W76" s="158"/>
      <c r="X76" s="158" t="s">
        <v>211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66"/>
      <c r="D77" s="267"/>
      <c r="E77" s="267"/>
      <c r="F77" s="267"/>
      <c r="G77" s="26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33</v>
      </c>
      <c r="B78" s="175" t="s">
        <v>673</v>
      </c>
      <c r="C78" s="185" t="s">
        <v>331</v>
      </c>
      <c r="D78" s="176" t="s">
        <v>668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184</v>
      </c>
      <c r="T78" s="180" t="s">
        <v>185</v>
      </c>
      <c r="U78" s="158">
        <v>0</v>
      </c>
      <c r="V78" s="158">
        <f>ROUND(E78*U78,2)</f>
        <v>0</v>
      </c>
      <c r="W78" s="158"/>
      <c r="X78" s="158" t="s">
        <v>211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/>
      <c r="D79" s="267"/>
      <c r="E79" s="267"/>
      <c r="F79" s="267"/>
      <c r="G79" s="26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34</v>
      </c>
      <c r="B80" s="175" t="s">
        <v>674</v>
      </c>
      <c r="C80" s="185" t="s">
        <v>675</v>
      </c>
      <c r="D80" s="176" t="s">
        <v>668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184</v>
      </c>
      <c r="T80" s="180" t="s">
        <v>185</v>
      </c>
      <c r="U80" s="158">
        <v>0</v>
      </c>
      <c r="V80" s="158">
        <f>ROUND(E80*U80,2)</f>
        <v>0</v>
      </c>
      <c r="W80" s="158"/>
      <c r="X80" s="158" t="s">
        <v>211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6"/>
      <c r="D81" s="267"/>
      <c r="E81" s="267"/>
      <c r="F81" s="267"/>
      <c r="G81" s="26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35</v>
      </c>
      <c r="B82" s="175" t="s">
        <v>676</v>
      </c>
      <c r="C82" s="185" t="s">
        <v>677</v>
      </c>
      <c r="D82" s="176" t="s">
        <v>580</v>
      </c>
      <c r="E82" s="177">
        <v>1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184</v>
      </c>
      <c r="T82" s="180" t="s">
        <v>185</v>
      </c>
      <c r="U82" s="158">
        <v>0</v>
      </c>
      <c r="V82" s="158">
        <f>ROUND(E82*U82,2)</f>
        <v>0</v>
      </c>
      <c r="W82" s="158"/>
      <c r="X82" s="158" t="s">
        <v>211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66"/>
      <c r="D83" s="267"/>
      <c r="E83" s="267"/>
      <c r="F83" s="267"/>
      <c r="G83" s="26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190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36</v>
      </c>
      <c r="B84" s="175" t="s">
        <v>678</v>
      </c>
      <c r="C84" s="185" t="s">
        <v>679</v>
      </c>
      <c r="D84" s="176" t="s">
        <v>580</v>
      </c>
      <c r="E84" s="177">
        <v>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184</v>
      </c>
      <c r="T84" s="180" t="s">
        <v>185</v>
      </c>
      <c r="U84" s="158">
        <v>0</v>
      </c>
      <c r="V84" s="158">
        <f>ROUND(E84*U84,2)</f>
        <v>0</v>
      </c>
      <c r="W84" s="158"/>
      <c r="X84" s="158" t="s">
        <v>211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6"/>
      <c r="D85" s="267"/>
      <c r="E85" s="267"/>
      <c r="F85" s="267"/>
      <c r="G85" s="267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190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37</v>
      </c>
      <c r="B86" s="175" t="s">
        <v>680</v>
      </c>
      <c r="C86" s="185" t="s">
        <v>681</v>
      </c>
      <c r="D86" s="176" t="s">
        <v>668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184</v>
      </c>
      <c r="T86" s="180" t="s">
        <v>185</v>
      </c>
      <c r="U86" s="158">
        <v>0</v>
      </c>
      <c r="V86" s="158">
        <f>ROUND(E86*U86,2)</f>
        <v>0</v>
      </c>
      <c r="W86" s="158"/>
      <c r="X86" s="158" t="s">
        <v>211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66"/>
      <c r="D87" s="267"/>
      <c r="E87" s="267"/>
      <c r="F87" s="267"/>
      <c r="G87" s="26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38</v>
      </c>
      <c r="B88" s="175" t="s">
        <v>682</v>
      </c>
      <c r="C88" s="185" t="s">
        <v>683</v>
      </c>
      <c r="D88" s="176" t="s">
        <v>668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184</v>
      </c>
      <c r="T88" s="180" t="s">
        <v>185</v>
      </c>
      <c r="U88" s="158">
        <v>0</v>
      </c>
      <c r="V88" s="158">
        <f>ROUND(E88*U88,2)</f>
        <v>0</v>
      </c>
      <c r="W88" s="158"/>
      <c r="X88" s="158" t="s">
        <v>211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66"/>
      <c r="D89" s="267"/>
      <c r="E89" s="267"/>
      <c r="F89" s="267"/>
      <c r="G89" s="26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39</v>
      </c>
      <c r="B90" s="175" t="s">
        <v>684</v>
      </c>
      <c r="C90" s="185" t="s">
        <v>685</v>
      </c>
      <c r="D90" s="176" t="s">
        <v>580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184</v>
      </c>
      <c r="T90" s="180" t="s">
        <v>185</v>
      </c>
      <c r="U90" s="158">
        <v>0</v>
      </c>
      <c r="V90" s="158">
        <f>ROUND(E90*U90,2)</f>
        <v>0</v>
      </c>
      <c r="W90" s="158"/>
      <c r="X90" s="158" t="s">
        <v>211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6"/>
      <c r="D91" s="267"/>
      <c r="E91" s="267"/>
      <c r="F91" s="267"/>
      <c r="G91" s="26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40</v>
      </c>
      <c r="B92" s="175" t="s">
        <v>686</v>
      </c>
      <c r="C92" s="185" t="s">
        <v>687</v>
      </c>
      <c r="D92" s="176" t="s">
        <v>580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184</v>
      </c>
      <c r="T92" s="180" t="s">
        <v>185</v>
      </c>
      <c r="U92" s="158">
        <v>0</v>
      </c>
      <c r="V92" s="158">
        <f>ROUND(E92*U92,2)</f>
        <v>0</v>
      </c>
      <c r="W92" s="158"/>
      <c r="X92" s="158" t="s">
        <v>211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66"/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4">
        <v>41</v>
      </c>
      <c r="B94" s="175" t="s">
        <v>688</v>
      </c>
      <c r="C94" s="185" t="s">
        <v>689</v>
      </c>
      <c r="D94" s="176" t="s">
        <v>580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184</v>
      </c>
      <c r="T94" s="180" t="s">
        <v>185</v>
      </c>
      <c r="U94" s="158">
        <v>0</v>
      </c>
      <c r="V94" s="158">
        <f>ROUND(E94*U94,2)</f>
        <v>0</v>
      </c>
      <c r="W94" s="158"/>
      <c r="X94" s="158" t="s">
        <v>211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66"/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42</v>
      </c>
      <c r="B96" s="175" t="s">
        <v>690</v>
      </c>
      <c r="C96" s="185" t="s">
        <v>691</v>
      </c>
      <c r="D96" s="176" t="s">
        <v>580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184</v>
      </c>
      <c r="T96" s="180" t="s">
        <v>185</v>
      </c>
      <c r="U96" s="158">
        <v>0</v>
      </c>
      <c r="V96" s="158">
        <f>ROUND(E96*U96,2)</f>
        <v>0</v>
      </c>
      <c r="W96" s="158"/>
      <c r="X96" s="158" t="s">
        <v>211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66"/>
      <c r="D97" s="267"/>
      <c r="E97" s="267"/>
      <c r="F97" s="267"/>
      <c r="G97" s="26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4">
        <v>43</v>
      </c>
      <c r="B98" s="175" t="s">
        <v>692</v>
      </c>
      <c r="C98" s="185" t="s">
        <v>693</v>
      </c>
      <c r="D98" s="176" t="s">
        <v>580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184</v>
      </c>
      <c r="T98" s="180" t="s">
        <v>185</v>
      </c>
      <c r="U98" s="158">
        <v>0</v>
      </c>
      <c r="V98" s="158">
        <f>ROUND(E98*U98,2)</f>
        <v>0</v>
      </c>
      <c r="W98" s="158"/>
      <c r="X98" s="158" t="s">
        <v>211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54"/>
      <c r="B99" s="155"/>
      <c r="C99" s="249" t="s">
        <v>694</v>
      </c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189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81" t="str">
        <f>C99</f>
        <v>demontáž a zpětná montáž kazet skládaných pohledů bez úprav rastru, pokud nejsou tyto dodávky materiálu a montáž vykázány v rozpočtu ASŘ nebo statiky. Položka je kalkulována v rozsahu dodávky materiálu a montáž. Lešení a žebříky do výšky podlahy 2m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1"/>
      <c r="D100" s="252"/>
      <c r="E100" s="252"/>
      <c r="F100" s="252"/>
      <c r="G100" s="25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166</v>
      </c>
    </row>
    <row r="102" spans="1:60" x14ac:dyDescent="0.2">
      <c r="A102" s="150"/>
      <c r="B102" s="151" t="s">
        <v>29</v>
      </c>
      <c r="C102" s="187"/>
      <c r="D102" s="152"/>
      <c r="E102" s="153"/>
      <c r="F102" s="153"/>
      <c r="G102" s="183">
        <f>G8+G13+G45+G60+G71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207</v>
      </c>
    </row>
    <row r="103" spans="1:60" x14ac:dyDescent="0.2">
      <c r="C103" s="188"/>
      <c r="D103" s="10"/>
      <c r="AG103" t="s">
        <v>208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49">
    <mergeCell ref="C12:G12"/>
    <mergeCell ref="A1:G1"/>
    <mergeCell ref="C2:G2"/>
    <mergeCell ref="C3:G3"/>
    <mergeCell ref="C4:G4"/>
    <mergeCell ref="C10:G10"/>
    <mergeCell ref="C36:G36"/>
    <mergeCell ref="C15:G15"/>
    <mergeCell ref="C17:G17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2:G62"/>
    <mergeCell ref="C38:G38"/>
    <mergeCell ref="C40:G40"/>
    <mergeCell ref="C42:G42"/>
    <mergeCell ref="C44:G44"/>
    <mergeCell ref="C47:G47"/>
    <mergeCell ref="C49:G49"/>
    <mergeCell ref="C51:G51"/>
    <mergeCell ref="C53:G53"/>
    <mergeCell ref="C55:G55"/>
    <mergeCell ref="C57:G57"/>
    <mergeCell ref="C59:G59"/>
    <mergeCell ref="C87:G87"/>
    <mergeCell ref="C64:G64"/>
    <mergeCell ref="C66:G66"/>
    <mergeCell ref="C68:G68"/>
    <mergeCell ref="C70:G70"/>
    <mergeCell ref="C73:G73"/>
    <mergeCell ref="C75:G75"/>
    <mergeCell ref="C77:G77"/>
    <mergeCell ref="C79:G79"/>
    <mergeCell ref="C81:G81"/>
    <mergeCell ref="C83:G83"/>
    <mergeCell ref="C85:G85"/>
    <mergeCell ref="C100:G100"/>
    <mergeCell ref="C89:G89"/>
    <mergeCell ref="C91:G91"/>
    <mergeCell ref="C93:G93"/>
    <mergeCell ref="C95:G95"/>
    <mergeCell ref="C97:G97"/>
    <mergeCell ref="C99:G9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58</v>
      </c>
      <c r="C4" s="259" t="s">
        <v>59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127</v>
      </c>
      <c r="C8" s="184" t="s">
        <v>128</v>
      </c>
      <c r="D8" s="166"/>
      <c r="E8" s="167"/>
      <c r="F8" s="168"/>
      <c r="G8" s="168">
        <f>SUMIF(AG9:AG133,"&lt;&gt;NOR",G9:G133)</f>
        <v>0</v>
      </c>
      <c r="H8" s="168"/>
      <c r="I8" s="168">
        <f>SUM(I9:I133)</f>
        <v>0</v>
      </c>
      <c r="J8" s="168"/>
      <c r="K8" s="168">
        <f>SUM(K9:K133)</f>
        <v>0</v>
      </c>
      <c r="L8" s="168"/>
      <c r="M8" s="168">
        <f>SUM(M9:M133)</f>
        <v>0</v>
      </c>
      <c r="N8" s="167"/>
      <c r="O8" s="167">
        <f>SUM(O9:O133)</f>
        <v>0</v>
      </c>
      <c r="P8" s="167"/>
      <c r="Q8" s="167">
        <f>SUM(Q9:Q133)</f>
        <v>0</v>
      </c>
      <c r="R8" s="168"/>
      <c r="S8" s="168"/>
      <c r="T8" s="169"/>
      <c r="U8" s="163"/>
      <c r="V8" s="163">
        <f>SUM(V9:V133)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695</v>
      </c>
      <c r="C9" s="185" t="s">
        <v>696</v>
      </c>
      <c r="D9" s="176" t="s">
        <v>302</v>
      </c>
      <c r="E9" s="177">
        <v>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211</v>
      </c>
      <c r="Y9" s="147"/>
      <c r="Z9" s="147"/>
      <c r="AA9" s="147"/>
      <c r="AB9" s="147"/>
      <c r="AC9" s="147"/>
      <c r="AD9" s="147"/>
      <c r="AE9" s="147"/>
      <c r="AF9" s="147"/>
      <c r="AG9" s="147" t="s">
        <v>212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1" t="s">
        <v>697</v>
      </c>
      <c r="D10" s="189"/>
      <c r="E10" s="19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1" t="s">
        <v>698</v>
      </c>
      <c r="D11" s="189"/>
      <c r="E11" s="19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214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1" t="s">
        <v>699</v>
      </c>
      <c r="D12" s="189"/>
      <c r="E12" s="190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1" t="s">
        <v>254</v>
      </c>
      <c r="D13" s="189"/>
      <c r="E13" s="190">
        <v>3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214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1"/>
      <c r="D14" s="252"/>
      <c r="E14" s="252"/>
      <c r="F14" s="252"/>
      <c r="G14" s="25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700</v>
      </c>
      <c r="C15" s="185" t="s">
        <v>696</v>
      </c>
      <c r="D15" s="176" t="s">
        <v>302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184</v>
      </c>
      <c r="T15" s="180" t="s">
        <v>185</v>
      </c>
      <c r="U15" s="158">
        <v>0</v>
      </c>
      <c r="V15" s="158">
        <f>ROUND(E15*U15,2)</f>
        <v>0</v>
      </c>
      <c r="W15" s="158"/>
      <c r="X15" s="158" t="s">
        <v>211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1" t="s">
        <v>701</v>
      </c>
      <c r="D16" s="189"/>
      <c r="E16" s="19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1" t="s">
        <v>702</v>
      </c>
      <c r="D17" s="189"/>
      <c r="E17" s="190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214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1" t="s">
        <v>703</v>
      </c>
      <c r="D18" s="189"/>
      <c r="E18" s="19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1" t="s">
        <v>236</v>
      </c>
      <c r="D19" s="189"/>
      <c r="E19" s="190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214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1"/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3</v>
      </c>
      <c r="B21" s="175" t="s">
        <v>704</v>
      </c>
      <c r="C21" s="185" t="s">
        <v>696</v>
      </c>
      <c r="D21" s="176" t="s">
        <v>302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184</v>
      </c>
      <c r="T21" s="180" t="s">
        <v>185</v>
      </c>
      <c r="U21" s="158">
        <v>0</v>
      </c>
      <c r="V21" s="158">
        <f>ROUND(E21*U21,2)</f>
        <v>0</v>
      </c>
      <c r="W21" s="158"/>
      <c r="X21" s="158" t="s">
        <v>211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1" t="s">
        <v>705</v>
      </c>
      <c r="D22" s="189"/>
      <c r="E22" s="19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1" t="s">
        <v>706</v>
      </c>
      <c r="D23" s="189"/>
      <c r="E23" s="19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214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1" t="s">
        <v>703</v>
      </c>
      <c r="D24" s="189"/>
      <c r="E24" s="190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1" t="s">
        <v>236</v>
      </c>
      <c r="D25" s="189"/>
      <c r="E25" s="190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214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1"/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190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4</v>
      </c>
      <c r="B27" s="175" t="s">
        <v>707</v>
      </c>
      <c r="C27" s="185" t="s">
        <v>708</v>
      </c>
      <c r="D27" s="176" t="s">
        <v>302</v>
      </c>
      <c r="E27" s="177">
        <v>9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184</v>
      </c>
      <c r="T27" s="180" t="s">
        <v>185</v>
      </c>
      <c r="U27" s="158">
        <v>0</v>
      </c>
      <c r="V27" s="158">
        <f>ROUND(E27*U27,2)</f>
        <v>0</v>
      </c>
      <c r="W27" s="158"/>
      <c r="X27" s="158" t="s">
        <v>211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1" t="s">
        <v>709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1" t="s">
        <v>710</v>
      </c>
      <c r="D29" s="189"/>
      <c r="E29" s="19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214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1" t="s">
        <v>692</v>
      </c>
      <c r="D30" s="189"/>
      <c r="E30" s="190">
        <v>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214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1"/>
      <c r="D31" s="252"/>
      <c r="E31" s="252"/>
      <c r="F31" s="252"/>
      <c r="G31" s="25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5</v>
      </c>
      <c r="B32" s="175" t="s">
        <v>711</v>
      </c>
      <c r="C32" s="185" t="s">
        <v>712</v>
      </c>
      <c r="D32" s="176" t="s">
        <v>302</v>
      </c>
      <c r="E32" s="177">
        <v>2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184</v>
      </c>
      <c r="T32" s="180" t="s">
        <v>185</v>
      </c>
      <c r="U32" s="158">
        <v>0</v>
      </c>
      <c r="V32" s="158">
        <f>ROUND(E32*U32,2)</f>
        <v>0</v>
      </c>
      <c r="W32" s="158"/>
      <c r="X32" s="158" t="s">
        <v>211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1" t="s">
        <v>709</v>
      </c>
      <c r="D33" s="189"/>
      <c r="E33" s="19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214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1" t="s">
        <v>713</v>
      </c>
      <c r="D34" s="189"/>
      <c r="E34" s="190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1" t="s">
        <v>238</v>
      </c>
      <c r="D35" s="189"/>
      <c r="E35" s="190">
        <v>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1"/>
      <c r="D36" s="252"/>
      <c r="E36" s="252"/>
      <c r="F36" s="252"/>
      <c r="G36" s="25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6</v>
      </c>
      <c r="B37" s="175" t="s">
        <v>714</v>
      </c>
      <c r="C37" s="185" t="s">
        <v>715</v>
      </c>
      <c r="D37" s="176" t="s">
        <v>302</v>
      </c>
      <c r="E37" s="177">
        <v>14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184</v>
      </c>
      <c r="T37" s="180" t="s">
        <v>185</v>
      </c>
      <c r="U37" s="158">
        <v>0</v>
      </c>
      <c r="V37" s="158">
        <f>ROUND(E37*U37,2)</f>
        <v>0</v>
      </c>
      <c r="W37" s="158"/>
      <c r="X37" s="158" t="s">
        <v>211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1" t="s">
        <v>716</v>
      </c>
      <c r="D38" s="189"/>
      <c r="E38" s="19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214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1" t="s">
        <v>717</v>
      </c>
      <c r="D39" s="189"/>
      <c r="E39" s="190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214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1" t="s">
        <v>674</v>
      </c>
      <c r="D40" s="189"/>
      <c r="E40" s="190">
        <v>14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214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/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7</v>
      </c>
      <c r="B42" s="175" t="s">
        <v>718</v>
      </c>
      <c r="C42" s="185" t="s">
        <v>719</v>
      </c>
      <c r="D42" s="176" t="s">
        <v>302</v>
      </c>
      <c r="E42" s="177">
        <v>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184</v>
      </c>
      <c r="T42" s="180" t="s">
        <v>185</v>
      </c>
      <c r="U42" s="158">
        <v>0</v>
      </c>
      <c r="V42" s="158">
        <f>ROUND(E42*U42,2)</f>
        <v>0</v>
      </c>
      <c r="W42" s="158"/>
      <c r="X42" s="158" t="s">
        <v>211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1" t="s">
        <v>716</v>
      </c>
      <c r="D43" s="189"/>
      <c r="E43" s="190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214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1" t="s">
        <v>713</v>
      </c>
      <c r="D44" s="189"/>
      <c r="E44" s="19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1" t="s">
        <v>238</v>
      </c>
      <c r="D45" s="189"/>
      <c r="E45" s="190">
        <v>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214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1"/>
      <c r="D46" s="252"/>
      <c r="E46" s="252"/>
      <c r="F46" s="252"/>
      <c r="G46" s="25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8</v>
      </c>
      <c r="B47" s="175" t="s">
        <v>720</v>
      </c>
      <c r="C47" s="185" t="s">
        <v>721</v>
      </c>
      <c r="D47" s="176" t="s">
        <v>302</v>
      </c>
      <c r="E47" s="177">
        <v>4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184</v>
      </c>
      <c r="T47" s="180" t="s">
        <v>185</v>
      </c>
      <c r="U47" s="158">
        <v>0</v>
      </c>
      <c r="V47" s="158">
        <f>ROUND(E47*U47,2)</f>
        <v>0</v>
      </c>
      <c r="W47" s="158"/>
      <c r="X47" s="158" t="s">
        <v>211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1" t="s">
        <v>716</v>
      </c>
      <c r="D48" s="189"/>
      <c r="E48" s="19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1" t="s">
        <v>722</v>
      </c>
      <c r="D49" s="189"/>
      <c r="E49" s="190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1" t="s">
        <v>272</v>
      </c>
      <c r="D50" s="189"/>
      <c r="E50" s="190">
        <v>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214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1"/>
      <c r="D51" s="252"/>
      <c r="E51" s="252"/>
      <c r="F51" s="252"/>
      <c r="G51" s="25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9</v>
      </c>
      <c r="B52" s="175" t="s">
        <v>723</v>
      </c>
      <c r="C52" s="185" t="s">
        <v>724</v>
      </c>
      <c r="D52" s="176" t="s">
        <v>302</v>
      </c>
      <c r="E52" s="177">
        <v>5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184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1" t="s">
        <v>725</v>
      </c>
      <c r="D53" s="189"/>
      <c r="E53" s="19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214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1" t="s">
        <v>726</v>
      </c>
      <c r="D54" s="189"/>
      <c r="E54" s="190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214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1" t="s">
        <v>684</v>
      </c>
      <c r="D55" s="189"/>
      <c r="E55" s="190">
        <v>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1"/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10</v>
      </c>
      <c r="B57" s="175" t="s">
        <v>727</v>
      </c>
      <c r="C57" s="185" t="s">
        <v>728</v>
      </c>
      <c r="D57" s="176" t="s">
        <v>302</v>
      </c>
      <c r="E57" s="177">
        <v>20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184</v>
      </c>
      <c r="T57" s="180" t="s">
        <v>185</v>
      </c>
      <c r="U57" s="158">
        <v>0</v>
      </c>
      <c r="V57" s="158">
        <f>ROUND(E57*U57,2)</f>
        <v>0</v>
      </c>
      <c r="W57" s="158"/>
      <c r="X57" s="158" t="s">
        <v>211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725</v>
      </c>
      <c r="D58" s="189"/>
      <c r="E58" s="19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214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1" t="s">
        <v>729</v>
      </c>
      <c r="D59" s="189"/>
      <c r="E59" s="19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1" t="s">
        <v>730</v>
      </c>
      <c r="D60" s="189"/>
      <c r="E60" s="190">
        <v>20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1"/>
      <c r="D61" s="252"/>
      <c r="E61" s="252"/>
      <c r="F61" s="252"/>
      <c r="G61" s="252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11</v>
      </c>
      <c r="B62" s="175" t="s">
        <v>731</v>
      </c>
      <c r="C62" s="185" t="s">
        <v>732</v>
      </c>
      <c r="D62" s="176" t="s">
        <v>302</v>
      </c>
      <c r="E62" s="177">
        <v>4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184</v>
      </c>
      <c r="T62" s="180" t="s">
        <v>185</v>
      </c>
      <c r="U62" s="158">
        <v>0</v>
      </c>
      <c r="V62" s="158">
        <f>ROUND(E62*U62,2)</f>
        <v>0</v>
      </c>
      <c r="W62" s="158"/>
      <c r="X62" s="158" t="s">
        <v>211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1" t="s">
        <v>733</v>
      </c>
      <c r="D63" s="189"/>
      <c r="E63" s="190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214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1" t="s">
        <v>722</v>
      </c>
      <c r="D64" s="189"/>
      <c r="E64" s="19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1" t="s">
        <v>272</v>
      </c>
      <c r="D65" s="189"/>
      <c r="E65" s="190">
        <v>4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214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1"/>
      <c r="D66" s="252"/>
      <c r="E66" s="252"/>
      <c r="F66" s="252"/>
      <c r="G66" s="252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12</v>
      </c>
      <c r="B67" s="175" t="s">
        <v>734</v>
      </c>
      <c r="C67" s="185" t="s">
        <v>735</v>
      </c>
      <c r="D67" s="176" t="s">
        <v>302</v>
      </c>
      <c r="E67" s="177">
        <v>12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184</v>
      </c>
      <c r="T67" s="180" t="s">
        <v>185</v>
      </c>
      <c r="U67" s="158">
        <v>0</v>
      </c>
      <c r="V67" s="158">
        <f>ROUND(E67*U67,2)</f>
        <v>0</v>
      </c>
      <c r="W67" s="158"/>
      <c r="X67" s="158" t="s">
        <v>211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1" t="s">
        <v>725</v>
      </c>
      <c r="D68" s="189"/>
      <c r="E68" s="19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214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1" t="s">
        <v>736</v>
      </c>
      <c r="D69" s="189"/>
      <c r="E69" s="19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214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1" t="s">
        <v>671</v>
      </c>
      <c r="D70" s="189"/>
      <c r="E70" s="190">
        <v>12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214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1"/>
      <c r="D71" s="252"/>
      <c r="E71" s="252"/>
      <c r="F71" s="252"/>
      <c r="G71" s="252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13</v>
      </c>
      <c r="B72" s="175" t="s">
        <v>737</v>
      </c>
      <c r="C72" s="185" t="s">
        <v>738</v>
      </c>
      <c r="D72" s="176" t="s">
        <v>444</v>
      </c>
      <c r="E72" s="177">
        <v>70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184</v>
      </c>
      <c r="T72" s="180" t="s">
        <v>185</v>
      </c>
      <c r="U72" s="158">
        <v>0</v>
      </c>
      <c r="V72" s="158">
        <f>ROUND(E72*U72,2)</f>
        <v>0</v>
      </c>
      <c r="W72" s="158"/>
      <c r="X72" s="158" t="s">
        <v>211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1" t="s">
        <v>725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214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1" t="s">
        <v>739</v>
      </c>
      <c r="D74" s="189"/>
      <c r="E74" s="190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214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1" t="s">
        <v>740</v>
      </c>
      <c r="D75" s="189"/>
      <c r="E75" s="190">
        <v>70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214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1"/>
      <c r="D76" s="252"/>
      <c r="E76" s="252"/>
      <c r="F76" s="252"/>
      <c r="G76" s="25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190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14</v>
      </c>
      <c r="B77" s="175" t="s">
        <v>741</v>
      </c>
      <c r="C77" s="185" t="s">
        <v>742</v>
      </c>
      <c r="D77" s="176" t="s">
        <v>444</v>
      </c>
      <c r="E77" s="177">
        <v>320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184</v>
      </c>
      <c r="T77" s="180" t="s">
        <v>185</v>
      </c>
      <c r="U77" s="158">
        <v>0</v>
      </c>
      <c r="V77" s="158">
        <f>ROUND(E77*U77,2)</f>
        <v>0</v>
      </c>
      <c r="W77" s="158"/>
      <c r="X77" s="158" t="s">
        <v>211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1" t="s">
        <v>725</v>
      </c>
      <c r="D78" s="189"/>
      <c r="E78" s="19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214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1" t="s">
        <v>743</v>
      </c>
      <c r="D79" s="189"/>
      <c r="E79" s="190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214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1" t="s">
        <v>744</v>
      </c>
      <c r="D80" s="189"/>
      <c r="E80" s="190">
        <v>320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214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1"/>
      <c r="D81" s="252"/>
      <c r="E81" s="252"/>
      <c r="F81" s="252"/>
      <c r="G81" s="252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15</v>
      </c>
      <c r="B82" s="175" t="s">
        <v>745</v>
      </c>
      <c r="C82" s="185" t="s">
        <v>746</v>
      </c>
      <c r="D82" s="176" t="s">
        <v>444</v>
      </c>
      <c r="E82" s="177">
        <v>250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184</v>
      </c>
      <c r="T82" s="180" t="s">
        <v>185</v>
      </c>
      <c r="U82" s="158">
        <v>0</v>
      </c>
      <c r="V82" s="158">
        <f>ROUND(E82*U82,2)</f>
        <v>0</v>
      </c>
      <c r="W82" s="158"/>
      <c r="X82" s="158" t="s">
        <v>211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1" t="s">
        <v>725</v>
      </c>
      <c r="D83" s="189"/>
      <c r="E83" s="19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214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1" t="s">
        <v>747</v>
      </c>
      <c r="D84" s="189"/>
      <c r="E84" s="19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214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1" t="s">
        <v>748</v>
      </c>
      <c r="D85" s="189"/>
      <c r="E85" s="190">
        <v>250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214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1"/>
      <c r="D86" s="252"/>
      <c r="E86" s="252"/>
      <c r="F86" s="252"/>
      <c r="G86" s="252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4">
        <v>16</v>
      </c>
      <c r="B87" s="175" t="s">
        <v>749</v>
      </c>
      <c r="C87" s="185" t="s">
        <v>750</v>
      </c>
      <c r="D87" s="176" t="s">
        <v>444</v>
      </c>
      <c r="E87" s="177">
        <v>250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184</v>
      </c>
      <c r="T87" s="180" t="s">
        <v>185</v>
      </c>
      <c r="U87" s="158">
        <v>0</v>
      </c>
      <c r="V87" s="158">
        <f>ROUND(E87*U87,2)</f>
        <v>0</v>
      </c>
      <c r="W87" s="158"/>
      <c r="X87" s="158" t="s">
        <v>211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1" t="s">
        <v>725</v>
      </c>
      <c r="D88" s="189"/>
      <c r="E88" s="19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214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1" t="s">
        <v>747</v>
      </c>
      <c r="D89" s="189"/>
      <c r="E89" s="190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214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1" t="s">
        <v>748</v>
      </c>
      <c r="D90" s="189"/>
      <c r="E90" s="190">
        <v>250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214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1"/>
      <c r="D91" s="252"/>
      <c r="E91" s="252"/>
      <c r="F91" s="252"/>
      <c r="G91" s="252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17</v>
      </c>
      <c r="B92" s="175" t="s">
        <v>751</v>
      </c>
      <c r="C92" s="185" t="s">
        <v>752</v>
      </c>
      <c r="D92" s="176" t="s">
        <v>753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184</v>
      </c>
      <c r="T92" s="180" t="s">
        <v>185</v>
      </c>
      <c r="U92" s="158">
        <v>0</v>
      </c>
      <c r="V92" s="158">
        <f>ROUND(E92*U92,2)</f>
        <v>0</v>
      </c>
      <c r="W92" s="158"/>
      <c r="X92" s="158" t="s">
        <v>211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1" t="s">
        <v>703</v>
      </c>
      <c r="D93" s="189"/>
      <c r="E93" s="190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214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1" t="s">
        <v>236</v>
      </c>
      <c r="D94" s="189"/>
      <c r="E94" s="190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214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1"/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18</v>
      </c>
      <c r="B96" s="175" t="s">
        <v>754</v>
      </c>
      <c r="C96" s="185" t="s">
        <v>755</v>
      </c>
      <c r="D96" s="176" t="s">
        <v>753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184</v>
      </c>
      <c r="T96" s="180" t="s">
        <v>185</v>
      </c>
      <c r="U96" s="158">
        <v>0</v>
      </c>
      <c r="V96" s="158">
        <f>ROUND(E96*U96,2)</f>
        <v>0</v>
      </c>
      <c r="W96" s="158"/>
      <c r="X96" s="158" t="s">
        <v>211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1" t="s">
        <v>703</v>
      </c>
      <c r="D97" s="189"/>
      <c r="E97" s="190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214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1" t="s">
        <v>236</v>
      </c>
      <c r="D98" s="189"/>
      <c r="E98" s="190">
        <v>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214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1"/>
      <c r="D99" s="252"/>
      <c r="E99" s="252"/>
      <c r="F99" s="252"/>
      <c r="G99" s="252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19</v>
      </c>
      <c r="B100" s="175" t="s">
        <v>756</v>
      </c>
      <c r="C100" s="185" t="s">
        <v>757</v>
      </c>
      <c r="D100" s="176" t="s">
        <v>753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184</v>
      </c>
      <c r="T100" s="180" t="s">
        <v>185</v>
      </c>
      <c r="U100" s="158">
        <v>0</v>
      </c>
      <c r="V100" s="158">
        <f>ROUND(E100*U100,2)</f>
        <v>0</v>
      </c>
      <c r="W100" s="158"/>
      <c r="X100" s="158" t="s">
        <v>211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1" t="s">
        <v>703</v>
      </c>
      <c r="D101" s="189"/>
      <c r="E101" s="190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1" t="s">
        <v>236</v>
      </c>
      <c r="D102" s="189"/>
      <c r="E102" s="190">
        <v>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1"/>
      <c r="D103" s="252"/>
      <c r="E103" s="252"/>
      <c r="F103" s="252"/>
      <c r="G103" s="25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20</v>
      </c>
      <c r="B104" s="175" t="s">
        <v>758</v>
      </c>
      <c r="C104" s="185" t="s">
        <v>759</v>
      </c>
      <c r="D104" s="176" t="s">
        <v>753</v>
      </c>
      <c r="E104" s="177">
        <v>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9"/>
      <c r="S104" s="179" t="s">
        <v>184</v>
      </c>
      <c r="T104" s="180" t="s">
        <v>185</v>
      </c>
      <c r="U104" s="158">
        <v>0</v>
      </c>
      <c r="V104" s="158">
        <f>ROUND(E104*U104,2)</f>
        <v>0</v>
      </c>
      <c r="W104" s="158"/>
      <c r="X104" s="158" t="s">
        <v>211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212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1" t="s">
        <v>703</v>
      </c>
      <c r="D105" s="189"/>
      <c r="E105" s="190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214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1" t="s">
        <v>236</v>
      </c>
      <c r="D106" s="189"/>
      <c r="E106" s="190">
        <v>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1"/>
      <c r="D107" s="252"/>
      <c r="E107" s="252"/>
      <c r="F107" s="252"/>
      <c r="G107" s="252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21</v>
      </c>
      <c r="B108" s="175" t="s">
        <v>760</v>
      </c>
      <c r="C108" s="185" t="s">
        <v>761</v>
      </c>
      <c r="D108" s="176" t="s">
        <v>753</v>
      </c>
      <c r="E108" s="177">
        <v>1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9"/>
      <c r="S108" s="179" t="s">
        <v>184</v>
      </c>
      <c r="T108" s="180" t="s">
        <v>185</v>
      </c>
      <c r="U108" s="158">
        <v>0</v>
      </c>
      <c r="V108" s="158">
        <f>ROUND(E108*U108,2)</f>
        <v>0</v>
      </c>
      <c r="W108" s="158"/>
      <c r="X108" s="158" t="s">
        <v>211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212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1" t="s">
        <v>762</v>
      </c>
      <c r="D109" s="189"/>
      <c r="E109" s="190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1" t="s">
        <v>703</v>
      </c>
      <c r="D110" s="189"/>
      <c r="E110" s="190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214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1" t="s">
        <v>236</v>
      </c>
      <c r="D111" s="189"/>
      <c r="E111" s="190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214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1"/>
      <c r="D112" s="252"/>
      <c r="E112" s="252"/>
      <c r="F112" s="252"/>
      <c r="G112" s="25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22</v>
      </c>
      <c r="B113" s="175" t="s">
        <v>763</v>
      </c>
      <c r="C113" s="185" t="s">
        <v>764</v>
      </c>
      <c r="D113" s="176" t="s">
        <v>753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184</v>
      </c>
      <c r="T113" s="180" t="s">
        <v>185</v>
      </c>
      <c r="U113" s="158">
        <v>0</v>
      </c>
      <c r="V113" s="158">
        <f>ROUND(E113*U113,2)</f>
        <v>0</v>
      </c>
      <c r="W113" s="158"/>
      <c r="X113" s="158" t="s">
        <v>211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212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1" t="s">
        <v>703</v>
      </c>
      <c r="D114" s="189"/>
      <c r="E114" s="190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214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1" t="s">
        <v>236</v>
      </c>
      <c r="D115" s="189"/>
      <c r="E115" s="190">
        <v>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1"/>
      <c r="D116" s="252"/>
      <c r="E116" s="252"/>
      <c r="F116" s="252"/>
      <c r="G116" s="252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23</v>
      </c>
      <c r="B117" s="175" t="s">
        <v>765</v>
      </c>
      <c r="C117" s="185" t="s">
        <v>766</v>
      </c>
      <c r="D117" s="176" t="s">
        <v>753</v>
      </c>
      <c r="E117" s="177">
        <v>1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/>
      <c r="S117" s="179" t="s">
        <v>184</v>
      </c>
      <c r="T117" s="180" t="s">
        <v>185</v>
      </c>
      <c r="U117" s="158">
        <v>0</v>
      </c>
      <c r="V117" s="158">
        <f>ROUND(E117*U117,2)</f>
        <v>0</v>
      </c>
      <c r="W117" s="158"/>
      <c r="X117" s="158" t="s">
        <v>211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212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1" t="s">
        <v>703</v>
      </c>
      <c r="D118" s="189"/>
      <c r="E118" s="190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1" t="s">
        <v>236</v>
      </c>
      <c r="D119" s="189"/>
      <c r="E119" s="190">
        <v>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1"/>
      <c r="D120" s="252"/>
      <c r="E120" s="252"/>
      <c r="F120" s="252"/>
      <c r="G120" s="252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24</v>
      </c>
      <c r="B121" s="175" t="s">
        <v>767</v>
      </c>
      <c r="C121" s="185" t="s">
        <v>495</v>
      </c>
      <c r="D121" s="176" t="s">
        <v>753</v>
      </c>
      <c r="E121" s="177">
        <v>1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9"/>
      <c r="S121" s="179" t="s">
        <v>184</v>
      </c>
      <c r="T121" s="180" t="s">
        <v>185</v>
      </c>
      <c r="U121" s="158">
        <v>0</v>
      </c>
      <c r="V121" s="158">
        <f>ROUND(E121*U121,2)</f>
        <v>0</v>
      </c>
      <c r="W121" s="158"/>
      <c r="X121" s="158" t="s">
        <v>211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212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1" t="s">
        <v>703</v>
      </c>
      <c r="D122" s="189"/>
      <c r="E122" s="190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1" t="s">
        <v>236</v>
      </c>
      <c r="D123" s="189"/>
      <c r="E123" s="190">
        <v>1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1"/>
      <c r="D124" s="252"/>
      <c r="E124" s="252"/>
      <c r="F124" s="252"/>
      <c r="G124" s="252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25</v>
      </c>
      <c r="B125" s="175" t="s">
        <v>768</v>
      </c>
      <c r="C125" s="185" t="s">
        <v>769</v>
      </c>
      <c r="D125" s="176" t="s">
        <v>753</v>
      </c>
      <c r="E125" s="177">
        <v>1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184</v>
      </c>
      <c r="T125" s="180" t="s">
        <v>185</v>
      </c>
      <c r="U125" s="158">
        <v>0</v>
      </c>
      <c r="V125" s="158">
        <f>ROUND(E125*U125,2)</f>
        <v>0</v>
      </c>
      <c r="W125" s="158"/>
      <c r="X125" s="158" t="s">
        <v>211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212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1" t="s">
        <v>703</v>
      </c>
      <c r="D126" s="189"/>
      <c r="E126" s="190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1" t="s">
        <v>236</v>
      </c>
      <c r="D127" s="189"/>
      <c r="E127" s="190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214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1"/>
      <c r="D128" s="252"/>
      <c r="E128" s="252"/>
      <c r="F128" s="252"/>
      <c r="G128" s="252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190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26</v>
      </c>
      <c r="B129" s="175" t="s">
        <v>770</v>
      </c>
      <c r="C129" s="185" t="s">
        <v>771</v>
      </c>
      <c r="D129" s="176" t="s">
        <v>302</v>
      </c>
      <c r="E129" s="177">
        <v>22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184</v>
      </c>
      <c r="T129" s="180" t="s">
        <v>185</v>
      </c>
      <c r="U129" s="158">
        <v>0</v>
      </c>
      <c r="V129" s="158">
        <f>ROUND(E129*U129,2)</f>
        <v>0</v>
      </c>
      <c r="W129" s="158"/>
      <c r="X129" s="158" t="s">
        <v>211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212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1" t="s">
        <v>725</v>
      </c>
      <c r="D130" s="189"/>
      <c r="E130" s="190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214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1" t="s">
        <v>772</v>
      </c>
      <c r="D131" s="189"/>
      <c r="E131" s="19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214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1" t="s">
        <v>773</v>
      </c>
      <c r="D132" s="189"/>
      <c r="E132" s="190">
        <v>22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1"/>
      <c r="D133" s="252"/>
      <c r="E133" s="252"/>
      <c r="F133" s="252"/>
      <c r="G133" s="25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3"/>
      <c r="B134" s="4"/>
      <c r="C134" s="186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v>15</v>
      </c>
      <c r="AF134">
        <v>21</v>
      </c>
      <c r="AG134" t="s">
        <v>166</v>
      </c>
    </row>
    <row r="135" spans="1:60" x14ac:dyDescent="0.2">
      <c r="A135" s="150"/>
      <c r="B135" s="151" t="s">
        <v>29</v>
      </c>
      <c r="C135" s="187"/>
      <c r="D135" s="152"/>
      <c r="E135" s="153"/>
      <c r="F135" s="153"/>
      <c r="G135" s="183">
        <f>G8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f>SUMIF(L7:L133,AE134,G7:G133)</f>
        <v>0</v>
      </c>
      <c r="AF135">
        <f>SUMIF(L7:L133,AF134,G7:G133)</f>
        <v>0</v>
      </c>
      <c r="AG135" t="s">
        <v>207</v>
      </c>
    </row>
    <row r="136" spans="1:60" x14ac:dyDescent="0.2">
      <c r="C136" s="188"/>
      <c r="D136" s="10"/>
      <c r="AG136" t="s">
        <v>208</v>
      </c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30">
    <mergeCell ref="C20:G20"/>
    <mergeCell ref="A1:G1"/>
    <mergeCell ref="C2:G2"/>
    <mergeCell ref="C3:G3"/>
    <mergeCell ref="C4:G4"/>
    <mergeCell ref="C14:G14"/>
    <mergeCell ref="C81:G81"/>
    <mergeCell ref="C26:G26"/>
    <mergeCell ref="C31:G31"/>
    <mergeCell ref="C36:G36"/>
    <mergeCell ref="C41:G41"/>
    <mergeCell ref="C46:G46"/>
    <mergeCell ref="C51:G51"/>
    <mergeCell ref="C56:G56"/>
    <mergeCell ref="C61:G61"/>
    <mergeCell ref="C66:G66"/>
    <mergeCell ref="C71:G71"/>
    <mergeCell ref="C76:G76"/>
    <mergeCell ref="C133:G133"/>
    <mergeCell ref="C86:G86"/>
    <mergeCell ref="C91:G91"/>
    <mergeCell ref="C95:G95"/>
    <mergeCell ref="C99:G99"/>
    <mergeCell ref="C103:G103"/>
    <mergeCell ref="C107:G107"/>
    <mergeCell ref="C112:G112"/>
    <mergeCell ref="C116:G116"/>
    <mergeCell ref="C120:G120"/>
    <mergeCell ref="C124:G124"/>
    <mergeCell ref="C128:G1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60</v>
      </c>
      <c r="C4" s="259" t="s">
        <v>61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50" t="s">
        <v>179</v>
      </c>
      <c r="B8" s="151" t="s">
        <v>129</v>
      </c>
      <c r="C8" s="187" t="s">
        <v>130</v>
      </c>
      <c r="D8" s="170"/>
      <c r="E8" s="171"/>
      <c r="F8" s="172"/>
      <c r="G8" s="172">
        <f>SUMIF(AG9:AG27,"&lt;&gt;NOR",G9:G27)</f>
        <v>0</v>
      </c>
      <c r="H8" s="172"/>
      <c r="I8" s="172">
        <f>SUM(I9:I27)</f>
        <v>0</v>
      </c>
      <c r="J8" s="172"/>
      <c r="K8" s="172">
        <f>SUM(K9:K27)</f>
        <v>0</v>
      </c>
      <c r="L8" s="172"/>
      <c r="M8" s="172">
        <f>SUM(M9:M27)</f>
        <v>0</v>
      </c>
      <c r="N8" s="171"/>
      <c r="O8" s="171">
        <f>SUM(O9:O27)</f>
        <v>0</v>
      </c>
      <c r="P8" s="171"/>
      <c r="Q8" s="171">
        <f>SUM(Q9:Q27)</f>
        <v>0</v>
      </c>
      <c r="R8" s="172"/>
      <c r="S8" s="172"/>
      <c r="T8" s="173"/>
      <c r="U8" s="163"/>
      <c r="V8" s="163">
        <f>SUM(V9:V27)</f>
        <v>0</v>
      </c>
      <c r="W8" s="163"/>
      <c r="X8" s="163"/>
      <c r="AG8" t="s">
        <v>180</v>
      </c>
    </row>
    <row r="9" spans="1:60" outlineLevel="1" x14ac:dyDescent="0.2">
      <c r="A9" s="154"/>
      <c r="B9" s="155"/>
      <c r="C9" s="249" t="s">
        <v>774</v>
      </c>
      <c r="D9" s="250"/>
      <c r="E9" s="250"/>
      <c r="F9" s="250"/>
      <c r="G9" s="250"/>
      <c r="H9" s="158"/>
      <c r="I9" s="158"/>
      <c r="J9" s="158"/>
      <c r="K9" s="158"/>
      <c r="L9" s="158"/>
      <c r="M9" s="158"/>
      <c r="N9" s="157"/>
      <c r="O9" s="157"/>
      <c r="P9" s="157"/>
      <c r="Q9" s="157"/>
      <c r="R9" s="158"/>
      <c r="S9" s="158"/>
      <c r="T9" s="158"/>
      <c r="U9" s="158"/>
      <c r="V9" s="158"/>
      <c r="W9" s="158"/>
      <c r="X9" s="158"/>
      <c r="Y9" s="147"/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4">
        <v>1</v>
      </c>
      <c r="B10" s="175" t="s">
        <v>775</v>
      </c>
      <c r="C10" s="185" t="s">
        <v>776</v>
      </c>
      <c r="D10" s="176" t="s">
        <v>302</v>
      </c>
      <c r="E10" s="177">
        <v>4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184</v>
      </c>
      <c r="T10" s="180" t="s">
        <v>185</v>
      </c>
      <c r="U10" s="158">
        <v>0</v>
      </c>
      <c r="V10" s="158">
        <f>ROUND(E10*U10,2)</f>
        <v>0</v>
      </c>
      <c r="W10" s="158"/>
      <c r="X10" s="158" t="s">
        <v>211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496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66"/>
      <c r="D11" s="267"/>
      <c r="E11" s="267"/>
      <c r="F11" s="267"/>
      <c r="G11" s="267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777</v>
      </c>
      <c r="C12" s="185" t="s">
        <v>778</v>
      </c>
      <c r="D12" s="176" t="s">
        <v>302</v>
      </c>
      <c r="E12" s="177">
        <v>16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184</v>
      </c>
      <c r="T12" s="180" t="s">
        <v>185</v>
      </c>
      <c r="U12" s="158">
        <v>0</v>
      </c>
      <c r="V12" s="158">
        <f>ROUND(E12*U12,2)</f>
        <v>0</v>
      </c>
      <c r="W12" s="158"/>
      <c r="X12" s="158" t="s">
        <v>211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496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9" t="s">
        <v>779</v>
      </c>
      <c r="D13" s="250"/>
      <c r="E13" s="250"/>
      <c r="F13" s="250"/>
      <c r="G13" s="250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1"/>
      <c r="D14" s="252"/>
      <c r="E14" s="252"/>
      <c r="F14" s="252"/>
      <c r="G14" s="25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780</v>
      </c>
      <c r="C15" s="185" t="s">
        <v>781</v>
      </c>
      <c r="D15" s="176" t="s">
        <v>302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184</v>
      </c>
      <c r="T15" s="180" t="s">
        <v>185</v>
      </c>
      <c r="U15" s="158">
        <v>0</v>
      </c>
      <c r="V15" s="158">
        <f>ROUND(E15*U15,2)</f>
        <v>0</v>
      </c>
      <c r="W15" s="158"/>
      <c r="X15" s="158" t="s">
        <v>211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496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6"/>
      <c r="D16" s="267"/>
      <c r="E16" s="267"/>
      <c r="F16" s="267"/>
      <c r="G16" s="26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4</v>
      </c>
      <c r="B17" s="175" t="s">
        <v>782</v>
      </c>
      <c r="C17" s="185" t="s">
        <v>783</v>
      </c>
      <c r="D17" s="176" t="s">
        <v>302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184</v>
      </c>
      <c r="T17" s="180" t="s">
        <v>185</v>
      </c>
      <c r="U17" s="158">
        <v>0</v>
      </c>
      <c r="V17" s="158">
        <f>ROUND(E17*U17,2)</f>
        <v>0</v>
      </c>
      <c r="W17" s="158"/>
      <c r="X17" s="158" t="s">
        <v>211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496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6"/>
      <c r="D18" s="267"/>
      <c r="E18" s="267"/>
      <c r="F18" s="267"/>
      <c r="G18" s="26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5</v>
      </c>
      <c r="B19" s="175" t="s">
        <v>784</v>
      </c>
      <c r="C19" s="185" t="s">
        <v>785</v>
      </c>
      <c r="D19" s="176" t="s">
        <v>302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184</v>
      </c>
      <c r="T19" s="180" t="s">
        <v>185</v>
      </c>
      <c r="U19" s="158">
        <v>0</v>
      </c>
      <c r="V19" s="158">
        <f>ROUND(E19*U19,2)</f>
        <v>0</v>
      </c>
      <c r="W19" s="158"/>
      <c r="X19" s="158" t="s">
        <v>211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496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6"/>
      <c r="D20" s="267"/>
      <c r="E20" s="267"/>
      <c r="F20" s="267"/>
      <c r="G20" s="26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6</v>
      </c>
      <c r="B21" s="175" t="s">
        <v>786</v>
      </c>
      <c r="C21" s="185" t="s">
        <v>787</v>
      </c>
      <c r="D21" s="176" t="s">
        <v>302</v>
      </c>
      <c r="E21" s="177">
        <v>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184</v>
      </c>
      <c r="T21" s="180" t="s">
        <v>185</v>
      </c>
      <c r="U21" s="158">
        <v>0</v>
      </c>
      <c r="V21" s="158">
        <f>ROUND(E21*U21,2)</f>
        <v>0</v>
      </c>
      <c r="W21" s="158"/>
      <c r="X21" s="158" t="s">
        <v>211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496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 t="s">
        <v>788</v>
      </c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189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1"/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7</v>
      </c>
      <c r="B24" s="175" t="s">
        <v>789</v>
      </c>
      <c r="C24" s="185" t="s">
        <v>790</v>
      </c>
      <c r="D24" s="176" t="s">
        <v>444</v>
      </c>
      <c r="E24" s="177">
        <v>400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184</v>
      </c>
      <c r="T24" s="180" t="s">
        <v>185</v>
      </c>
      <c r="U24" s="158">
        <v>0</v>
      </c>
      <c r="V24" s="158">
        <f>ROUND(E24*U24,2)</f>
        <v>0</v>
      </c>
      <c r="W24" s="158"/>
      <c r="X24" s="158" t="s">
        <v>211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496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6"/>
      <c r="D25" s="267"/>
      <c r="E25" s="267"/>
      <c r="F25" s="267"/>
      <c r="G25" s="26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8</v>
      </c>
      <c r="B26" s="175" t="s">
        <v>791</v>
      </c>
      <c r="C26" s="185" t="s">
        <v>792</v>
      </c>
      <c r="D26" s="176" t="s">
        <v>302</v>
      </c>
      <c r="E26" s="177">
        <v>8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184</v>
      </c>
      <c r="T26" s="180" t="s">
        <v>185</v>
      </c>
      <c r="U26" s="158">
        <v>0</v>
      </c>
      <c r="V26" s="158">
        <f>ROUND(E26*U26,2)</f>
        <v>0</v>
      </c>
      <c r="W26" s="158"/>
      <c r="X26" s="158" t="s">
        <v>211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496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6"/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0" t="s">
        <v>179</v>
      </c>
      <c r="B28" s="151" t="s">
        <v>131</v>
      </c>
      <c r="C28" s="187" t="s">
        <v>132</v>
      </c>
      <c r="D28" s="170"/>
      <c r="E28" s="171"/>
      <c r="F28" s="172"/>
      <c r="G28" s="172">
        <f>SUMIF(AG29:AG39,"&lt;&gt;NOR",G29:G39)</f>
        <v>0</v>
      </c>
      <c r="H28" s="172"/>
      <c r="I28" s="172">
        <f>SUM(I29:I39)</f>
        <v>0</v>
      </c>
      <c r="J28" s="172"/>
      <c r="K28" s="172">
        <f>SUM(K29:K39)</f>
        <v>0</v>
      </c>
      <c r="L28" s="172"/>
      <c r="M28" s="172">
        <f>SUM(M29:M39)</f>
        <v>0</v>
      </c>
      <c r="N28" s="171"/>
      <c r="O28" s="171">
        <f>SUM(O29:O39)</f>
        <v>0</v>
      </c>
      <c r="P28" s="171"/>
      <c r="Q28" s="171">
        <f>SUM(Q29:Q39)</f>
        <v>0</v>
      </c>
      <c r="R28" s="172"/>
      <c r="S28" s="172"/>
      <c r="T28" s="173"/>
      <c r="U28" s="163"/>
      <c r="V28" s="163">
        <f>SUM(V29:V39)</f>
        <v>0</v>
      </c>
      <c r="W28" s="163"/>
      <c r="X28" s="163"/>
      <c r="AG28" t="s">
        <v>180</v>
      </c>
    </row>
    <row r="29" spans="1:60" outlineLevel="1" x14ac:dyDescent="0.2">
      <c r="A29" s="154"/>
      <c r="B29" s="155"/>
      <c r="C29" s="249" t="s">
        <v>793</v>
      </c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189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9</v>
      </c>
      <c r="B30" s="175" t="s">
        <v>794</v>
      </c>
      <c r="C30" s="185" t="s">
        <v>795</v>
      </c>
      <c r="D30" s="176" t="s">
        <v>302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184</v>
      </c>
      <c r="T30" s="180" t="s">
        <v>185</v>
      </c>
      <c r="U30" s="158">
        <v>0</v>
      </c>
      <c r="V30" s="158">
        <f>ROUND(E30*U30,2)</f>
        <v>0</v>
      </c>
      <c r="W30" s="158"/>
      <c r="X30" s="158" t="s">
        <v>211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496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 t="s">
        <v>796</v>
      </c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189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1"/>
      <c r="D32" s="252"/>
      <c r="E32" s="252"/>
      <c r="F32" s="252"/>
      <c r="G32" s="25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4">
        <v>10</v>
      </c>
      <c r="B33" s="175" t="s">
        <v>797</v>
      </c>
      <c r="C33" s="185" t="s">
        <v>798</v>
      </c>
      <c r="D33" s="176" t="s">
        <v>302</v>
      </c>
      <c r="E33" s="177">
        <v>1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184</v>
      </c>
      <c r="T33" s="180" t="s">
        <v>185</v>
      </c>
      <c r="U33" s="158">
        <v>0</v>
      </c>
      <c r="V33" s="158">
        <f>ROUND(E33*U33,2)</f>
        <v>0</v>
      </c>
      <c r="W33" s="158"/>
      <c r="X33" s="158" t="s">
        <v>211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496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6"/>
      <c r="D34" s="267"/>
      <c r="E34" s="267"/>
      <c r="F34" s="267"/>
      <c r="G34" s="26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74">
        <v>11</v>
      </c>
      <c r="B35" s="175" t="s">
        <v>799</v>
      </c>
      <c r="C35" s="185" t="s">
        <v>800</v>
      </c>
      <c r="D35" s="176" t="s">
        <v>302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184</v>
      </c>
      <c r="T35" s="180" t="s">
        <v>185</v>
      </c>
      <c r="U35" s="158">
        <v>0</v>
      </c>
      <c r="V35" s="158">
        <f>ROUND(E35*U35,2)</f>
        <v>0</v>
      </c>
      <c r="W35" s="158"/>
      <c r="X35" s="158" t="s">
        <v>211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496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 t="s">
        <v>801</v>
      </c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189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1"/>
      <c r="D37" s="252"/>
      <c r="E37" s="252"/>
      <c r="F37" s="252"/>
      <c r="G37" s="252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12</v>
      </c>
      <c r="B38" s="175" t="s">
        <v>802</v>
      </c>
      <c r="C38" s="185" t="s">
        <v>803</v>
      </c>
      <c r="D38" s="176" t="s">
        <v>444</v>
      </c>
      <c r="E38" s="177">
        <v>90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184</v>
      </c>
      <c r="T38" s="180" t="s">
        <v>185</v>
      </c>
      <c r="U38" s="158">
        <v>0</v>
      </c>
      <c r="V38" s="158">
        <f>ROUND(E38*U38,2)</f>
        <v>0</v>
      </c>
      <c r="W38" s="158"/>
      <c r="X38" s="158" t="s">
        <v>211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496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6"/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4" t="s">
        <v>179</v>
      </c>
      <c r="B40" s="165" t="s">
        <v>133</v>
      </c>
      <c r="C40" s="184" t="s">
        <v>134</v>
      </c>
      <c r="D40" s="166"/>
      <c r="E40" s="167"/>
      <c r="F40" s="168"/>
      <c r="G40" s="168">
        <f>SUMIF(AG41:AG50,"&lt;&gt;NOR",G41:G50)</f>
        <v>0</v>
      </c>
      <c r="H40" s="168"/>
      <c r="I40" s="168">
        <f>SUM(I41:I50)</f>
        <v>0</v>
      </c>
      <c r="J40" s="168"/>
      <c r="K40" s="168">
        <f>SUM(K41:K50)</f>
        <v>0</v>
      </c>
      <c r="L40" s="168"/>
      <c r="M40" s="168">
        <f>SUM(M41:M50)</f>
        <v>0</v>
      </c>
      <c r="N40" s="167"/>
      <c r="O40" s="167">
        <f>SUM(O41:O50)</f>
        <v>0</v>
      </c>
      <c r="P40" s="167"/>
      <c r="Q40" s="167">
        <f>SUM(Q41:Q50)</f>
        <v>0</v>
      </c>
      <c r="R40" s="168"/>
      <c r="S40" s="168"/>
      <c r="T40" s="169"/>
      <c r="U40" s="163"/>
      <c r="V40" s="163">
        <f>SUM(V41:V50)</f>
        <v>0</v>
      </c>
      <c r="W40" s="163"/>
      <c r="X40" s="163"/>
      <c r="AG40" t="s">
        <v>180</v>
      </c>
    </row>
    <row r="41" spans="1:60" outlineLevel="1" x14ac:dyDescent="0.2">
      <c r="A41" s="174">
        <v>13</v>
      </c>
      <c r="B41" s="175" t="s">
        <v>804</v>
      </c>
      <c r="C41" s="185" t="s">
        <v>805</v>
      </c>
      <c r="D41" s="176" t="s">
        <v>444</v>
      </c>
      <c r="E41" s="177">
        <v>10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184</v>
      </c>
      <c r="T41" s="180" t="s">
        <v>185</v>
      </c>
      <c r="U41" s="158">
        <v>0</v>
      </c>
      <c r="V41" s="158">
        <f>ROUND(E41*U41,2)</f>
        <v>0</v>
      </c>
      <c r="W41" s="158"/>
      <c r="X41" s="158" t="s">
        <v>211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496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6"/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14</v>
      </c>
      <c r="B43" s="175" t="s">
        <v>806</v>
      </c>
      <c r="C43" s="185" t="s">
        <v>807</v>
      </c>
      <c r="D43" s="176" t="s">
        <v>444</v>
      </c>
      <c r="E43" s="177">
        <v>20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184</v>
      </c>
      <c r="T43" s="180" t="s">
        <v>185</v>
      </c>
      <c r="U43" s="158">
        <v>0</v>
      </c>
      <c r="V43" s="158">
        <f>ROUND(E43*U43,2)</f>
        <v>0</v>
      </c>
      <c r="W43" s="158"/>
      <c r="X43" s="158" t="s">
        <v>211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496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6"/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15</v>
      </c>
      <c r="B45" s="175" t="s">
        <v>808</v>
      </c>
      <c r="C45" s="185" t="s">
        <v>809</v>
      </c>
      <c r="D45" s="176" t="s">
        <v>302</v>
      </c>
      <c r="E45" s="177">
        <v>30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184</v>
      </c>
      <c r="T45" s="180" t="s">
        <v>185</v>
      </c>
      <c r="U45" s="158">
        <v>0</v>
      </c>
      <c r="V45" s="158">
        <f>ROUND(E45*U45,2)</f>
        <v>0</v>
      </c>
      <c r="W45" s="158"/>
      <c r="X45" s="158" t="s">
        <v>211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496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6"/>
      <c r="D46" s="267"/>
      <c r="E46" s="267"/>
      <c r="F46" s="267"/>
      <c r="G46" s="26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4">
        <v>16</v>
      </c>
      <c r="B47" s="175" t="s">
        <v>810</v>
      </c>
      <c r="C47" s="185" t="s">
        <v>811</v>
      </c>
      <c r="D47" s="176" t="s">
        <v>753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184</v>
      </c>
      <c r="T47" s="180" t="s">
        <v>185</v>
      </c>
      <c r="U47" s="158">
        <v>0</v>
      </c>
      <c r="V47" s="158">
        <f>ROUND(E47*U47,2)</f>
        <v>0</v>
      </c>
      <c r="W47" s="158"/>
      <c r="X47" s="158" t="s">
        <v>211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496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6"/>
      <c r="D48" s="267"/>
      <c r="E48" s="267"/>
      <c r="F48" s="267"/>
      <c r="G48" s="26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17</v>
      </c>
      <c r="B49" s="175" t="s">
        <v>812</v>
      </c>
      <c r="C49" s="185" t="s">
        <v>813</v>
      </c>
      <c r="D49" s="176" t="s">
        <v>753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184</v>
      </c>
      <c r="T49" s="180" t="s">
        <v>185</v>
      </c>
      <c r="U49" s="158">
        <v>0</v>
      </c>
      <c r="V49" s="158">
        <f>ROUND(E49*U49,2)</f>
        <v>0</v>
      </c>
      <c r="W49" s="158"/>
      <c r="X49" s="158" t="s">
        <v>211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496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66"/>
      <c r="D50" s="267"/>
      <c r="E50" s="267"/>
      <c r="F50" s="267"/>
      <c r="G50" s="26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179</v>
      </c>
      <c r="B51" s="165" t="s">
        <v>135</v>
      </c>
      <c r="C51" s="184" t="s">
        <v>136</v>
      </c>
      <c r="D51" s="166"/>
      <c r="E51" s="167"/>
      <c r="F51" s="168"/>
      <c r="G51" s="168">
        <f>SUMIF(AG52:AG66,"&lt;&gt;NOR",G52:G66)</f>
        <v>0</v>
      </c>
      <c r="H51" s="168"/>
      <c r="I51" s="168">
        <f>SUM(I52:I66)</f>
        <v>0</v>
      </c>
      <c r="J51" s="168"/>
      <c r="K51" s="168">
        <f>SUM(K52:K66)</f>
        <v>0</v>
      </c>
      <c r="L51" s="168"/>
      <c r="M51" s="168">
        <f>SUM(M52:M66)</f>
        <v>0</v>
      </c>
      <c r="N51" s="167"/>
      <c r="O51" s="167">
        <f>SUM(O52:O66)</f>
        <v>0</v>
      </c>
      <c r="P51" s="167"/>
      <c r="Q51" s="167">
        <f>SUM(Q52:Q66)</f>
        <v>0</v>
      </c>
      <c r="R51" s="168"/>
      <c r="S51" s="168"/>
      <c r="T51" s="169"/>
      <c r="U51" s="163"/>
      <c r="V51" s="163">
        <f>SUM(V52:V66)</f>
        <v>0</v>
      </c>
      <c r="W51" s="163"/>
      <c r="X51" s="163"/>
      <c r="AG51" t="s">
        <v>180</v>
      </c>
    </row>
    <row r="52" spans="1:60" outlineLevel="1" x14ac:dyDescent="0.2">
      <c r="A52" s="174">
        <v>18</v>
      </c>
      <c r="B52" s="175" t="s">
        <v>814</v>
      </c>
      <c r="C52" s="185" t="s">
        <v>815</v>
      </c>
      <c r="D52" s="176" t="s">
        <v>288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184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496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/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4">
        <v>19</v>
      </c>
      <c r="B54" s="175" t="s">
        <v>816</v>
      </c>
      <c r="C54" s="185" t="s">
        <v>817</v>
      </c>
      <c r="D54" s="176" t="s">
        <v>288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184</v>
      </c>
      <c r="T54" s="180" t="s">
        <v>185</v>
      </c>
      <c r="U54" s="158">
        <v>0</v>
      </c>
      <c r="V54" s="158">
        <f>ROUND(E54*U54,2)</f>
        <v>0</v>
      </c>
      <c r="W54" s="158"/>
      <c r="X54" s="158" t="s">
        <v>211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496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6"/>
      <c r="D55" s="267"/>
      <c r="E55" s="267"/>
      <c r="F55" s="267"/>
      <c r="G55" s="26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20</v>
      </c>
      <c r="B56" s="175" t="s">
        <v>818</v>
      </c>
      <c r="C56" s="185" t="s">
        <v>819</v>
      </c>
      <c r="D56" s="176" t="s">
        <v>288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184</v>
      </c>
      <c r="T56" s="180" t="s">
        <v>185</v>
      </c>
      <c r="U56" s="158">
        <v>0</v>
      </c>
      <c r="V56" s="158">
        <f>ROUND(E56*U56,2)</f>
        <v>0</v>
      </c>
      <c r="W56" s="158"/>
      <c r="X56" s="158" t="s">
        <v>211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496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6"/>
      <c r="D57" s="267"/>
      <c r="E57" s="267"/>
      <c r="F57" s="267"/>
      <c r="G57" s="26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74">
        <v>21</v>
      </c>
      <c r="B58" s="175" t="s">
        <v>820</v>
      </c>
      <c r="C58" s="185" t="s">
        <v>821</v>
      </c>
      <c r="D58" s="176" t="s">
        <v>753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184</v>
      </c>
      <c r="T58" s="180" t="s">
        <v>185</v>
      </c>
      <c r="U58" s="158">
        <v>0</v>
      </c>
      <c r="V58" s="158">
        <f>ROUND(E58*U58,2)</f>
        <v>0</v>
      </c>
      <c r="W58" s="158"/>
      <c r="X58" s="158" t="s">
        <v>211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496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 t="s">
        <v>822</v>
      </c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189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1" t="str">
        <f>C59</f>
        <v>zajištění plné funkčnosti systému a řádného předání objednateli, včetně počítání hladiny akustického tlaku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1"/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74">
        <v>22</v>
      </c>
      <c r="B61" s="175" t="s">
        <v>823</v>
      </c>
      <c r="C61" s="185" t="s">
        <v>824</v>
      </c>
      <c r="D61" s="176" t="s">
        <v>753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184</v>
      </c>
      <c r="T61" s="180" t="s">
        <v>185</v>
      </c>
      <c r="U61" s="158">
        <v>0</v>
      </c>
      <c r="V61" s="158">
        <f>ROUND(E61*U61,2)</f>
        <v>0</v>
      </c>
      <c r="W61" s="158"/>
      <c r="X61" s="158" t="s">
        <v>211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496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6"/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23</v>
      </c>
      <c r="B63" s="175" t="s">
        <v>825</v>
      </c>
      <c r="C63" s="185" t="s">
        <v>826</v>
      </c>
      <c r="D63" s="176" t="s">
        <v>753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184</v>
      </c>
      <c r="T63" s="180" t="s">
        <v>185</v>
      </c>
      <c r="U63" s="158">
        <v>0</v>
      </c>
      <c r="V63" s="158">
        <f>ROUND(E63*U63,2)</f>
        <v>0</v>
      </c>
      <c r="W63" s="158"/>
      <c r="X63" s="158" t="s">
        <v>211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496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6"/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24</v>
      </c>
      <c r="B65" s="175" t="s">
        <v>827</v>
      </c>
      <c r="C65" s="185" t="s">
        <v>828</v>
      </c>
      <c r="D65" s="176" t="s">
        <v>753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184</v>
      </c>
      <c r="T65" s="180" t="s">
        <v>185</v>
      </c>
      <c r="U65" s="158">
        <v>0</v>
      </c>
      <c r="V65" s="158">
        <f>ROUND(E65*U65,2)</f>
        <v>0</v>
      </c>
      <c r="W65" s="158"/>
      <c r="X65" s="158" t="s">
        <v>211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496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6"/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3"/>
      <c r="B67" s="4"/>
      <c r="C67" s="18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166</v>
      </c>
    </row>
    <row r="68" spans="1:60" x14ac:dyDescent="0.2">
      <c r="A68" s="150"/>
      <c r="B68" s="151" t="s">
        <v>29</v>
      </c>
      <c r="C68" s="187"/>
      <c r="D68" s="152"/>
      <c r="E68" s="153"/>
      <c r="F68" s="153"/>
      <c r="G68" s="183">
        <f>G8+G28+G40+G51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207</v>
      </c>
    </row>
    <row r="69" spans="1:60" x14ac:dyDescent="0.2">
      <c r="C69" s="188"/>
      <c r="D69" s="10"/>
      <c r="AG69" t="s">
        <v>208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35">
    <mergeCell ref="C11:G11"/>
    <mergeCell ref="A1:G1"/>
    <mergeCell ref="C2:G2"/>
    <mergeCell ref="C3:G3"/>
    <mergeCell ref="C4:G4"/>
    <mergeCell ref="C9:G9"/>
    <mergeCell ref="C32:G32"/>
    <mergeCell ref="C13:G13"/>
    <mergeCell ref="C14:G14"/>
    <mergeCell ref="C16:G16"/>
    <mergeCell ref="C18:G18"/>
    <mergeCell ref="C20:G20"/>
    <mergeCell ref="C22:G22"/>
    <mergeCell ref="C23:G23"/>
    <mergeCell ref="C25:G25"/>
    <mergeCell ref="C27:G27"/>
    <mergeCell ref="C29:G29"/>
    <mergeCell ref="C31:G31"/>
    <mergeCell ref="C57:G57"/>
    <mergeCell ref="C34:G34"/>
    <mergeCell ref="C36:G36"/>
    <mergeCell ref="C37:G37"/>
    <mergeCell ref="C39:G39"/>
    <mergeCell ref="C42:G42"/>
    <mergeCell ref="C44:G44"/>
    <mergeCell ref="C46:G46"/>
    <mergeCell ref="C48:G48"/>
    <mergeCell ref="C50:G50"/>
    <mergeCell ref="C53:G53"/>
    <mergeCell ref="C55:G55"/>
    <mergeCell ref="C59:G59"/>
    <mergeCell ref="C60:G60"/>
    <mergeCell ref="C62:G62"/>
    <mergeCell ref="C64:G64"/>
    <mergeCell ref="C66:G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209</v>
      </c>
      <c r="B1" s="255"/>
      <c r="C1" s="255"/>
      <c r="D1" s="255"/>
      <c r="E1" s="255"/>
      <c r="F1" s="255"/>
      <c r="G1" s="255"/>
      <c r="AG1" t="s">
        <v>153</v>
      </c>
    </row>
    <row r="2" spans="1:60" ht="24.95" customHeight="1" x14ac:dyDescent="0.2">
      <c r="A2" s="139" t="s">
        <v>7</v>
      </c>
      <c r="B2" s="49" t="s">
        <v>41</v>
      </c>
      <c r="C2" s="256" t="s">
        <v>42</v>
      </c>
      <c r="D2" s="257"/>
      <c r="E2" s="257"/>
      <c r="F2" s="257"/>
      <c r="G2" s="258"/>
      <c r="AG2" t="s">
        <v>154</v>
      </c>
    </row>
    <row r="3" spans="1:60" ht="24.95" customHeight="1" x14ac:dyDescent="0.2">
      <c r="A3" s="139" t="s">
        <v>8</v>
      </c>
      <c r="B3" s="49" t="s">
        <v>48</v>
      </c>
      <c r="C3" s="256" t="s">
        <v>49</v>
      </c>
      <c r="D3" s="257"/>
      <c r="E3" s="257"/>
      <c r="F3" s="257"/>
      <c r="G3" s="258"/>
      <c r="AC3" s="121" t="s">
        <v>154</v>
      </c>
      <c r="AG3" t="s">
        <v>156</v>
      </c>
    </row>
    <row r="4" spans="1:60" ht="24.95" customHeight="1" x14ac:dyDescent="0.2">
      <c r="A4" s="140" t="s">
        <v>9</v>
      </c>
      <c r="B4" s="141" t="s">
        <v>62</v>
      </c>
      <c r="C4" s="259" t="s">
        <v>63</v>
      </c>
      <c r="D4" s="260"/>
      <c r="E4" s="260"/>
      <c r="F4" s="260"/>
      <c r="G4" s="261"/>
      <c r="AG4" t="s">
        <v>157</v>
      </c>
    </row>
    <row r="5" spans="1:60" x14ac:dyDescent="0.2">
      <c r="D5" s="10"/>
    </row>
    <row r="6" spans="1:60" ht="38.25" x14ac:dyDescent="0.2">
      <c r="A6" s="143" t="s">
        <v>158</v>
      </c>
      <c r="B6" s="145" t="s">
        <v>159</v>
      </c>
      <c r="C6" s="145" t="s">
        <v>160</v>
      </c>
      <c r="D6" s="144" t="s">
        <v>161</v>
      </c>
      <c r="E6" s="143" t="s">
        <v>162</v>
      </c>
      <c r="F6" s="142" t="s">
        <v>163</v>
      </c>
      <c r="G6" s="143" t="s">
        <v>29</v>
      </c>
      <c r="H6" s="146" t="s">
        <v>30</v>
      </c>
      <c r="I6" s="146" t="s">
        <v>164</v>
      </c>
      <c r="J6" s="146" t="s">
        <v>31</v>
      </c>
      <c r="K6" s="146" t="s">
        <v>165</v>
      </c>
      <c r="L6" s="146" t="s">
        <v>166</v>
      </c>
      <c r="M6" s="146" t="s">
        <v>167</v>
      </c>
      <c r="N6" s="146" t="s">
        <v>168</v>
      </c>
      <c r="O6" s="146" t="s">
        <v>169</v>
      </c>
      <c r="P6" s="146" t="s">
        <v>170</v>
      </c>
      <c r="Q6" s="146" t="s">
        <v>171</v>
      </c>
      <c r="R6" s="146" t="s">
        <v>172</v>
      </c>
      <c r="S6" s="146" t="s">
        <v>173</v>
      </c>
      <c r="T6" s="146" t="s">
        <v>174</v>
      </c>
      <c r="U6" s="146" t="s">
        <v>175</v>
      </c>
      <c r="V6" s="146" t="s">
        <v>176</v>
      </c>
      <c r="W6" s="146" t="s">
        <v>177</v>
      </c>
      <c r="X6" s="146" t="s">
        <v>178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179</v>
      </c>
      <c r="B8" s="165" t="s">
        <v>113</v>
      </c>
      <c r="C8" s="184" t="s">
        <v>114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8"/>
      <c r="S8" s="168"/>
      <c r="T8" s="169"/>
      <c r="U8" s="163"/>
      <c r="V8" s="163">
        <f>SUM(V9:V12)</f>
        <v>0</v>
      </c>
      <c r="W8" s="163"/>
      <c r="X8" s="163"/>
      <c r="AG8" t="s">
        <v>180</v>
      </c>
    </row>
    <row r="9" spans="1:60" outlineLevel="1" x14ac:dyDescent="0.2">
      <c r="A9" s="174">
        <v>1</v>
      </c>
      <c r="B9" s="175" t="s">
        <v>829</v>
      </c>
      <c r="C9" s="185" t="s">
        <v>830</v>
      </c>
      <c r="D9" s="176" t="s">
        <v>302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184</v>
      </c>
      <c r="T9" s="180" t="s">
        <v>185</v>
      </c>
      <c r="U9" s="158">
        <v>0</v>
      </c>
      <c r="V9" s="158">
        <f>ROUND(E9*U9,2)</f>
        <v>0</v>
      </c>
      <c r="W9" s="158"/>
      <c r="X9" s="158" t="s">
        <v>258</v>
      </c>
      <c r="Y9" s="147"/>
      <c r="Z9" s="147"/>
      <c r="AA9" s="147"/>
      <c r="AB9" s="147"/>
      <c r="AC9" s="147"/>
      <c r="AD9" s="147"/>
      <c r="AE9" s="147"/>
      <c r="AF9" s="147"/>
      <c r="AG9" s="147" t="s">
        <v>259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/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831</v>
      </c>
      <c r="C11" s="185" t="s">
        <v>832</v>
      </c>
      <c r="D11" s="176" t="s">
        <v>302</v>
      </c>
      <c r="E11" s="177">
        <v>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184</v>
      </c>
      <c r="T11" s="180" t="s">
        <v>185</v>
      </c>
      <c r="U11" s="158">
        <v>0</v>
      </c>
      <c r="V11" s="158">
        <f>ROUND(E11*U11,2)</f>
        <v>0</v>
      </c>
      <c r="W11" s="158"/>
      <c r="X11" s="158" t="s">
        <v>258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6"/>
      <c r="D12" s="267"/>
      <c r="E12" s="267"/>
      <c r="F12" s="267"/>
      <c r="G12" s="26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179</v>
      </c>
      <c r="B13" s="165" t="s">
        <v>115</v>
      </c>
      <c r="C13" s="184" t="s">
        <v>116</v>
      </c>
      <c r="D13" s="166"/>
      <c r="E13" s="167"/>
      <c r="F13" s="168"/>
      <c r="G13" s="168">
        <f>SUMIF(AG14:AG15,"&lt;&gt;NOR",G14:G15)</f>
        <v>0</v>
      </c>
      <c r="H13" s="168"/>
      <c r="I13" s="168">
        <f>SUM(I14:I15)</f>
        <v>0</v>
      </c>
      <c r="J13" s="168"/>
      <c r="K13" s="168">
        <f>SUM(K14:K15)</f>
        <v>0</v>
      </c>
      <c r="L13" s="168"/>
      <c r="M13" s="168">
        <f>SUM(M14:M15)</f>
        <v>0</v>
      </c>
      <c r="N13" s="167"/>
      <c r="O13" s="167">
        <f>SUM(O14:O15)</f>
        <v>0</v>
      </c>
      <c r="P13" s="167"/>
      <c r="Q13" s="167">
        <f>SUM(Q14:Q15)</f>
        <v>0</v>
      </c>
      <c r="R13" s="168"/>
      <c r="S13" s="168"/>
      <c r="T13" s="169"/>
      <c r="U13" s="163"/>
      <c r="V13" s="163">
        <f>SUM(V14:V15)</f>
        <v>0</v>
      </c>
      <c r="W13" s="163"/>
      <c r="X13" s="163"/>
      <c r="AG13" t="s">
        <v>180</v>
      </c>
    </row>
    <row r="14" spans="1:60" outlineLevel="1" x14ac:dyDescent="0.2">
      <c r="A14" s="174">
        <v>3</v>
      </c>
      <c r="B14" s="175" t="s">
        <v>833</v>
      </c>
      <c r="C14" s="185" t="s">
        <v>834</v>
      </c>
      <c r="D14" s="176" t="s">
        <v>302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184</v>
      </c>
      <c r="T14" s="180" t="s">
        <v>185</v>
      </c>
      <c r="U14" s="158">
        <v>0</v>
      </c>
      <c r="V14" s="158">
        <f>ROUND(E14*U14,2)</f>
        <v>0</v>
      </c>
      <c r="W14" s="158"/>
      <c r="X14" s="158" t="s">
        <v>258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6"/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179</v>
      </c>
      <c r="B16" s="165" t="s">
        <v>117</v>
      </c>
      <c r="C16" s="184" t="s">
        <v>118</v>
      </c>
      <c r="D16" s="166"/>
      <c r="E16" s="167"/>
      <c r="F16" s="168"/>
      <c r="G16" s="168">
        <f>SUMIF(AG17:AG18,"&lt;&gt;NOR",G17:G18)</f>
        <v>0</v>
      </c>
      <c r="H16" s="168"/>
      <c r="I16" s="168">
        <f>SUM(I17:I18)</f>
        <v>0</v>
      </c>
      <c r="J16" s="168"/>
      <c r="K16" s="168">
        <f>SUM(K17:K18)</f>
        <v>0</v>
      </c>
      <c r="L16" s="168"/>
      <c r="M16" s="168">
        <f>SUM(M17:M18)</f>
        <v>0</v>
      </c>
      <c r="N16" s="167"/>
      <c r="O16" s="167">
        <f>SUM(O17:O18)</f>
        <v>0</v>
      </c>
      <c r="P16" s="167"/>
      <c r="Q16" s="167">
        <f>SUM(Q17:Q18)</f>
        <v>0</v>
      </c>
      <c r="R16" s="168"/>
      <c r="S16" s="168"/>
      <c r="T16" s="169"/>
      <c r="U16" s="163"/>
      <c r="V16" s="163">
        <f>SUM(V17:V18)</f>
        <v>0</v>
      </c>
      <c r="W16" s="163"/>
      <c r="X16" s="163"/>
      <c r="AG16" t="s">
        <v>180</v>
      </c>
    </row>
    <row r="17" spans="1:60" outlineLevel="1" x14ac:dyDescent="0.2">
      <c r="A17" s="174">
        <v>4</v>
      </c>
      <c r="B17" s="175" t="s">
        <v>835</v>
      </c>
      <c r="C17" s="185" t="s">
        <v>836</v>
      </c>
      <c r="D17" s="176" t="s">
        <v>302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184</v>
      </c>
      <c r="T17" s="180" t="s">
        <v>185</v>
      </c>
      <c r="U17" s="158">
        <v>0</v>
      </c>
      <c r="V17" s="158">
        <f>ROUND(E17*U17,2)</f>
        <v>0</v>
      </c>
      <c r="W17" s="158"/>
      <c r="X17" s="158" t="s">
        <v>258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6"/>
      <c r="D18" s="267"/>
      <c r="E18" s="267"/>
      <c r="F18" s="267"/>
      <c r="G18" s="26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179</v>
      </c>
      <c r="B19" s="165" t="s">
        <v>119</v>
      </c>
      <c r="C19" s="184" t="s">
        <v>120</v>
      </c>
      <c r="D19" s="166"/>
      <c r="E19" s="167"/>
      <c r="F19" s="168"/>
      <c r="G19" s="168">
        <f>SUMIF(AG20:AG41,"&lt;&gt;NOR",G20:G41)</f>
        <v>0</v>
      </c>
      <c r="H19" s="168"/>
      <c r="I19" s="168">
        <f>SUM(I20:I41)</f>
        <v>0</v>
      </c>
      <c r="J19" s="168"/>
      <c r="K19" s="168">
        <f>SUM(K20:K41)</f>
        <v>0</v>
      </c>
      <c r="L19" s="168"/>
      <c r="M19" s="168">
        <f>SUM(M20:M41)</f>
        <v>0</v>
      </c>
      <c r="N19" s="167"/>
      <c r="O19" s="167">
        <f>SUM(O20:O41)</f>
        <v>0</v>
      </c>
      <c r="P19" s="167"/>
      <c r="Q19" s="167">
        <f>SUM(Q20:Q41)</f>
        <v>0</v>
      </c>
      <c r="R19" s="168"/>
      <c r="S19" s="168"/>
      <c r="T19" s="169"/>
      <c r="U19" s="163"/>
      <c r="V19" s="163">
        <f>SUM(V20:V41)</f>
        <v>0</v>
      </c>
      <c r="W19" s="163"/>
      <c r="X19" s="163"/>
      <c r="AG19" t="s">
        <v>180</v>
      </c>
    </row>
    <row r="20" spans="1:60" outlineLevel="1" x14ac:dyDescent="0.2">
      <c r="A20" s="174">
        <v>5</v>
      </c>
      <c r="B20" s="175" t="s">
        <v>837</v>
      </c>
      <c r="C20" s="185" t="s">
        <v>838</v>
      </c>
      <c r="D20" s="176" t="s">
        <v>444</v>
      </c>
      <c r="E20" s="177">
        <v>20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184</v>
      </c>
      <c r="T20" s="180" t="s">
        <v>185</v>
      </c>
      <c r="U20" s="158">
        <v>0</v>
      </c>
      <c r="V20" s="158">
        <f>ROUND(E20*U20,2)</f>
        <v>0</v>
      </c>
      <c r="W20" s="158"/>
      <c r="X20" s="158" t="s">
        <v>258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6"/>
      <c r="D21" s="267"/>
      <c r="E21" s="267"/>
      <c r="F21" s="267"/>
      <c r="G21" s="26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6</v>
      </c>
      <c r="B22" s="175" t="s">
        <v>839</v>
      </c>
      <c r="C22" s="185" t="s">
        <v>840</v>
      </c>
      <c r="D22" s="176" t="s">
        <v>444</v>
      </c>
      <c r="E22" s="177">
        <v>30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184</v>
      </c>
      <c r="T22" s="180" t="s">
        <v>185</v>
      </c>
      <c r="U22" s="158">
        <v>0</v>
      </c>
      <c r="V22" s="158">
        <f>ROUND(E22*U22,2)</f>
        <v>0</v>
      </c>
      <c r="W22" s="158"/>
      <c r="X22" s="158" t="s">
        <v>258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6"/>
      <c r="D23" s="267"/>
      <c r="E23" s="267"/>
      <c r="F23" s="267"/>
      <c r="G23" s="26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7</v>
      </c>
      <c r="B24" s="175" t="s">
        <v>841</v>
      </c>
      <c r="C24" s="185" t="s">
        <v>842</v>
      </c>
      <c r="D24" s="176" t="s">
        <v>444</v>
      </c>
      <c r="E24" s="177">
        <v>35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184</v>
      </c>
      <c r="T24" s="180" t="s">
        <v>185</v>
      </c>
      <c r="U24" s="158">
        <v>0</v>
      </c>
      <c r="V24" s="158">
        <f>ROUND(E24*U24,2)</f>
        <v>0</v>
      </c>
      <c r="W24" s="158"/>
      <c r="X24" s="158" t="s">
        <v>258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6"/>
      <c r="D25" s="267"/>
      <c r="E25" s="267"/>
      <c r="F25" s="267"/>
      <c r="G25" s="26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8</v>
      </c>
      <c r="B26" s="175" t="s">
        <v>843</v>
      </c>
      <c r="C26" s="185" t="s">
        <v>844</v>
      </c>
      <c r="D26" s="176" t="s">
        <v>302</v>
      </c>
      <c r="E26" s="177">
        <v>70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184</v>
      </c>
      <c r="T26" s="180" t="s">
        <v>185</v>
      </c>
      <c r="U26" s="158">
        <v>0</v>
      </c>
      <c r="V26" s="158">
        <f>ROUND(E26*U26,2)</f>
        <v>0</v>
      </c>
      <c r="W26" s="158"/>
      <c r="X26" s="158" t="s">
        <v>258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6"/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190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9</v>
      </c>
      <c r="B28" s="175" t="s">
        <v>845</v>
      </c>
      <c r="C28" s="185" t="s">
        <v>846</v>
      </c>
      <c r="D28" s="176" t="s">
        <v>302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184</v>
      </c>
      <c r="T28" s="180" t="s">
        <v>185</v>
      </c>
      <c r="U28" s="158">
        <v>0</v>
      </c>
      <c r="V28" s="158">
        <f>ROUND(E28*U28,2)</f>
        <v>0</v>
      </c>
      <c r="W28" s="158"/>
      <c r="X28" s="158" t="s">
        <v>258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6"/>
      <c r="D29" s="267"/>
      <c r="E29" s="267"/>
      <c r="F29" s="267"/>
      <c r="G29" s="26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10</v>
      </c>
      <c r="B30" s="175" t="s">
        <v>847</v>
      </c>
      <c r="C30" s="185" t="s">
        <v>848</v>
      </c>
      <c r="D30" s="176" t="s">
        <v>444</v>
      </c>
      <c r="E30" s="177">
        <v>40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184</v>
      </c>
      <c r="T30" s="180" t="s">
        <v>185</v>
      </c>
      <c r="U30" s="158">
        <v>0</v>
      </c>
      <c r="V30" s="158">
        <f>ROUND(E30*U30,2)</f>
        <v>0</v>
      </c>
      <c r="W30" s="158"/>
      <c r="X30" s="158" t="s">
        <v>258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6"/>
      <c r="D31" s="267"/>
      <c r="E31" s="267"/>
      <c r="F31" s="267"/>
      <c r="G31" s="26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11</v>
      </c>
      <c r="B32" s="175" t="s">
        <v>849</v>
      </c>
      <c r="C32" s="185" t="s">
        <v>850</v>
      </c>
      <c r="D32" s="176" t="s">
        <v>444</v>
      </c>
      <c r="E32" s="177">
        <v>40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184</v>
      </c>
      <c r="T32" s="180" t="s">
        <v>185</v>
      </c>
      <c r="U32" s="158">
        <v>0</v>
      </c>
      <c r="V32" s="158">
        <f>ROUND(E32*U32,2)</f>
        <v>0</v>
      </c>
      <c r="W32" s="158"/>
      <c r="X32" s="158" t="s">
        <v>258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6"/>
      <c r="D33" s="267"/>
      <c r="E33" s="267"/>
      <c r="F33" s="267"/>
      <c r="G33" s="26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12</v>
      </c>
      <c r="B34" s="175" t="s">
        <v>851</v>
      </c>
      <c r="C34" s="185" t="s">
        <v>852</v>
      </c>
      <c r="D34" s="176" t="s">
        <v>444</v>
      </c>
      <c r="E34" s="177">
        <v>50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184</v>
      </c>
      <c r="T34" s="180" t="s">
        <v>185</v>
      </c>
      <c r="U34" s="158">
        <v>0</v>
      </c>
      <c r="V34" s="158">
        <f>ROUND(E34*U34,2)</f>
        <v>0</v>
      </c>
      <c r="W34" s="158"/>
      <c r="X34" s="158" t="s">
        <v>258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6"/>
      <c r="D35" s="267"/>
      <c r="E35" s="267"/>
      <c r="F35" s="267"/>
      <c r="G35" s="26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13</v>
      </c>
      <c r="B36" s="175" t="s">
        <v>853</v>
      </c>
      <c r="C36" s="185" t="s">
        <v>854</v>
      </c>
      <c r="D36" s="176" t="s">
        <v>580</v>
      </c>
      <c r="E36" s="177">
        <v>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184</v>
      </c>
      <c r="T36" s="180" t="s">
        <v>185</v>
      </c>
      <c r="U36" s="158">
        <v>0</v>
      </c>
      <c r="V36" s="158">
        <f>ROUND(E36*U36,2)</f>
        <v>0</v>
      </c>
      <c r="W36" s="158"/>
      <c r="X36" s="158" t="s">
        <v>258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6"/>
      <c r="D37" s="267"/>
      <c r="E37" s="267"/>
      <c r="F37" s="267"/>
      <c r="G37" s="26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14</v>
      </c>
      <c r="B38" s="175" t="s">
        <v>855</v>
      </c>
      <c r="C38" s="185" t="s">
        <v>856</v>
      </c>
      <c r="D38" s="176" t="s">
        <v>302</v>
      </c>
      <c r="E38" s="177">
        <v>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184</v>
      </c>
      <c r="T38" s="180" t="s">
        <v>185</v>
      </c>
      <c r="U38" s="158">
        <v>0</v>
      </c>
      <c r="V38" s="158">
        <f>ROUND(E38*U38,2)</f>
        <v>0</v>
      </c>
      <c r="W38" s="158"/>
      <c r="X38" s="158" t="s">
        <v>258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6"/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15</v>
      </c>
      <c r="B40" s="175" t="s">
        <v>857</v>
      </c>
      <c r="C40" s="185" t="s">
        <v>858</v>
      </c>
      <c r="D40" s="176" t="s">
        <v>302</v>
      </c>
      <c r="E40" s="177">
        <v>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184</v>
      </c>
      <c r="T40" s="180" t="s">
        <v>185</v>
      </c>
      <c r="U40" s="158">
        <v>0</v>
      </c>
      <c r="V40" s="158">
        <f>ROUND(E40*U40,2)</f>
        <v>0</v>
      </c>
      <c r="W40" s="158"/>
      <c r="X40" s="158" t="s">
        <v>258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6"/>
      <c r="D41" s="267"/>
      <c r="E41" s="267"/>
      <c r="F41" s="267"/>
      <c r="G41" s="26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4" t="s">
        <v>179</v>
      </c>
      <c r="B42" s="165" t="s">
        <v>121</v>
      </c>
      <c r="C42" s="184" t="s">
        <v>122</v>
      </c>
      <c r="D42" s="166"/>
      <c r="E42" s="167"/>
      <c r="F42" s="168"/>
      <c r="G42" s="168">
        <f>SUMIF(AG43:AG44,"&lt;&gt;NOR",G43:G44)</f>
        <v>0</v>
      </c>
      <c r="H42" s="168"/>
      <c r="I42" s="168">
        <f>SUM(I43:I44)</f>
        <v>0</v>
      </c>
      <c r="J42" s="168"/>
      <c r="K42" s="168">
        <f>SUM(K43:K44)</f>
        <v>0</v>
      </c>
      <c r="L42" s="168"/>
      <c r="M42" s="168">
        <f>SUM(M43:M44)</f>
        <v>0</v>
      </c>
      <c r="N42" s="167"/>
      <c r="O42" s="167">
        <f>SUM(O43:O44)</f>
        <v>0</v>
      </c>
      <c r="P42" s="167"/>
      <c r="Q42" s="167">
        <f>SUM(Q43:Q44)</f>
        <v>0</v>
      </c>
      <c r="R42" s="168"/>
      <c r="S42" s="168"/>
      <c r="T42" s="169"/>
      <c r="U42" s="163"/>
      <c r="V42" s="163">
        <f>SUM(V43:V44)</f>
        <v>1</v>
      </c>
      <c r="W42" s="163"/>
      <c r="X42" s="163"/>
      <c r="AG42" t="s">
        <v>180</v>
      </c>
    </row>
    <row r="43" spans="1:60" outlineLevel="1" x14ac:dyDescent="0.2">
      <c r="A43" s="174">
        <v>16</v>
      </c>
      <c r="B43" s="175" t="s">
        <v>859</v>
      </c>
      <c r="C43" s="185" t="s">
        <v>860</v>
      </c>
      <c r="D43" s="176" t="s">
        <v>753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184</v>
      </c>
      <c r="T43" s="180" t="s">
        <v>185</v>
      </c>
      <c r="U43" s="158">
        <v>1</v>
      </c>
      <c r="V43" s="158">
        <f>ROUND(E43*U43,2)</f>
        <v>1</v>
      </c>
      <c r="W43" s="158"/>
      <c r="X43" s="158" t="s">
        <v>211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6"/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179</v>
      </c>
      <c r="B45" s="165" t="s">
        <v>123</v>
      </c>
      <c r="C45" s="184" t="s">
        <v>124</v>
      </c>
      <c r="D45" s="166"/>
      <c r="E45" s="167"/>
      <c r="F45" s="168"/>
      <c r="G45" s="168">
        <f>SUMIF(AG46:AG61,"&lt;&gt;NOR",G46:G61)</f>
        <v>0</v>
      </c>
      <c r="H45" s="168"/>
      <c r="I45" s="168">
        <f>SUM(I46:I61)</f>
        <v>0</v>
      </c>
      <c r="J45" s="168"/>
      <c r="K45" s="168">
        <f>SUM(K46:K61)</f>
        <v>0</v>
      </c>
      <c r="L45" s="168"/>
      <c r="M45" s="168">
        <f>SUM(M46:M61)</f>
        <v>0</v>
      </c>
      <c r="N45" s="167"/>
      <c r="O45" s="167">
        <f>SUM(O46:O61)</f>
        <v>0</v>
      </c>
      <c r="P45" s="167"/>
      <c r="Q45" s="167">
        <f>SUM(Q46:Q61)</f>
        <v>0</v>
      </c>
      <c r="R45" s="168"/>
      <c r="S45" s="168"/>
      <c r="T45" s="169"/>
      <c r="U45" s="163"/>
      <c r="V45" s="163">
        <f>SUM(V46:V61)</f>
        <v>5</v>
      </c>
      <c r="W45" s="163"/>
      <c r="X45" s="163"/>
      <c r="AG45" t="s">
        <v>180</v>
      </c>
    </row>
    <row r="46" spans="1:60" outlineLevel="1" x14ac:dyDescent="0.2">
      <c r="A46" s="174">
        <v>17</v>
      </c>
      <c r="B46" s="175" t="s">
        <v>861</v>
      </c>
      <c r="C46" s="185" t="s">
        <v>862</v>
      </c>
      <c r="D46" s="176" t="s">
        <v>863</v>
      </c>
      <c r="E46" s="177">
        <v>2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184</v>
      </c>
      <c r="T46" s="180" t="s">
        <v>185</v>
      </c>
      <c r="U46" s="158">
        <v>0</v>
      </c>
      <c r="V46" s="158">
        <f>ROUND(E46*U46,2)</f>
        <v>0</v>
      </c>
      <c r="W46" s="158"/>
      <c r="X46" s="158" t="s">
        <v>211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6"/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18</v>
      </c>
      <c r="B48" s="175" t="s">
        <v>864</v>
      </c>
      <c r="C48" s="185" t="s">
        <v>865</v>
      </c>
      <c r="D48" s="176" t="s">
        <v>753</v>
      </c>
      <c r="E48" s="177">
        <v>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184</v>
      </c>
      <c r="T48" s="180" t="s">
        <v>185</v>
      </c>
      <c r="U48" s="158">
        <v>1</v>
      </c>
      <c r="V48" s="158">
        <f>ROUND(E48*U48,2)</f>
        <v>1</v>
      </c>
      <c r="W48" s="158"/>
      <c r="X48" s="158" t="s">
        <v>211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6"/>
      <c r="D49" s="267"/>
      <c r="E49" s="267"/>
      <c r="F49" s="267"/>
      <c r="G49" s="26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19</v>
      </c>
      <c r="B50" s="175" t="s">
        <v>866</v>
      </c>
      <c r="C50" s="185" t="s">
        <v>867</v>
      </c>
      <c r="D50" s="176" t="s">
        <v>753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184</v>
      </c>
      <c r="T50" s="180" t="s">
        <v>185</v>
      </c>
      <c r="U50" s="158">
        <v>1</v>
      </c>
      <c r="V50" s="158">
        <f>ROUND(E50*U50,2)</f>
        <v>1</v>
      </c>
      <c r="W50" s="158"/>
      <c r="X50" s="158" t="s">
        <v>211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/>
      <c r="D51" s="267"/>
      <c r="E51" s="267"/>
      <c r="F51" s="267"/>
      <c r="G51" s="26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20</v>
      </c>
      <c r="B52" s="175" t="s">
        <v>868</v>
      </c>
      <c r="C52" s="185" t="s">
        <v>869</v>
      </c>
      <c r="D52" s="176" t="s">
        <v>324</v>
      </c>
      <c r="E52" s="177">
        <v>2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184</v>
      </c>
      <c r="T52" s="180" t="s">
        <v>185</v>
      </c>
      <c r="U52" s="158">
        <v>0</v>
      </c>
      <c r="V52" s="158">
        <f>ROUND(E52*U52,2)</f>
        <v>0</v>
      </c>
      <c r="W52" s="158"/>
      <c r="X52" s="158" t="s">
        <v>211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/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21</v>
      </c>
      <c r="B54" s="175" t="s">
        <v>870</v>
      </c>
      <c r="C54" s="185" t="s">
        <v>871</v>
      </c>
      <c r="D54" s="176" t="s">
        <v>863</v>
      </c>
      <c r="E54" s="177">
        <v>22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184</v>
      </c>
      <c r="T54" s="180" t="s">
        <v>185</v>
      </c>
      <c r="U54" s="158">
        <v>0</v>
      </c>
      <c r="V54" s="158">
        <f>ROUND(E54*U54,2)</f>
        <v>0</v>
      </c>
      <c r="W54" s="158"/>
      <c r="X54" s="158" t="s">
        <v>211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6"/>
      <c r="D55" s="267"/>
      <c r="E55" s="267"/>
      <c r="F55" s="267"/>
      <c r="G55" s="26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22</v>
      </c>
      <c r="B56" s="175" t="s">
        <v>872</v>
      </c>
      <c r="C56" s="185" t="s">
        <v>873</v>
      </c>
      <c r="D56" s="176" t="s">
        <v>753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184</v>
      </c>
      <c r="T56" s="180" t="s">
        <v>185</v>
      </c>
      <c r="U56" s="158">
        <v>1</v>
      </c>
      <c r="V56" s="158">
        <f>ROUND(E56*U56,2)</f>
        <v>1</v>
      </c>
      <c r="W56" s="158"/>
      <c r="X56" s="158" t="s">
        <v>211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6"/>
      <c r="D57" s="267"/>
      <c r="E57" s="267"/>
      <c r="F57" s="267"/>
      <c r="G57" s="26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23</v>
      </c>
      <c r="B58" s="175" t="s">
        <v>874</v>
      </c>
      <c r="C58" s="185" t="s">
        <v>875</v>
      </c>
      <c r="D58" s="176" t="s">
        <v>753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184</v>
      </c>
      <c r="T58" s="180" t="s">
        <v>185</v>
      </c>
      <c r="U58" s="158">
        <v>1</v>
      </c>
      <c r="V58" s="158">
        <f>ROUND(E58*U58,2)</f>
        <v>1</v>
      </c>
      <c r="W58" s="158"/>
      <c r="X58" s="158" t="s">
        <v>211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6"/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24</v>
      </c>
      <c r="B60" s="175" t="s">
        <v>876</v>
      </c>
      <c r="C60" s="185" t="s">
        <v>877</v>
      </c>
      <c r="D60" s="176" t="s">
        <v>753</v>
      </c>
      <c r="E60" s="177">
        <v>1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184</v>
      </c>
      <c r="T60" s="180" t="s">
        <v>185</v>
      </c>
      <c r="U60" s="158">
        <v>1</v>
      </c>
      <c r="V60" s="158">
        <f>ROUND(E60*U60,2)</f>
        <v>1</v>
      </c>
      <c r="W60" s="158"/>
      <c r="X60" s="158" t="s">
        <v>211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6"/>
      <c r="D61" s="267"/>
      <c r="E61" s="267"/>
      <c r="F61" s="267"/>
      <c r="G61" s="26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4" t="s">
        <v>179</v>
      </c>
      <c r="B62" s="165" t="s">
        <v>125</v>
      </c>
      <c r="C62" s="184" t="s">
        <v>126</v>
      </c>
      <c r="D62" s="166"/>
      <c r="E62" s="167"/>
      <c r="F62" s="168"/>
      <c r="G62" s="168">
        <f>SUMIF(AG63:AG70,"&lt;&gt;NOR",G63:G70)</f>
        <v>0</v>
      </c>
      <c r="H62" s="168"/>
      <c r="I62" s="168">
        <f>SUM(I63:I70)</f>
        <v>0</v>
      </c>
      <c r="J62" s="168"/>
      <c r="K62" s="168">
        <f>SUM(K63:K70)</f>
        <v>0</v>
      </c>
      <c r="L62" s="168"/>
      <c r="M62" s="168">
        <f>SUM(M63:M70)</f>
        <v>0</v>
      </c>
      <c r="N62" s="167"/>
      <c r="O62" s="167">
        <f>SUM(O63:O70)</f>
        <v>0</v>
      </c>
      <c r="P62" s="167"/>
      <c r="Q62" s="167">
        <f>SUM(Q63:Q70)</f>
        <v>0</v>
      </c>
      <c r="R62" s="168"/>
      <c r="S62" s="168"/>
      <c r="T62" s="169"/>
      <c r="U62" s="163"/>
      <c r="V62" s="163">
        <f>SUM(V63:V70)</f>
        <v>3</v>
      </c>
      <c r="W62" s="163"/>
      <c r="X62" s="163"/>
      <c r="AG62" t="s">
        <v>180</v>
      </c>
    </row>
    <row r="63" spans="1:60" outlineLevel="1" x14ac:dyDescent="0.2">
      <c r="A63" s="174">
        <v>25</v>
      </c>
      <c r="B63" s="175" t="s">
        <v>878</v>
      </c>
      <c r="C63" s="185" t="s">
        <v>879</v>
      </c>
      <c r="D63" s="176" t="s">
        <v>753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184</v>
      </c>
      <c r="T63" s="180" t="s">
        <v>185</v>
      </c>
      <c r="U63" s="158">
        <v>0</v>
      </c>
      <c r="V63" s="158">
        <f>ROUND(E63*U63,2)</f>
        <v>0</v>
      </c>
      <c r="W63" s="158"/>
      <c r="X63" s="158" t="s">
        <v>211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6"/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26</v>
      </c>
      <c r="B65" s="175" t="s">
        <v>880</v>
      </c>
      <c r="C65" s="185" t="s">
        <v>881</v>
      </c>
      <c r="D65" s="176" t="s">
        <v>753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184</v>
      </c>
      <c r="T65" s="180" t="s">
        <v>185</v>
      </c>
      <c r="U65" s="158">
        <v>1</v>
      </c>
      <c r="V65" s="158">
        <f>ROUND(E65*U65,2)</f>
        <v>1</v>
      </c>
      <c r="W65" s="158"/>
      <c r="X65" s="158" t="s">
        <v>211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6"/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27</v>
      </c>
      <c r="B67" s="175" t="s">
        <v>882</v>
      </c>
      <c r="C67" s="185" t="s">
        <v>883</v>
      </c>
      <c r="D67" s="176" t="s">
        <v>753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184</v>
      </c>
      <c r="T67" s="180" t="s">
        <v>185</v>
      </c>
      <c r="U67" s="158">
        <v>1</v>
      </c>
      <c r="V67" s="158">
        <f>ROUND(E67*U67,2)</f>
        <v>1</v>
      </c>
      <c r="W67" s="158"/>
      <c r="X67" s="158" t="s">
        <v>211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6"/>
      <c r="D68" s="267"/>
      <c r="E68" s="267"/>
      <c r="F68" s="267"/>
      <c r="G68" s="26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28</v>
      </c>
      <c r="B69" s="175" t="s">
        <v>884</v>
      </c>
      <c r="C69" s="185" t="s">
        <v>885</v>
      </c>
      <c r="D69" s="176" t="s">
        <v>753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184</v>
      </c>
      <c r="T69" s="180" t="s">
        <v>185</v>
      </c>
      <c r="U69" s="158">
        <v>1</v>
      </c>
      <c r="V69" s="158">
        <f>ROUND(E69*U69,2)</f>
        <v>1</v>
      </c>
      <c r="W69" s="158"/>
      <c r="X69" s="158" t="s">
        <v>211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66"/>
      <c r="D70" s="267"/>
      <c r="E70" s="267"/>
      <c r="F70" s="267"/>
      <c r="G70" s="26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179</v>
      </c>
      <c r="B71" s="165" t="s">
        <v>127</v>
      </c>
      <c r="C71" s="184" t="s">
        <v>128</v>
      </c>
      <c r="D71" s="166"/>
      <c r="E71" s="167"/>
      <c r="F71" s="168"/>
      <c r="G71" s="168">
        <f>SUMIF(AG72:AG103,"&lt;&gt;NOR",G72:G103)</f>
        <v>0</v>
      </c>
      <c r="H71" s="168"/>
      <c r="I71" s="168">
        <f>SUM(I72:I103)</f>
        <v>0</v>
      </c>
      <c r="J71" s="168"/>
      <c r="K71" s="168">
        <f>SUM(K72:K103)</f>
        <v>0</v>
      </c>
      <c r="L71" s="168"/>
      <c r="M71" s="168">
        <f>SUM(M72:M103)</f>
        <v>0</v>
      </c>
      <c r="N71" s="167"/>
      <c r="O71" s="167">
        <f>SUM(O72:O103)</f>
        <v>0</v>
      </c>
      <c r="P71" s="167"/>
      <c r="Q71" s="167">
        <f>SUM(Q72:Q103)</f>
        <v>0</v>
      </c>
      <c r="R71" s="168"/>
      <c r="S71" s="168"/>
      <c r="T71" s="169"/>
      <c r="U71" s="163"/>
      <c r="V71" s="163">
        <f>SUM(V72:V103)</f>
        <v>16.22</v>
      </c>
      <c r="W71" s="163"/>
      <c r="X71" s="163"/>
      <c r="AG71" t="s">
        <v>180</v>
      </c>
    </row>
    <row r="72" spans="1:60" outlineLevel="1" x14ac:dyDescent="0.2">
      <c r="A72" s="174">
        <v>29</v>
      </c>
      <c r="B72" s="175" t="s">
        <v>886</v>
      </c>
      <c r="C72" s="185" t="s">
        <v>887</v>
      </c>
      <c r="D72" s="176" t="s">
        <v>302</v>
      </c>
      <c r="E72" s="177">
        <v>2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184</v>
      </c>
      <c r="T72" s="180" t="s">
        <v>185</v>
      </c>
      <c r="U72" s="158">
        <v>0.8</v>
      </c>
      <c r="V72" s="158">
        <f>ROUND(E72*U72,2)</f>
        <v>1.6</v>
      </c>
      <c r="W72" s="158"/>
      <c r="X72" s="158" t="s">
        <v>211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6"/>
      <c r="D73" s="267"/>
      <c r="E73" s="267"/>
      <c r="F73" s="267"/>
      <c r="G73" s="26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30</v>
      </c>
      <c r="B74" s="175" t="s">
        <v>888</v>
      </c>
      <c r="C74" s="185" t="s">
        <v>889</v>
      </c>
      <c r="D74" s="176" t="s">
        <v>302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184</v>
      </c>
      <c r="T74" s="180" t="s">
        <v>185</v>
      </c>
      <c r="U74" s="158">
        <v>1.1100000000000001</v>
      </c>
      <c r="V74" s="158">
        <f>ROUND(E74*U74,2)</f>
        <v>1.1100000000000001</v>
      </c>
      <c r="W74" s="158"/>
      <c r="X74" s="158" t="s">
        <v>211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6"/>
      <c r="D75" s="267"/>
      <c r="E75" s="267"/>
      <c r="F75" s="267"/>
      <c r="G75" s="26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31</v>
      </c>
      <c r="B76" s="175" t="s">
        <v>890</v>
      </c>
      <c r="C76" s="185" t="s">
        <v>891</v>
      </c>
      <c r="D76" s="176" t="s">
        <v>302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184</v>
      </c>
      <c r="T76" s="180" t="s">
        <v>185</v>
      </c>
      <c r="U76" s="158">
        <v>0</v>
      </c>
      <c r="V76" s="158">
        <f>ROUND(E76*U76,2)</f>
        <v>0</v>
      </c>
      <c r="W76" s="158"/>
      <c r="X76" s="158" t="s">
        <v>211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66"/>
      <c r="D77" s="267"/>
      <c r="E77" s="267"/>
      <c r="F77" s="267"/>
      <c r="G77" s="26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190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32</v>
      </c>
      <c r="B78" s="175" t="s">
        <v>892</v>
      </c>
      <c r="C78" s="185" t="s">
        <v>893</v>
      </c>
      <c r="D78" s="176" t="s">
        <v>302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184</v>
      </c>
      <c r="T78" s="180" t="s">
        <v>185</v>
      </c>
      <c r="U78" s="158">
        <v>8.1339999999999996E-2</v>
      </c>
      <c r="V78" s="158">
        <f>ROUND(E78*U78,2)</f>
        <v>0.08</v>
      </c>
      <c r="W78" s="158"/>
      <c r="X78" s="158" t="s">
        <v>211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/>
      <c r="D79" s="267"/>
      <c r="E79" s="267"/>
      <c r="F79" s="267"/>
      <c r="G79" s="26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33</v>
      </c>
      <c r="B80" s="175" t="s">
        <v>894</v>
      </c>
      <c r="C80" s="185" t="s">
        <v>895</v>
      </c>
      <c r="D80" s="176" t="s">
        <v>753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184</v>
      </c>
      <c r="T80" s="180" t="s">
        <v>185</v>
      </c>
      <c r="U80" s="158">
        <v>1.8</v>
      </c>
      <c r="V80" s="158">
        <f>ROUND(E80*U80,2)</f>
        <v>1.8</v>
      </c>
      <c r="W80" s="158"/>
      <c r="X80" s="158" t="s">
        <v>211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6"/>
      <c r="D81" s="267"/>
      <c r="E81" s="267"/>
      <c r="F81" s="267"/>
      <c r="G81" s="267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34</v>
      </c>
      <c r="B82" s="175" t="s">
        <v>896</v>
      </c>
      <c r="C82" s="185" t="s">
        <v>897</v>
      </c>
      <c r="D82" s="176" t="s">
        <v>242</v>
      </c>
      <c r="E82" s="177">
        <v>0.1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184</v>
      </c>
      <c r="T82" s="180" t="s">
        <v>185</v>
      </c>
      <c r="U82" s="158">
        <v>7.2539999999999993E-2</v>
      </c>
      <c r="V82" s="158">
        <f>ROUND(E82*U82,2)</f>
        <v>0.01</v>
      </c>
      <c r="W82" s="158"/>
      <c r="X82" s="158" t="s">
        <v>211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66"/>
      <c r="D83" s="267"/>
      <c r="E83" s="267"/>
      <c r="F83" s="267"/>
      <c r="G83" s="26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190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35</v>
      </c>
      <c r="B84" s="175" t="s">
        <v>898</v>
      </c>
      <c r="C84" s="185" t="s">
        <v>899</v>
      </c>
      <c r="D84" s="176" t="s">
        <v>753</v>
      </c>
      <c r="E84" s="177">
        <v>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184</v>
      </c>
      <c r="T84" s="180" t="s">
        <v>185</v>
      </c>
      <c r="U84" s="158">
        <v>1.413</v>
      </c>
      <c r="V84" s="158">
        <f>ROUND(E84*U84,2)</f>
        <v>1.41</v>
      </c>
      <c r="W84" s="158"/>
      <c r="X84" s="158" t="s">
        <v>211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6"/>
      <c r="D85" s="267"/>
      <c r="E85" s="267"/>
      <c r="F85" s="267"/>
      <c r="G85" s="267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190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36</v>
      </c>
      <c r="B86" s="175" t="s">
        <v>900</v>
      </c>
      <c r="C86" s="185" t="s">
        <v>901</v>
      </c>
      <c r="D86" s="176" t="s">
        <v>753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184</v>
      </c>
      <c r="T86" s="180" t="s">
        <v>185</v>
      </c>
      <c r="U86" s="158">
        <v>0.60499999999999998</v>
      </c>
      <c r="V86" s="158">
        <f>ROUND(E86*U86,2)</f>
        <v>0.61</v>
      </c>
      <c r="W86" s="158"/>
      <c r="X86" s="158" t="s">
        <v>211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66"/>
      <c r="D87" s="267"/>
      <c r="E87" s="267"/>
      <c r="F87" s="267"/>
      <c r="G87" s="26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37</v>
      </c>
      <c r="B88" s="175" t="s">
        <v>902</v>
      </c>
      <c r="C88" s="185" t="s">
        <v>903</v>
      </c>
      <c r="D88" s="176" t="s">
        <v>444</v>
      </c>
      <c r="E88" s="177">
        <v>30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184</v>
      </c>
      <c r="T88" s="180" t="s">
        <v>185</v>
      </c>
      <c r="U88" s="158">
        <v>2.0740000000000001E-2</v>
      </c>
      <c r="V88" s="158">
        <f>ROUND(E88*U88,2)</f>
        <v>0.62</v>
      </c>
      <c r="W88" s="158"/>
      <c r="X88" s="158" t="s">
        <v>211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66"/>
      <c r="D89" s="267"/>
      <c r="E89" s="267"/>
      <c r="F89" s="267"/>
      <c r="G89" s="26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190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38</v>
      </c>
      <c r="B90" s="175" t="s">
        <v>904</v>
      </c>
      <c r="C90" s="185" t="s">
        <v>905</v>
      </c>
      <c r="D90" s="176" t="s">
        <v>302</v>
      </c>
      <c r="E90" s="177">
        <v>6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184</v>
      </c>
      <c r="T90" s="180" t="s">
        <v>185</v>
      </c>
      <c r="U90" s="158">
        <v>0.151</v>
      </c>
      <c r="V90" s="158">
        <f>ROUND(E90*U90,2)</f>
        <v>0.91</v>
      </c>
      <c r="W90" s="158"/>
      <c r="X90" s="158" t="s">
        <v>211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6"/>
      <c r="D91" s="267"/>
      <c r="E91" s="267"/>
      <c r="F91" s="267"/>
      <c r="G91" s="26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39</v>
      </c>
      <c r="B92" s="175" t="s">
        <v>906</v>
      </c>
      <c r="C92" s="185" t="s">
        <v>907</v>
      </c>
      <c r="D92" s="176" t="s">
        <v>444</v>
      </c>
      <c r="E92" s="177">
        <v>40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184</v>
      </c>
      <c r="T92" s="180" t="s">
        <v>185</v>
      </c>
      <c r="U92" s="158">
        <v>4.6330000000000003E-2</v>
      </c>
      <c r="V92" s="158">
        <f>ROUND(E92*U92,2)</f>
        <v>1.85</v>
      </c>
      <c r="W92" s="158"/>
      <c r="X92" s="158" t="s">
        <v>211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66"/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40</v>
      </c>
      <c r="B94" s="175" t="s">
        <v>908</v>
      </c>
      <c r="C94" s="185" t="s">
        <v>909</v>
      </c>
      <c r="D94" s="176" t="s">
        <v>444</v>
      </c>
      <c r="E94" s="177">
        <v>50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184</v>
      </c>
      <c r="T94" s="180" t="s">
        <v>185</v>
      </c>
      <c r="U94" s="158">
        <v>4.4999999999999998E-2</v>
      </c>
      <c r="V94" s="158">
        <f>ROUND(E94*U94,2)</f>
        <v>2.25</v>
      </c>
      <c r="W94" s="158"/>
      <c r="X94" s="158" t="s">
        <v>211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66"/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4">
        <v>41</v>
      </c>
      <c r="B96" s="175" t="s">
        <v>910</v>
      </c>
      <c r="C96" s="185" t="s">
        <v>911</v>
      </c>
      <c r="D96" s="176" t="s">
        <v>302</v>
      </c>
      <c r="E96" s="177">
        <v>6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184</v>
      </c>
      <c r="T96" s="180" t="s">
        <v>185</v>
      </c>
      <c r="U96" s="158">
        <v>6.9199999999999998E-2</v>
      </c>
      <c r="V96" s="158">
        <f>ROUND(E96*U96,2)</f>
        <v>0.42</v>
      </c>
      <c r="W96" s="158"/>
      <c r="X96" s="158" t="s">
        <v>211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66"/>
      <c r="D97" s="267"/>
      <c r="E97" s="267"/>
      <c r="F97" s="267"/>
      <c r="G97" s="26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42</v>
      </c>
      <c r="B98" s="175" t="s">
        <v>912</v>
      </c>
      <c r="C98" s="185" t="s">
        <v>913</v>
      </c>
      <c r="D98" s="176" t="s">
        <v>444</v>
      </c>
      <c r="E98" s="177">
        <v>20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184</v>
      </c>
      <c r="T98" s="180" t="s">
        <v>185</v>
      </c>
      <c r="U98" s="158">
        <v>5.0959999999999998E-2</v>
      </c>
      <c r="V98" s="158">
        <f>ROUND(E98*U98,2)</f>
        <v>1.02</v>
      </c>
      <c r="W98" s="158"/>
      <c r="X98" s="158" t="s">
        <v>211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66"/>
      <c r="D99" s="267"/>
      <c r="E99" s="267"/>
      <c r="F99" s="267"/>
      <c r="G99" s="26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43</v>
      </c>
      <c r="B100" s="175" t="s">
        <v>914</v>
      </c>
      <c r="C100" s="185" t="s">
        <v>915</v>
      </c>
      <c r="D100" s="176" t="s">
        <v>444</v>
      </c>
      <c r="E100" s="177">
        <v>40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184</v>
      </c>
      <c r="T100" s="180" t="s">
        <v>185</v>
      </c>
      <c r="U100" s="158">
        <v>5.0959999999999998E-2</v>
      </c>
      <c r="V100" s="158">
        <f>ROUND(E100*U100,2)</f>
        <v>2.04</v>
      </c>
      <c r="W100" s="158"/>
      <c r="X100" s="158" t="s">
        <v>211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66"/>
      <c r="D101" s="267"/>
      <c r="E101" s="267"/>
      <c r="F101" s="267"/>
      <c r="G101" s="26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44</v>
      </c>
      <c r="B102" s="175" t="s">
        <v>916</v>
      </c>
      <c r="C102" s="185" t="s">
        <v>917</v>
      </c>
      <c r="D102" s="176" t="s">
        <v>302</v>
      </c>
      <c r="E102" s="177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184</v>
      </c>
      <c r="T102" s="180" t="s">
        <v>185</v>
      </c>
      <c r="U102" s="158">
        <v>0.48886000000000002</v>
      </c>
      <c r="V102" s="158">
        <f>ROUND(E102*U102,2)</f>
        <v>0.49</v>
      </c>
      <c r="W102" s="158"/>
      <c r="X102" s="158" t="s">
        <v>211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212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66"/>
      <c r="D103" s="267"/>
      <c r="E103" s="267"/>
      <c r="F103" s="267"/>
      <c r="G103" s="26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4" t="s">
        <v>179</v>
      </c>
      <c r="B104" s="165" t="s">
        <v>150</v>
      </c>
      <c r="C104" s="184" t="s">
        <v>27</v>
      </c>
      <c r="D104" s="166"/>
      <c r="E104" s="167"/>
      <c r="F104" s="168"/>
      <c r="G104" s="168">
        <f>SUMIF(AG105:AG108,"&lt;&gt;NOR",G105:G108)</f>
        <v>0</v>
      </c>
      <c r="H104" s="168"/>
      <c r="I104" s="168">
        <f>SUM(I105:I108)</f>
        <v>0</v>
      </c>
      <c r="J104" s="168"/>
      <c r="K104" s="168">
        <f>SUM(K105:K108)</f>
        <v>0</v>
      </c>
      <c r="L104" s="168"/>
      <c r="M104" s="168">
        <f>SUM(M105:M108)</f>
        <v>0</v>
      </c>
      <c r="N104" s="167"/>
      <c r="O104" s="167">
        <f>SUM(O105:O108)</f>
        <v>0</v>
      </c>
      <c r="P104" s="167"/>
      <c r="Q104" s="167">
        <f>SUM(Q105:Q108)</f>
        <v>0</v>
      </c>
      <c r="R104" s="168"/>
      <c r="S104" s="168"/>
      <c r="T104" s="169"/>
      <c r="U104" s="163"/>
      <c r="V104" s="163">
        <f>SUM(V105:V108)</f>
        <v>0</v>
      </c>
      <c r="W104" s="163"/>
      <c r="X104" s="163"/>
      <c r="AG104" t="s">
        <v>180</v>
      </c>
    </row>
    <row r="105" spans="1:60" outlineLevel="1" x14ac:dyDescent="0.2">
      <c r="A105" s="174">
        <v>45</v>
      </c>
      <c r="B105" s="175" t="s">
        <v>918</v>
      </c>
      <c r="C105" s="185" t="s">
        <v>919</v>
      </c>
      <c r="D105" s="176" t="s">
        <v>920</v>
      </c>
      <c r="E105" s="177">
        <v>100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184</v>
      </c>
      <c r="T105" s="180" t="s">
        <v>185</v>
      </c>
      <c r="U105" s="158">
        <v>0</v>
      </c>
      <c r="V105" s="158">
        <f>ROUND(E105*U105,2)</f>
        <v>0</v>
      </c>
      <c r="W105" s="158"/>
      <c r="X105" s="158" t="s">
        <v>211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212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66"/>
      <c r="D106" s="267"/>
      <c r="E106" s="267"/>
      <c r="F106" s="267"/>
      <c r="G106" s="26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190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46</v>
      </c>
      <c r="B107" s="175" t="s">
        <v>921</v>
      </c>
      <c r="C107" s="185" t="s">
        <v>922</v>
      </c>
      <c r="D107" s="176" t="s">
        <v>580</v>
      </c>
      <c r="E107" s="177">
        <v>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9"/>
      <c r="S107" s="179" t="s">
        <v>184</v>
      </c>
      <c r="T107" s="180" t="s">
        <v>185</v>
      </c>
      <c r="U107" s="158">
        <v>0</v>
      </c>
      <c r="V107" s="158">
        <f>ROUND(E107*U107,2)</f>
        <v>0</v>
      </c>
      <c r="W107" s="158"/>
      <c r="X107" s="158" t="s">
        <v>211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212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66"/>
      <c r="D108" s="267"/>
      <c r="E108" s="267"/>
      <c r="F108" s="267"/>
      <c r="G108" s="26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3"/>
      <c r="B109" s="4"/>
      <c r="C109" s="186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  <c r="AG109" t="s">
        <v>166</v>
      </c>
    </row>
    <row r="110" spans="1:60" x14ac:dyDescent="0.2">
      <c r="A110" s="150"/>
      <c r="B110" s="151" t="s">
        <v>29</v>
      </c>
      <c r="C110" s="187"/>
      <c r="D110" s="152"/>
      <c r="E110" s="153"/>
      <c r="F110" s="153"/>
      <c r="G110" s="183">
        <f>G8+G13+G16+G19+G42+G45+G62+G71+G104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207</v>
      </c>
    </row>
    <row r="111" spans="1:60" x14ac:dyDescent="0.2">
      <c r="C111" s="188"/>
      <c r="D111" s="10"/>
      <c r="AG111" t="s">
        <v>208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50">
    <mergeCell ref="C12:G12"/>
    <mergeCell ref="A1:G1"/>
    <mergeCell ref="C2:G2"/>
    <mergeCell ref="C3:G3"/>
    <mergeCell ref="C4:G4"/>
    <mergeCell ref="C10:G10"/>
    <mergeCell ref="C39:G39"/>
    <mergeCell ref="C15:G15"/>
    <mergeCell ref="C18:G18"/>
    <mergeCell ref="C21:G21"/>
    <mergeCell ref="C23:G23"/>
    <mergeCell ref="C25:G25"/>
    <mergeCell ref="C27:G27"/>
    <mergeCell ref="C29:G29"/>
    <mergeCell ref="C31:G31"/>
    <mergeCell ref="C33:G33"/>
    <mergeCell ref="C35:G35"/>
    <mergeCell ref="C37:G37"/>
    <mergeCell ref="C66:G66"/>
    <mergeCell ref="C41:G41"/>
    <mergeCell ref="C44:G44"/>
    <mergeCell ref="C47:G47"/>
    <mergeCell ref="C49:G49"/>
    <mergeCell ref="C51:G51"/>
    <mergeCell ref="C53:G53"/>
    <mergeCell ref="C55:G55"/>
    <mergeCell ref="C57:G57"/>
    <mergeCell ref="C59:G59"/>
    <mergeCell ref="C61:G61"/>
    <mergeCell ref="C64:G64"/>
    <mergeCell ref="C91:G91"/>
    <mergeCell ref="C68:G68"/>
    <mergeCell ref="C70:G70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106:G106"/>
    <mergeCell ref="C108:G108"/>
    <mergeCell ref="C93:G93"/>
    <mergeCell ref="C95:G95"/>
    <mergeCell ref="C97:G97"/>
    <mergeCell ref="C99:G99"/>
    <mergeCell ref="C101:G101"/>
    <mergeCell ref="C103:G1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62</vt:i4>
      </vt:variant>
    </vt:vector>
  </HeadingPairs>
  <TitlesOfParts>
    <vt:vector size="72" baseType="lpstr">
      <vt:lpstr>Stavba</vt:lpstr>
      <vt:lpstr>VzorPolozky</vt:lpstr>
      <vt:lpstr>00 00 Naklady</vt:lpstr>
      <vt:lpstr>SO 123 D.1.1.01 Pol</vt:lpstr>
      <vt:lpstr>SO 123 D.1.4.05_1S35 Pol</vt:lpstr>
      <vt:lpstr>SO 123 D.1.4.05_213 Pol</vt:lpstr>
      <vt:lpstr>SO 123 D.1.4.09 Pol</vt:lpstr>
      <vt:lpstr>SO 123 D.1.4.10 Pol</vt:lpstr>
      <vt:lpstr>SO 123 D.1.4.12 Pol</vt:lpstr>
      <vt:lpstr>SO 123 D.1.4.13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'00 00 Naklady'!Print_Area</vt:lpstr>
      <vt:lpstr>'SO 123 D.1.1.01 Pol'!Print_Area</vt:lpstr>
      <vt:lpstr>'SO 123 D.1.4.05_1S35 Pol'!Print_Area</vt:lpstr>
      <vt:lpstr>'SO 123 D.1.4.05_213 Pol'!Print_Area</vt:lpstr>
      <vt:lpstr>'SO 123 D.1.4.09 Pol'!Print_Area</vt:lpstr>
      <vt:lpstr>'SO 123 D.1.4.10 Pol'!Print_Area</vt:lpstr>
      <vt:lpstr>'SO 123 D.1.4.12 Pol'!Print_Area</vt:lpstr>
      <vt:lpstr>'SO 123 D.1.4.13 Pol'!Print_Area</vt:lpstr>
      <vt:lpstr>Stavba!Print_Area</vt:lpstr>
      <vt:lpstr>'00 00 Naklady'!Print_Titles</vt:lpstr>
      <vt:lpstr>'SO 123 D.1.1.01 Pol'!Print_Titles</vt:lpstr>
      <vt:lpstr>'SO 123 D.1.4.05_1S35 Pol'!Print_Titles</vt:lpstr>
      <vt:lpstr>'SO 123 D.1.4.05_213 Pol'!Print_Titles</vt:lpstr>
      <vt:lpstr>'SO 123 D.1.4.09 Pol'!Print_Titles</vt:lpstr>
      <vt:lpstr>'SO 123 D.1.4.10 Pol'!Print_Titles</vt:lpstr>
      <vt:lpstr>'SO 123 D.1.4.12 Pol'!Print_Titles</vt:lpstr>
      <vt:lpstr>'SO 123 D.1.4.13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Radek Konecny</cp:lastModifiedBy>
  <cp:lastPrinted>2023-06-13T10:33:18Z</cp:lastPrinted>
  <dcterms:created xsi:type="dcterms:W3CDTF">2009-04-08T07:15:50Z</dcterms:created>
  <dcterms:modified xsi:type="dcterms:W3CDTF">2023-06-13T10:36:21Z</dcterms:modified>
</cp:coreProperties>
</file>