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XJ\xARB\_CLOUD\xvasek111_gmail_com-ARBactive\ARB_active\2024-501-MU Opravy 2024\01-PdF Poříčí 31-žaluzie\DPS\"/>
    </mc:Choice>
  </mc:AlternateContent>
  <bookViews>
    <workbookView xWindow="-110" yWindow="-110" windowWidth="38620" windowHeight="21360" activeTab="4"/>
  </bookViews>
  <sheets>
    <sheet name="Pokyny pro vyplnění" sheetId="11" r:id="rId1"/>
    <sheet name="Stavba" sheetId="1" r:id="rId2"/>
    <sheet name="VzorPolozky" sheetId="10" state="hidden" r:id="rId3"/>
    <sheet name="501-01 300 Pol" sheetId="12" r:id="rId4"/>
    <sheet name="501-01 500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'501-01 300 Pol'!$1:$7</definedName>
    <definedName name="_xlnm.Print_Titles" localSheetId="4">'501-01 500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'501-01 300 Pol'!$A$1:$Y$108</definedName>
    <definedName name="_xlnm.Print_Area" localSheetId="4">'501-01 500 Pol'!$A$1:$Y$129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H41" i="1" s="1"/>
  <c r="I41" i="1" s="1"/>
  <c r="G40" i="1"/>
  <c r="H40" i="1" s="1"/>
  <c r="I40" i="1" s="1"/>
  <c r="F40" i="1"/>
  <c r="G39" i="1"/>
  <c r="F39" i="1"/>
  <c r="H39" i="1" s="1"/>
  <c r="H43" i="1" s="1"/>
  <c r="G119" i="13"/>
  <c r="I8" i="13"/>
  <c r="K8" i="13"/>
  <c r="Q8" i="13"/>
  <c r="V8" i="13"/>
  <c r="G9" i="13"/>
  <c r="I9" i="13"/>
  <c r="K9" i="13"/>
  <c r="M9" i="13"/>
  <c r="O9" i="13"/>
  <c r="O8" i="13" s="1"/>
  <c r="Q9" i="13"/>
  <c r="V9" i="13"/>
  <c r="G11" i="13"/>
  <c r="G8" i="13" s="1"/>
  <c r="I11" i="13"/>
  <c r="K11" i="13"/>
  <c r="O11" i="13"/>
  <c r="Q11" i="13"/>
  <c r="V11" i="13"/>
  <c r="G14" i="13"/>
  <c r="I14" i="13"/>
  <c r="K14" i="13"/>
  <c r="K13" i="13" s="1"/>
  <c r="M14" i="13"/>
  <c r="O14" i="13"/>
  <c r="Q14" i="13"/>
  <c r="V14" i="13"/>
  <c r="V13" i="13" s="1"/>
  <c r="G16" i="13"/>
  <c r="I16" i="13"/>
  <c r="K16" i="13"/>
  <c r="M16" i="13"/>
  <c r="O16" i="13"/>
  <c r="Q16" i="13"/>
  <c r="V16" i="13"/>
  <c r="G18" i="13"/>
  <c r="G13" i="13" s="1"/>
  <c r="I18" i="13"/>
  <c r="K18" i="13"/>
  <c r="O18" i="13"/>
  <c r="O13" i="13" s="1"/>
  <c r="Q18" i="13"/>
  <c r="V18" i="13"/>
  <c r="G24" i="13"/>
  <c r="M24" i="13" s="1"/>
  <c r="I24" i="13"/>
  <c r="I13" i="13" s="1"/>
  <c r="K24" i="13"/>
  <c r="O24" i="13"/>
  <c r="Q24" i="13"/>
  <c r="Q13" i="13" s="1"/>
  <c r="V24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O28" i="13" s="1"/>
  <c r="Q29" i="13"/>
  <c r="V29" i="13"/>
  <c r="G35" i="13"/>
  <c r="M35" i="13" s="1"/>
  <c r="I35" i="13"/>
  <c r="I28" i="13" s="1"/>
  <c r="K35" i="13"/>
  <c r="O35" i="13"/>
  <c r="Q35" i="13"/>
  <c r="Q28" i="13" s="1"/>
  <c r="V35" i="13"/>
  <c r="G41" i="13"/>
  <c r="I41" i="13"/>
  <c r="K41" i="13"/>
  <c r="K28" i="13" s="1"/>
  <c r="M41" i="13"/>
  <c r="O41" i="13"/>
  <c r="Q41" i="13"/>
  <c r="V41" i="13"/>
  <c r="V28" i="13" s="1"/>
  <c r="G43" i="13"/>
  <c r="I43" i="13"/>
  <c r="K43" i="13"/>
  <c r="M43" i="13"/>
  <c r="O43" i="13"/>
  <c r="Q43" i="13"/>
  <c r="V43" i="13"/>
  <c r="G45" i="13"/>
  <c r="M45" i="13" s="1"/>
  <c r="I45" i="13"/>
  <c r="K45" i="13"/>
  <c r="O45" i="13"/>
  <c r="Q45" i="13"/>
  <c r="V45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I59" i="13"/>
  <c r="K59" i="13"/>
  <c r="O59" i="13"/>
  <c r="Q59" i="13"/>
  <c r="V59" i="13"/>
  <c r="G60" i="13"/>
  <c r="I60" i="13"/>
  <c r="K60" i="13"/>
  <c r="M60" i="13"/>
  <c r="M59" i="13" s="1"/>
  <c r="O60" i="13"/>
  <c r="Q60" i="13"/>
  <c r="V60" i="13"/>
  <c r="G66" i="13"/>
  <c r="K66" i="13"/>
  <c r="O66" i="13"/>
  <c r="V66" i="13"/>
  <c r="G67" i="13"/>
  <c r="M67" i="13" s="1"/>
  <c r="M66" i="13" s="1"/>
  <c r="I67" i="13"/>
  <c r="I66" i="13" s="1"/>
  <c r="K67" i="13"/>
  <c r="O67" i="13"/>
  <c r="Q67" i="13"/>
  <c r="Q66" i="13" s="1"/>
  <c r="V67" i="13"/>
  <c r="K68" i="13"/>
  <c r="V68" i="13"/>
  <c r="G69" i="13"/>
  <c r="I69" i="13"/>
  <c r="K69" i="13"/>
  <c r="M69" i="13"/>
  <c r="O69" i="13"/>
  <c r="Q69" i="13"/>
  <c r="V69" i="13"/>
  <c r="G71" i="13"/>
  <c r="G68" i="13" s="1"/>
  <c r="I71" i="13"/>
  <c r="K71" i="13"/>
  <c r="O71" i="13"/>
  <c r="O68" i="13" s="1"/>
  <c r="Q71" i="13"/>
  <c r="V71" i="13"/>
  <c r="G77" i="13"/>
  <c r="M77" i="13" s="1"/>
  <c r="I77" i="13"/>
  <c r="I68" i="13" s="1"/>
  <c r="K77" i="13"/>
  <c r="O77" i="13"/>
  <c r="Q77" i="13"/>
  <c r="Q68" i="13" s="1"/>
  <c r="V77" i="13"/>
  <c r="V80" i="13"/>
  <c r="G81" i="13"/>
  <c r="I81" i="13"/>
  <c r="K81" i="13"/>
  <c r="M81" i="13"/>
  <c r="O81" i="13"/>
  <c r="Q81" i="13"/>
  <c r="V81" i="13"/>
  <c r="G85" i="13"/>
  <c r="G80" i="13" s="1"/>
  <c r="I85" i="13"/>
  <c r="K85" i="13"/>
  <c r="O85" i="13"/>
  <c r="O80" i="13" s="1"/>
  <c r="Q85" i="13"/>
  <c r="V85" i="13"/>
  <c r="G87" i="13"/>
  <c r="M87" i="13" s="1"/>
  <c r="I87" i="13"/>
  <c r="I80" i="13" s="1"/>
  <c r="K87" i="13"/>
  <c r="O87" i="13"/>
  <c r="Q87" i="13"/>
  <c r="Q80" i="13" s="1"/>
  <c r="V87" i="13"/>
  <c r="G89" i="13"/>
  <c r="M89" i="13" s="1"/>
  <c r="I89" i="13"/>
  <c r="K89" i="13"/>
  <c r="K80" i="13" s="1"/>
  <c r="O89" i="13"/>
  <c r="Q89" i="13"/>
  <c r="V89" i="13"/>
  <c r="G92" i="13"/>
  <c r="M92" i="13" s="1"/>
  <c r="M91" i="13" s="1"/>
  <c r="I92" i="13"/>
  <c r="K92" i="13"/>
  <c r="O92" i="13"/>
  <c r="O91" i="13" s="1"/>
  <c r="Q92" i="13"/>
  <c r="V92" i="13"/>
  <c r="G94" i="13"/>
  <c r="M94" i="13" s="1"/>
  <c r="I94" i="13"/>
  <c r="I91" i="13" s="1"/>
  <c r="K94" i="13"/>
  <c r="O94" i="13"/>
  <c r="Q94" i="13"/>
  <c r="Q91" i="13" s="1"/>
  <c r="V94" i="13"/>
  <c r="G96" i="13"/>
  <c r="M96" i="13" s="1"/>
  <c r="I96" i="13"/>
  <c r="K96" i="13"/>
  <c r="K91" i="13" s="1"/>
  <c r="O96" i="13"/>
  <c r="Q96" i="13"/>
  <c r="V96" i="13"/>
  <c r="V91" i="13" s="1"/>
  <c r="G98" i="13"/>
  <c r="I98" i="13"/>
  <c r="K98" i="13"/>
  <c r="M98" i="13"/>
  <c r="O98" i="13"/>
  <c r="Q98" i="13"/>
  <c r="V98" i="13"/>
  <c r="G100" i="13"/>
  <c r="M100" i="13" s="1"/>
  <c r="I100" i="13"/>
  <c r="K100" i="13"/>
  <c r="O100" i="13"/>
  <c r="Q100" i="13"/>
  <c r="V100" i="13"/>
  <c r="I101" i="13"/>
  <c r="G102" i="13"/>
  <c r="M102" i="13" s="1"/>
  <c r="I102" i="13"/>
  <c r="K102" i="13"/>
  <c r="K101" i="13" s="1"/>
  <c r="O102" i="13"/>
  <c r="Q102" i="13"/>
  <c r="V102" i="13"/>
  <c r="V101" i="13" s="1"/>
  <c r="G103" i="13"/>
  <c r="I103" i="13"/>
  <c r="K103" i="13"/>
  <c r="M103" i="13"/>
  <c r="O103" i="13"/>
  <c r="Q103" i="13"/>
  <c r="V103" i="13"/>
  <c r="G104" i="13"/>
  <c r="G101" i="13" s="1"/>
  <c r="I104" i="13"/>
  <c r="K104" i="13"/>
  <c r="O104" i="13"/>
  <c r="O101" i="13" s="1"/>
  <c r="Q104" i="13"/>
  <c r="V104" i="13"/>
  <c r="G105" i="13"/>
  <c r="M105" i="13" s="1"/>
  <c r="I105" i="13"/>
  <c r="K105" i="13"/>
  <c r="O105" i="13"/>
  <c r="Q105" i="13"/>
  <c r="Q101" i="13" s="1"/>
  <c r="V105" i="13"/>
  <c r="G106" i="13"/>
  <c r="M106" i="13" s="1"/>
  <c r="I106" i="13"/>
  <c r="K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O109" i="13"/>
  <c r="Q109" i="13"/>
  <c r="G110" i="13"/>
  <c r="M110" i="13" s="1"/>
  <c r="M109" i="13" s="1"/>
  <c r="I110" i="13"/>
  <c r="K110" i="13"/>
  <c r="K109" i="13" s="1"/>
  <c r="O110" i="13"/>
  <c r="Q110" i="13"/>
  <c r="V110" i="13"/>
  <c r="V109" i="13" s="1"/>
  <c r="G111" i="13"/>
  <c r="I111" i="13"/>
  <c r="K111" i="13"/>
  <c r="M111" i="13"/>
  <c r="O111" i="13"/>
  <c r="Q111" i="13"/>
  <c r="V111" i="13"/>
  <c r="O112" i="13"/>
  <c r="G113" i="13"/>
  <c r="M113" i="13" s="1"/>
  <c r="I113" i="13"/>
  <c r="I112" i="13" s="1"/>
  <c r="K113" i="13"/>
  <c r="O113" i="13"/>
  <c r="Q113" i="13"/>
  <c r="Q112" i="13" s="1"/>
  <c r="V113" i="13"/>
  <c r="G114" i="13"/>
  <c r="M114" i="13" s="1"/>
  <c r="I114" i="13"/>
  <c r="K114" i="13"/>
  <c r="K112" i="13" s="1"/>
  <c r="O114" i="13"/>
  <c r="Q114" i="13"/>
  <c r="V114" i="13"/>
  <c r="V112" i="13" s="1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AE119" i="13"/>
  <c r="G9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5" i="12"/>
  <c r="M15" i="12" s="1"/>
  <c r="I15" i="12"/>
  <c r="K15" i="12"/>
  <c r="O15" i="12"/>
  <c r="Q15" i="12"/>
  <c r="V15" i="12"/>
  <c r="K21" i="12"/>
  <c r="V21" i="12"/>
  <c r="G22" i="12"/>
  <c r="G21" i="12" s="1"/>
  <c r="I22" i="12"/>
  <c r="I21" i="12" s="1"/>
  <c r="K22" i="12"/>
  <c r="O22" i="12"/>
  <c r="O21" i="12" s="1"/>
  <c r="Q22" i="12"/>
  <c r="Q21" i="12" s="1"/>
  <c r="V22" i="12"/>
  <c r="I28" i="12"/>
  <c r="Q28" i="12"/>
  <c r="G29" i="12"/>
  <c r="I29" i="12"/>
  <c r="K29" i="12"/>
  <c r="K28" i="12" s="1"/>
  <c r="M29" i="12"/>
  <c r="O29" i="12"/>
  <c r="Q29" i="12"/>
  <c r="V29" i="12"/>
  <c r="V28" i="12" s="1"/>
  <c r="G31" i="12"/>
  <c r="I31" i="12"/>
  <c r="K31" i="12"/>
  <c r="M31" i="12"/>
  <c r="O31" i="12"/>
  <c r="O28" i="12" s="1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I34" i="12" s="1"/>
  <c r="K35" i="12"/>
  <c r="K34" i="12" s="1"/>
  <c r="O35" i="12"/>
  <c r="Q35" i="12"/>
  <c r="V35" i="12"/>
  <c r="V34" i="12" s="1"/>
  <c r="G37" i="12"/>
  <c r="I37" i="12"/>
  <c r="K37" i="12"/>
  <c r="M37" i="12"/>
  <c r="O37" i="12"/>
  <c r="Q37" i="12"/>
  <c r="V37" i="12"/>
  <c r="G44" i="12"/>
  <c r="G34" i="12" s="1"/>
  <c r="I44" i="12"/>
  <c r="K44" i="12"/>
  <c r="O44" i="12"/>
  <c r="O34" i="12" s="1"/>
  <c r="Q44" i="12"/>
  <c r="V44" i="12"/>
  <c r="G46" i="12"/>
  <c r="M46" i="12" s="1"/>
  <c r="I46" i="12"/>
  <c r="K46" i="12"/>
  <c r="O46" i="12"/>
  <c r="Q46" i="12"/>
  <c r="Q34" i="12" s="1"/>
  <c r="V46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K90" i="12"/>
  <c r="G91" i="12"/>
  <c r="G90" i="12" s="1"/>
  <c r="I91" i="12"/>
  <c r="I90" i="12" s="1"/>
  <c r="K91" i="12"/>
  <c r="M91" i="12"/>
  <c r="O91" i="12"/>
  <c r="O90" i="12" s="1"/>
  <c r="Q91" i="12"/>
  <c r="Q90" i="12" s="1"/>
  <c r="V91" i="12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V90" i="12" s="1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AE98" i="12"/>
  <c r="AF98" i="12"/>
  <c r="I20" i="1"/>
  <c r="I19" i="1"/>
  <c r="I18" i="1"/>
  <c r="I17" i="1"/>
  <c r="F43" i="1"/>
  <c r="G43" i="1"/>
  <c r="G25" i="1" s="1"/>
  <c r="A25" i="1" s="1"/>
  <c r="A26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65" i="1"/>
  <c r="H42" i="1"/>
  <c r="I42" i="1" s="1"/>
  <c r="G26" i="1"/>
  <c r="G28" i="1"/>
  <c r="G23" i="1"/>
  <c r="M112" i="13"/>
  <c r="M68" i="13"/>
  <c r="M101" i="13"/>
  <c r="M28" i="13"/>
  <c r="M80" i="13"/>
  <c r="AF119" i="13"/>
  <c r="M104" i="13"/>
  <c r="G91" i="13"/>
  <c r="G28" i="13"/>
  <c r="G112" i="13"/>
  <c r="M18" i="13"/>
  <c r="M13" i="13" s="1"/>
  <c r="M85" i="13"/>
  <c r="M71" i="13"/>
  <c r="M11" i="13"/>
  <c r="M8" i="13" s="1"/>
  <c r="M28" i="12"/>
  <c r="M90" i="12"/>
  <c r="M44" i="12"/>
  <c r="M34" i="12" s="1"/>
  <c r="M22" i="12"/>
  <c r="M21" i="12" s="1"/>
  <c r="G28" i="12"/>
  <c r="I39" i="1"/>
  <c r="I43" i="1" s="1"/>
  <c r="J63" i="1" l="1"/>
  <c r="J59" i="1"/>
  <c r="J55" i="1"/>
  <c r="J51" i="1"/>
  <c r="J62" i="1"/>
  <c r="J58" i="1"/>
  <c r="J54" i="1"/>
  <c r="J50" i="1"/>
  <c r="J64" i="1"/>
  <c r="J56" i="1"/>
  <c r="J52" i="1"/>
  <c r="J61" i="1"/>
  <c r="J57" i="1"/>
  <c r="J53" i="1"/>
  <c r="J60" i="1"/>
  <c r="A23" i="1"/>
  <c r="J41" i="1"/>
  <c r="J40" i="1"/>
  <c r="J42" i="1"/>
  <c r="J39" i="1"/>
  <c r="J43" i="1" s="1"/>
  <c r="J65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<sst xmlns="http://schemas.openxmlformats.org/spreadsheetml/2006/main" count="1085" uniqueCount="396">
  <si>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</si>
  <si>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</si>
  <si>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</si>
  <si>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</si>
  <si>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</si>
  <si>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</si>
  <si>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</si>
  <si>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</si>
  <si>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</si>
  <si>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</si>
  <si>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</si>
  <si>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</si>
  <si>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</si>
  <si>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</si>
  <si>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</si>
  <si>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</si>
  <si>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</si>
  <si>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</si>
  <si>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</si>
  <si>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</si>
  <si>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</si>
  <si>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</si>
  <si>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</si>
  <si>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</si>
  <si>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</si>
  <si>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</si>
  <si>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</si>
  <si>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</si>
  <si>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</si>
  <si>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</si>
  <si>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</si>
  <si>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</si>
  <si>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</si>
  <si>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</si>
  <si>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</si>
  <si>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</si>
  <si>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</si>
  <si>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</si>
  <si>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</si>
  <si>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</si>
  <si>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</si>
  <si>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</si>
  <si>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</si>
  <si>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</t>
  </si>
  <si>
    <t>PD</t>
  </si>
  <si>
    <t>Stavba</t>
  </si>
  <si>
    <t>501-01</t>
  </si>
  <si>
    <t>PdF - instalace předokenních žaluzií</t>
  </si>
  <si>
    <t>300</t>
  </si>
  <si>
    <t>D.1.2 Elektroinstalace</t>
  </si>
  <si>
    <t>500</t>
  </si>
  <si>
    <t>D1.1 Architektonicko-stavební řešení</t>
  </si>
  <si>
    <t>Celkem za stavbu</t>
  </si>
  <si>
    <t>CZK</t>
  </si>
  <si>
    <t>Rekapitulace dílů</t>
  </si>
  <si>
    <t>Typ dílu</t>
  </si>
  <si>
    <t>416</t>
  </si>
  <si>
    <t>Podhledy a mezistropy montované lehké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</si>
  <si>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</si>
  <si>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</si>
  <si>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</si>
  <si>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</si>
  <si>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</si>
  <si>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</si>
  <si>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</si>
  <si>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</si>
  <si>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</si>
  <si>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</si>
  <si>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4</t>
  </si>
  <si>
    <t>Konstrukce zámečnické</t>
  </si>
  <si>
    <t>713</t>
  </si>
  <si>
    <t>Izolace tepelné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</si>
  <si>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</si>
  <si>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</si>
  <si>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</si>
  <si>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</si>
  <si>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</si>
  <si>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</si>
  <si>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</si>
  <si>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</si>
  <si>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</si>
  <si>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</si>
  <si>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</si>
  <si>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</si>
  <si>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</si>
  <si>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</si>
  <si>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</si>
  <si>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</si>
  <si>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</si>
  <si>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</si>
  <si>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</si>
  <si>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</si>
  <si>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</si>
  <si>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</si>
  <si>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</si>
  <si>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</si>
  <si>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</si>
  <si>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</si>
  <si>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</si>
  <si>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</si>
  <si>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</si>
  <si>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</si>
  <si>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</si>
  <si>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</si>
  <si>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</si>
  <si>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</si>
  <si>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</si>
  <si>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</si>
  <si>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</si>
  <si>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</si>
  <si>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</si>
  <si>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</si>
  <si>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</si>
  <si>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970041030R00</t>
  </si>
  <si>
    <t>Vrtání jádrové do prostého betonu d 30 mm</t>
  </si>
  <si>
    <t>m</t>
  </si>
  <si>
    <t>RTS 24/ I</t>
  </si>
  <si>
    <t>Práce</t>
  </si>
  <si>
    <t>Běžná</t>
  </si>
  <si>
    <t>POL1_</t>
  </si>
  <si>
    <t>1 : 10*0,4</t>
  </si>
  <si>
    <t>VV</t>
  </si>
  <si>
    <t>2 : 8*0,4</t>
  </si>
  <si>
    <t>3 : 10*0,4</t>
  </si>
  <si>
    <t>4 : 10*0,4</t>
  </si>
  <si>
    <t>5 : 6*0,4</t>
  </si>
  <si>
    <t>970041060R00</t>
  </si>
  <si>
    <t>Vrtání jádrové do prostého betonu do D 60 mm</t>
  </si>
  <si>
    <t>1 : 5*0,3</t>
  </si>
  <si>
    <t>2 : 3*0,3</t>
  </si>
  <si>
    <t>3 : 4*0,3</t>
  </si>
  <si>
    <t>4 : 4*0,3</t>
  </si>
  <si>
    <t>5 : 3*0,3</t>
  </si>
  <si>
    <t>713552131R00</t>
  </si>
  <si>
    <t>Protipožární ucpávka, ve stěně, požární odolnost EI 90, průměr do D 108 mm</t>
  </si>
  <si>
    <t>kus</t>
  </si>
  <si>
    <t>1 : 2</t>
  </si>
  <si>
    <t>2 : 2</t>
  </si>
  <si>
    <t>3 : 2</t>
  </si>
  <si>
    <t>4 : 2</t>
  </si>
  <si>
    <t>5 : 2</t>
  </si>
  <si>
    <t>747701A1X</t>
  </si>
  <si>
    <t>Přeložení vedení elektro</t>
  </si>
  <si>
    <t>hod</t>
  </si>
  <si>
    <t>Vlastní</t>
  </si>
  <si>
    <t>Indiv</t>
  </si>
  <si>
    <t>POL1_1</t>
  </si>
  <si>
    <t>1,5*8*5</t>
  </si>
  <si>
    <t>747701A2X</t>
  </si>
  <si>
    <t>Montážní elektropráce neměřitelné</t>
  </si>
  <si>
    <t>5*8</t>
  </si>
  <si>
    <t>99873M21x</t>
  </si>
  <si>
    <t>Přesuny elektro</t>
  </si>
  <si>
    <t>210040701R00</t>
  </si>
  <si>
    <t>Drážka pro trubku nebo kabel do D 29 mm</t>
  </si>
  <si>
    <t>Odkaz na mn. položky pořadí 23 : 35,00000*3,1</t>
  </si>
  <si>
    <t>210800285RT2</t>
  </si>
  <si>
    <t>Kabel bezhalogenový 3 x 1,5 mm2 pevně uložený včetně dodávky kabelu</t>
  </si>
  <si>
    <t>1 : 75+10*5,5</t>
  </si>
  <si>
    <t>2 : 62+8*5,5</t>
  </si>
  <si>
    <t>3 : 68+10*5,7</t>
  </si>
  <si>
    <t>4 : 62+8*16,2+2*5,2</t>
  </si>
  <si>
    <t>5 : 48+6*16,2</t>
  </si>
  <si>
    <t>Koeficient ztrat 5%: 0,05</t>
  </si>
  <si>
    <t>210800286RT2</t>
  </si>
  <si>
    <t>Kabel bezhalogenový 3 x 2,5 mm2 pevně uložený včetně dodávky kabelu</t>
  </si>
  <si>
    <t>8*2,8</t>
  </si>
  <si>
    <t>210800315RT2</t>
  </si>
  <si>
    <t>Kabel bezhalogenový 5 x 1,5 mm2  včetně dodávky kabelu</t>
  </si>
  <si>
    <t>1 : 10*4,2</t>
  </si>
  <si>
    <t>2 : 8*4,2</t>
  </si>
  <si>
    <t>3 : 10*4,2</t>
  </si>
  <si>
    <t>4 : 10*4,2</t>
  </si>
  <si>
    <t>5 : 6*4,2</t>
  </si>
  <si>
    <t>650124267RT2x</t>
  </si>
  <si>
    <t>Vodič CY6 z/žl</t>
  </si>
  <si>
    <t>5*3</t>
  </si>
  <si>
    <t>70322100x</t>
  </si>
  <si>
    <t>Kabelový žlab drátěný 50x50 – komplet (vč. nosníků a spojovacího materiálu</t>
  </si>
  <si>
    <t>1 : 6+8+6+4</t>
  </si>
  <si>
    <t>2 : 8+6+4</t>
  </si>
  <si>
    <t>3 : 8+8+4</t>
  </si>
  <si>
    <t>4 : 8+6*8</t>
  </si>
  <si>
    <t>5 : 6*6</t>
  </si>
  <si>
    <t>pateř : 5*12</t>
  </si>
  <si>
    <t>747701M21T1X</t>
  </si>
  <si>
    <t>Prace zapojovací vč. rozváděče</t>
  </si>
  <si>
    <t xml:space="preserve">ks    </t>
  </si>
  <si>
    <t>8</t>
  </si>
  <si>
    <t>21000010X</t>
  </si>
  <si>
    <t>Drobný instalační materiál</t>
  </si>
  <si>
    <t>kg</t>
  </si>
  <si>
    <t>Specifikace</t>
  </si>
  <si>
    <t>POL3_0</t>
  </si>
  <si>
    <t>6,5</t>
  </si>
  <si>
    <t>21000016X</t>
  </si>
  <si>
    <t>Malta, sádra</t>
  </si>
  <si>
    <t>15</t>
  </si>
  <si>
    <t>21000021X</t>
  </si>
  <si>
    <t>Podružný materiál</t>
  </si>
  <si>
    <t>21000025X</t>
  </si>
  <si>
    <t>Ukončení kabelů</t>
  </si>
  <si>
    <t>21000033X</t>
  </si>
  <si>
    <t>Lišta vkládací plastová 40x20</t>
  </si>
  <si>
    <t>OO : 24,6</t>
  </si>
  <si>
    <t>21000055X</t>
  </si>
  <si>
    <t>Trubka ohebná plast fí20 včetně dodávky mat.</t>
  </si>
  <si>
    <t>OO : 6</t>
  </si>
  <si>
    <t>21000056X</t>
  </si>
  <si>
    <t>Krabice stěnová</t>
  </si>
  <si>
    <t>ks</t>
  </si>
  <si>
    <t>Odkaz na mn. položky pořadí 23 : 35,00000</t>
  </si>
  <si>
    <t>21000057X</t>
  </si>
  <si>
    <t>Krabicová rozvodka</t>
  </si>
  <si>
    <t>1 : 22</t>
  </si>
  <si>
    <t>2 : 18</t>
  </si>
  <si>
    <t>3 : 22</t>
  </si>
  <si>
    <t>4 : 22</t>
  </si>
  <si>
    <t>5 : 15</t>
  </si>
  <si>
    <t>21000061X</t>
  </si>
  <si>
    <t>Krabice přístrojová včetně dodávky</t>
  </si>
  <si>
    <t>OO : 26</t>
  </si>
  <si>
    <t>210110045T10X</t>
  </si>
  <si>
    <t>Spínač-žaluziový, 230V, IP40  včetně dodávky spínače</t>
  </si>
  <si>
    <t>1 : 7</t>
  </si>
  <si>
    <t>2 : 5</t>
  </si>
  <si>
    <t>3 : 7</t>
  </si>
  <si>
    <t>4 : 10</t>
  </si>
  <si>
    <t>5 : 6</t>
  </si>
  <si>
    <t>9040000T1</t>
  </si>
  <si>
    <t>Komplexní vyzkoušení, zaprotokolování elektrozařízení</t>
  </si>
  <si>
    <t>005211080R</t>
  </si>
  <si>
    <t xml:space="preserve">Bezpečnostní a hygienická opatření na staveništi </t>
  </si>
  <si>
    <t>Soubor</t>
  </si>
  <si>
    <t>VRN</t>
  </si>
  <si>
    <t>POL99_2</t>
  </si>
  <si>
    <t>00523  R</t>
  </si>
  <si>
    <t>Zkoušky a revize</t>
  </si>
  <si>
    <t>POL99_8</t>
  </si>
  <si>
    <t>00524 R</t>
  </si>
  <si>
    <t>Předání a převzetí díla</t>
  </si>
  <si>
    <t>005241010R</t>
  </si>
  <si>
    <t>Dokumentace skutečného provedení a výrobní dokumentace</t>
  </si>
  <si>
    <t>1004T</t>
  </si>
  <si>
    <t>Provoz investora</t>
  </si>
  <si>
    <t>POL99_0</t>
  </si>
  <si>
    <t>SUM</t>
  </si>
  <si>
    <t>Poznámky uchazeče k zadání</t>
  </si>
  <si>
    <t>POPUZIV</t>
  </si>
  <si>
    <t>END</t>
  </si>
  <si>
    <t>963016153R00</t>
  </si>
  <si>
    <t>Demontáž podhledu SDK</t>
  </si>
  <si>
    <t>m2</t>
  </si>
  <si>
    <t>Odkaz na mn. položky pořadí 2 : 21,00000</t>
  </si>
  <si>
    <t>416021228R00x</t>
  </si>
  <si>
    <t>Podhledy SDK, kovová.kce CD. EI30DP1/EI45DP1 tmelení Q3</t>
  </si>
  <si>
    <t>5*3,5*1,2</t>
  </si>
  <si>
    <t>216904391R00</t>
  </si>
  <si>
    <t>Ruční dočištění omítek hladkých</t>
  </si>
  <si>
    <t>RTS 23/ I</t>
  </si>
  <si>
    <t>OO : 5*1,4*8</t>
  </si>
  <si>
    <t>310236241R00</t>
  </si>
  <si>
    <t>Zazdívka otvorů pl. 0,09 m2 cihlami/malt. směsí</t>
  </si>
  <si>
    <t>RTS 23/ II</t>
  </si>
  <si>
    <t>5*4</t>
  </si>
  <si>
    <t>612401391R00</t>
  </si>
  <si>
    <t>Omítka malých ploch vnitřních stěn do 1 m2 jádrová</t>
  </si>
  <si>
    <t>612401391RT2</t>
  </si>
  <si>
    <t>Omítka malých ploch vnitřních stěn do 1 m2 hladkou omítkou</t>
  </si>
  <si>
    <t>Odkaz na mn. položky pořadí 5 : 35,00000</t>
  </si>
  <si>
    <t>612421221R00</t>
  </si>
  <si>
    <t>Oprava vápen.omítek stěn do 10 % pl. - hladkých</t>
  </si>
  <si>
    <t>OO : 5*3,5*3</t>
  </si>
  <si>
    <t>941955002R00</t>
  </si>
  <si>
    <t>Lešení lehké pomocné, výška podlahy do 1,9 m</t>
  </si>
  <si>
    <t>1 : 10*1,9</t>
  </si>
  <si>
    <t>2 : 10*1,9</t>
  </si>
  <si>
    <t>3 : 10*1,9</t>
  </si>
  <si>
    <t>4 : 10*1,9</t>
  </si>
  <si>
    <t>5 : 5*1,9</t>
  </si>
  <si>
    <t>941955003R00</t>
  </si>
  <si>
    <t>Lešení lehké pomocné, výška podlahy do 2,5 m</t>
  </si>
  <si>
    <t>1 : 35*2,5+8*2,5</t>
  </si>
  <si>
    <t>2 : 35*2,5</t>
  </si>
  <si>
    <t>3 : 35*2,5+8*2,5</t>
  </si>
  <si>
    <t>4 : 25*2,5+6*2,5*8+8*2,5</t>
  </si>
  <si>
    <t>5 : 15*2,5+6*2,5*6</t>
  </si>
  <si>
    <t>767914130R0X</t>
  </si>
  <si>
    <t>Montáž oplocení rámového H do 2,0 m, plast. patky a příslušenství vč. poplatku pronájmu: 4 měsíce</t>
  </si>
  <si>
    <t>Červená</t>
  </si>
  <si>
    <t>3*(4+2)</t>
  </si>
  <si>
    <t>767914830R00</t>
  </si>
  <si>
    <t>Demontáž oplocení rámového H do 2 m</t>
  </si>
  <si>
    <t>Odkaz na mn. položky pořadí 10 : 18,00000</t>
  </si>
  <si>
    <t>288088T10</t>
  </si>
  <si>
    <t>Zakrytí konstrukcí fólie+páska</t>
  </si>
  <si>
    <t>Vlastní CÚ</t>
  </si>
  <si>
    <t>1 : 45*3+8*4</t>
  </si>
  <si>
    <t>2 : 45*3</t>
  </si>
  <si>
    <t>3 : 45*3+8*4</t>
  </si>
  <si>
    <t>4 : 35*2+6*4*8+8*4</t>
  </si>
  <si>
    <t>5 : 25*2+6*4*6</t>
  </si>
  <si>
    <t>619991011U0X</t>
  </si>
  <si>
    <t>Dočasné zakrytí konstrukcí fólie+páska+hranoly</t>
  </si>
  <si>
    <t>5*6</t>
  </si>
  <si>
    <t>921951334R00x</t>
  </si>
  <si>
    <t>Přejezd pro plošinu z pražců a fošen délky do 10 m zřízení</t>
  </si>
  <si>
    <t>921951334R00x2</t>
  </si>
  <si>
    <t>Demontáž přejezdu pro plošinu z pražců a fošen délky do 10 m zřízení</t>
  </si>
  <si>
    <t>949942101R00x</t>
  </si>
  <si>
    <t>Nájem za hydraulickou zvedací plošinu, H do 21 m</t>
  </si>
  <si>
    <t>kpl</t>
  </si>
  <si>
    <t>11</t>
  </si>
  <si>
    <t>67390526Rx</t>
  </si>
  <si>
    <t>Textilie ochranná  ochrana ploch v budově</t>
  </si>
  <si>
    <t>POL3_</t>
  </si>
  <si>
    <t>5*28</t>
  </si>
  <si>
    <t>952901111R00</t>
  </si>
  <si>
    <t>Vyčištění budov o výšce podlaží do 4 m</t>
  </si>
  <si>
    <t>1 : 65*2,8</t>
  </si>
  <si>
    <t>2 : 55*2,8</t>
  </si>
  <si>
    <t>3 : 65*2,8</t>
  </si>
  <si>
    <t>4 : 65*3,1</t>
  </si>
  <si>
    <t>5 : 45*3,1</t>
  </si>
  <si>
    <t>999281111R00</t>
  </si>
  <si>
    <t>Přesun hmot pro opravy a údržbu do výšky 25 m</t>
  </si>
  <si>
    <t>t</t>
  </si>
  <si>
    <t>Přesun hmot</t>
  </si>
  <si>
    <t>POL7_</t>
  </si>
  <si>
    <t>767584141R00</t>
  </si>
  <si>
    <t>Montáž podhledů kazetových 60x30 do 10 m2</t>
  </si>
  <si>
    <t>Odkaz na mn. položky pořadí 21 : 171,00000</t>
  </si>
  <si>
    <t>767581801R00</t>
  </si>
  <si>
    <t>Demontáž podhledů - kazet</t>
  </si>
  <si>
    <t>1 : 0,6*(38+7*2)</t>
  </si>
  <si>
    <t>2 : 0,6*(40+3*2)</t>
  </si>
  <si>
    <t>3 : 0,6*(38+7*2)</t>
  </si>
  <si>
    <t>4 : 0,6*(31+8*5,5+8)</t>
  </si>
  <si>
    <t>5 : 0,6*(19+6*5,5)</t>
  </si>
  <si>
    <t>767586201RV3x</t>
  </si>
  <si>
    <t>Příplatek - podhled minerální  montáž  výplně vč. dodávky kazet</t>
  </si>
  <si>
    <t>Odkaz na mn. položky pořadí 20 : 171,00000*0,2</t>
  </si>
  <si>
    <t xml:space="preserve">doplnění poškozených kazet 20% : </t>
  </si>
  <si>
    <t>784403802R00</t>
  </si>
  <si>
    <t>Očištění povrchů a odstranění maleb omytím v místnosti H do 5 m</t>
  </si>
  <si>
    <t>4 : 3,1*3,1*9</t>
  </si>
  <si>
    <t>5 : 3,1*3,1*6</t>
  </si>
  <si>
    <t>OO : 5*3,1</t>
  </si>
  <si>
    <t>784403804R00</t>
  </si>
  <si>
    <t>Odstranění maleb omytím, schodiště H do 3,8 m</t>
  </si>
  <si>
    <t>Odkaz na mn. položky pořadí 5 : 35,00000*1,6</t>
  </si>
  <si>
    <t>784442002RT1</t>
  </si>
  <si>
    <t>Malba disperzní interiérová,výška do 5m 1barevná, 1x nátěr, 1x penetrace</t>
  </si>
  <si>
    <t>Odkaz na mn. položky pořadí 24 : 56,00000</t>
  </si>
  <si>
    <t>784443003RT3</t>
  </si>
  <si>
    <t>Malba disperzní interiérová, výška do 5 m nátěr bílý, 2 x, penetrace 1 x</t>
  </si>
  <si>
    <t>Odkaz na mn. položky pořadí 23 : 159,65000</t>
  </si>
  <si>
    <t>944944013R00x</t>
  </si>
  <si>
    <t>Montáž - stínění / externí žaluzie / vč. montážního materiálu a pomocných prací zapojení elektro</t>
  </si>
  <si>
    <t>8+33+3</t>
  </si>
  <si>
    <t>429128113Rx1</t>
  </si>
  <si>
    <t>Stínící prvky, kotvící materiál, posun a prvky dle specifikace O/1: 2,35x2,5</t>
  </si>
  <si>
    <t>429128113Rx2</t>
  </si>
  <si>
    <t>Stínící prvky, kotvící materiál, posun a prvky dle specifikace O/2: 2,35x2,0</t>
  </si>
  <si>
    <t>33</t>
  </si>
  <si>
    <t>429128113Rx3</t>
  </si>
  <si>
    <t>Stínící prvky, kotvící materiál, posun a prvky dle specifikace O/3: 1,0x2,0</t>
  </si>
  <si>
    <t>3</t>
  </si>
  <si>
    <t>998786102R00</t>
  </si>
  <si>
    <t>Přesun hmot pro zastiň. techniku, výšky do 12 m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</si>
  <si>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</si>
  <si>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</si>
  <si>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</si>
  <si>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</si>
  <si>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</si>
  <si>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mezi úrovněmi podlaží -  nošením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</si>
  <si>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</si>
  <si>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</si>
  <si>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</si>
  <si>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</si>
  <si>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</si>
  <si>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</si>
  <si>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</si>
  <si>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</si>
  <si>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979990101R00</t>
  </si>
  <si>
    <t>Poplatek za uložení směsi betonu a cihel skupina 170101 a 170102</t>
  </si>
  <si>
    <t>005121 R</t>
  </si>
  <si>
    <t>Zařízení staveniště</t>
  </si>
  <si>
    <t>005122010R</t>
  </si>
  <si>
    <t xml:space="preserve">Provoz objednatele </t>
  </si>
  <si>
    <t>005211030R</t>
  </si>
  <si>
    <t>Dočasná bezpečnostní opatření na staveništi a značení</t>
  </si>
  <si>
    <t>005211010R</t>
  </si>
  <si>
    <t>Předání a převzetí staveniště</t>
  </si>
  <si>
    <t>Komplexní vyzkoušení a odzkoušení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</si>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</sst>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"/>
  <sheetViews>
    <sheetView workbookViewId="0">
      <selection activeCell="A4" sqref="A4"/>
    </sheetView>
  </sheetViews>
  <sheetFormatPr defaultRowHeight="12.5" x14ac:dyDescent="0.25"/>
  <cols>
    <col min="1" max="1" width="63.36328125" customWidth="1"/>
  </cols>
  <sheetData>
    <row r="1" spans="1:7" ht="13" x14ac:dyDescent="0.3">
      <c r="A1" s="21" t="s">
        <v>40</v>
      </c>
    </row>
    <row r="2" spans="1:7" ht="57.75" customHeight="1" x14ac:dyDescent="0.25">
      <c r="A2" s="192" t="s">
        <v>41</v>
      </c>
      <c r="B2" s="192"/>
      <c r="C2" s="192"/>
      <c r="D2" s="192"/>
      <c r="E2" s="192"/>
      <c r="F2" s="192"/>
      <c r="G2" s="192"/>
    </row>
    <row r="4" spans="1:7" ht="200.5" customHeight="1" x14ac:dyDescent="0.25">
      <c r="A4" s="7" t="s">
        <v>395</v>
      </c>
    </row>
  </sheetData>
  <sheetProtection algorithmName="SHA-512" hashValue="ioXZZv4/SGvGqO8mjZ7VJmaPSFaUEwcDHnKBfoFycjZhI0EMKo7OC6as7gCb86Qkqu31mKTEjb1cNKYdcc0wGQ==" saltValue="ocmN3I1yPAOZhdjPbiOcF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6" t="s">
        <v>24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5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5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0"/>
      <c r="E11" s="240"/>
      <c r="F11" s="240"/>
      <c r="G11" s="240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SUMIF(F50:F64,A16,I50:I64)+SUMIF(F50:F64,"PSU",I50:I64)</f>
        <v>0</v>
      </c>
      <c r="J16" s="207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SUMIF(F50:F64,A17,I50:I64)</f>
        <v>0</v>
      </c>
      <c r="J17" s="207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SUMIF(F50:F64,A18,I50:I64)</f>
        <v>0</v>
      </c>
      <c r="J18" s="207"/>
    </row>
    <row r="19" spans="1:10" ht="23.25" customHeight="1" x14ac:dyDescent="0.25">
      <c r="A19" s="138" t="s">
        <v>83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SUMIF(F50:F64,A19,I50:I64)</f>
        <v>0</v>
      </c>
      <c r="J19" s="207"/>
    </row>
    <row r="20" spans="1:10" ht="23.25" customHeight="1" x14ac:dyDescent="0.25">
      <c r="A20" s="138" t="s">
        <v>84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SUMIF(F50:F64,A20,I50:I64)</f>
        <v>0</v>
      </c>
      <c r="J20" s="207"/>
    </row>
    <row r="21" spans="1:10" ht="23.25" customHeight="1" x14ac:dyDescent="0.3">
      <c r="A21" s="2"/>
      <c r="B21" s="48" t="s">
        <v>31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11">
        <f>ZakladDPHSniVypocet+ZakladDPHZaklVypocet</f>
        <v>0</v>
      </c>
      <c r="H28" s="211"/>
      <c r="I28" s="211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0">
        <f>A27</f>
        <v>0</v>
      </c>
      <c r="H29" s="210"/>
      <c r="I29" s="210"/>
      <c r="J29" s="118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195"/>
      <c r="D39" s="195"/>
      <c r="E39" s="195"/>
      <c r="F39" s="98">
        <f>'501-01 300 Pol'!AE98+'501-01 500 Pol'!AE119</f>
        <v>0</v>
      </c>
      <c r="G39" s="99">
        <f>'501-01 300 Pol'!AF98+'501-01 500 Pol'!AF119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5">
      <c r="A40" s="87">
        <v>2</v>
      </c>
      <c r="B40" s="102" t="s">
        <v>46</v>
      </c>
      <c r="C40" s="196" t="s">
        <v>47</v>
      </c>
      <c r="D40" s="196"/>
      <c r="E40" s="196"/>
      <c r="F40" s="103">
        <f>'501-01 300 Pol'!AE98+'501-01 500 Pol'!AE119</f>
        <v>0</v>
      </c>
      <c r="G40" s="104">
        <f>'501-01 300 Pol'!AF98+'501-01 500 Pol'!AF119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5">
      <c r="A41" s="87">
        <v>3</v>
      </c>
      <c r="B41" s="106" t="s">
        <v>48</v>
      </c>
      <c r="C41" s="195" t="s">
        <v>49</v>
      </c>
      <c r="D41" s="195"/>
      <c r="E41" s="195"/>
      <c r="F41" s="107">
        <f>'501-01 300 Pol'!AE98</f>
        <v>0</v>
      </c>
      <c r="G41" s="100">
        <f>'501-01 300 Pol'!AF98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5">
      <c r="A42" s="87">
        <v>3</v>
      </c>
      <c r="B42" s="106" t="s">
        <v>50</v>
      </c>
      <c r="C42" s="195" t="s">
        <v>51</v>
      </c>
      <c r="D42" s="195"/>
      <c r="E42" s="195"/>
      <c r="F42" s="107">
        <f>'501-01 500 Pol'!AE119</f>
        <v>0</v>
      </c>
      <c r="G42" s="100">
        <f>'501-01 500 Pol'!AF119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5">
      <c r="A43" s="87"/>
      <c r="B43" s="197" t="s">
        <v>52</v>
      </c>
      <c r="C43" s="198"/>
      <c r="D43" s="198"/>
      <c r="E43" s="199"/>
      <c r="F43" s="108">
        <f>SUMIF(A39:A42,"=1",F39:F42)</f>
        <v>0</v>
      </c>
      <c r="G43" s="109">
        <f>SUMIF(A39:A42,"=1",G39:G42)</f>
        <v>0</v>
      </c>
      <c r="H43" s="109">
        <f>SUMIF(A39:A42,"=1",H39:H42)</f>
        <v>0</v>
      </c>
      <c r="I43" s="109">
        <f>SUMIF(A39:A42,"=1",I39:I42)</f>
        <v>0</v>
      </c>
      <c r="J43" s="110">
        <f>SUMIF(A39:A42,"=1",J39:J42)</f>
        <v>0</v>
      </c>
    </row>
    <row r="47" spans="1:10" ht="15.5" x14ac:dyDescent="0.35">
      <c r="B47" s="119" t="s">
        <v>54</v>
      </c>
    </row>
    <row r="49" spans="1:10" ht="25.5" customHeight="1" x14ac:dyDescent="0.25">
      <c r="A49" s="121"/>
      <c r="B49" s="124" t="s">
        <v>18</v>
      </c>
      <c r="C49" s="124" t="s">
        <v>6</v>
      </c>
      <c r="D49" s="125"/>
      <c r="E49" s="125"/>
      <c r="F49" s="126" t="s">
        <v>55</v>
      </c>
      <c r="G49" s="126"/>
      <c r="H49" s="126"/>
      <c r="I49" s="126" t="s">
        <v>31</v>
      </c>
      <c r="J49" s="126" t="s">
        <v>0</v>
      </c>
    </row>
    <row r="50" spans="1:10" ht="36.75" customHeight="1" x14ac:dyDescent="0.25">
      <c r="A50" s="122"/>
      <c r="B50" s="127" t="s">
        <v>56</v>
      </c>
      <c r="C50" s="193" t="s">
        <v>57</v>
      </c>
      <c r="D50" s="194"/>
      <c r="E50" s="194"/>
      <c r="F50" s="134" t="s">
        <v>26</v>
      </c>
      <c r="G50" s="135"/>
      <c r="H50" s="135"/>
      <c r="I50" s="135">
        <f>'501-01 500 Pol'!G8</f>
        <v>0</v>
      </c>
      <c r="J50" s="131" t="str">
        <f>IF(I65=0,"",I50/I65*100)</f>
        <v/>
      </c>
    </row>
    <row r="51" spans="1:10" ht="36.75" customHeight="1" x14ac:dyDescent="0.25">
      <c r="A51" s="122"/>
      <c r="B51" s="127" t="s">
        <v>58</v>
      </c>
      <c r="C51" s="193" t="s">
        <v>59</v>
      </c>
      <c r="D51" s="194"/>
      <c r="E51" s="194"/>
      <c r="F51" s="134" t="s">
        <v>26</v>
      </c>
      <c r="G51" s="135"/>
      <c r="H51" s="135"/>
      <c r="I51" s="135">
        <f>'501-01 500 Pol'!G13</f>
        <v>0</v>
      </c>
      <c r="J51" s="131" t="str">
        <f>IF(I65=0,"",I51/I65*100)</f>
        <v/>
      </c>
    </row>
    <row r="52" spans="1:10" ht="36.75" customHeight="1" x14ac:dyDescent="0.25">
      <c r="A52" s="122"/>
      <c r="B52" s="127" t="s">
        <v>60</v>
      </c>
      <c r="C52" s="193" t="s">
        <v>61</v>
      </c>
      <c r="D52" s="194"/>
      <c r="E52" s="194"/>
      <c r="F52" s="134" t="s">
        <v>26</v>
      </c>
      <c r="G52" s="135"/>
      <c r="H52" s="135"/>
      <c r="I52" s="135">
        <f>'501-01 500 Pol'!G28</f>
        <v>0</v>
      </c>
      <c r="J52" s="131" t="str">
        <f>IF(I65=0,"",I52/I65*100)</f>
        <v/>
      </c>
    </row>
    <row r="53" spans="1:10" ht="36.75" customHeight="1" x14ac:dyDescent="0.25">
      <c r="A53" s="122"/>
      <c r="B53" s="127" t="s">
        <v>62</v>
      </c>
      <c r="C53" s="193" t="s">
        <v>63</v>
      </c>
      <c r="D53" s="194"/>
      <c r="E53" s="194"/>
      <c r="F53" s="134" t="s">
        <v>26</v>
      </c>
      <c r="G53" s="135"/>
      <c r="H53" s="135"/>
      <c r="I53" s="135">
        <f>'501-01 500 Pol'!G59</f>
        <v>0</v>
      </c>
      <c r="J53" s="131" t="str">
        <f>IF(I65=0,"",I53/I65*100)</f>
        <v/>
      </c>
    </row>
    <row r="54" spans="1:10" ht="36.75" customHeight="1" x14ac:dyDescent="0.25">
      <c r="A54" s="122"/>
      <c r="B54" s="127" t="s">
        <v>64</v>
      </c>
      <c r="C54" s="193" t="s">
        <v>65</v>
      </c>
      <c r="D54" s="194"/>
      <c r="E54" s="194"/>
      <c r="F54" s="134" t="s">
        <v>26</v>
      </c>
      <c r="G54" s="135"/>
      <c r="H54" s="135"/>
      <c r="I54" s="135">
        <f>'501-01 300 Pol'!G8</f>
        <v>0</v>
      </c>
      <c r="J54" s="131" t="str">
        <f>IF(I65=0,"",I54/I65*100)</f>
        <v/>
      </c>
    </row>
    <row r="55" spans="1:10" ht="36.75" customHeight="1" x14ac:dyDescent="0.25">
      <c r="A55" s="122"/>
      <c r="B55" s="127" t="s">
        <v>66</v>
      </c>
      <c r="C55" s="193" t="s">
        <v>67</v>
      </c>
      <c r="D55" s="194"/>
      <c r="E55" s="194"/>
      <c r="F55" s="134" t="s">
        <v>26</v>
      </c>
      <c r="G55" s="135"/>
      <c r="H55" s="135"/>
      <c r="I55" s="135">
        <f>'501-01 500 Pol'!G66</f>
        <v>0</v>
      </c>
      <c r="J55" s="131" t="str">
        <f>IF(I65=0,"",I55/I65*100)</f>
        <v/>
      </c>
    </row>
    <row r="56" spans="1:10" ht="36.75" customHeight="1" x14ac:dyDescent="0.25">
      <c r="A56" s="122"/>
      <c r="B56" s="127" t="s">
        <v>68</v>
      </c>
      <c r="C56" s="193" t="s">
        <v>69</v>
      </c>
      <c r="D56" s="194"/>
      <c r="E56" s="194"/>
      <c r="F56" s="134" t="s">
        <v>27</v>
      </c>
      <c r="G56" s="135"/>
      <c r="H56" s="135"/>
      <c r="I56" s="135">
        <f>'501-01 500 Pol'!G68</f>
        <v>0</v>
      </c>
      <c r="J56" s="131" t="str">
        <f>IF(I65=0,"",I56/I65*100)</f>
        <v/>
      </c>
    </row>
    <row r="57" spans="1:10" ht="36.75" customHeight="1" x14ac:dyDescent="0.25">
      <c r="A57" s="122"/>
      <c r="B57" s="127" t="s">
        <v>70</v>
      </c>
      <c r="C57" s="193" t="s">
        <v>71</v>
      </c>
      <c r="D57" s="194"/>
      <c r="E57" s="194"/>
      <c r="F57" s="134" t="s">
        <v>27</v>
      </c>
      <c r="G57" s="135"/>
      <c r="H57" s="135"/>
      <c r="I57" s="135">
        <f>'501-01 300 Pol'!G21</f>
        <v>0</v>
      </c>
      <c r="J57" s="131" t="str">
        <f>IF(I65=0,"",I57/I65*100)</f>
        <v/>
      </c>
    </row>
    <row r="58" spans="1:10" ht="36.75" customHeight="1" x14ac:dyDescent="0.25">
      <c r="A58" s="122"/>
      <c r="B58" s="127" t="s">
        <v>72</v>
      </c>
      <c r="C58" s="193" t="s">
        <v>73</v>
      </c>
      <c r="D58" s="194"/>
      <c r="E58" s="194"/>
      <c r="F58" s="134" t="s">
        <v>27</v>
      </c>
      <c r="G58" s="135"/>
      <c r="H58" s="135"/>
      <c r="I58" s="135">
        <f>'501-01 500 Pol'!G80</f>
        <v>0</v>
      </c>
      <c r="J58" s="131" t="str">
        <f>IF(I65=0,"",I58/I65*100)</f>
        <v/>
      </c>
    </row>
    <row r="59" spans="1:10" ht="36.75" customHeight="1" x14ac:dyDescent="0.25">
      <c r="A59" s="122"/>
      <c r="B59" s="127" t="s">
        <v>74</v>
      </c>
      <c r="C59" s="193" t="s">
        <v>75</v>
      </c>
      <c r="D59" s="194"/>
      <c r="E59" s="194"/>
      <c r="F59" s="134" t="s">
        <v>27</v>
      </c>
      <c r="G59" s="135"/>
      <c r="H59" s="135"/>
      <c r="I59" s="135">
        <f>'501-01 500 Pol'!G91</f>
        <v>0</v>
      </c>
      <c r="J59" s="131" t="str">
        <f>IF(I65=0,"",I59/I65*100)</f>
        <v/>
      </c>
    </row>
    <row r="60" spans="1:10" ht="36.75" customHeight="1" x14ac:dyDescent="0.25">
      <c r="A60" s="122"/>
      <c r="B60" s="127" t="s">
        <v>76</v>
      </c>
      <c r="C60" s="193" t="s">
        <v>77</v>
      </c>
      <c r="D60" s="194"/>
      <c r="E60" s="194"/>
      <c r="F60" s="134" t="s">
        <v>27</v>
      </c>
      <c r="G60" s="135"/>
      <c r="H60" s="135"/>
      <c r="I60" s="135">
        <f>'501-01 300 Pol'!G28</f>
        <v>0</v>
      </c>
      <c r="J60" s="131" t="str">
        <f>IF(I65=0,"",I60/I65*100)</f>
        <v/>
      </c>
    </row>
    <row r="61" spans="1:10" ht="36.75" customHeight="1" x14ac:dyDescent="0.25">
      <c r="A61" s="122"/>
      <c r="B61" s="127" t="s">
        <v>78</v>
      </c>
      <c r="C61" s="193" t="s">
        <v>79</v>
      </c>
      <c r="D61" s="194"/>
      <c r="E61" s="194"/>
      <c r="F61" s="134" t="s">
        <v>28</v>
      </c>
      <c r="G61" s="135"/>
      <c r="H61" s="135"/>
      <c r="I61" s="135">
        <f>'501-01 300 Pol'!G34</f>
        <v>0</v>
      </c>
      <c r="J61" s="131" t="str">
        <f>IF(I65=0,"",I61/I65*100)</f>
        <v/>
      </c>
    </row>
    <row r="62" spans="1:10" ht="36.75" customHeight="1" x14ac:dyDescent="0.25">
      <c r="A62" s="122"/>
      <c r="B62" s="127" t="s">
        <v>80</v>
      </c>
      <c r="C62" s="193" t="s">
        <v>81</v>
      </c>
      <c r="D62" s="194"/>
      <c r="E62" s="194"/>
      <c r="F62" s="134" t="s">
        <v>82</v>
      </c>
      <c r="G62" s="135"/>
      <c r="H62" s="135"/>
      <c r="I62" s="135">
        <f>'501-01 500 Pol'!G101</f>
        <v>0</v>
      </c>
      <c r="J62" s="131" t="str">
        <f>IF(I65=0,"",I62/I65*100)</f>
        <v/>
      </c>
    </row>
    <row r="63" spans="1:10" ht="36.75" customHeight="1" x14ac:dyDescent="0.25">
      <c r="A63" s="122"/>
      <c r="B63" s="127" t="s">
        <v>83</v>
      </c>
      <c r="C63" s="193" t="s">
        <v>29</v>
      </c>
      <c r="D63" s="194"/>
      <c r="E63" s="194"/>
      <c r="F63" s="134" t="s">
        <v>83</v>
      </c>
      <c r="G63" s="135"/>
      <c r="H63" s="135"/>
      <c r="I63" s="135">
        <f>'501-01 500 Pol'!G109</f>
        <v>0</v>
      </c>
      <c r="J63" s="131" t="str">
        <f>IF(I65=0,"",I63/I65*100)</f>
        <v/>
      </c>
    </row>
    <row r="64" spans="1:10" ht="36.75" customHeight="1" x14ac:dyDescent="0.25">
      <c r="A64" s="122"/>
      <c r="B64" s="127" t="s">
        <v>84</v>
      </c>
      <c r="C64" s="193" t="s">
        <v>30</v>
      </c>
      <c r="D64" s="194"/>
      <c r="E64" s="194"/>
      <c r="F64" s="134" t="s">
        <v>84</v>
      </c>
      <c r="G64" s="135"/>
      <c r="H64" s="135"/>
      <c r="I64" s="135">
        <f>'501-01 300 Pol'!G90+'501-01 500 Pol'!G112</f>
        <v>0</v>
      </c>
      <c r="J64" s="131" t="str">
        <f>IF(I65=0,"",I64/I65*100)</f>
        <v/>
      </c>
    </row>
    <row r="65" spans="1:10" ht="25.5" customHeight="1" x14ac:dyDescent="0.25">
      <c r="A65" s="123"/>
      <c r="B65" s="128" t="s">
        <v>1</v>
      </c>
      <c r="C65" s="129"/>
      <c r="D65" s="130"/>
      <c r="E65" s="130"/>
      <c r="F65" s="136"/>
      <c r="G65" s="137"/>
      <c r="H65" s="137"/>
      <c r="I65" s="137">
        <f>SUM(I50:I64)</f>
        <v>0</v>
      </c>
      <c r="J65" s="132">
        <f>SUM(J50:J64)</f>
        <v>0</v>
      </c>
    </row>
    <row r="66" spans="1:10" x14ac:dyDescent="0.25">
      <c r="F66" s="86"/>
      <c r="G66" s="86"/>
      <c r="H66" s="86"/>
      <c r="I66" s="86"/>
      <c r="J66" s="133"/>
    </row>
    <row r="67" spans="1:10" x14ac:dyDescent="0.25">
      <c r="F67" s="86"/>
      <c r="G67" s="86"/>
      <c r="H67" s="86"/>
      <c r="I67" s="86"/>
      <c r="J67" s="133"/>
    </row>
    <row r="68" spans="1:10" x14ac:dyDescent="0.25">
      <c r="F68" s="86"/>
      <c r="G68" s="86"/>
      <c r="H68" s="86"/>
      <c r="I68" s="86"/>
      <c r="J68" s="133"/>
    </row>
  </sheetData>
  <sheetProtection algorithmName="SHA-512" hashValue="HcsbBzAbLPRvi5ApSFr8WruUaahJAcPMfBC8qkgc+cz/IM/fcJ6mTI4V4p26tnSYj70oP6q55oynUH+ES2gMbQ==" saltValue="GJZOvEKT8mgPFUmIXWu55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4" t="s">
        <v>7</v>
      </c>
      <c r="B1" s="244"/>
      <c r="C1" s="245"/>
      <c r="D1" s="244"/>
      <c r="E1" s="244"/>
      <c r="F1" s="244"/>
      <c r="G1" s="244"/>
    </row>
    <row r="2" spans="1:7" ht="25" customHeight="1" x14ac:dyDescent="0.25">
      <c r="A2" s="50" t="s">
        <v>8</v>
      </c>
      <c r="B2" s="49"/>
      <c r="C2" s="246"/>
      <c r="D2" s="246"/>
      <c r="E2" s="246"/>
      <c r="F2" s="246"/>
      <c r="G2" s="247"/>
    </row>
    <row r="3" spans="1:7" ht="25" customHeight="1" x14ac:dyDescent="0.25">
      <c r="A3" s="50" t="s">
        <v>9</v>
      </c>
      <c r="B3" s="49"/>
      <c r="C3" s="246"/>
      <c r="D3" s="246"/>
      <c r="E3" s="246"/>
      <c r="F3" s="246"/>
      <c r="G3" s="247"/>
    </row>
    <row r="4" spans="1:7" ht="25" customHeight="1" x14ac:dyDescent="0.25">
      <c r="A4" s="50" t="s">
        <v>10</v>
      </c>
      <c r="B4" s="49"/>
      <c r="C4" s="246"/>
      <c r="D4" s="246"/>
      <c r="E4" s="246"/>
      <c r="F4" s="246"/>
      <c r="G4" s="247"/>
    </row>
    <row r="5" spans="1:7" x14ac:dyDescent="0.25">
      <c r="B5" s="4"/>
      <c r="C5" s="5"/>
      <c r="D5" s="6"/>
    </row>
  </sheetData>
  <sheetProtection algorithmName="SHA-512" hashValue="OM8hfOHCAorY5Yiy/6rk1l0PpPIELl1+AgauLpWtuNcjn9jOFD512onv1sqOjy/eTRurCGNg2fZtxk+2FZ+nIQ==" saltValue="y83K+ttSKu2wtWo+nIrwj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20" customWidth="1"/>
    <col min="3" max="3" width="38.1796875" style="120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8" t="s">
        <v>7</v>
      </c>
      <c r="B1" s="248"/>
      <c r="C1" s="248"/>
      <c r="D1" s="248"/>
      <c r="E1" s="248"/>
      <c r="F1" s="248"/>
      <c r="G1" s="248"/>
      <c r="AG1" t="s">
        <v>85</v>
      </c>
    </row>
    <row r="2" spans="1:60" ht="25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86</v>
      </c>
    </row>
    <row r="3" spans="1:60" ht="25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86</v>
      </c>
      <c r="AG3" t="s">
        <v>87</v>
      </c>
    </row>
    <row r="4" spans="1:60" ht="25" customHeight="1" x14ac:dyDescent="0.25">
      <c r="A4" s="140" t="s">
        <v>10</v>
      </c>
      <c r="B4" s="141" t="s">
        <v>48</v>
      </c>
      <c r="C4" s="252" t="s">
        <v>49</v>
      </c>
      <c r="D4" s="253"/>
      <c r="E4" s="253"/>
      <c r="F4" s="253"/>
      <c r="G4" s="254"/>
      <c r="AG4" t="s">
        <v>88</v>
      </c>
    </row>
    <row r="5" spans="1:60" x14ac:dyDescent="0.25">
      <c r="D5" s="10"/>
    </row>
    <row r="6" spans="1:60" ht="37.5" x14ac:dyDescent="0.25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  <c r="Y6" s="146" t="s">
        <v>110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5" t="s">
        <v>111</v>
      </c>
      <c r="B8" s="166" t="s">
        <v>64</v>
      </c>
      <c r="C8" s="184" t="s">
        <v>65</v>
      </c>
      <c r="D8" s="167"/>
      <c r="E8" s="168"/>
      <c r="F8" s="169"/>
      <c r="G8" s="170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3"/>
      <c r="O8" s="163">
        <f>SUM(O9:O20)</f>
        <v>0.03</v>
      </c>
      <c r="P8" s="163"/>
      <c r="Q8" s="163">
        <f>SUM(Q9:Q20)</f>
        <v>7.0000000000000007E-2</v>
      </c>
      <c r="R8" s="164"/>
      <c r="S8" s="164"/>
      <c r="T8" s="164"/>
      <c r="U8" s="164"/>
      <c r="V8" s="164">
        <f>SUM(V9:V20)</f>
        <v>57.089999999999996</v>
      </c>
      <c r="W8" s="164"/>
      <c r="X8" s="164"/>
      <c r="Y8" s="164"/>
      <c r="AG8" t="s">
        <v>112</v>
      </c>
    </row>
    <row r="9" spans="1:60" outlineLevel="1" x14ac:dyDescent="0.25">
      <c r="A9" s="172">
        <v>1</v>
      </c>
      <c r="B9" s="173" t="s">
        <v>113</v>
      </c>
      <c r="C9" s="185" t="s">
        <v>114</v>
      </c>
      <c r="D9" s="174" t="s">
        <v>115</v>
      </c>
      <c r="E9" s="175">
        <v>17.600000000000001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1.34E-3</v>
      </c>
      <c r="O9" s="156">
        <f>ROUND(E9*N9,2)</f>
        <v>0.02</v>
      </c>
      <c r="P9" s="156">
        <v>1.6999999999999999E-3</v>
      </c>
      <c r="Q9" s="156">
        <f>ROUND(E9*P9,2)</f>
        <v>0.03</v>
      </c>
      <c r="R9" s="157"/>
      <c r="S9" s="157" t="s">
        <v>116</v>
      </c>
      <c r="T9" s="157" t="s">
        <v>116</v>
      </c>
      <c r="U9" s="157">
        <v>2.4500000000000002</v>
      </c>
      <c r="V9" s="157">
        <f>ROUND(E9*U9,2)</f>
        <v>43.12</v>
      </c>
      <c r="W9" s="157"/>
      <c r="X9" s="157" t="s">
        <v>117</v>
      </c>
      <c r="Y9" s="157" t="s">
        <v>118</v>
      </c>
      <c r="Z9" s="147"/>
      <c r="AA9" s="147"/>
      <c r="AB9" s="147"/>
      <c r="AC9" s="147"/>
      <c r="AD9" s="147"/>
      <c r="AE9" s="147"/>
      <c r="AF9" s="147"/>
      <c r="AG9" s="147" t="s">
        <v>119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6" t="s">
        <v>120</v>
      </c>
      <c r="D10" s="159"/>
      <c r="E10" s="160">
        <v>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86" t="s">
        <v>122</v>
      </c>
      <c r="D11" s="159"/>
      <c r="E11" s="160">
        <v>3.2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6" t="s">
        <v>123</v>
      </c>
      <c r="D12" s="159"/>
      <c r="E12" s="160">
        <v>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86" t="s">
        <v>124</v>
      </c>
      <c r="D13" s="159"/>
      <c r="E13" s="160">
        <v>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121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86" t="s">
        <v>125</v>
      </c>
      <c r="D14" s="159"/>
      <c r="E14" s="160">
        <v>2.4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2">
        <v>2</v>
      </c>
      <c r="B15" s="173" t="s">
        <v>126</v>
      </c>
      <c r="C15" s="185" t="s">
        <v>127</v>
      </c>
      <c r="D15" s="174" t="s">
        <v>115</v>
      </c>
      <c r="E15" s="175">
        <v>5.7</v>
      </c>
      <c r="F15" s="176"/>
      <c r="G15" s="177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1.4300000000000001E-3</v>
      </c>
      <c r="O15" s="156">
        <f>ROUND(E15*N15,2)</f>
        <v>0.01</v>
      </c>
      <c r="P15" s="156">
        <v>6.7799999999999996E-3</v>
      </c>
      <c r="Q15" s="156">
        <f>ROUND(E15*P15,2)</f>
        <v>0.04</v>
      </c>
      <c r="R15" s="157"/>
      <c r="S15" s="157" t="s">
        <v>116</v>
      </c>
      <c r="T15" s="157" t="s">
        <v>116</v>
      </c>
      <c r="U15" s="157">
        <v>2.4500000000000002</v>
      </c>
      <c r="V15" s="157">
        <f>ROUND(E15*U15,2)</f>
        <v>13.97</v>
      </c>
      <c r="W15" s="157"/>
      <c r="X15" s="157" t="s">
        <v>117</v>
      </c>
      <c r="Y15" s="157" t="s">
        <v>118</v>
      </c>
      <c r="Z15" s="147"/>
      <c r="AA15" s="147"/>
      <c r="AB15" s="147"/>
      <c r="AC15" s="147"/>
      <c r="AD15" s="147"/>
      <c r="AE15" s="147"/>
      <c r="AF15" s="147"/>
      <c r="AG15" s="147" t="s">
        <v>119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6" t="s">
        <v>128</v>
      </c>
      <c r="D16" s="159"/>
      <c r="E16" s="160">
        <v>1.5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6" t="s">
        <v>129</v>
      </c>
      <c r="D17" s="159"/>
      <c r="E17" s="160">
        <v>0.9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86" t="s">
        <v>130</v>
      </c>
      <c r="D18" s="159"/>
      <c r="E18" s="160">
        <v>1.2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186" t="s">
        <v>131</v>
      </c>
      <c r="D19" s="159"/>
      <c r="E19" s="160">
        <v>1.2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121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6" t="s">
        <v>132</v>
      </c>
      <c r="D20" s="159"/>
      <c r="E20" s="160">
        <v>0.9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13" x14ac:dyDescent="0.25">
      <c r="A21" s="165" t="s">
        <v>111</v>
      </c>
      <c r="B21" s="166" t="s">
        <v>70</v>
      </c>
      <c r="C21" s="184" t="s">
        <v>71</v>
      </c>
      <c r="D21" s="167"/>
      <c r="E21" s="168"/>
      <c r="F21" s="169"/>
      <c r="G21" s="170">
        <f>SUMIF(AG22:AG27,"&lt;&gt;NOR",G22:G27)</f>
        <v>0</v>
      </c>
      <c r="H21" s="164"/>
      <c r="I21" s="164">
        <f>SUM(I22:I27)</f>
        <v>0</v>
      </c>
      <c r="J21" s="164"/>
      <c r="K21" s="164">
        <f>SUM(K22:K27)</f>
        <v>0</v>
      </c>
      <c r="L21" s="164"/>
      <c r="M21" s="164">
        <f>SUM(M22:M27)</f>
        <v>0</v>
      </c>
      <c r="N21" s="163"/>
      <c r="O21" s="163">
        <f>SUM(O22:O27)</f>
        <v>0.03</v>
      </c>
      <c r="P21" s="163"/>
      <c r="Q21" s="163">
        <f>SUM(Q22:Q27)</f>
        <v>0</v>
      </c>
      <c r="R21" s="164"/>
      <c r="S21" s="164"/>
      <c r="T21" s="164"/>
      <c r="U21" s="164"/>
      <c r="V21" s="164">
        <f>SUM(V22:V27)</f>
        <v>16.95</v>
      </c>
      <c r="W21" s="164"/>
      <c r="X21" s="164"/>
      <c r="Y21" s="164"/>
      <c r="AG21" t="s">
        <v>112</v>
      </c>
    </row>
    <row r="22" spans="1:60" ht="20" outlineLevel="1" x14ac:dyDescent="0.25">
      <c r="A22" s="172">
        <v>3</v>
      </c>
      <c r="B22" s="173" t="s">
        <v>133</v>
      </c>
      <c r="C22" s="185" t="s">
        <v>134</v>
      </c>
      <c r="D22" s="174" t="s">
        <v>135</v>
      </c>
      <c r="E22" s="175">
        <v>10</v>
      </c>
      <c r="F22" s="176"/>
      <c r="G22" s="177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2.9399999999999999E-3</v>
      </c>
      <c r="O22" s="156">
        <f>ROUND(E22*N22,2)</f>
        <v>0.03</v>
      </c>
      <c r="P22" s="156">
        <v>0</v>
      </c>
      <c r="Q22" s="156">
        <f>ROUND(E22*P22,2)</f>
        <v>0</v>
      </c>
      <c r="R22" s="157"/>
      <c r="S22" s="157" t="s">
        <v>116</v>
      </c>
      <c r="T22" s="157" t="s">
        <v>116</v>
      </c>
      <c r="U22" s="157">
        <v>1.6950000000000001</v>
      </c>
      <c r="V22" s="157">
        <f>ROUND(E22*U22,2)</f>
        <v>16.95</v>
      </c>
      <c r="W22" s="157"/>
      <c r="X22" s="157" t="s">
        <v>117</v>
      </c>
      <c r="Y22" s="157" t="s">
        <v>118</v>
      </c>
      <c r="Z22" s="147"/>
      <c r="AA22" s="147"/>
      <c r="AB22" s="147"/>
      <c r="AC22" s="147"/>
      <c r="AD22" s="147"/>
      <c r="AE22" s="147"/>
      <c r="AF22" s="147"/>
      <c r="AG22" s="147" t="s">
        <v>119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6" t="s">
        <v>136</v>
      </c>
      <c r="D23" s="159"/>
      <c r="E23" s="160">
        <v>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121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186" t="s">
        <v>137</v>
      </c>
      <c r="D24" s="159"/>
      <c r="E24" s="160">
        <v>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6" t="s">
        <v>138</v>
      </c>
      <c r="D25" s="159"/>
      <c r="E25" s="160">
        <v>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6" t="s">
        <v>139</v>
      </c>
      <c r="D26" s="159"/>
      <c r="E26" s="160">
        <v>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86" t="s">
        <v>140</v>
      </c>
      <c r="D27" s="159"/>
      <c r="E27" s="160">
        <v>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121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13" x14ac:dyDescent="0.25">
      <c r="A28" s="165" t="s">
        <v>111</v>
      </c>
      <c r="B28" s="166" t="s">
        <v>76</v>
      </c>
      <c r="C28" s="184" t="s">
        <v>77</v>
      </c>
      <c r="D28" s="167"/>
      <c r="E28" s="168"/>
      <c r="F28" s="169"/>
      <c r="G28" s="170">
        <f>SUMIF(AG29:AG33,"&lt;&gt;NOR",G29:G33)</f>
        <v>0</v>
      </c>
      <c r="H28" s="164"/>
      <c r="I28" s="164">
        <f>SUM(I29:I33)</f>
        <v>0</v>
      </c>
      <c r="J28" s="164"/>
      <c r="K28" s="164">
        <f>SUM(K29:K33)</f>
        <v>0</v>
      </c>
      <c r="L28" s="164"/>
      <c r="M28" s="164">
        <f>SUM(M29:M33)</f>
        <v>0</v>
      </c>
      <c r="N28" s="163"/>
      <c r="O28" s="163">
        <f>SUM(O29:O33)</f>
        <v>0</v>
      </c>
      <c r="P28" s="163"/>
      <c r="Q28" s="163">
        <f>SUM(Q29:Q33)</f>
        <v>0</v>
      </c>
      <c r="R28" s="164"/>
      <c r="S28" s="164"/>
      <c r="T28" s="164"/>
      <c r="U28" s="164"/>
      <c r="V28" s="164">
        <f>SUM(V29:V33)</f>
        <v>0</v>
      </c>
      <c r="W28" s="164"/>
      <c r="X28" s="164"/>
      <c r="Y28" s="164"/>
      <c r="AG28" t="s">
        <v>112</v>
      </c>
    </row>
    <row r="29" spans="1:60" outlineLevel="1" x14ac:dyDescent="0.25">
      <c r="A29" s="172">
        <v>4</v>
      </c>
      <c r="B29" s="173" t="s">
        <v>141</v>
      </c>
      <c r="C29" s="185" t="s">
        <v>142</v>
      </c>
      <c r="D29" s="174" t="s">
        <v>143</v>
      </c>
      <c r="E29" s="175">
        <v>60</v>
      </c>
      <c r="F29" s="176"/>
      <c r="G29" s="177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144</v>
      </c>
      <c r="T29" s="157" t="s">
        <v>145</v>
      </c>
      <c r="U29" s="157">
        <v>0</v>
      </c>
      <c r="V29" s="157">
        <f>ROUND(E29*U29,2)</f>
        <v>0</v>
      </c>
      <c r="W29" s="157"/>
      <c r="X29" s="157" t="s">
        <v>117</v>
      </c>
      <c r="Y29" s="157" t="s">
        <v>118</v>
      </c>
      <c r="Z29" s="147"/>
      <c r="AA29" s="147"/>
      <c r="AB29" s="147"/>
      <c r="AC29" s="147"/>
      <c r="AD29" s="147"/>
      <c r="AE29" s="147"/>
      <c r="AF29" s="147"/>
      <c r="AG29" s="147" t="s">
        <v>146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6" t="s">
        <v>147</v>
      </c>
      <c r="D30" s="159"/>
      <c r="E30" s="160">
        <v>60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2">
        <v>5</v>
      </c>
      <c r="B31" s="173" t="s">
        <v>148</v>
      </c>
      <c r="C31" s="185" t="s">
        <v>149</v>
      </c>
      <c r="D31" s="174" t="s">
        <v>143</v>
      </c>
      <c r="E31" s="175">
        <v>40</v>
      </c>
      <c r="F31" s="176"/>
      <c r="G31" s="177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144</v>
      </c>
      <c r="T31" s="157" t="s">
        <v>145</v>
      </c>
      <c r="U31" s="157">
        <v>0</v>
      </c>
      <c r="V31" s="157">
        <f>ROUND(E31*U31,2)</f>
        <v>0</v>
      </c>
      <c r="W31" s="157"/>
      <c r="X31" s="157" t="s">
        <v>117</v>
      </c>
      <c r="Y31" s="157" t="s">
        <v>118</v>
      </c>
      <c r="Z31" s="147"/>
      <c r="AA31" s="147"/>
      <c r="AB31" s="147"/>
      <c r="AC31" s="147"/>
      <c r="AD31" s="147"/>
      <c r="AE31" s="147"/>
      <c r="AF31" s="147"/>
      <c r="AG31" s="147" t="s">
        <v>146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186" t="s">
        <v>150</v>
      </c>
      <c r="D32" s="159"/>
      <c r="E32" s="160">
        <v>40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121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8">
        <v>6</v>
      </c>
      <c r="B33" s="179" t="s">
        <v>151</v>
      </c>
      <c r="C33" s="187" t="s">
        <v>152</v>
      </c>
      <c r="D33" s="180" t="s">
        <v>0</v>
      </c>
      <c r="E33" s="181">
        <v>1</v>
      </c>
      <c r="F33" s="182"/>
      <c r="G33" s="183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144</v>
      </c>
      <c r="T33" s="157" t="s">
        <v>145</v>
      </c>
      <c r="U33" s="157">
        <v>0</v>
      </c>
      <c r="V33" s="157">
        <f>ROUND(E33*U33,2)</f>
        <v>0</v>
      </c>
      <c r="W33" s="157"/>
      <c r="X33" s="157" t="s">
        <v>117</v>
      </c>
      <c r="Y33" s="157" t="s">
        <v>118</v>
      </c>
      <c r="Z33" s="147"/>
      <c r="AA33" s="147"/>
      <c r="AB33" s="147"/>
      <c r="AC33" s="147"/>
      <c r="AD33" s="147"/>
      <c r="AE33" s="147"/>
      <c r="AF33" s="147"/>
      <c r="AG33" s="147" t="s">
        <v>146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13" x14ac:dyDescent="0.25">
      <c r="A34" s="165" t="s">
        <v>111</v>
      </c>
      <c r="B34" s="166" t="s">
        <v>78</v>
      </c>
      <c r="C34" s="184" t="s">
        <v>79</v>
      </c>
      <c r="D34" s="167"/>
      <c r="E34" s="168"/>
      <c r="F34" s="169"/>
      <c r="G34" s="170">
        <f>SUMIF(AG35:AG89,"&lt;&gt;NOR",G35:G89)</f>
        <v>0</v>
      </c>
      <c r="H34" s="164"/>
      <c r="I34" s="164">
        <f>SUM(I35:I89)</f>
        <v>0</v>
      </c>
      <c r="J34" s="164"/>
      <c r="K34" s="164">
        <f>SUM(K35:K89)</f>
        <v>0</v>
      </c>
      <c r="L34" s="164"/>
      <c r="M34" s="164">
        <f>SUM(M35:M89)</f>
        <v>0</v>
      </c>
      <c r="N34" s="163"/>
      <c r="O34" s="163">
        <f>SUM(O35:O89)</f>
        <v>0.14000000000000001</v>
      </c>
      <c r="P34" s="163"/>
      <c r="Q34" s="163">
        <f>SUM(Q35:Q89)</f>
        <v>0</v>
      </c>
      <c r="R34" s="164"/>
      <c r="S34" s="164"/>
      <c r="T34" s="164"/>
      <c r="U34" s="164"/>
      <c r="V34" s="164">
        <f>SUM(V35:V89)</f>
        <v>173.16</v>
      </c>
      <c r="W34" s="164"/>
      <c r="X34" s="164"/>
      <c r="Y34" s="164"/>
      <c r="AG34" t="s">
        <v>112</v>
      </c>
    </row>
    <row r="35" spans="1:60" outlineLevel="1" x14ac:dyDescent="0.25">
      <c r="A35" s="172">
        <v>7</v>
      </c>
      <c r="B35" s="173" t="s">
        <v>153</v>
      </c>
      <c r="C35" s="185" t="s">
        <v>154</v>
      </c>
      <c r="D35" s="174" t="s">
        <v>115</v>
      </c>
      <c r="E35" s="175">
        <v>108.5</v>
      </c>
      <c r="F35" s="176"/>
      <c r="G35" s="177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116</v>
      </c>
      <c r="T35" s="157" t="s">
        <v>116</v>
      </c>
      <c r="U35" s="157">
        <v>0.71499999999999997</v>
      </c>
      <c r="V35" s="157">
        <f>ROUND(E35*U35,2)</f>
        <v>77.58</v>
      </c>
      <c r="W35" s="157"/>
      <c r="X35" s="157" t="s">
        <v>117</v>
      </c>
      <c r="Y35" s="157" t="s">
        <v>118</v>
      </c>
      <c r="Z35" s="147"/>
      <c r="AA35" s="147"/>
      <c r="AB35" s="147"/>
      <c r="AC35" s="147"/>
      <c r="AD35" s="147"/>
      <c r="AE35" s="147"/>
      <c r="AF35" s="147"/>
      <c r="AG35" s="147" t="s">
        <v>119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186" t="s">
        <v>155</v>
      </c>
      <c r="D36" s="159"/>
      <c r="E36" s="160">
        <v>108.5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121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" outlineLevel="1" x14ac:dyDescent="0.25">
      <c r="A37" s="172">
        <v>8</v>
      </c>
      <c r="B37" s="173" t="s">
        <v>156</v>
      </c>
      <c r="C37" s="185" t="s">
        <v>157</v>
      </c>
      <c r="D37" s="174" t="s">
        <v>115</v>
      </c>
      <c r="E37" s="175">
        <v>743.61</v>
      </c>
      <c r="F37" s="176"/>
      <c r="G37" s="177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1.3999999999999999E-4</v>
      </c>
      <c r="O37" s="156">
        <f>ROUND(E37*N37,2)</f>
        <v>0.1</v>
      </c>
      <c r="P37" s="156">
        <v>0</v>
      </c>
      <c r="Q37" s="156">
        <f>ROUND(E37*P37,2)</f>
        <v>0</v>
      </c>
      <c r="R37" s="157"/>
      <c r="S37" s="157" t="s">
        <v>116</v>
      </c>
      <c r="T37" s="157" t="s">
        <v>116</v>
      </c>
      <c r="U37" s="157">
        <v>9.955E-2</v>
      </c>
      <c r="V37" s="157">
        <f>ROUND(E37*U37,2)</f>
        <v>74.03</v>
      </c>
      <c r="W37" s="157"/>
      <c r="X37" s="157" t="s">
        <v>117</v>
      </c>
      <c r="Y37" s="157" t="s">
        <v>118</v>
      </c>
      <c r="Z37" s="147"/>
      <c r="AA37" s="147"/>
      <c r="AB37" s="147"/>
      <c r="AC37" s="147"/>
      <c r="AD37" s="147"/>
      <c r="AE37" s="147"/>
      <c r="AF37" s="147"/>
      <c r="AG37" s="147" t="s">
        <v>119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86" t="s">
        <v>158</v>
      </c>
      <c r="D38" s="159"/>
      <c r="E38" s="160">
        <v>130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86" t="s">
        <v>159</v>
      </c>
      <c r="D39" s="159"/>
      <c r="E39" s="160">
        <v>106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121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86" t="s">
        <v>160</v>
      </c>
      <c r="D40" s="159"/>
      <c r="E40" s="160">
        <v>125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121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5">
      <c r="A41" s="154"/>
      <c r="B41" s="155"/>
      <c r="C41" s="186" t="s">
        <v>161</v>
      </c>
      <c r="D41" s="159"/>
      <c r="E41" s="160">
        <v>202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121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86" t="s">
        <v>162</v>
      </c>
      <c r="D42" s="159"/>
      <c r="E42" s="160">
        <v>145.19999999999999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8" t="s">
        <v>163</v>
      </c>
      <c r="D43" s="161"/>
      <c r="E43" s="162">
        <v>35.409999999999997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121</v>
      </c>
      <c r="AH43" s="147">
        <v>4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72">
        <v>9</v>
      </c>
      <c r="B44" s="173" t="s">
        <v>164</v>
      </c>
      <c r="C44" s="185" t="s">
        <v>165</v>
      </c>
      <c r="D44" s="174" t="s">
        <v>115</v>
      </c>
      <c r="E44" s="175">
        <v>22.4</v>
      </c>
      <c r="F44" s="176"/>
      <c r="G44" s="177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1.8000000000000001E-4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116</v>
      </c>
      <c r="T44" s="157" t="s">
        <v>116</v>
      </c>
      <c r="U44" s="157">
        <v>9.955E-2</v>
      </c>
      <c r="V44" s="157">
        <f>ROUND(E44*U44,2)</f>
        <v>2.23</v>
      </c>
      <c r="W44" s="157"/>
      <c r="X44" s="157" t="s">
        <v>117</v>
      </c>
      <c r="Y44" s="157" t="s">
        <v>118</v>
      </c>
      <c r="Z44" s="147"/>
      <c r="AA44" s="147"/>
      <c r="AB44" s="147"/>
      <c r="AC44" s="147"/>
      <c r="AD44" s="147"/>
      <c r="AE44" s="147"/>
      <c r="AF44" s="147"/>
      <c r="AG44" s="147" t="s">
        <v>119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6" t="s">
        <v>166</v>
      </c>
      <c r="D45" s="159"/>
      <c r="E45" s="160">
        <v>22.4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2">
        <v>10</v>
      </c>
      <c r="B46" s="173" t="s">
        <v>167</v>
      </c>
      <c r="C46" s="185" t="s">
        <v>168</v>
      </c>
      <c r="D46" s="174" t="s">
        <v>115</v>
      </c>
      <c r="E46" s="175">
        <v>194.04</v>
      </c>
      <c r="F46" s="176"/>
      <c r="G46" s="177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2.0000000000000001E-4</v>
      </c>
      <c r="O46" s="156">
        <f>ROUND(E46*N46,2)</f>
        <v>0.04</v>
      </c>
      <c r="P46" s="156">
        <v>0</v>
      </c>
      <c r="Q46" s="156">
        <f>ROUND(E46*P46,2)</f>
        <v>0</v>
      </c>
      <c r="R46" s="157"/>
      <c r="S46" s="157" t="s">
        <v>116</v>
      </c>
      <c r="T46" s="157" t="s">
        <v>116</v>
      </c>
      <c r="U46" s="157">
        <v>9.955E-2</v>
      </c>
      <c r="V46" s="157">
        <f>ROUND(E46*U46,2)</f>
        <v>19.32</v>
      </c>
      <c r="W46" s="157"/>
      <c r="X46" s="157" t="s">
        <v>117</v>
      </c>
      <c r="Y46" s="157" t="s">
        <v>118</v>
      </c>
      <c r="Z46" s="147"/>
      <c r="AA46" s="147"/>
      <c r="AB46" s="147"/>
      <c r="AC46" s="147"/>
      <c r="AD46" s="147"/>
      <c r="AE46" s="147"/>
      <c r="AF46" s="147"/>
      <c r="AG46" s="147" t="s">
        <v>119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86" t="s">
        <v>169</v>
      </c>
      <c r="D47" s="159"/>
      <c r="E47" s="160">
        <v>42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121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6" t="s">
        <v>170</v>
      </c>
      <c r="D48" s="159"/>
      <c r="E48" s="160">
        <v>33.6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121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86" t="s">
        <v>171</v>
      </c>
      <c r="D49" s="159"/>
      <c r="E49" s="160">
        <v>42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86" t="s">
        <v>172</v>
      </c>
      <c r="D50" s="159"/>
      <c r="E50" s="160">
        <v>42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86" t="s">
        <v>173</v>
      </c>
      <c r="D51" s="159"/>
      <c r="E51" s="160">
        <v>25.2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121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88" t="s">
        <v>163</v>
      </c>
      <c r="D52" s="161"/>
      <c r="E52" s="162">
        <v>9.24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121</v>
      </c>
      <c r="AH52" s="147">
        <v>4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2">
        <v>11</v>
      </c>
      <c r="B53" s="173" t="s">
        <v>174</v>
      </c>
      <c r="C53" s="185" t="s">
        <v>175</v>
      </c>
      <c r="D53" s="174" t="s">
        <v>115</v>
      </c>
      <c r="E53" s="175">
        <v>15</v>
      </c>
      <c r="F53" s="176"/>
      <c r="G53" s="177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144</v>
      </c>
      <c r="T53" s="157" t="s">
        <v>145</v>
      </c>
      <c r="U53" s="157">
        <v>0</v>
      </c>
      <c r="V53" s="157">
        <f>ROUND(E53*U53,2)</f>
        <v>0</v>
      </c>
      <c r="W53" s="157"/>
      <c r="X53" s="157" t="s">
        <v>117</v>
      </c>
      <c r="Y53" s="157" t="s">
        <v>118</v>
      </c>
      <c r="Z53" s="147"/>
      <c r="AA53" s="147"/>
      <c r="AB53" s="147"/>
      <c r="AC53" s="147"/>
      <c r="AD53" s="147"/>
      <c r="AE53" s="147"/>
      <c r="AF53" s="147"/>
      <c r="AG53" s="147" t="s">
        <v>146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6" t="s">
        <v>176</v>
      </c>
      <c r="D54" s="159"/>
      <c r="E54" s="160">
        <v>15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121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72">
        <v>12</v>
      </c>
      <c r="B55" s="173" t="s">
        <v>177</v>
      </c>
      <c r="C55" s="185" t="s">
        <v>178</v>
      </c>
      <c r="D55" s="174" t="s">
        <v>115</v>
      </c>
      <c r="E55" s="175">
        <v>214</v>
      </c>
      <c r="F55" s="176"/>
      <c r="G55" s="177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144</v>
      </c>
      <c r="T55" s="157" t="s">
        <v>145</v>
      </c>
      <c r="U55" s="157">
        <v>0</v>
      </c>
      <c r="V55" s="157">
        <f>ROUND(E55*U55,2)</f>
        <v>0</v>
      </c>
      <c r="W55" s="157"/>
      <c r="X55" s="157" t="s">
        <v>117</v>
      </c>
      <c r="Y55" s="157" t="s">
        <v>118</v>
      </c>
      <c r="Z55" s="147"/>
      <c r="AA55" s="147"/>
      <c r="AB55" s="147"/>
      <c r="AC55" s="147"/>
      <c r="AD55" s="147"/>
      <c r="AE55" s="147"/>
      <c r="AF55" s="147"/>
      <c r="AG55" s="147" t="s">
        <v>146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6" t="s">
        <v>179</v>
      </c>
      <c r="D56" s="159"/>
      <c r="E56" s="160">
        <v>24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186" t="s">
        <v>180</v>
      </c>
      <c r="D57" s="159"/>
      <c r="E57" s="160">
        <v>18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6" t="s">
        <v>181</v>
      </c>
      <c r="D58" s="159"/>
      <c r="E58" s="160">
        <v>20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86" t="s">
        <v>182</v>
      </c>
      <c r="D59" s="159"/>
      <c r="E59" s="160">
        <v>56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121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186" t="s">
        <v>183</v>
      </c>
      <c r="D60" s="159"/>
      <c r="E60" s="160">
        <v>36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121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186" t="s">
        <v>184</v>
      </c>
      <c r="D61" s="159"/>
      <c r="E61" s="160">
        <v>60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121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2">
        <v>13</v>
      </c>
      <c r="B62" s="173" t="s">
        <v>185</v>
      </c>
      <c r="C62" s="185" t="s">
        <v>186</v>
      </c>
      <c r="D62" s="174" t="s">
        <v>187</v>
      </c>
      <c r="E62" s="175">
        <v>8</v>
      </c>
      <c r="F62" s="176"/>
      <c r="G62" s="177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144</v>
      </c>
      <c r="T62" s="157" t="s">
        <v>145</v>
      </c>
      <c r="U62" s="157">
        <v>0</v>
      </c>
      <c r="V62" s="157">
        <f>ROUND(E62*U62,2)</f>
        <v>0</v>
      </c>
      <c r="W62" s="157"/>
      <c r="X62" s="157" t="s">
        <v>117</v>
      </c>
      <c r="Y62" s="157" t="s">
        <v>118</v>
      </c>
      <c r="Z62" s="147"/>
      <c r="AA62" s="147"/>
      <c r="AB62" s="147"/>
      <c r="AC62" s="147"/>
      <c r="AD62" s="147"/>
      <c r="AE62" s="147"/>
      <c r="AF62" s="147"/>
      <c r="AG62" s="147" t="s">
        <v>146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86" t="s">
        <v>188</v>
      </c>
      <c r="D63" s="159"/>
      <c r="E63" s="160">
        <v>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2">
        <v>14</v>
      </c>
      <c r="B64" s="173" t="s">
        <v>189</v>
      </c>
      <c r="C64" s="185" t="s">
        <v>190</v>
      </c>
      <c r="D64" s="174" t="s">
        <v>191</v>
      </c>
      <c r="E64" s="175">
        <v>6.5</v>
      </c>
      <c r="F64" s="176"/>
      <c r="G64" s="177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144</v>
      </c>
      <c r="T64" s="157" t="s">
        <v>145</v>
      </c>
      <c r="U64" s="157">
        <v>0</v>
      </c>
      <c r="V64" s="157">
        <f>ROUND(E64*U64,2)</f>
        <v>0</v>
      </c>
      <c r="W64" s="157"/>
      <c r="X64" s="157" t="s">
        <v>192</v>
      </c>
      <c r="Y64" s="157" t="s">
        <v>118</v>
      </c>
      <c r="Z64" s="147"/>
      <c r="AA64" s="147"/>
      <c r="AB64" s="147"/>
      <c r="AC64" s="147"/>
      <c r="AD64" s="147"/>
      <c r="AE64" s="147"/>
      <c r="AF64" s="147"/>
      <c r="AG64" s="147" t="s">
        <v>193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86" t="s">
        <v>194</v>
      </c>
      <c r="D65" s="159"/>
      <c r="E65" s="160">
        <v>6.5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2">
        <v>15</v>
      </c>
      <c r="B66" s="173" t="s">
        <v>195</v>
      </c>
      <c r="C66" s="185" t="s">
        <v>196</v>
      </c>
      <c r="D66" s="174" t="s">
        <v>191</v>
      </c>
      <c r="E66" s="175">
        <v>15</v>
      </c>
      <c r="F66" s="176"/>
      <c r="G66" s="177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</v>
      </c>
      <c r="Q66" s="156">
        <f>ROUND(E66*P66,2)</f>
        <v>0</v>
      </c>
      <c r="R66" s="157"/>
      <c r="S66" s="157" t="s">
        <v>144</v>
      </c>
      <c r="T66" s="157" t="s">
        <v>145</v>
      </c>
      <c r="U66" s="157">
        <v>0</v>
      </c>
      <c r="V66" s="157">
        <f>ROUND(E66*U66,2)</f>
        <v>0</v>
      </c>
      <c r="W66" s="157"/>
      <c r="X66" s="157" t="s">
        <v>192</v>
      </c>
      <c r="Y66" s="157" t="s">
        <v>118</v>
      </c>
      <c r="Z66" s="147"/>
      <c r="AA66" s="147"/>
      <c r="AB66" s="147"/>
      <c r="AC66" s="147"/>
      <c r="AD66" s="147"/>
      <c r="AE66" s="147"/>
      <c r="AF66" s="147"/>
      <c r="AG66" s="147" t="s">
        <v>193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6" t="s">
        <v>197</v>
      </c>
      <c r="D67" s="159"/>
      <c r="E67" s="160">
        <v>15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121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8">
        <v>16</v>
      </c>
      <c r="B68" s="179" t="s">
        <v>198</v>
      </c>
      <c r="C68" s="187" t="s">
        <v>199</v>
      </c>
      <c r="D68" s="180" t="s">
        <v>0</v>
      </c>
      <c r="E68" s="181">
        <v>3</v>
      </c>
      <c r="F68" s="182"/>
      <c r="G68" s="183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144</v>
      </c>
      <c r="T68" s="157" t="s">
        <v>145</v>
      </c>
      <c r="U68" s="157">
        <v>0</v>
      </c>
      <c r="V68" s="157">
        <f>ROUND(E68*U68,2)</f>
        <v>0</v>
      </c>
      <c r="W68" s="157"/>
      <c r="X68" s="157" t="s">
        <v>192</v>
      </c>
      <c r="Y68" s="157" t="s">
        <v>118</v>
      </c>
      <c r="Z68" s="147"/>
      <c r="AA68" s="147"/>
      <c r="AB68" s="147"/>
      <c r="AC68" s="147"/>
      <c r="AD68" s="147"/>
      <c r="AE68" s="147"/>
      <c r="AF68" s="147"/>
      <c r="AG68" s="147" t="s">
        <v>193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8">
        <v>17</v>
      </c>
      <c r="B69" s="179" t="s">
        <v>200</v>
      </c>
      <c r="C69" s="187" t="s">
        <v>201</v>
      </c>
      <c r="D69" s="180" t="s">
        <v>0</v>
      </c>
      <c r="E69" s="181">
        <v>5</v>
      </c>
      <c r="F69" s="182"/>
      <c r="G69" s="183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144</v>
      </c>
      <c r="T69" s="157" t="s">
        <v>145</v>
      </c>
      <c r="U69" s="157">
        <v>0</v>
      </c>
      <c r="V69" s="157">
        <f>ROUND(E69*U69,2)</f>
        <v>0</v>
      </c>
      <c r="W69" s="157"/>
      <c r="X69" s="157" t="s">
        <v>192</v>
      </c>
      <c r="Y69" s="157" t="s">
        <v>118</v>
      </c>
      <c r="Z69" s="147"/>
      <c r="AA69" s="147"/>
      <c r="AB69" s="147"/>
      <c r="AC69" s="147"/>
      <c r="AD69" s="147"/>
      <c r="AE69" s="147"/>
      <c r="AF69" s="147"/>
      <c r="AG69" s="147" t="s">
        <v>193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2">
        <v>18</v>
      </c>
      <c r="B70" s="173" t="s">
        <v>202</v>
      </c>
      <c r="C70" s="185" t="s">
        <v>203</v>
      </c>
      <c r="D70" s="174" t="s">
        <v>115</v>
      </c>
      <c r="E70" s="175">
        <v>24.6</v>
      </c>
      <c r="F70" s="176"/>
      <c r="G70" s="177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7"/>
      <c r="S70" s="157" t="s">
        <v>144</v>
      </c>
      <c r="T70" s="157" t="s">
        <v>145</v>
      </c>
      <c r="U70" s="157">
        <v>0</v>
      </c>
      <c r="V70" s="157">
        <f>ROUND(E70*U70,2)</f>
        <v>0</v>
      </c>
      <c r="W70" s="157"/>
      <c r="X70" s="157" t="s">
        <v>192</v>
      </c>
      <c r="Y70" s="157" t="s">
        <v>118</v>
      </c>
      <c r="Z70" s="147"/>
      <c r="AA70" s="147"/>
      <c r="AB70" s="147"/>
      <c r="AC70" s="147"/>
      <c r="AD70" s="147"/>
      <c r="AE70" s="147"/>
      <c r="AF70" s="147"/>
      <c r="AG70" s="147" t="s">
        <v>193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6" t="s">
        <v>204</v>
      </c>
      <c r="D71" s="159"/>
      <c r="E71" s="160">
        <v>24.6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121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2">
        <v>19</v>
      </c>
      <c r="B72" s="173" t="s">
        <v>205</v>
      </c>
      <c r="C72" s="185" t="s">
        <v>206</v>
      </c>
      <c r="D72" s="174" t="s">
        <v>115</v>
      </c>
      <c r="E72" s="175">
        <v>6</v>
      </c>
      <c r="F72" s="176"/>
      <c r="G72" s="177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144</v>
      </c>
      <c r="T72" s="157" t="s">
        <v>145</v>
      </c>
      <c r="U72" s="157">
        <v>0</v>
      </c>
      <c r="V72" s="157">
        <f>ROUND(E72*U72,2)</f>
        <v>0</v>
      </c>
      <c r="W72" s="157"/>
      <c r="X72" s="157" t="s">
        <v>192</v>
      </c>
      <c r="Y72" s="157" t="s">
        <v>118</v>
      </c>
      <c r="Z72" s="147"/>
      <c r="AA72" s="147"/>
      <c r="AB72" s="147"/>
      <c r="AC72" s="147"/>
      <c r="AD72" s="147"/>
      <c r="AE72" s="147"/>
      <c r="AF72" s="147"/>
      <c r="AG72" s="147" t="s">
        <v>193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6" t="s">
        <v>207</v>
      </c>
      <c r="D73" s="159"/>
      <c r="E73" s="160">
        <v>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2">
        <v>20</v>
      </c>
      <c r="B74" s="173" t="s">
        <v>208</v>
      </c>
      <c r="C74" s="185" t="s">
        <v>209</v>
      </c>
      <c r="D74" s="174" t="s">
        <v>210</v>
      </c>
      <c r="E74" s="175">
        <v>35</v>
      </c>
      <c r="F74" s="176"/>
      <c r="G74" s="177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0</v>
      </c>
      <c r="O74" s="156">
        <f>ROUND(E74*N74,2)</f>
        <v>0</v>
      </c>
      <c r="P74" s="156">
        <v>0</v>
      </c>
      <c r="Q74" s="156">
        <f>ROUND(E74*P74,2)</f>
        <v>0</v>
      </c>
      <c r="R74" s="157"/>
      <c r="S74" s="157" t="s">
        <v>144</v>
      </c>
      <c r="T74" s="157" t="s">
        <v>145</v>
      </c>
      <c r="U74" s="157">
        <v>0</v>
      </c>
      <c r="V74" s="157">
        <f>ROUND(E74*U74,2)</f>
        <v>0</v>
      </c>
      <c r="W74" s="157"/>
      <c r="X74" s="157" t="s">
        <v>192</v>
      </c>
      <c r="Y74" s="157" t="s">
        <v>118</v>
      </c>
      <c r="Z74" s="147"/>
      <c r="AA74" s="147"/>
      <c r="AB74" s="147"/>
      <c r="AC74" s="147"/>
      <c r="AD74" s="147"/>
      <c r="AE74" s="147"/>
      <c r="AF74" s="147"/>
      <c r="AG74" s="147" t="s">
        <v>193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6" t="s">
        <v>211</v>
      </c>
      <c r="D75" s="159"/>
      <c r="E75" s="160">
        <v>35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121</v>
      </c>
      <c r="AH75" s="147">
        <v>5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2">
        <v>21</v>
      </c>
      <c r="B76" s="173" t="s">
        <v>212</v>
      </c>
      <c r="C76" s="185" t="s">
        <v>213</v>
      </c>
      <c r="D76" s="174" t="s">
        <v>210</v>
      </c>
      <c r="E76" s="175">
        <v>99</v>
      </c>
      <c r="F76" s="176"/>
      <c r="G76" s="177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0</v>
      </c>
      <c r="Q76" s="156">
        <f>ROUND(E76*P76,2)</f>
        <v>0</v>
      </c>
      <c r="R76" s="157"/>
      <c r="S76" s="157" t="s">
        <v>144</v>
      </c>
      <c r="T76" s="157" t="s">
        <v>145</v>
      </c>
      <c r="U76" s="157">
        <v>0</v>
      </c>
      <c r="V76" s="157">
        <f>ROUND(E76*U76,2)</f>
        <v>0</v>
      </c>
      <c r="W76" s="157"/>
      <c r="X76" s="157" t="s">
        <v>192</v>
      </c>
      <c r="Y76" s="157" t="s">
        <v>118</v>
      </c>
      <c r="Z76" s="147"/>
      <c r="AA76" s="147"/>
      <c r="AB76" s="147"/>
      <c r="AC76" s="147"/>
      <c r="AD76" s="147"/>
      <c r="AE76" s="147"/>
      <c r="AF76" s="147"/>
      <c r="AG76" s="147" t="s">
        <v>193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6" t="s">
        <v>214</v>
      </c>
      <c r="D77" s="159"/>
      <c r="E77" s="160">
        <v>22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121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6" t="s">
        <v>215</v>
      </c>
      <c r="D78" s="159"/>
      <c r="E78" s="160">
        <v>18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121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86" t="s">
        <v>216</v>
      </c>
      <c r="D79" s="159"/>
      <c r="E79" s="160">
        <v>22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6" t="s">
        <v>217</v>
      </c>
      <c r="D80" s="159"/>
      <c r="E80" s="160">
        <v>22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121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86" t="s">
        <v>218</v>
      </c>
      <c r="D81" s="159"/>
      <c r="E81" s="160">
        <v>15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121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2">
        <v>22</v>
      </c>
      <c r="B82" s="173" t="s">
        <v>219</v>
      </c>
      <c r="C82" s="185" t="s">
        <v>220</v>
      </c>
      <c r="D82" s="174" t="s">
        <v>210</v>
      </c>
      <c r="E82" s="175">
        <v>26</v>
      </c>
      <c r="F82" s="176"/>
      <c r="G82" s="177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144</v>
      </c>
      <c r="T82" s="157" t="s">
        <v>145</v>
      </c>
      <c r="U82" s="157">
        <v>0</v>
      </c>
      <c r="V82" s="157">
        <f>ROUND(E82*U82,2)</f>
        <v>0</v>
      </c>
      <c r="W82" s="157"/>
      <c r="X82" s="157" t="s">
        <v>192</v>
      </c>
      <c r="Y82" s="157" t="s">
        <v>118</v>
      </c>
      <c r="Z82" s="147"/>
      <c r="AA82" s="147"/>
      <c r="AB82" s="147"/>
      <c r="AC82" s="147"/>
      <c r="AD82" s="147"/>
      <c r="AE82" s="147"/>
      <c r="AF82" s="147"/>
      <c r="AG82" s="147" t="s">
        <v>193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86" t="s">
        <v>221</v>
      </c>
      <c r="D83" s="159"/>
      <c r="E83" s="160">
        <v>26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2">
        <v>23</v>
      </c>
      <c r="B84" s="173" t="s">
        <v>222</v>
      </c>
      <c r="C84" s="185" t="s">
        <v>223</v>
      </c>
      <c r="D84" s="174" t="s">
        <v>210</v>
      </c>
      <c r="E84" s="175">
        <v>35</v>
      </c>
      <c r="F84" s="176"/>
      <c r="G84" s="177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7"/>
      <c r="S84" s="157" t="s">
        <v>144</v>
      </c>
      <c r="T84" s="157" t="s">
        <v>145</v>
      </c>
      <c r="U84" s="157">
        <v>0</v>
      </c>
      <c r="V84" s="157">
        <f>ROUND(E84*U84,2)</f>
        <v>0</v>
      </c>
      <c r="W84" s="157"/>
      <c r="X84" s="157" t="s">
        <v>192</v>
      </c>
      <c r="Y84" s="157" t="s">
        <v>118</v>
      </c>
      <c r="Z84" s="147"/>
      <c r="AA84" s="147"/>
      <c r="AB84" s="147"/>
      <c r="AC84" s="147"/>
      <c r="AD84" s="147"/>
      <c r="AE84" s="147"/>
      <c r="AF84" s="147"/>
      <c r="AG84" s="147" t="s">
        <v>193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6" t="s">
        <v>224</v>
      </c>
      <c r="D85" s="159"/>
      <c r="E85" s="160">
        <v>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121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86" t="s">
        <v>225</v>
      </c>
      <c r="D86" s="159"/>
      <c r="E86" s="160">
        <v>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121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5">
      <c r="A87" s="154"/>
      <c r="B87" s="155"/>
      <c r="C87" s="186" t="s">
        <v>226</v>
      </c>
      <c r="D87" s="159"/>
      <c r="E87" s="160">
        <v>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121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86" t="s">
        <v>227</v>
      </c>
      <c r="D88" s="159"/>
      <c r="E88" s="160">
        <v>10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121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86" t="s">
        <v>228</v>
      </c>
      <c r="D89" s="159"/>
      <c r="E89" s="160">
        <v>6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121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13" x14ac:dyDescent="0.25">
      <c r="A90" s="165" t="s">
        <v>111</v>
      </c>
      <c r="B90" s="166" t="s">
        <v>84</v>
      </c>
      <c r="C90" s="184" t="s">
        <v>30</v>
      </c>
      <c r="D90" s="167"/>
      <c r="E90" s="168"/>
      <c r="F90" s="169"/>
      <c r="G90" s="170">
        <f>SUMIF(AG91:AG96,"&lt;&gt;NOR",G91:G96)</f>
        <v>0</v>
      </c>
      <c r="H90" s="164"/>
      <c r="I90" s="164">
        <f>SUM(I91:I96)</f>
        <v>0</v>
      </c>
      <c r="J90" s="164"/>
      <c r="K90" s="164">
        <f>SUM(K91:K96)</f>
        <v>0</v>
      </c>
      <c r="L90" s="164"/>
      <c r="M90" s="164">
        <f>SUM(M91:M96)</f>
        <v>0</v>
      </c>
      <c r="N90" s="163"/>
      <c r="O90" s="163">
        <f>SUM(O91:O96)</f>
        <v>0</v>
      </c>
      <c r="P90" s="163"/>
      <c r="Q90" s="163">
        <f>SUM(Q91:Q96)</f>
        <v>0</v>
      </c>
      <c r="R90" s="164"/>
      <c r="S90" s="164"/>
      <c r="T90" s="164"/>
      <c r="U90" s="164"/>
      <c r="V90" s="164">
        <f>SUM(V91:V96)</f>
        <v>0</v>
      </c>
      <c r="W90" s="164"/>
      <c r="X90" s="164"/>
      <c r="Y90" s="164"/>
      <c r="AG90" t="s">
        <v>112</v>
      </c>
    </row>
    <row r="91" spans="1:60" outlineLevel="1" x14ac:dyDescent="0.25">
      <c r="A91" s="178">
        <v>24</v>
      </c>
      <c r="B91" s="179" t="s">
        <v>229</v>
      </c>
      <c r="C91" s="187" t="s">
        <v>230</v>
      </c>
      <c r="D91" s="180" t="s">
        <v>143</v>
      </c>
      <c r="E91" s="181">
        <v>16</v>
      </c>
      <c r="F91" s="182"/>
      <c r="G91" s="183">
        <f t="shared" ref="G91:G96" si="0">ROUND(E91*F91,2)</f>
        <v>0</v>
      </c>
      <c r="H91" s="158"/>
      <c r="I91" s="157">
        <f t="shared" ref="I91:I96" si="1">ROUND(E91*H91,2)</f>
        <v>0</v>
      </c>
      <c r="J91" s="158"/>
      <c r="K91" s="157">
        <f t="shared" ref="K91:K96" si="2">ROUND(E91*J91,2)</f>
        <v>0</v>
      </c>
      <c r="L91" s="157">
        <v>21</v>
      </c>
      <c r="M91" s="157">
        <f t="shared" ref="M91:M96" si="3">G91*(1+L91/100)</f>
        <v>0</v>
      </c>
      <c r="N91" s="156">
        <v>0</v>
      </c>
      <c r="O91" s="156">
        <f t="shared" ref="O91:O96" si="4">ROUND(E91*N91,2)</f>
        <v>0</v>
      </c>
      <c r="P91" s="156">
        <v>0</v>
      </c>
      <c r="Q91" s="156">
        <f t="shared" ref="Q91:Q96" si="5">ROUND(E91*P91,2)</f>
        <v>0</v>
      </c>
      <c r="R91" s="157"/>
      <c r="S91" s="157" t="s">
        <v>144</v>
      </c>
      <c r="T91" s="157" t="s">
        <v>145</v>
      </c>
      <c r="U91" s="157">
        <v>0</v>
      </c>
      <c r="V91" s="157">
        <f t="shared" ref="V91:V96" si="6">ROUND(E91*U91,2)</f>
        <v>0</v>
      </c>
      <c r="W91" s="157"/>
      <c r="X91" s="157" t="s">
        <v>117</v>
      </c>
      <c r="Y91" s="157" t="s">
        <v>118</v>
      </c>
      <c r="Z91" s="147"/>
      <c r="AA91" s="147"/>
      <c r="AB91" s="147"/>
      <c r="AC91" s="147"/>
      <c r="AD91" s="147"/>
      <c r="AE91" s="147"/>
      <c r="AF91" s="147"/>
      <c r="AG91" s="147" t="s">
        <v>146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8">
        <v>25</v>
      </c>
      <c r="B92" s="179" t="s">
        <v>231</v>
      </c>
      <c r="C92" s="187" t="s">
        <v>232</v>
      </c>
      <c r="D92" s="180" t="s">
        <v>233</v>
      </c>
      <c r="E92" s="181">
        <v>1</v>
      </c>
      <c r="F92" s="182"/>
      <c r="G92" s="183">
        <f t="shared" si="0"/>
        <v>0</v>
      </c>
      <c r="H92" s="158"/>
      <c r="I92" s="157">
        <f t="shared" si="1"/>
        <v>0</v>
      </c>
      <c r="J92" s="158"/>
      <c r="K92" s="157">
        <f t="shared" si="2"/>
        <v>0</v>
      </c>
      <c r="L92" s="157">
        <v>21</v>
      </c>
      <c r="M92" s="157">
        <f t="shared" si="3"/>
        <v>0</v>
      </c>
      <c r="N92" s="156">
        <v>0</v>
      </c>
      <c r="O92" s="156">
        <f t="shared" si="4"/>
        <v>0</v>
      </c>
      <c r="P92" s="156">
        <v>0</v>
      </c>
      <c r="Q92" s="156">
        <f t="shared" si="5"/>
        <v>0</v>
      </c>
      <c r="R92" s="157"/>
      <c r="S92" s="157" t="s">
        <v>116</v>
      </c>
      <c r="T92" s="157" t="s">
        <v>145</v>
      </c>
      <c r="U92" s="157">
        <v>0</v>
      </c>
      <c r="V92" s="157">
        <f t="shared" si="6"/>
        <v>0</v>
      </c>
      <c r="W92" s="157"/>
      <c r="X92" s="157" t="s">
        <v>234</v>
      </c>
      <c r="Y92" s="157" t="s">
        <v>118</v>
      </c>
      <c r="Z92" s="147"/>
      <c r="AA92" s="147"/>
      <c r="AB92" s="147"/>
      <c r="AC92" s="147"/>
      <c r="AD92" s="147"/>
      <c r="AE92" s="147"/>
      <c r="AF92" s="147"/>
      <c r="AG92" s="147" t="s">
        <v>235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8">
        <v>26</v>
      </c>
      <c r="B93" s="179" t="s">
        <v>236</v>
      </c>
      <c r="C93" s="187" t="s">
        <v>237</v>
      </c>
      <c r="D93" s="180" t="s">
        <v>233</v>
      </c>
      <c r="E93" s="181">
        <v>1</v>
      </c>
      <c r="F93" s="182"/>
      <c r="G93" s="183">
        <f t="shared" si="0"/>
        <v>0</v>
      </c>
      <c r="H93" s="158"/>
      <c r="I93" s="157">
        <f t="shared" si="1"/>
        <v>0</v>
      </c>
      <c r="J93" s="158"/>
      <c r="K93" s="157">
        <f t="shared" si="2"/>
        <v>0</v>
      </c>
      <c r="L93" s="157">
        <v>21</v>
      </c>
      <c r="M93" s="157">
        <f t="shared" si="3"/>
        <v>0</v>
      </c>
      <c r="N93" s="156">
        <v>0</v>
      </c>
      <c r="O93" s="156">
        <f t="shared" si="4"/>
        <v>0</v>
      </c>
      <c r="P93" s="156">
        <v>0</v>
      </c>
      <c r="Q93" s="156">
        <f t="shared" si="5"/>
        <v>0</v>
      </c>
      <c r="R93" s="157"/>
      <c r="S93" s="157" t="s">
        <v>116</v>
      </c>
      <c r="T93" s="157" t="s">
        <v>145</v>
      </c>
      <c r="U93" s="157">
        <v>0</v>
      </c>
      <c r="V93" s="157">
        <f t="shared" si="6"/>
        <v>0</v>
      </c>
      <c r="W93" s="157"/>
      <c r="X93" s="157" t="s">
        <v>234</v>
      </c>
      <c r="Y93" s="157" t="s">
        <v>118</v>
      </c>
      <c r="Z93" s="147"/>
      <c r="AA93" s="147"/>
      <c r="AB93" s="147"/>
      <c r="AC93" s="147"/>
      <c r="AD93" s="147"/>
      <c r="AE93" s="147"/>
      <c r="AF93" s="147"/>
      <c r="AG93" s="147" t="s">
        <v>238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8">
        <v>27</v>
      </c>
      <c r="B94" s="179" t="s">
        <v>239</v>
      </c>
      <c r="C94" s="187" t="s">
        <v>240</v>
      </c>
      <c r="D94" s="180" t="s">
        <v>233</v>
      </c>
      <c r="E94" s="181">
        <v>1</v>
      </c>
      <c r="F94" s="182"/>
      <c r="G94" s="183">
        <f t="shared" si="0"/>
        <v>0</v>
      </c>
      <c r="H94" s="158"/>
      <c r="I94" s="157">
        <f t="shared" si="1"/>
        <v>0</v>
      </c>
      <c r="J94" s="158"/>
      <c r="K94" s="157">
        <f t="shared" si="2"/>
        <v>0</v>
      </c>
      <c r="L94" s="157">
        <v>21</v>
      </c>
      <c r="M94" s="157">
        <f t="shared" si="3"/>
        <v>0</v>
      </c>
      <c r="N94" s="156">
        <v>0</v>
      </c>
      <c r="O94" s="156">
        <f t="shared" si="4"/>
        <v>0</v>
      </c>
      <c r="P94" s="156">
        <v>0</v>
      </c>
      <c r="Q94" s="156">
        <f t="shared" si="5"/>
        <v>0</v>
      </c>
      <c r="R94" s="157"/>
      <c r="S94" s="157" t="s">
        <v>116</v>
      </c>
      <c r="T94" s="157" t="s">
        <v>145</v>
      </c>
      <c r="U94" s="157">
        <v>0</v>
      </c>
      <c r="V94" s="157">
        <f t="shared" si="6"/>
        <v>0</v>
      </c>
      <c r="W94" s="157"/>
      <c r="X94" s="157" t="s">
        <v>234</v>
      </c>
      <c r="Y94" s="157" t="s">
        <v>118</v>
      </c>
      <c r="Z94" s="147"/>
      <c r="AA94" s="147"/>
      <c r="AB94" s="147"/>
      <c r="AC94" s="147"/>
      <c r="AD94" s="147"/>
      <c r="AE94" s="147"/>
      <c r="AF94" s="147"/>
      <c r="AG94" s="147" t="s">
        <v>238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" outlineLevel="1" x14ac:dyDescent="0.25">
      <c r="A95" s="178">
        <v>28</v>
      </c>
      <c r="B95" s="179" t="s">
        <v>241</v>
      </c>
      <c r="C95" s="187" t="s">
        <v>242</v>
      </c>
      <c r="D95" s="180" t="s">
        <v>233</v>
      </c>
      <c r="E95" s="181">
        <v>1</v>
      </c>
      <c r="F95" s="182"/>
      <c r="G95" s="183">
        <f t="shared" si="0"/>
        <v>0</v>
      </c>
      <c r="H95" s="158"/>
      <c r="I95" s="157">
        <f t="shared" si="1"/>
        <v>0</v>
      </c>
      <c r="J95" s="158"/>
      <c r="K95" s="157">
        <f t="shared" si="2"/>
        <v>0</v>
      </c>
      <c r="L95" s="157">
        <v>21</v>
      </c>
      <c r="M95" s="157">
        <f t="shared" si="3"/>
        <v>0</v>
      </c>
      <c r="N95" s="156">
        <v>0</v>
      </c>
      <c r="O95" s="156">
        <f t="shared" si="4"/>
        <v>0</v>
      </c>
      <c r="P95" s="156">
        <v>0</v>
      </c>
      <c r="Q95" s="156">
        <f t="shared" si="5"/>
        <v>0</v>
      </c>
      <c r="R95" s="157"/>
      <c r="S95" s="157" t="s">
        <v>116</v>
      </c>
      <c r="T95" s="157" t="s">
        <v>145</v>
      </c>
      <c r="U95" s="157">
        <v>0</v>
      </c>
      <c r="V95" s="157">
        <f t="shared" si="6"/>
        <v>0</v>
      </c>
      <c r="W95" s="157"/>
      <c r="X95" s="157" t="s">
        <v>234</v>
      </c>
      <c r="Y95" s="157" t="s">
        <v>118</v>
      </c>
      <c r="Z95" s="147"/>
      <c r="AA95" s="147"/>
      <c r="AB95" s="147"/>
      <c r="AC95" s="147"/>
      <c r="AD95" s="147"/>
      <c r="AE95" s="147"/>
      <c r="AF95" s="147"/>
      <c r="AG95" s="147" t="s">
        <v>238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2">
        <v>29</v>
      </c>
      <c r="B96" s="173" t="s">
        <v>243</v>
      </c>
      <c r="C96" s="185" t="s">
        <v>244</v>
      </c>
      <c r="D96" s="174" t="s">
        <v>233</v>
      </c>
      <c r="E96" s="175">
        <v>1</v>
      </c>
      <c r="F96" s="176"/>
      <c r="G96" s="177">
        <f t="shared" si="0"/>
        <v>0</v>
      </c>
      <c r="H96" s="158"/>
      <c r="I96" s="157">
        <f t="shared" si="1"/>
        <v>0</v>
      </c>
      <c r="J96" s="158"/>
      <c r="K96" s="157">
        <f t="shared" si="2"/>
        <v>0</v>
      </c>
      <c r="L96" s="157">
        <v>21</v>
      </c>
      <c r="M96" s="157">
        <f t="shared" si="3"/>
        <v>0</v>
      </c>
      <c r="N96" s="156">
        <v>0</v>
      </c>
      <c r="O96" s="156">
        <f t="shared" si="4"/>
        <v>0</v>
      </c>
      <c r="P96" s="156">
        <v>0</v>
      </c>
      <c r="Q96" s="156">
        <f t="shared" si="5"/>
        <v>0</v>
      </c>
      <c r="R96" s="157"/>
      <c r="S96" s="157" t="s">
        <v>144</v>
      </c>
      <c r="T96" s="157" t="s">
        <v>145</v>
      </c>
      <c r="U96" s="157">
        <v>0</v>
      </c>
      <c r="V96" s="157">
        <f t="shared" si="6"/>
        <v>0</v>
      </c>
      <c r="W96" s="157"/>
      <c r="X96" s="157" t="s">
        <v>234</v>
      </c>
      <c r="Y96" s="157" t="s">
        <v>118</v>
      </c>
      <c r="Z96" s="147"/>
      <c r="AA96" s="147"/>
      <c r="AB96" s="147"/>
      <c r="AC96" s="147"/>
      <c r="AD96" s="147"/>
      <c r="AE96" s="147"/>
      <c r="AF96" s="147"/>
      <c r="AG96" s="147" t="s">
        <v>245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33" x14ac:dyDescent="0.25">
      <c r="A97" s="3"/>
      <c r="B97" s="4"/>
      <c r="C97" s="189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15</v>
      </c>
      <c r="AF97">
        <v>21</v>
      </c>
      <c r="AG97" t="s">
        <v>97</v>
      </c>
    </row>
    <row r="98" spans="1:33" ht="13" x14ac:dyDescent="0.25">
      <c r="A98" s="150"/>
      <c r="B98" s="151" t="s">
        <v>31</v>
      </c>
      <c r="C98" s="190"/>
      <c r="D98" s="152"/>
      <c r="E98" s="153"/>
      <c r="F98" s="153"/>
      <c r="G98" s="171">
        <f>G8+G21+G28+G34+G90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246</v>
      </c>
    </row>
    <row r="99" spans="1:33" x14ac:dyDescent="0.25">
      <c r="A99" s="3"/>
      <c r="B99" s="4"/>
      <c r="C99" s="189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3"/>
      <c r="B100" s="4"/>
      <c r="C100" s="189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55" t="s">
        <v>247</v>
      </c>
      <c r="B101" s="255"/>
      <c r="C101" s="25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A102" s="257"/>
      <c r="B102" s="258"/>
      <c r="C102" s="259"/>
      <c r="D102" s="258"/>
      <c r="E102" s="258"/>
      <c r="F102" s="258"/>
      <c r="G102" s="26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G102" t="s">
        <v>248</v>
      </c>
    </row>
    <row r="103" spans="1:33" x14ac:dyDescent="0.25">
      <c r="A103" s="261"/>
      <c r="B103" s="262"/>
      <c r="C103" s="263"/>
      <c r="D103" s="262"/>
      <c r="E103" s="262"/>
      <c r="F103" s="262"/>
      <c r="G103" s="26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5">
      <c r="A104" s="261"/>
      <c r="B104" s="262"/>
      <c r="C104" s="263"/>
      <c r="D104" s="262"/>
      <c r="E104" s="262"/>
      <c r="F104" s="262"/>
      <c r="G104" s="26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5">
      <c r="A105" s="261"/>
      <c r="B105" s="262"/>
      <c r="C105" s="263"/>
      <c r="D105" s="262"/>
      <c r="E105" s="262"/>
      <c r="F105" s="262"/>
      <c r="G105" s="26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5">
      <c r="A106" s="265"/>
      <c r="B106" s="266"/>
      <c r="C106" s="267"/>
      <c r="D106" s="266"/>
      <c r="E106" s="266"/>
      <c r="F106" s="266"/>
      <c r="G106" s="26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5">
      <c r="A107" s="3"/>
      <c r="B107" s="4"/>
      <c r="C107" s="18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33" x14ac:dyDescent="0.25">
      <c r="C108" s="191"/>
      <c r="D108" s="10"/>
      <c r="AG108" t="s">
        <v>249</v>
      </c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9l9QMshUgJuqAXTmlVZ9rvjxlw8rl1paKEpnrxx48dnHRPzHfkTYsYqb/fi/+7b+qMK1Df31HWpJcdUzG5h3A==" saltValue="yzIlZQW9h/HIabpsAv1HlQ==" spinCount="100000" sheet="1" formatRows="0"/>
  <mergeCells count="6">
    <mergeCell ref="A102:G106"/>
    <mergeCell ref="A1:G1"/>
    <mergeCell ref="C2:G2"/>
    <mergeCell ref="C3:G3"/>
    <mergeCell ref="C4:G4"/>
    <mergeCell ref="A101:C10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20" customWidth="1"/>
    <col min="3" max="3" width="38.1796875" style="120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8" t="s">
        <v>7</v>
      </c>
      <c r="B1" s="248"/>
      <c r="C1" s="248"/>
      <c r="D1" s="248"/>
      <c r="E1" s="248"/>
      <c r="F1" s="248"/>
      <c r="G1" s="248"/>
      <c r="AG1" t="s">
        <v>85</v>
      </c>
    </row>
    <row r="2" spans="1:60" ht="25" customHeight="1" x14ac:dyDescent="0.25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86</v>
      </c>
    </row>
    <row r="3" spans="1:60" ht="25" customHeight="1" x14ac:dyDescent="0.25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86</v>
      </c>
      <c r="AG3" t="s">
        <v>87</v>
      </c>
    </row>
    <row r="4" spans="1:60" ht="25" customHeight="1" x14ac:dyDescent="0.25">
      <c r="A4" s="140" t="s">
        <v>10</v>
      </c>
      <c r="B4" s="141" t="s">
        <v>50</v>
      </c>
      <c r="C4" s="252" t="s">
        <v>51</v>
      </c>
      <c r="D4" s="253"/>
      <c r="E4" s="253"/>
      <c r="F4" s="253"/>
      <c r="G4" s="254"/>
      <c r="AG4" t="s">
        <v>88</v>
      </c>
    </row>
    <row r="5" spans="1:60" x14ac:dyDescent="0.25">
      <c r="D5" s="10"/>
    </row>
    <row r="6" spans="1:60" ht="37.5" x14ac:dyDescent="0.25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  <c r="Y6" s="146" t="s">
        <v>110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5" t="s">
        <v>111</v>
      </c>
      <c r="B8" s="166" t="s">
        <v>56</v>
      </c>
      <c r="C8" s="184" t="s">
        <v>57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0.72</v>
      </c>
      <c r="P8" s="163"/>
      <c r="Q8" s="163">
        <f>SUM(Q9:Q12)</f>
        <v>0.47</v>
      </c>
      <c r="R8" s="164"/>
      <c r="S8" s="164"/>
      <c r="T8" s="164"/>
      <c r="U8" s="164"/>
      <c r="V8" s="164">
        <f>SUM(V9:V12)</f>
        <v>33.18</v>
      </c>
      <c r="W8" s="164"/>
      <c r="X8" s="164"/>
      <c r="Y8" s="164"/>
      <c r="AG8" t="s">
        <v>112</v>
      </c>
    </row>
    <row r="9" spans="1:60" outlineLevel="1" x14ac:dyDescent="0.25">
      <c r="A9" s="172">
        <v>1</v>
      </c>
      <c r="B9" s="173" t="s">
        <v>250</v>
      </c>
      <c r="C9" s="185" t="s">
        <v>251</v>
      </c>
      <c r="D9" s="174" t="s">
        <v>252</v>
      </c>
      <c r="E9" s="175">
        <v>21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3.3E-4</v>
      </c>
      <c r="O9" s="156">
        <f>ROUND(E9*N9,2)</f>
        <v>0.01</v>
      </c>
      <c r="P9" s="156">
        <v>2.2329999999999999E-2</v>
      </c>
      <c r="Q9" s="156">
        <f>ROUND(E9*P9,2)</f>
        <v>0.47</v>
      </c>
      <c r="R9" s="157"/>
      <c r="S9" s="157" t="s">
        <v>116</v>
      </c>
      <c r="T9" s="157" t="s">
        <v>116</v>
      </c>
      <c r="U9" s="157">
        <v>0.4</v>
      </c>
      <c r="V9" s="157">
        <f>ROUND(E9*U9,2)</f>
        <v>8.4</v>
      </c>
      <c r="W9" s="157"/>
      <c r="X9" s="157" t="s">
        <v>117</v>
      </c>
      <c r="Y9" s="157" t="s">
        <v>118</v>
      </c>
      <c r="Z9" s="147"/>
      <c r="AA9" s="147"/>
      <c r="AB9" s="147"/>
      <c r="AC9" s="147"/>
      <c r="AD9" s="147"/>
      <c r="AE9" s="147"/>
      <c r="AF9" s="147"/>
      <c r="AG9" s="147" t="s">
        <v>119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6" t="s">
        <v>253</v>
      </c>
      <c r="D10" s="159"/>
      <c r="E10" s="160">
        <v>21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72">
        <v>2</v>
      </c>
      <c r="B11" s="173" t="s">
        <v>254</v>
      </c>
      <c r="C11" s="185" t="s">
        <v>255</v>
      </c>
      <c r="D11" s="174" t="s">
        <v>252</v>
      </c>
      <c r="E11" s="175">
        <v>21</v>
      </c>
      <c r="F11" s="176"/>
      <c r="G11" s="177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3.3849999999999998E-2</v>
      </c>
      <c r="O11" s="156">
        <f>ROUND(E11*N11,2)</f>
        <v>0.71</v>
      </c>
      <c r="P11" s="156">
        <v>0</v>
      </c>
      <c r="Q11" s="156">
        <f>ROUND(E11*P11,2)</f>
        <v>0</v>
      </c>
      <c r="R11" s="157"/>
      <c r="S11" s="157" t="s">
        <v>144</v>
      </c>
      <c r="T11" s="157" t="s">
        <v>116</v>
      </c>
      <c r="U11" s="157">
        <v>1.18</v>
      </c>
      <c r="V11" s="157">
        <f>ROUND(E11*U11,2)</f>
        <v>24.78</v>
      </c>
      <c r="W11" s="157"/>
      <c r="X11" s="157" t="s">
        <v>117</v>
      </c>
      <c r="Y11" s="157" t="s">
        <v>118</v>
      </c>
      <c r="Z11" s="147"/>
      <c r="AA11" s="147"/>
      <c r="AB11" s="147"/>
      <c r="AC11" s="147"/>
      <c r="AD11" s="147"/>
      <c r="AE11" s="147"/>
      <c r="AF11" s="147"/>
      <c r="AG11" s="147" t="s">
        <v>119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86" t="s">
        <v>256</v>
      </c>
      <c r="D12" s="159"/>
      <c r="E12" s="160">
        <v>21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" x14ac:dyDescent="0.25">
      <c r="A13" s="165" t="s">
        <v>111</v>
      </c>
      <c r="B13" s="166" t="s">
        <v>58</v>
      </c>
      <c r="C13" s="184" t="s">
        <v>59</v>
      </c>
      <c r="D13" s="167"/>
      <c r="E13" s="168"/>
      <c r="F13" s="169"/>
      <c r="G13" s="170">
        <f>SUMIF(AG14:AG27,"&lt;&gt;NOR",G14:G27)</f>
        <v>0</v>
      </c>
      <c r="H13" s="164"/>
      <c r="I13" s="164">
        <f>SUM(I14:I27)</f>
        <v>0</v>
      </c>
      <c r="J13" s="164"/>
      <c r="K13" s="164">
        <f>SUM(K14:K27)</f>
        <v>0</v>
      </c>
      <c r="L13" s="164"/>
      <c r="M13" s="164">
        <f>SUM(M14:M27)</f>
        <v>0</v>
      </c>
      <c r="N13" s="163"/>
      <c r="O13" s="163">
        <f>SUM(O14:O27)</f>
        <v>4.13</v>
      </c>
      <c r="P13" s="163"/>
      <c r="Q13" s="163">
        <f>SUM(Q14:Q27)</f>
        <v>0</v>
      </c>
      <c r="R13" s="164"/>
      <c r="S13" s="164"/>
      <c r="T13" s="164"/>
      <c r="U13" s="164"/>
      <c r="V13" s="164">
        <f>SUM(V14:V27)</f>
        <v>101.41000000000001</v>
      </c>
      <c r="W13" s="164"/>
      <c r="X13" s="164"/>
      <c r="Y13" s="164"/>
      <c r="AG13" t="s">
        <v>112</v>
      </c>
    </row>
    <row r="14" spans="1:60" outlineLevel="1" x14ac:dyDescent="0.25">
      <c r="A14" s="172">
        <v>3</v>
      </c>
      <c r="B14" s="173" t="s">
        <v>257</v>
      </c>
      <c r="C14" s="185" t="s">
        <v>258</v>
      </c>
      <c r="D14" s="174" t="s">
        <v>252</v>
      </c>
      <c r="E14" s="175">
        <v>56</v>
      </c>
      <c r="F14" s="176"/>
      <c r="G14" s="177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116</v>
      </c>
      <c r="T14" s="157" t="s">
        <v>259</v>
      </c>
      <c r="U14" s="157">
        <v>0.52600000000000002</v>
      </c>
      <c r="V14" s="157">
        <f>ROUND(E14*U14,2)</f>
        <v>29.46</v>
      </c>
      <c r="W14" s="157"/>
      <c r="X14" s="157" t="s">
        <v>117</v>
      </c>
      <c r="Y14" s="157" t="s">
        <v>118</v>
      </c>
      <c r="Z14" s="147"/>
      <c r="AA14" s="147"/>
      <c r="AB14" s="147"/>
      <c r="AC14" s="147"/>
      <c r="AD14" s="147"/>
      <c r="AE14" s="147"/>
      <c r="AF14" s="147"/>
      <c r="AG14" s="147" t="s">
        <v>119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6" t="s">
        <v>260</v>
      </c>
      <c r="D15" s="159"/>
      <c r="E15" s="160">
        <v>56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121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2">
        <v>4</v>
      </c>
      <c r="B16" s="173" t="s">
        <v>261</v>
      </c>
      <c r="C16" s="185" t="s">
        <v>262</v>
      </c>
      <c r="D16" s="174" t="s">
        <v>135</v>
      </c>
      <c r="E16" s="175">
        <v>20</v>
      </c>
      <c r="F16" s="176"/>
      <c r="G16" s="177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5.45E-2</v>
      </c>
      <c r="O16" s="156">
        <f>ROUND(E16*N16,2)</f>
        <v>1.0900000000000001</v>
      </c>
      <c r="P16" s="156">
        <v>0</v>
      </c>
      <c r="Q16" s="156">
        <f>ROUND(E16*P16,2)</f>
        <v>0</v>
      </c>
      <c r="R16" s="157"/>
      <c r="S16" s="157" t="s">
        <v>116</v>
      </c>
      <c r="T16" s="157" t="s">
        <v>263</v>
      </c>
      <c r="U16" s="157">
        <v>0.23100000000000001</v>
      </c>
      <c r="V16" s="157">
        <f>ROUND(E16*U16,2)</f>
        <v>4.62</v>
      </c>
      <c r="W16" s="157"/>
      <c r="X16" s="157" t="s">
        <v>117</v>
      </c>
      <c r="Y16" s="157" t="s">
        <v>118</v>
      </c>
      <c r="Z16" s="147"/>
      <c r="AA16" s="147"/>
      <c r="AB16" s="147"/>
      <c r="AC16" s="147"/>
      <c r="AD16" s="147"/>
      <c r="AE16" s="147"/>
      <c r="AF16" s="147"/>
      <c r="AG16" s="147" t="s">
        <v>119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86" t="s">
        <v>264</v>
      </c>
      <c r="D17" s="159"/>
      <c r="E17" s="160">
        <v>20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2">
        <v>5</v>
      </c>
      <c r="B18" s="173" t="s">
        <v>265</v>
      </c>
      <c r="C18" s="185" t="s">
        <v>266</v>
      </c>
      <c r="D18" s="174" t="s">
        <v>135</v>
      </c>
      <c r="E18" s="175">
        <v>35</v>
      </c>
      <c r="F18" s="176"/>
      <c r="G18" s="177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4.3049999999999998E-2</v>
      </c>
      <c r="O18" s="156">
        <f>ROUND(E18*N18,2)</f>
        <v>1.51</v>
      </c>
      <c r="P18" s="156">
        <v>0</v>
      </c>
      <c r="Q18" s="156">
        <f>ROUND(E18*P18,2)</f>
        <v>0</v>
      </c>
      <c r="R18" s="157"/>
      <c r="S18" s="157" t="s">
        <v>116</v>
      </c>
      <c r="T18" s="157" t="s">
        <v>116</v>
      </c>
      <c r="U18" s="157">
        <v>0.87802999999999998</v>
      </c>
      <c r="V18" s="157">
        <f>ROUND(E18*U18,2)</f>
        <v>30.73</v>
      </c>
      <c r="W18" s="157"/>
      <c r="X18" s="157" t="s">
        <v>117</v>
      </c>
      <c r="Y18" s="157" t="s">
        <v>118</v>
      </c>
      <c r="Z18" s="147"/>
      <c r="AA18" s="147"/>
      <c r="AB18" s="147"/>
      <c r="AC18" s="147"/>
      <c r="AD18" s="147"/>
      <c r="AE18" s="147"/>
      <c r="AF18" s="147"/>
      <c r="AG18" s="147" t="s">
        <v>119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6" t="s">
        <v>224</v>
      </c>
      <c r="D19" s="159"/>
      <c r="E19" s="160">
        <v>7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121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6" t="s">
        <v>225</v>
      </c>
      <c r="D20" s="159"/>
      <c r="E20" s="160">
        <v>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86" t="s">
        <v>226</v>
      </c>
      <c r="D21" s="159"/>
      <c r="E21" s="160">
        <v>7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86" t="s">
        <v>227</v>
      </c>
      <c r="D22" s="159"/>
      <c r="E22" s="160">
        <v>10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86" t="s">
        <v>228</v>
      </c>
      <c r="D23" s="159"/>
      <c r="E23" s="160">
        <v>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121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72">
        <v>6</v>
      </c>
      <c r="B24" s="173" t="s">
        <v>267</v>
      </c>
      <c r="C24" s="185" t="s">
        <v>268</v>
      </c>
      <c r="D24" s="174" t="s">
        <v>135</v>
      </c>
      <c r="E24" s="175">
        <v>35</v>
      </c>
      <c r="F24" s="176"/>
      <c r="G24" s="177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3.5619999999999999E-2</v>
      </c>
      <c r="O24" s="156">
        <f>ROUND(E24*N24,2)</f>
        <v>1.25</v>
      </c>
      <c r="P24" s="156">
        <v>0</v>
      </c>
      <c r="Q24" s="156">
        <f>ROUND(E24*P24,2)</f>
        <v>0</v>
      </c>
      <c r="R24" s="157"/>
      <c r="S24" s="157" t="s">
        <v>116</v>
      </c>
      <c r="T24" s="157" t="s">
        <v>263</v>
      </c>
      <c r="U24" s="157">
        <v>0.88292999999999999</v>
      </c>
      <c r="V24" s="157">
        <f>ROUND(E24*U24,2)</f>
        <v>30.9</v>
      </c>
      <c r="W24" s="157"/>
      <c r="X24" s="157" t="s">
        <v>117</v>
      </c>
      <c r="Y24" s="157" t="s">
        <v>118</v>
      </c>
      <c r="Z24" s="147"/>
      <c r="AA24" s="147"/>
      <c r="AB24" s="147"/>
      <c r="AC24" s="147"/>
      <c r="AD24" s="147"/>
      <c r="AE24" s="147"/>
      <c r="AF24" s="147"/>
      <c r="AG24" s="147" t="s">
        <v>119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6" t="s">
        <v>269</v>
      </c>
      <c r="D25" s="159"/>
      <c r="E25" s="160">
        <v>35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121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2">
        <v>7</v>
      </c>
      <c r="B26" s="173" t="s">
        <v>270</v>
      </c>
      <c r="C26" s="185" t="s">
        <v>271</v>
      </c>
      <c r="D26" s="174" t="s">
        <v>252</v>
      </c>
      <c r="E26" s="175">
        <v>52.5</v>
      </c>
      <c r="F26" s="176"/>
      <c r="G26" s="177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5.3400000000000001E-3</v>
      </c>
      <c r="O26" s="156">
        <f>ROUND(E26*N26,2)</f>
        <v>0.28000000000000003</v>
      </c>
      <c r="P26" s="156">
        <v>0</v>
      </c>
      <c r="Q26" s="156">
        <f>ROUND(E26*P26,2)</f>
        <v>0</v>
      </c>
      <c r="R26" s="157"/>
      <c r="S26" s="157" t="s">
        <v>116</v>
      </c>
      <c r="T26" s="157" t="s">
        <v>116</v>
      </c>
      <c r="U26" s="157">
        <v>0.10854999999999999</v>
      </c>
      <c r="V26" s="157">
        <f>ROUND(E26*U26,2)</f>
        <v>5.7</v>
      </c>
      <c r="W26" s="157"/>
      <c r="X26" s="157" t="s">
        <v>117</v>
      </c>
      <c r="Y26" s="157" t="s">
        <v>118</v>
      </c>
      <c r="Z26" s="147"/>
      <c r="AA26" s="147"/>
      <c r="AB26" s="147"/>
      <c r="AC26" s="147"/>
      <c r="AD26" s="147"/>
      <c r="AE26" s="147"/>
      <c r="AF26" s="147"/>
      <c r="AG26" s="147" t="s">
        <v>119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86" t="s">
        <v>272</v>
      </c>
      <c r="D27" s="159"/>
      <c r="E27" s="160">
        <v>52.5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121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13" x14ac:dyDescent="0.25">
      <c r="A28" s="165" t="s">
        <v>111</v>
      </c>
      <c r="B28" s="166" t="s">
        <v>60</v>
      </c>
      <c r="C28" s="184" t="s">
        <v>61</v>
      </c>
      <c r="D28" s="167"/>
      <c r="E28" s="168"/>
      <c r="F28" s="169"/>
      <c r="G28" s="170">
        <f>SUMIF(AG29:AG58,"&lt;&gt;NOR",G29:G58)</f>
        <v>0</v>
      </c>
      <c r="H28" s="164"/>
      <c r="I28" s="164">
        <f>SUM(I29:I58)</f>
        <v>0</v>
      </c>
      <c r="J28" s="164"/>
      <c r="K28" s="164">
        <f>SUM(K29:K58)</f>
        <v>0</v>
      </c>
      <c r="L28" s="164"/>
      <c r="M28" s="164">
        <f>SUM(M29:M58)</f>
        <v>0</v>
      </c>
      <c r="N28" s="163"/>
      <c r="O28" s="163">
        <f>SUM(O29:O58)</f>
        <v>5.6400000000000006</v>
      </c>
      <c r="P28" s="163"/>
      <c r="Q28" s="163">
        <f>SUM(Q29:Q58)</f>
        <v>0.17</v>
      </c>
      <c r="R28" s="164"/>
      <c r="S28" s="164"/>
      <c r="T28" s="164"/>
      <c r="U28" s="164"/>
      <c r="V28" s="164">
        <f>SUM(V29:V58)</f>
        <v>248.10000000000002</v>
      </c>
      <c r="W28" s="164"/>
      <c r="X28" s="164"/>
      <c r="Y28" s="164"/>
      <c r="AG28" t="s">
        <v>112</v>
      </c>
    </row>
    <row r="29" spans="1:60" outlineLevel="1" x14ac:dyDescent="0.25">
      <c r="A29" s="172">
        <v>8</v>
      </c>
      <c r="B29" s="173" t="s">
        <v>273</v>
      </c>
      <c r="C29" s="185" t="s">
        <v>274</v>
      </c>
      <c r="D29" s="174" t="s">
        <v>252</v>
      </c>
      <c r="E29" s="175">
        <v>85.5</v>
      </c>
      <c r="F29" s="176"/>
      <c r="G29" s="177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1.58E-3</v>
      </c>
      <c r="O29" s="156">
        <f>ROUND(E29*N29,2)</f>
        <v>0.14000000000000001</v>
      </c>
      <c r="P29" s="156">
        <v>0</v>
      </c>
      <c r="Q29" s="156">
        <f>ROUND(E29*P29,2)</f>
        <v>0</v>
      </c>
      <c r="R29" s="157"/>
      <c r="S29" s="157" t="s">
        <v>116</v>
      </c>
      <c r="T29" s="157" t="s">
        <v>116</v>
      </c>
      <c r="U29" s="157">
        <v>0.214</v>
      </c>
      <c r="V29" s="157">
        <f>ROUND(E29*U29,2)</f>
        <v>18.3</v>
      </c>
      <c r="W29" s="157"/>
      <c r="X29" s="157" t="s">
        <v>117</v>
      </c>
      <c r="Y29" s="157" t="s">
        <v>118</v>
      </c>
      <c r="Z29" s="147"/>
      <c r="AA29" s="147"/>
      <c r="AB29" s="147"/>
      <c r="AC29" s="147"/>
      <c r="AD29" s="147"/>
      <c r="AE29" s="147"/>
      <c r="AF29" s="147"/>
      <c r="AG29" s="147" t="s">
        <v>119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6" t="s">
        <v>275</v>
      </c>
      <c r="D30" s="159"/>
      <c r="E30" s="160">
        <v>19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6" t="s">
        <v>276</v>
      </c>
      <c r="D31" s="159"/>
      <c r="E31" s="160">
        <v>19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121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6" t="s">
        <v>277</v>
      </c>
      <c r="D32" s="159"/>
      <c r="E32" s="160">
        <v>19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121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186" t="s">
        <v>278</v>
      </c>
      <c r="D33" s="159"/>
      <c r="E33" s="160">
        <v>19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121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86" t="s">
        <v>279</v>
      </c>
      <c r="D34" s="159"/>
      <c r="E34" s="160">
        <v>9.5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121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2">
        <v>9</v>
      </c>
      <c r="B35" s="173" t="s">
        <v>280</v>
      </c>
      <c r="C35" s="185" t="s">
        <v>281</v>
      </c>
      <c r="D35" s="174" t="s">
        <v>252</v>
      </c>
      <c r="E35" s="175">
        <v>632.5</v>
      </c>
      <c r="F35" s="176"/>
      <c r="G35" s="177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5.9100000000000003E-3</v>
      </c>
      <c r="O35" s="156">
        <f>ROUND(E35*N35,2)</f>
        <v>3.74</v>
      </c>
      <c r="P35" s="156">
        <v>0</v>
      </c>
      <c r="Q35" s="156">
        <f>ROUND(E35*P35,2)</f>
        <v>0</v>
      </c>
      <c r="R35" s="157"/>
      <c r="S35" s="157" t="s">
        <v>116</v>
      </c>
      <c r="T35" s="157" t="s">
        <v>116</v>
      </c>
      <c r="U35" s="157">
        <v>0.26</v>
      </c>
      <c r="V35" s="157">
        <f>ROUND(E35*U35,2)</f>
        <v>164.45</v>
      </c>
      <c r="W35" s="157"/>
      <c r="X35" s="157" t="s">
        <v>117</v>
      </c>
      <c r="Y35" s="157" t="s">
        <v>118</v>
      </c>
      <c r="Z35" s="147"/>
      <c r="AA35" s="147"/>
      <c r="AB35" s="147"/>
      <c r="AC35" s="147"/>
      <c r="AD35" s="147"/>
      <c r="AE35" s="147"/>
      <c r="AF35" s="147"/>
      <c r="AG35" s="147" t="s">
        <v>119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186" t="s">
        <v>282</v>
      </c>
      <c r="D36" s="159"/>
      <c r="E36" s="160">
        <v>107.5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121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86" t="s">
        <v>283</v>
      </c>
      <c r="D37" s="159"/>
      <c r="E37" s="160">
        <v>87.5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86" t="s">
        <v>284</v>
      </c>
      <c r="D38" s="159"/>
      <c r="E38" s="160">
        <v>107.5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86" t="s">
        <v>285</v>
      </c>
      <c r="D39" s="159"/>
      <c r="E39" s="160">
        <v>202.5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121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86" t="s">
        <v>286</v>
      </c>
      <c r="D40" s="159"/>
      <c r="E40" s="160">
        <v>127.5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121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" outlineLevel="1" x14ac:dyDescent="0.25">
      <c r="A41" s="172">
        <v>10</v>
      </c>
      <c r="B41" s="173" t="s">
        <v>287</v>
      </c>
      <c r="C41" s="185" t="s">
        <v>288</v>
      </c>
      <c r="D41" s="174" t="s">
        <v>115</v>
      </c>
      <c r="E41" s="175">
        <v>18</v>
      </c>
      <c r="F41" s="176"/>
      <c r="G41" s="177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116</v>
      </c>
      <c r="T41" s="157" t="s">
        <v>259</v>
      </c>
      <c r="U41" s="157">
        <v>0.47</v>
      </c>
      <c r="V41" s="157">
        <f>ROUND(E41*U41,2)</f>
        <v>8.4600000000000009</v>
      </c>
      <c r="W41" s="157"/>
      <c r="X41" s="157" t="s">
        <v>117</v>
      </c>
      <c r="Y41" s="157" t="s">
        <v>289</v>
      </c>
      <c r="Z41" s="147"/>
      <c r="AA41" s="147"/>
      <c r="AB41" s="147"/>
      <c r="AC41" s="147"/>
      <c r="AD41" s="147"/>
      <c r="AE41" s="147"/>
      <c r="AF41" s="147"/>
      <c r="AG41" s="147" t="s">
        <v>119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86" t="s">
        <v>290</v>
      </c>
      <c r="D42" s="159"/>
      <c r="E42" s="160">
        <v>18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2">
        <v>11</v>
      </c>
      <c r="B43" s="173" t="s">
        <v>291</v>
      </c>
      <c r="C43" s="185" t="s">
        <v>292</v>
      </c>
      <c r="D43" s="174" t="s">
        <v>115</v>
      </c>
      <c r="E43" s="175">
        <v>18</v>
      </c>
      <c r="F43" s="176"/>
      <c r="G43" s="177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9.2499999999999995E-3</v>
      </c>
      <c r="Q43" s="156">
        <f>ROUND(E43*P43,2)</f>
        <v>0.17</v>
      </c>
      <c r="R43" s="157"/>
      <c r="S43" s="157" t="s">
        <v>116</v>
      </c>
      <c r="T43" s="157" t="s">
        <v>259</v>
      </c>
      <c r="U43" s="157">
        <v>0.28699999999999998</v>
      </c>
      <c r="V43" s="157">
        <f>ROUND(E43*U43,2)</f>
        <v>5.17</v>
      </c>
      <c r="W43" s="157"/>
      <c r="X43" s="157" t="s">
        <v>117</v>
      </c>
      <c r="Y43" s="157" t="s">
        <v>118</v>
      </c>
      <c r="Z43" s="147"/>
      <c r="AA43" s="147"/>
      <c r="AB43" s="147"/>
      <c r="AC43" s="147"/>
      <c r="AD43" s="147"/>
      <c r="AE43" s="147"/>
      <c r="AF43" s="147"/>
      <c r="AG43" s="147" t="s">
        <v>119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6" t="s">
        <v>293</v>
      </c>
      <c r="D44" s="159"/>
      <c r="E44" s="160">
        <v>18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121</v>
      </c>
      <c r="AH44" s="147">
        <v>5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2">
        <v>12</v>
      </c>
      <c r="B45" s="173" t="s">
        <v>294</v>
      </c>
      <c r="C45" s="185" t="s">
        <v>295</v>
      </c>
      <c r="D45" s="174" t="s">
        <v>252</v>
      </c>
      <c r="E45" s="175">
        <v>957</v>
      </c>
      <c r="F45" s="176"/>
      <c r="G45" s="177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2.4000000000000001E-4</v>
      </c>
      <c r="O45" s="156">
        <f>ROUND(E45*N45,2)</f>
        <v>0.23</v>
      </c>
      <c r="P45" s="156">
        <v>0</v>
      </c>
      <c r="Q45" s="156">
        <f>ROUND(E45*P45,2)</f>
        <v>0</v>
      </c>
      <c r="R45" s="157"/>
      <c r="S45" s="157" t="s">
        <v>144</v>
      </c>
      <c r="T45" s="157" t="s">
        <v>296</v>
      </c>
      <c r="U45" s="157">
        <v>0</v>
      </c>
      <c r="V45" s="157">
        <f>ROUND(E45*U45,2)</f>
        <v>0</v>
      </c>
      <c r="W45" s="157"/>
      <c r="X45" s="157" t="s">
        <v>117</v>
      </c>
      <c r="Y45" s="157" t="s">
        <v>118</v>
      </c>
      <c r="Z45" s="147"/>
      <c r="AA45" s="147"/>
      <c r="AB45" s="147"/>
      <c r="AC45" s="147"/>
      <c r="AD45" s="147"/>
      <c r="AE45" s="147"/>
      <c r="AF45" s="147"/>
      <c r="AG45" s="147" t="s">
        <v>119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86" t="s">
        <v>297</v>
      </c>
      <c r="D46" s="159"/>
      <c r="E46" s="160">
        <v>167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121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6" t="s">
        <v>298</v>
      </c>
      <c r="D47" s="159"/>
      <c r="E47" s="160">
        <v>135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121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6" t="s">
        <v>299</v>
      </c>
      <c r="D48" s="159"/>
      <c r="E48" s="160">
        <v>167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121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86" t="s">
        <v>300</v>
      </c>
      <c r="D49" s="159"/>
      <c r="E49" s="160">
        <v>294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86" t="s">
        <v>301</v>
      </c>
      <c r="D50" s="159"/>
      <c r="E50" s="160">
        <v>194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2">
        <v>13</v>
      </c>
      <c r="B51" s="173" t="s">
        <v>302</v>
      </c>
      <c r="C51" s="185" t="s">
        <v>303</v>
      </c>
      <c r="D51" s="174" t="s">
        <v>252</v>
      </c>
      <c r="E51" s="175">
        <v>30</v>
      </c>
      <c r="F51" s="176"/>
      <c r="G51" s="177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2.4000000000000001E-4</v>
      </c>
      <c r="O51" s="156">
        <f>ROUND(E51*N51,2)</f>
        <v>0.01</v>
      </c>
      <c r="P51" s="156">
        <v>0</v>
      </c>
      <c r="Q51" s="156">
        <f>ROUND(E51*P51,2)</f>
        <v>0</v>
      </c>
      <c r="R51" s="157"/>
      <c r="S51" s="157" t="s">
        <v>144</v>
      </c>
      <c r="T51" s="157" t="s">
        <v>296</v>
      </c>
      <c r="U51" s="157">
        <v>0</v>
      </c>
      <c r="V51" s="157">
        <f>ROUND(E51*U51,2)</f>
        <v>0</v>
      </c>
      <c r="W51" s="157"/>
      <c r="X51" s="157" t="s">
        <v>117</v>
      </c>
      <c r="Y51" s="157" t="s">
        <v>118</v>
      </c>
      <c r="Z51" s="147"/>
      <c r="AA51" s="147"/>
      <c r="AB51" s="147"/>
      <c r="AC51" s="147"/>
      <c r="AD51" s="147"/>
      <c r="AE51" s="147"/>
      <c r="AF51" s="147"/>
      <c r="AG51" s="147" t="s">
        <v>146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6" t="s">
        <v>304</v>
      </c>
      <c r="D52" s="159"/>
      <c r="E52" s="160">
        <v>30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8">
        <v>14</v>
      </c>
      <c r="B53" s="179" t="s">
        <v>305</v>
      </c>
      <c r="C53" s="187" t="s">
        <v>306</v>
      </c>
      <c r="D53" s="180" t="s">
        <v>115</v>
      </c>
      <c r="E53" s="181">
        <v>1</v>
      </c>
      <c r="F53" s="182"/>
      <c r="G53" s="183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0.73904000000000003</v>
      </c>
      <c r="O53" s="156">
        <f>ROUND(E53*N53,2)</f>
        <v>0.74</v>
      </c>
      <c r="P53" s="156">
        <v>0</v>
      </c>
      <c r="Q53" s="156">
        <f>ROUND(E53*P53,2)</f>
        <v>0</v>
      </c>
      <c r="R53" s="157"/>
      <c r="S53" s="157" t="s">
        <v>144</v>
      </c>
      <c r="T53" s="157" t="s">
        <v>145</v>
      </c>
      <c r="U53" s="157">
        <v>14.856</v>
      </c>
      <c r="V53" s="157">
        <f>ROUND(E53*U53,2)</f>
        <v>14.86</v>
      </c>
      <c r="W53" s="157"/>
      <c r="X53" s="157" t="s">
        <v>117</v>
      </c>
      <c r="Y53" s="157" t="s">
        <v>118</v>
      </c>
      <c r="Z53" s="147"/>
      <c r="AA53" s="147"/>
      <c r="AB53" s="147"/>
      <c r="AC53" s="147"/>
      <c r="AD53" s="147"/>
      <c r="AE53" s="147"/>
      <c r="AF53" s="147"/>
      <c r="AG53" s="147" t="s">
        <v>119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" outlineLevel="1" x14ac:dyDescent="0.25">
      <c r="A54" s="178">
        <v>15</v>
      </c>
      <c r="B54" s="179" t="s">
        <v>307</v>
      </c>
      <c r="C54" s="187" t="s">
        <v>308</v>
      </c>
      <c r="D54" s="180" t="s">
        <v>115</v>
      </c>
      <c r="E54" s="181">
        <v>1</v>
      </c>
      <c r="F54" s="182"/>
      <c r="G54" s="183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0.73904000000000003</v>
      </c>
      <c r="O54" s="156">
        <f>ROUND(E54*N54,2)</f>
        <v>0.74</v>
      </c>
      <c r="P54" s="156">
        <v>0</v>
      </c>
      <c r="Q54" s="156">
        <f>ROUND(E54*P54,2)</f>
        <v>0</v>
      </c>
      <c r="R54" s="157"/>
      <c r="S54" s="157" t="s">
        <v>144</v>
      </c>
      <c r="T54" s="157" t="s">
        <v>145</v>
      </c>
      <c r="U54" s="157">
        <v>14.856</v>
      </c>
      <c r="V54" s="157">
        <f>ROUND(E54*U54,2)</f>
        <v>14.86</v>
      </c>
      <c r="W54" s="157"/>
      <c r="X54" s="157" t="s">
        <v>117</v>
      </c>
      <c r="Y54" s="157" t="s">
        <v>118</v>
      </c>
      <c r="Z54" s="147"/>
      <c r="AA54" s="147"/>
      <c r="AB54" s="147"/>
      <c r="AC54" s="147"/>
      <c r="AD54" s="147"/>
      <c r="AE54" s="147"/>
      <c r="AF54" s="147"/>
      <c r="AG54" s="147" t="s">
        <v>119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2">
        <v>16</v>
      </c>
      <c r="B55" s="173" t="s">
        <v>309</v>
      </c>
      <c r="C55" s="185" t="s">
        <v>310</v>
      </c>
      <c r="D55" s="174" t="s">
        <v>311</v>
      </c>
      <c r="E55" s="175">
        <v>11</v>
      </c>
      <c r="F55" s="176"/>
      <c r="G55" s="177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144</v>
      </c>
      <c r="T55" s="157" t="s">
        <v>145</v>
      </c>
      <c r="U55" s="157">
        <v>2</v>
      </c>
      <c r="V55" s="157">
        <f>ROUND(E55*U55,2)</f>
        <v>22</v>
      </c>
      <c r="W55" s="157"/>
      <c r="X55" s="157" t="s">
        <v>117</v>
      </c>
      <c r="Y55" s="157" t="s">
        <v>118</v>
      </c>
      <c r="Z55" s="147"/>
      <c r="AA55" s="147"/>
      <c r="AB55" s="147"/>
      <c r="AC55" s="147"/>
      <c r="AD55" s="147"/>
      <c r="AE55" s="147"/>
      <c r="AF55" s="147"/>
      <c r="AG55" s="147" t="s">
        <v>119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6" t="s">
        <v>312</v>
      </c>
      <c r="D56" s="159"/>
      <c r="E56" s="160">
        <v>11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2">
        <v>17</v>
      </c>
      <c r="B57" s="173" t="s">
        <v>313</v>
      </c>
      <c r="C57" s="185" t="s">
        <v>314</v>
      </c>
      <c r="D57" s="174" t="s">
        <v>252</v>
      </c>
      <c r="E57" s="175">
        <v>140</v>
      </c>
      <c r="F57" s="176"/>
      <c r="G57" s="177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2.9999999999999997E-4</v>
      </c>
      <c r="O57" s="156">
        <f>ROUND(E57*N57,2)</f>
        <v>0.04</v>
      </c>
      <c r="P57" s="156">
        <v>0</v>
      </c>
      <c r="Q57" s="156">
        <f>ROUND(E57*P57,2)</f>
        <v>0</v>
      </c>
      <c r="R57" s="157"/>
      <c r="S57" s="157" t="s">
        <v>144</v>
      </c>
      <c r="T57" s="157" t="s">
        <v>259</v>
      </c>
      <c r="U57" s="157">
        <v>0</v>
      </c>
      <c r="V57" s="157">
        <f>ROUND(E57*U57,2)</f>
        <v>0</v>
      </c>
      <c r="W57" s="157"/>
      <c r="X57" s="157" t="s">
        <v>192</v>
      </c>
      <c r="Y57" s="157" t="s">
        <v>289</v>
      </c>
      <c r="Z57" s="147"/>
      <c r="AA57" s="147"/>
      <c r="AB57" s="147"/>
      <c r="AC57" s="147"/>
      <c r="AD57" s="147"/>
      <c r="AE57" s="147"/>
      <c r="AF57" s="147"/>
      <c r="AG57" s="147" t="s">
        <v>315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186" t="s">
        <v>316</v>
      </c>
      <c r="D58" s="159"/>
      <c r="E58" s="160">
        <v>140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6" x14ac:dyDescent="0.25">
      <c r="A59" s="165" t="s">
        <v>111</v>
      </c>
      <c r="B59" s="166" t="s">
        <v>62</v>
      </c>
      <c r="C59" s="184" t="s">
        <v>63</v>
      </c>
      <c r="D59" s="167"/>
      <c r="E59" s="168"/>
      <c r="F59" s="169"/>
      <c r="G59" s="170">
        <f>SUMIF(AG60:AG65,"&lt;&gt;NOR",G60:G65)</f>
        <v>0</v>
      </c>
      <c r="H59" s="164"/>
      <c r="I59" s="164">
        <f>SUM(I60:I65)</f>
        <v>0</v>
      </c>
      <c r="J59" s="164"/>
      <c r="K59" s="164">
        <f>SUM(K60:K65)</f>
        <v>0</v>
      </c>
      <c r="L59" s="164"/>
      <c r="M59" s="164">
        <f>SUM(M60:M65)</f>
        <v>0</v>
      </c>
      <c r="N59" s="163"/>
      <c r="O59" s="163">
        <f>SUM(O60:O65)</f>
        <v>0.03</v>
      </c>
      <c r="P59" s="163"/>
      <c r="Q59" s="163">
        <f>SUM(Q60:Q65)</f>
        <v>0</v>
      </c>
      <c r="R59" s="164"/>
      <c r="S59" s="164"/>
      <c r="T59" s="164"/>
      <c r="U59" s="164"/>
      <c r="V59" s="164">
        <f>SUM(V60:V65)</f>
        <v>264.57</v>
      </c>
      <c r="W59" s="164"/>
      <c r="X59" s="164"/>
      <c r="Y59" s="164"/>
      <c r="AG59" t="s">
        <v>112</v>
      </c>
    </row>
    <row r="60" spans="1:60" outlineLevel="1" x14ac:dyDescent="0.25">
      <c r="A60" s="172">
        <v>18</v>
      </c>
      <c r="B60" s="173" t="s">
        <v>317</v>
      </c>
      <c r="C60" s="185" t="s">
        <v>318</v>
      </c>
      <c r="D60" s="174" t="s">
        <v>252</v>
      </c>
      <c r="E60" s="175">
        <v>859</v>
      </c>
      <c r="F60" s="176"/>
      <c r="G60" s="177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4.0000000000000003E-5</v>
      </c>
      <c r="O60" s="156">
        <f>ROUND(E60*N60,2)</f>
        <v>0.03</v>
      </c>
      <c r="P60" s="156">
        <v>0</v>
      </c>
      <c r="Q60" s="156">
        <f>ROUND(E60*P60,2)</f>
        <v>0</v>
      </c>
      <c r="R60" s="157"/>
      <c r="S60" s="157" t="s">
        <v>116</v>
      </c>
      <c r="T60" s="157" t="s">
        <v>116</v>
      </c>
      <c r="U60" s="157">
        <v>0.308</v>
      </c>
      <c r="V60" s="157">
        <f>ROUND(E60*U60,2)</f>
        <v>264.57</v>
      </c>
      <c r="W60" s="157"/>
      <c r="X60" s="157" t="s">
        <v>117</v>
      </c>
      <c r="Y60" s="157" t="s">
        <v>118</v>
      </c>
      <c r="Z60" s="147"/>
      <c r="AA60" s="147"/>
      <c r="AB60" s="147"/>
      <c r="AC60" s="147"/>
      <c r="AD60" s="147"/>
      <c r="AE60" s="147"/>
      <c r="AF60" s="147"/>
      <c r="AG60" s="147" t="s">
        <v>119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6" t="s">
        <v>319</v>
      </c>
      <c r="D61" s="159"/>
      <c r="E61" s="160">
        <v>182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121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6" t="s">
        <v>320</v>
      </c>
      <c r="D62" s="159"/>
      <c r="E62" s="160">
        <v>154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121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86" t="s">
        <v>321</v>
      </c>
      <c r="D63" s="159"/>
      <c r="E63" s="160">
        <v>182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6" t="s">
        <v>322</v>
      </c>
      <c r="D64" s="159"/>
      <c r="E64" s="160">
        <v>201.5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121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86" t="s">
        <v>323</v>
      </c>
      <c r="D65" s="159"/>
      <c r="E65" s="160">
        <v>139.5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13" x14ac:dyDescent="0.25">
      <c r="A66" s="165" t="s">
        <v>111</v>
      </c>
      <c r="B66" s="166" t="s">
        <v>66</v>
      </c>
      <c r="C66" s="184" t="s">
        <v>67</v>
      </c>
      <c r="D66" s="167"/>
      <c r="E66" s="168"/>
      <c r="F66" s="169"/>
      <c r="G66" s="170">
        <f>SUMIF(AG67:AG67,"&lt;&gt;NOR",G67:G67)</f>
        <v>0</v>
      </c>
      <c r="H66" s="164"/>
      <c r="I66" s="164">
        <f>SUM(I67:I67)</f>
        <v>0</v>
      </c>
      <c r="J66" s="164"/>
      <c r="K66" s="164">
        <f>SUM(K67:K67)</f>
        <v>0</v>
      </c>
      <c r="L66" s="164"/>
      <c r="M66" s="164">
        <f>SUM(M67:M67)</f>
        <v>0</v>
      </c>
      <c r="N66" s="163"/>
      <c r="O66" s="163">
        <f>SUM(O67:O67)</f>
        <v>0</v>
      </c>
      <c r="P66" s="163"/>
      <c r="Q66" s="163">
        <f>SUM(Q67:Q67)</f>
        <v>0</v>
      </c>
      <c r="R66" s="164"/>
      <c r="S66" s="164"/>
      <c r="T66" s="164"/>
      <c r="U66" s="164"/>
      <c r="V66" s="164">
        <f>SUM(V67:V67)</f>
        <v>27.07</v>
      </c>
      <c r="W66" s="164"/>
      <c r="X66" s="164"/>
      <c r="Y66" s="164"/>
      <c r="AG66" t="s">
        <v>112</v>
      </c>
    </row>
    <row r="67" spans="1:60" outlineLevel="1" x14ac:dyDescent="0.25">
      <c r="A67" s="178">
        <v>19</v>
      </c>
      <c r="B67" s="179" t="s">
        <v>324</v>
      </c>
      <c r="C67" s="187" t="s">
        <v>325</v>
      </c>
      <c r="D67" s="180" t="s">
        <v>326</v>
      </c>
      <c r="E67" s="181">
        <v>10.50606</v>
      </c>
      <c r="F67" s="182"/>
      <c r="G67" s="183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116</v>
      </c>
      <c r="T67" s="157" t="s">
        <v>116</v>
      </c>
      <c r="U67" s="157">
        <v>2.577</v>
      </c>
      <c r="V67" s="157">
        <f>ROUND(E67*U67,2)</f>
        <v>27.07</v>
      </c>
      <c r="W67" s="157"/>
      <c r="X67" s="157" t="s">
        <v>327</v>
      </c>
      <c r="Y67" s="157" t="s">
        <v>118</v>
      </c>
      <c r="Z67" s="147"/>
      <c r="AA67" s="147"/>
      <c r="AB67" s="147"/>
      <c r="AC67" s="147"/>
      <c r="AD67" s="147"/>
      <c r="AE67" s="147"/>
      <c r="AF67" s="147"/>
      <c r="AG67" s="147" t="s">
        <v>328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13" x14ac:dyDescent="0.25">
      <c r="A68" s="165" t="s">
        <v>111</v>
      </c>
      <c r="B68" s="166" t="s">
        <v>68</v>
      </c>
      <c r="C68" s="184" t="s">
        <v>69</v>
      </c>
      <c r="D68" s="167"/>
      <c r="E68" s="168"/>
      <c r="F68" s="169"/>
      <c r="G68" s="170">
        <f>SUMIF(AG69:AG79,"&lt;&gt;NOR",G69:G79)</f>
        <v>0</v>
      </c>
      <c r="H68" s="164"/>
      <c r="I68" s="164">
        <f>SUM(I69:I79)</f>
        <v>0</v>
      </c>
      <c r="J68" s="164"/>
      <c r="K68" s="164">
        <f>SUM(K69:K79)</f>
        <v>0</v>
      </c>
      <c r="L68" s="164"/>
      <c r="M68" s="164">
        <f>SUM(M69:M79)</f>
        <v>0</v>
      </c>
      <c r="N68" s="163"/>
      <c r="O68" s="163">
        <f>SUM(O69:O79)</f>
        <v>0.17</v>
      </c>
      <c r="P68" s="163"/>
      <c r="Q68" s="163">
        <f>SUM(Q69:Q79)</f>
        <v>0.86</v>
      </c>
      <c r="R68" s="164"/>
      <c r="S68" s="164"/>
      <c r="T68" s="164"/>
      <c r="U68" s="164"/>
      <c r="V68" s="164">
        <f>SUM(V69:V79)</f>
        <v>319.25</v>
      </c>
      <c r="W68" s="164"/>
      <c r="X68" s="164"/>
      <c r="Y68" s="164"/>
      <c r="AG68" t="s">
        <v>112</v>
      </c>
    </row>
    <row r="69" spans="1:60" outlineLevel="1" x14ac:dyDescent="0.25">
      <c r="A69" s="172">
        <v>20</v>
      </c>
      <c r="B69" s="173" t="s">
        <v>329</v>
      </c>
      <c r="C69" s="185" t="s">
        <v>330</v>
      </c>
      <c r="D69" s="174" t="s">
        <v>252</v>
      </c>
      <c r="E69" s="175">
        <v>171</v>
      </c>
      <c r="F69" s="176"/>
      <c r="G69" s="177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4.0000000000000003E-5</v>
      </c>
      <c r="O69" s="156">
        <f>ROUND(E69*N69,2)</f>
        <v>0.01</v>
      </c>
      <c r="P69" s="156">
        <v>0</v>
      </c>
      <c r="Q69" s="156">
        <f>ROUND(E69*P69,2)</f>
        <v>0</v>
      </c>
      <c r="R69" s="157"/>
      <c r="S69" s="157" t="s">
        <v>116</v>
      </c>
      <c r="T69" s="157" t="s">
        <v>263</v>
      </c>
      <c r="U69" s="157">
        <v>1.2729999999999999</v>
      </c>
      <c r="V69" s="157">
        <f>ROUND(E69*U69,2)</f>
        <v>217.68</v>
      </c>
      <c r="W69" s="157"/>
      <c r="X69" s="157" t="s">
        <v>117</v>
      </c>
      <c r="Y69" s="157" t="s">
        <v>118</v>
      </c>
      <c r="Z69" s="147"/>
      <c r="AA69" s="147"/>
      <c r="AB69" s="147"/>
      <c r="AC69" s="147"/>
      <c r="AD69" s="147"/>
      <c r="AE69" s="147"/>
      <c r="AF69" s="147"/>
      <c r="AG69" s="147" t="s">
        <v>119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86" t="s">
        <v>331</v>
      </c>
      <c r="D70" s="159"/>
      <c r="E70" s="160">
        <v>171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121</v>
      </c>
      <c r="AH70" s="147">
        <v>5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2">
        <v>21</v>
      </c>
      <c r="B71" s="173" t="s">
        <v>332</v>
      </c>
      <c r="C71" s="185" t="s">
        <v>333</v>
      </c>
      <c r="D71" s="174" t="s">
        <v>252</v>
      </c>
      <c r="E71" s="175">
        <v>171</v>
      </c>
      <c r="F71" s="176"/>
      <c r="G71" s="177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5.0000000000000001E-3</v>
      </c>
      <c r="Q71" s="156">
        <f>ROUND(E71*P71,2)</f>
        <v>0.86</v>
      </c>
      <c r="R71" s="157"/>
      <c r="S71" s="157" t="s">
        <v>116</v>
      </c>
      <c r="T71" s="157" t="s">
        <v>116</v>
      </c>
      <c r="U71" s="157">
        <v>0.51</v>
      </c>
      <c r="V71" s="157">
        <f>ROUND(E71*U71,2)</f>
        <v>87.21</v>
      </c>
      <c r="W71" s="157"/>
      <c r="X71" s="157" t="s">
        <v>117</v>
      </c>
      <c r="Y71" s="157" t="s">
        <v>118</v>
      </c>
      <c r="Z71" s="147"/>
      <c r="AA71" s="147"/>
      <c r="AB71" s="147"/>
      <c r="AC71" s="147"/>
      <c r="AD71" s="147"/>
      <c r="AE71" s="147"/>
      <c r="AF71" s="147"/>
      <c r="AG71" s="147" t="s">
        <v>119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186" t="s">
        <v>334</v>
      </c>
      <c r="D72" s="159"/>
      <c r="E72" s="160">
        <v>31.2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121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5">
      <c r="A73" s="154"/>
      <c r="B73" s="155"/>
      <c r="C73" s="186" t="s">
        <v>335</v>
      </c>
      <c r="D73" s="159"/>
      <c r="E73" s="160">
        <v>27.6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186" t="s">
        <v>336</v>
      </c>
      <c r="D74" s="159"/>
      <c r="E74" s="160">
        <v>31.2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121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86" t="s">
        <v>337</v>
      </c>
      <c r="D75" s="159"/>
      <c r="E75" s="160">
        <v>49.8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186" t="s">
        <v>338</v>
      </c>
      <c r="D76" s="159"/>
      <c r="E76" s="160">
        <v>31.2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121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" outlineLevel="1" x14ac:dyDescent="0.25">
      <c r="A77" s="172">
        <v>22</v>
      </c>
      <c r="B77" s="173" t="s">
        <v>339</v>
      </c>
      <c r="C77" s="185" t="s">
        <v>340</v>
      </c>
      <c r="D77" s="174" t="s">
        <v>252</v>
      </c>
      <c r="E77" s="175">
        <v>34.200000000000003</v>
      </c>
      <c r="F77" s="176"/>
      <c r="G77" s="177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4.7299999999999998E-3</v>
      </c>
      <c r="O77" s="156">
        <f>ROUND(E77*N77,2)</f>
        <v>0.16</v>
      </c>
      <c r="P77" s="156">
        <v>0</v>
      </c>
      <c r="Q77" s="156">
        <f>ROUND(E77*P77,2)</f>
        <v>0</v>
      </c>
      <c r="R77" s="157"/>
      <c r="S77" s="157" t="s">
        <v>144</v>
      </c>
      <c r="T77" s="157" t="s">
        <v>263</v>
      </c>
      <c r="U77" s="157">
        <v>0.42</v>
      </c>
      <c r="V77" s="157">
        <f>ROUND(E77*U77,2)</f>
        <v>14.36</v>
      </c>
      <c r="W77" s="157"/>
      <c r="X77" s="157" t="s">
        <v>117</v>
      </c>
      <c r="Y77" s="157" t="s">
        <v>118</v>
      </c>
      <c r="Z77" s="147"/>
      <c r="AA77" s="147"/>
      <c r="AB77" s="147"/>
      <c r="AC77" s="147"/>
      <c r="AD77" s="147"/>
      <c r="AE77" s="147"/>
      <c r="AF77" s="147"/>
      <c r="AG77" s="147" t="s">
        <v>119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186" t="s">
        <v>341</v>
      </c>
      <c r="D78" s="159"/>
      <c r="E78" s="160">
        <v>34.200000000000003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121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86" t="s">
        <v>342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13" x14ac:dyDescent="0.25">
      <c r="A80" s="165" t="s">
        <v>111</v>
      </c>
      <c r="B80" s="166" t="s">
        <v>72</v>
      </c>
      <c r="C80" s="184" t="s">
        <v>73</v>
      </c>
      <c r="D80" s="167"/>
      <c r="E80" s="168"/>
      <c r="F80" s="169"/>
      <c r="G80" s="170">
        <f>SUMIF(AG81:AG90,"&lt;&gt;NOR",G81:G90)</f>
        <v>0</v>
      </c>
      <c r="H80" s="164"/>
      <c r="I80" s="164">
        <f>SUM(I81:I90)</f>
        <v>0</v>
      </c>
      <c r="J80" s="164"/>
      <c r="K80" s="164">
        <f>SUM(K81:K90)</f>
        <v>0</v>
      </c>
      <c r="L80" s="164"/>
      <c r="M80" s="164">
        <f>SUM(M81:M90)</f>
        <v>0</v>
      </c>
      <c r="N80" s="163"/>
      <c r="O80" s="163">
        <f>SUM(O81:O90)</f>
        <v>9.0000000000000011E-2</v>
      </c>
      <c r="P80" s="163"/>
      <c r="Q80" s="163">
        <f>SUM(Q81:Q90)</f>
        <v>0</v>
      </c>
      <c r="R80" s="164"/>
      <c r="S80" s="164"/>
      <c r="T80" s="164"/>
      <c r="U80" s="164"/>
      <c r="V80" s="164">
        <f>SUM(V81:V90)</f>
        <v>38</v>
      </c>
      <c r="W80" s="164"/>
      <c r="X80" s="164"/>
      <c r="Y80" s="164"/>
      <c r="AG80" t="s">
        <v>112</v>
      </c>
    </row>
    <row r="81" spans="1:60" ht="20" outlineLevel="1" x14ac:dyDescent="0.25">
      <c r="A81" s="172">
        <v>23</v>
      </c>
      <c r="B81" s="173" t="s">
        <v>343</v>
      </c>
      <c r="C81" s="185" t="s">
        <v>344</v>
      </c>
      <c r="D81" s="174" t="s">
        <v>252</v>
      </c>
      <c r="E81" s="175">
        <v>159.65</v>
      </c>
      <c r="F81" s="176"/>
      <c r="G81" s="177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116</v>
      </c>
      <c r="T81" s="157" t="s">
        <v>263</v>
      </c>
      <c r="U81" s="157">
        <v>4.6010000000000002E-2</v>
      </c>
      <c r="V81" s="157">
        <f>ROUND(E81*U81,2)</f>
        <v>7.35</v>
      </c>
      <c r="W81" s="157"/>
      <c r="X81" s="157" t="s">
        <v>117</v>
      </c>
      <c r="Y81" s="157" t="s">
        <v>118</v>
      </c>
      <c r="Z81" s="147"/>
      <c r="AA81" s="147"/>
      <c r="AB81" s="147"/>
      <c r="AC81" s="147"/>
      <c r="AD81" s="147"/>
      <c r="AE81" s="147"/>
      <c r="AF81" s="147"/>
      <c r="AG81" s="147" t="s">
        <v>119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186" t="s">
        <v>345</v>
      </c>
      <c r="D82" s="159"/>
      <c r="E82" s="160">
        <v>86.49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121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5">
      <c r="A83" s="154"/>
      <c r="B83" s="155"/>
      <c r="C83" s="186" t="s">
        <v>346</v>
      </c>
      <c r="D83" s="159"/>
      <c r="E83" s="160">
        <v>57.66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5">
      <c r="A84" s="154"/>
      <c r="B84" s="155"/>
      <c r="C84" s="186" t="s">
        <v>347</v>
      </c>
      <c r="D84" s="159"/>
      <c r="E84" s="160">
        <v>15.5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121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2">
        <v>24</v>
      </c>
      <c r="B85" s="173" t="s">
        <v>348</v>
      </c>
      <c r="C85" s="185" t="s">
        <v>349</v>
      </c>
      <c r="D85" s="174" t="s">
        <v>252</v>
      </c>
      <c r="E85" s="175">
        <v>56</v>
      </c>
      <c r="F85" s="176"/>
      <c r="G85" s="177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116</v>
      </c>
      <c r="T85" s="157" t="s">
        <v>116</v>
      </c>
      <c r="U85" s="157">
        <v>4.7539999999999999E-2</v>
      </c>
      <c r="V85" s="157">
        <f>ROUND(E85*U85,2)</f>
        <v>2.66</v>
      </c>
      <c r="W85" s="157"/>
      <c r="X85" s="157" t="s">
        <v>117</v>
      </c>
      <c r="Y85" s="157" t="s">
        <v>118</v>
      </c>
      <c r="Z85" s="147"/>
      <c r="AA85" s="147"/>
      <c r="AB85" s="147"/>
      <c r="AC85" s="147"/>
      <c r="AD85" s="147"/>
      <c r="AE85" s="147"/>
      <c r="AF85" s="147"/>
      <c r="AG85" s="147" t="s">
        <v>119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5">
      <c r="A86" s="154"/>
      <c r="B86" s="155"/>
      <c r="C86" s="186" t="s">
        <v>350</v>
      </c>
      <c r="D86" s="159"/>
      <c r="E86" s="160">
        <v>56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121</v>
      </c>
      <c r="AH86" s="147">
        <v>5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" outlineLevel="1" x14ac:dyDescent="0.25">
      <c r="A87" s="172">
        <v>25</v>
      </c>
      <c r="B87" s="173" t="s">
        <v>351</v>
      </c>
      <c r="C87" s="185" t="s">
        <v>352</v>
      </c>
      <c r="D87" s="174" t="s">
        <v>252</v>
      </c>
      <c r="E87" s="175">
        <v>56</v>
      </c>
      <c r="F87" s="176"/>
      <c r="G87" s="177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3.8999999999999999E-4</v>
      </c>
      <c r="O87" s="156">
        <f>ROUND(E87*N87,2)</f>
        <v>0.02</v>
      </c>
      <c r="P87" s="156">
        <v>0</v>
      </c>
      <c r="Q87" s="156">
        <f>ROUND(E87*P87,2)</f>
        <v>0</v>
      </c>
      <c r="R87" s="157"/>
      <c r="S87" s="157" t="s">
        <v>116</v>
      </c>
      <c r="T87" s="157" t="s">
        <v>263</v>
      </c>
      <c r="U87" s="157">
        <v>0.10435</v>
      </c>
      <c r="V87" s="157">
        <f>ROUND(E87*U87,2)</f>
        <v>5.84</v>
      </c>
      <c r="W87" s="157"/>
      <c r="X87" s="157" t="s">
        <v>117</v>
      </c>
      <c r="Y87" s="157" t="s">
        <v>118</v>
      </c>
      <c r="Z87" s="147"/>
      <c r="AA87" s="147"/>
      <c r="AB87" s="147"/>
      <c r="AC87" s="147"/>
      <c r="AD87" s="147"/>
      <c r="AE87" s="147"/>
      <c r="AF87" s="147"/>
      <c r="AG87" s="147" t="s">
        <v>119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54"/>
      <c r="B88" s="155"/>
      <c r="C88" s="186" t="s">
        <v>353</v>
      </c>
      <c r="D88" s="159"/>
      <c r="E88" s="160">
        <v>56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121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" outlineLevel="1" x14ac:dyDescent="0.25">
      <c r="A89" s="172">
        <v>26</v>
      </c>
      <c r="B89" s="173" t="s">
        <v>354</v>
      </c>
      <c r="C89" s="185" t="s">
        <v>355</v>
      </c>
      <c r="D89" s="174" t="s">
        <v>252</v>
      </c>
      <c r="E89" s="175">
        <v>159.65</v>
      </c>
      <c r="F89" s="176"/>
      <c r="G89" s="177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4.0999999999999999E-4</v>
      </c>
      <c r="O89" s="156">
        <f>ROUND(E89*N89,2)</f>
        <v>7.0000000000000007E-2</v>
      </c>
      <c r="P89" s="156">
        <v>0</v>
      </c>
      <c r="Q89" s="156">
        <f>ROUND(E89*P89,2)</f>
        <v>0</v>
      </c>
      <c r="R89" s="157"/>
      <c r="S89" s="157" t="s">
        <v>116</v>
      </c>
      <c r="T89" s="157" t="s">
        <v>263</v>
      </c>
      <c r="U89" s="157">
        <v>0.13874</v>
      </c>
      <c r="V89" s="157">
        <f>ROUND(E89*U89,2)</f>
        <v>22.15</v>
      </c>
      <c r="W89" s="157"/>
      <c r="X89" s="157" t="s">
        <v>117</v>
      </c>
      <c r="Y89" s="157" t="s">
        <v>118</v>
      </c>
      <c r="Z89" s="147"/>
      <c r="AA89" s="147"/>
      <c r="AB89" s="147"/>
      <c r="AC89" s="147"/>
      <c r="AD89" s="147"/>
      <c r="AE89" s="147"/>
      <c r="AF89" s="147"/>
      <c r="AG89" s="147" t="s">
        <v>119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6" t="s">
        <v>356</v>
      </c>
      <c r="D90" s="159"/>
      <c r="E90" s="160">
        <v>159.65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121</v>
      </c>
      <c r="AH90" s="147">
        <v>5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13" x14ac:dyDescent="0.25">
      <c r="A91" s="165" t="s">
        <v>111</v>
      </c>
      <c r="B91" s="166" t="s">
        <v>74</v>
      </c>
      <c r="C91" s="184" t="s">
        <v>75</v>
      </c>
      <c r="D91" s="167"/>
      <c r="E91" s="168"/>
      <c r="F91" s="169"/>
      <c r="G91" s="170">
        <f>SUMIF(AG92:AG100,"&lt;&gt;NOR",G92:G100)</f>
        <v>0</v>
      </c>
      <c r="H91" s="164"/>
      <c r="I91" s="164">
        <f>SUM(I92:I100)</f>
        <v>0</v>
      </c>
      <c r="J91" s="164"/>
      <c r="K91" s="164">
        <f>SUM(K92:K100)</f>
        <v>0</v>
      </c>
      <c r="L91" s="164"/>
      <c r="M91" s="164">
        <f>SUM(M92:M100)</f>
        <v>0</v>
      </c>
      <c r="N91" s="163"/>
      <c r="O91" s="163">
        <f>SUM(O92:O100)</f>
        <v>0.60000000000000009</v>
      </c>
      <c r="P91" s="163"/>
      <c r="Q91" s="163">
        <f>SUM(Q92:Q100)</f>
        <v>0</v>
      </c>
      <c r="R91" s="164"/>
      <c r="S91" s="164"/>
      <c r="T91" s="164"/>
      <c r="U91" s="164"/>
      <c r="V91" s="164">
        <f>SUM(V92:V100)</f>
        <v>3</v>
      </c>
      <c r="W91" s="164"/>
      <c r="X91" s="164"/>
      <c r="Y91" s="164"/>
      <c r="AG91" t="s">
        <v>112</v>
      </c>
    </row>
    <row r="92" spans="1:60" ht="20" outlineLevel="1" x14ac:dyDescent="0.25">
      <c r="A92" s="172">
        <v>27</v>
      </c>
      <c r="B92" s="173" t="s">
        <v>357</v>
      </c>
      <c r="C92" s="185" t="s">
        <v>358</v>
      </c>
      <c r="D92" s="174" t="s">
        <v>210</v>
      </c>
      <c r="E92" s="175">
        <v>44</v>
      </c>
      <c r="F92" s="176"/>
      <c r="G92" s="177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7"/>
      <c r="S92" s="157" t="s">
        <v>144</v>
      </c>
      <c r="T92" s="157" t="s">
        <v>145</v>
      </c>
      <c r="U92" s="157">
        <v>0.04</v>
      </c>
      <c r="V92" s="157">
        <f>ROUND(E92*U92,2)</f>
        <v>1.76</v>
      </c>
      <c r="W92" s="157"/>
      <c r="X92" s="157" t="s">
        <v>117</v>
      </c>
      <c r="Y92" s="157" t="s">
        <v>118</v>
      </c>
      <c r="Z92" s="147"/>
      <c r="AA92" s="147"/>
      <c r="AB92" s="147"/>
      <c r="AC92" s="147"/>
      <c r="AD92" s="147"/>
      <c r="AE92" s="147"/>
      <c r="AF92" s="147"/>
      <c r="AG92" s="147" t="s">
        <v>119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186" t="s">
        <v>359</v>
      </c>
      <c r="D93" s="159"/>
      <c r="E93" s="160">
        <v>44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121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72">
        <v>28</v>
      </c>
      <c r="B94" s="173" t="s">
        <v>360</v>
      </c>
      <c r="C94" s="185" t="s">
        <v>361</v>
      </c>
      <c r="D94" s="174" t="s">
        <v>135</v>
      </c>
      <c r="E94" s="175">
        <v>8</v>
      </c>
      <c r="F94" s="176"/>
      <c r="G94" s="177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1.35E-2</v>
      </c>
      <c r="O94" s="156">
        <f>ROUND(E94*N94,2)</f>
        <v>0.11</v>
      </c>
      <c r="P94" s="156">
        <v>0</v>
      </c>
      <c r="Q94" s="156">
        <f>ROUND(E94*P94,2)</f>
        <v>0</v>
      </c>
      <c r="R94" s="157"/>
      <c r="S94" s="157" t="s">
        <v>144</v>
      </c>
      <c r="T94" s="157" t="s">
        <v>145</v>
      </c>
      <c r="U94" s="157">
        <v>0</v>
      </c>
      <c r="V94" s="157">
        <f>ROUND(E94*U94,2)</f>
        <v>0</v>
      </c>
      <c r="W94" s="157"/>
      <c r="X94" s="157" t="s">
        <v>192</v>
      </c>
      <c r="Y94" s="157" t="s">
        <v>118</v>
      </c>
      <c r="Z94" s="147"/>
      <c r="AA94" s="147"/>
      <c r="AB94" s="147"/>
      <c r="AC94" s="147"/>
      <c r="AD94" s="147"/>
      <c r="AE94" s="147"/>
      <c r="AF94" s="147"/>
      <c r="AG94" s="147" t="s">
        <v>315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6" t="s">
        <v>188</v>
      </c>
      <c r="D95" s="159"/>
      <c r="E95" s="160">
        <v>8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121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" outlineLevel="1" x14ac:dyDescent="0.25">
      <c r="A96" s="172">
        <v>29</v>
      </c>
      <c r="B96" s="173" t="s">
        <v>362</v>
      </c>
      <c r="C96" s="185" t="s">
        <v>363</v>
      </c>
      <c r="D96" s="174" t="s">
        <v>135</v>
      </c>
      <c r="E96" s="175">
        <v>33</v>
      </c>
      <c r="F96" s="176"/>
      <c r="G96" s="177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1.35E-2</v>
      </c>
      <c r="O96" s="156">
        <f>ROUND(E96*N96,2)</f>
        <v>0.45</v>
      </c>
      <c r="P96" s="156">
        <v>0</v>
      </c>
      <c r="Q96" s="156">
        <f>ROUND(E96*P96,2)</f>
        <v>0</v>
      </c>
      <c r="R96" s="157"/>
      <c r="S96" s="157" t="s">
        <v>144</v>
      </c>
      <c r="T96" s="157" t="s">
        <v>145</v>
      </c>
      <c r="U96" s="157">
        <v>0</v>
      </c>
      <c r="V96" s="157">
        <f>ROUND(E96*U96,2)</f>
        <v>0</v>
      </c>
      <c r="W96" s="157"/>
      <c r="X96" s="157" t="s">
        <v>192</v>
      </c>
      <c r="Y96" s="157" t="s">
        <v>118</v>
      </c>
      <c r="Z96" s="147"/>
      <c r="AA96" s="147"/>
      <c r="AB96" s="147"/>
      <c r="AC96" s="147"/>
      <c r="AD96" s="147"/>
      <c r="AE96" s="147"/>
      <c r="AF96" s="147"/>
      <c r="AG96" s="147" t="s">
        <v>315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186" t="s">
        <v>364</v>
      </c>
      <c r="D97" s="159"/>
      <c r="E97" s="160">
        <v>33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121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72">
        <v>30</v>
      </c>
      <c r="B98" s="173" t="s">
        <v>365</v>
      </c>
      <c r="C98" s="185" t="s">
        <v>366</v>
      </c>
      <c r="D98" s="174" t="s">
        <v>135</v>
      </c>
      <c r="E98" s="175">
        <v>3</v>
      </c>
      <c r="F98" s="176"/>
      <c r="G98" s="177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1.35E-2</v>
      </c>
      <c r="O98" s="156">
        <f>ROUND(E98*N98,2)</f>
        <v>0.04</v>
      </c>
      <c r="P98" s="156">
        <v>0</v>
      </c>
      <c r="Q98" s="156">
        <f>ROUND(E98*P98,2)</f>
        <v>0</v>
      </c>
      <c r="R98" s="157"/>
      <c r="S98" s="157" t="s">
        <v>144</v>
      </c>
      <c r="T98" s="157" t="s">
        <v>145</v>
      </c>
      <c r="U98" s="157">
        <v>0</v>
      </c>
      <c r="V98" s="157">
        <f>ROUND(E98*U98,2)</f>
        <v>0</v>
      </c>
      <c r="W98" s="157"/>
      <c r="X98" s="157" t="s">
        <v>192</v>
      </c>
      <c r="Y98" s="157" t="s">
        <v>118</v>
      </c>
      <c r="Z98" s="147"/>
      <c r="AA98" s="147"/>
      <c r="AB98" s="147"/>
      <c r="AC98" s="147"/>
      <c r="AD98" s="147"/>
      <c r="AE98" s="147"/>
      <c r="AF98" s="147"/>
      <c r="AG98" s="147" t="s">
        <v>315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86" t="s">
        <v>367</v>
      </c>
      <c r="D99" s="159"/>
      <c r="E99" s="160">
        <v>3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121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8">
        <v>31</v>
      </c>
      <c r="B100" s="179" t="s">
        <v>368</v>
      </c>
      <c r="C100" s="187" t="s">
        <v>369</v>
      </c>
      <c r="D100" s="180" t="s">
        <v>326</v>
      </c>
      <c r="E100" s="181">
        <v>0.59399999999999997</v>
      </c>
      <c r="F100" s="182"/>
      <c r="G100" s="183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116</v>
      </c>
      <c r="T100" s="157" t="s">
        <v>259</v>
      </c>
      <c r="U100" s="157">
        <v>2.0819999999999999</v>
      </c>
      <c r="V100" s="157">
        <f>ROUND(E100*U100,2)</f>
        <v>1.24</v>
      </c>
      <c r="W100" s="157"/>
      <c r="X100" s="157" t="s">
        <v>327</v>
      </c>
      <c r="Y100" s="157" t="s">
        <v>118</v>
      </c>
      <c r="Z100" s="147"/>
      <c r="AA100" s="147"/>
      <c r="AB100" s="147"/>
      <c r="AC100" s="147"/>
      <c r="AD100" s="147"/>
      <c r="AE100" s="147"/>
      <c r="AF100" s="147"/>
      <c r="AG100" s="147" t="s">
        <v>328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13" x14ac:dyDescent="0.25">
      <c r="A101" s="165" t="s">
        <v>111</v>
      </c>
      <c r="B101" s="166" t="s">
        <v>80</v>
      </c>
      <c r="C101" s="184" t="s">
        <v>81</v>
      </c>
      <c r="D101" s="167"/>
      <c r="E101" s="168"/>
      <c r="F101" s="169"/>
      <c r="G101" s="170">
        <f>SUMIF(AG102:AG108,"&lt;&gt;NOR",G102:G108)</f>
        <v>0</v>
      </c>
      <c r="H101" s="164"/>
      <c r="I101" s="164">
        <f>SUM(I102:I108)</f>
        <v>0</v>
      </c>
      <c r="J101" s="164"/>
      <c r="K101" s="164">
        <f>SUM(K102:K108)</f>
        <v>0</v>
      </c>
      <c r="L101" s="164"/>
      <c r="M101" s="164">
        <f>SUM(M102:M108)</f>
        <v>0</v>
      </c>
      <c r="N101" s="163"/>
      <c r="O101" s="163">
        <f>SUM(O102:O108)</f>
        <v>0</v>
      </c>
      <c r="P101" s="163"/>
      <c r="Q101" s="163">
        <f>SUM(Q102:Q108)</f>
        <v>0</v>
      </c>
      <c r="R101" s="164"/>
      <c r="S101" s="164"/>
      <c r="T101" s="164"/>
      <c r="U101" s="164"/>
      <c r="V101" s="164">
        <f>SUM(V102:V108)</f>
        <v>23.32</v>
      </c>
      <c r="W101" s="164"/>
      <c r="X101" s="164"/>
      <c r="Y101" s="164"/>
      <c r="AG101" t="s">
        <v>112</v>
      </c>
    </row>
    <row r="102" spans="1:60" outlineLevel="1" x14ac:dyDescent="0.25">
      <c r="A102" s="178">
        <v>32</v>
      </c>
      <c r="B102" s="179" t="s">
        <v>370</v>
      </c>
      <c r="C102" s="187" t="s">
        <v>371</v>
      </c>
      <c r="D102" s="180" t="s">
        <v>326</v>
      </c>
      <c r="E102" s="181">
        <v>2.9808599999999998</v>
      </c>
      <c r="F102" s="182"/>
      <c r="G102" s="183">
        <f t="shared" ref="G102:G108" si="0">ROUND(E102*F102,2)</f>
        <v>0</v>
      </c>
      <c r="H102" s="158"/>
      <c r="I102" s="157">
        <f t="shared" ref="I102:I108" si="1">ROUND(E102*H102,2)</f>
        <v>0</v>
      </c>
      <c r="J102" s="158"/>
      <c r="K102" s="157">
        <f t="shared" ref="K102:K108" si="2">ROUND(E102*J102,2)</f>
        <v>0</v>
      </c>
      <c r="L102" s="157">
        <v>21</v>
      </c>
      <c r="M102" s="157">
        <f t="shared" ref="M102:M108" si="3">G102*(1+L102/100)</f>
        <v>0</v>
      </c>
      <c r="N102" s="156">
        <v>0</v>
      </c>
      <c r="O102" s="156">
        <f t="shared" ref="O102:O108" si="4">ROUND(E102*N102,2)</f>
        <v>0</v>
      </c>
      <c r="P102" s="156">
        <v>0</v>
      </c>
      <c r="Q102" s="156">
        <f t="shared" ref="Q102:Q108" si="5">ROUND(E102*P102,2)</f>
        <v>0</v>
      </c>
      <c r="R102" s="157"/>
      <c r="S102" s="157" t="s">
        <v>116</v>
      </c>
      <c r="T102" s="157" t="s">
        <v>263</v>
      </c>
      <c r="U102" s="157">
        <v>0.27700000000000002</v>
      </c>
      <c r="V102" s="157">
        <f t="shared" ref="V102:V108" si="6">ROUND(E102*U102,2)</f>
        <v>0.83</v>
      </c>
      <c r="W102" s="157"/>
      <c r="X102" s="157" t="s">
        <v>372</v>
      </c>
      <c r="Y102" s="157" t="s">
        <v>118</v>
      </c>
      <c r="Z102" s="147"/>
      <c r="AA102" s="147"/>
      <c r="AB102" s="147"/>
      <c r="AC102" s="147"/>
      <c r="AD102" s="147"/>
      <c r="AE102" s="147"/>
      <c r="AF102" s="147"/>
      <c r="AG102" s="147" t="s">
        <v>373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78">
        <v>33</v>
      </c>
      <c r="B103" s="179" t="s">
        <v>374</v>
      </c>
      <c r="C103" s="187" t="s">
        <v>375</v>
      </c>
      <c r="D103" s="180" t="s">
        <v>326</v>
      </c>
      <c r="E103" s="181">
        <v>1.4904299999999999</v>
      </c>
      <c r="F103" s="182"/>
      <c r="G103" s="183">
        <f t="shared" si="0"/>
        <v>0</v>
      </c>
      <c r="H103" s="158"/>
      <c r="I103" s="157">
        <f t="shared" si="1"/>
        <v>0</v>
      </c>
      <c r="J103" s="158"/>
      <c r="K103" s="157">
        <f t="shared" si="2"/>
        <v>0</v>
      </c>
      <c r="L103" s="157">
        <v>21</v>
      </c>
      <c r="M103" s="157">
        <f t="shared" si="3"/>
        <v>0</v>
      </c>
      <c r="N103" s="156">
        <v>0</v>
      </c>
      <c r="O103" s="156">
        <f t="shared" si="4"/>
        <v>0</v>
      </c>
      <c r="P103" s="156">
        <v>0</v>
      </c>
      <c r="Q103" s="156">
        <f t="shared" si="5"/>
        <v>0</v>
      </c>
      <c r="R103" s="157"/>
      <c r="S103" s="157" t="s">
        <v>116</v>
      </c>
      <c r="T103" s="157" t="s">
        <v>263</v>
      </c>
      <c r="U103" s="157">
        <v>2.0670000000000002</v>
      </c>
      <c r="V103" s="157">
        <f t="shared" si="6"/>
        <v>3.08</v>
      </c>
      <c r="W103" s="157"/>
      <c r="X103" s="157" t="s">
        <v>372</v>
      </c>
      <c r="Y103" s="157" t="s">
        <v>118</v>
      </c>
      <c r="Z103" s="147"/>
      <c r="AA103" s="147"/>
      <c r="AB103" s="147"/>
      <c r="AC103" s="147"/>
      <c r="AD103" s="147"/>
      <c r="AE103" s="147"/>
      <c r="AF103" s="147"/>
      <c r="AG103" s="147" t="s">
        <v>373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8">
        <v>34</v>
      </c>
      <c r="B104" s="179" t="s">
        <v>376</v>
      </c>
      <c r="C104" s="187" t="s">
        <v>377</v>
      </c>
      <c r="D104" s="180" t="s">
        <v>326</v>
      </c>
      <c r="E104" s="181">
        <v>1.4904299999999999</v>
      </c>
      <c r="F104" s="182"/>
      <c r="G104" s="183">
        <f t="shared" si="0"/>
        <v>0</v>
      </c>
      <c r="H104" s="158"/>
      <c r="I104" s="157">
        <f t="shared" si="1"/>
        <v>0</v>
      </c>
      <c r="J104" s="158"/>
      <c r="K104" s="157">
        <f t="shared" si="2"/>
        <v>0</v>
      </c>
      <c r="L104" s="157">
        <v>21</v>
      </c>
      <c r="M104" s="157">
        <f t="shared" si="3"/>
        <v>0</v>
      </c>
      <c r="N104" s="156">
        <v>0</v>
      </c>
      <c r="O104" s="156">
        <f t="shared" si="4"/>
        <v>0</v>
      </c>
      <c r="P104" s="156">
        <v>0</v>
      </c>
      <c r="Q104" s="156">
        <f t="shared" si="5"/>
        <v>0</v>
      </c>
      <c r="R104" s="157"/>
      <c r="S104" s="157" t="s">
        <v>116</v>
      </c>
      <c r="T104" s="157" t="s">
        <v>263</v>
      </c>
      <c r="U104" s="157">
        <v>11.304</v>
      </c>
      <c r="V104" s="157">
        <f t="shared" si="6"/>
        <v>16.850000000000001</v>
      </c>
      <c r="W104" s="157"/>
      <c r="X104" s="157" t="s">
        <v>372</v>
      </c>
      <c r="Y104" s="157" t="s">
        <v>118</v>
      </c>
      <c r="Z104" s="147"/>
      <c r="AA104" s="147"/>
      <c r="AB104" s="147"/>
      <c r="AC104" s="147"/>
      <c r="AD104" s="147"/>
      <c r="AE104" s="147"/>
      <c r="AF104" s="147"/>
      <c r="AG104" s="147" t="s">
        <v>373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8">
        <v>35</v>
      </c>
      <c r="B105" s="179" t="s">
        <v>378</v>
      </c>
      <c r="C105" s="187" t="s">
        <v>379</v>
      </c>
      <c r="D105" s="180" t="s">
        <v>326</v>
      </c>
      <c r="E105" s="181">
        <v>2.9808599999999998</v>
      </c>
      <c r="F105" s="182"/>
      <c r="G105" s="183">
        <f t="shared" si="0"/>
        <v>0</v>
      </c>
      <c r="H105" s="158"/>
      <c r="I105" s="157">
        <f t="shared" si="1"/>
        <v>0</v>
      </c>
      <c r="J105" s="158"/>
      <c r="K105" s="157">
        <f t="shared" si="2"/>
        <v>0</v>
      </c>
      <c r="L105" s="157">
        <v>21</v>
      </c>
      <c r="M105" s="157">
        <f t="shared" si="3"/>
        <v>0</v>
      </c>
      <c r="N105" s="156">
        <v>0</v>
      </c>
      <c r="O105" s="156">
        <f t="shared" si="4"/>
        <v>0</v>
      </c>
      <c r="P105" s="156">
        <v>0</v>
      </c>
      <c r="Q105" s="156">
        <f t="shared" si="5"/>
        <v>0</v>
      </c>
      <c r="R105" s="157"/>
      <c r="S105" s="157" t="s">
        <v>116</v>
      </c>
      <c r="T105" s="157" t="s">
        <v>263</v>
      </c>
      <c r="U105" s="157">
        <v>0.84</v>
      </c>
      <c r="V105" s="157">
        <f t="shared" si="6"/>
        <v>2.5</v>
      </c>
      <c r="W105" s="157"/>
      <c r="X105" s="157" t="s">
        <v>372</v>
      </c>
      <c r="Y105" s="157" t="s">
        <v>118</v>
      </c>
      <c r="Z105" s="147"/>
      <c r="AA105" s="147"/>
      <c r="AB105" s="147"/>
      <c r="AC105" s="147"/>
      <c r="AD105" s="147"/>
      <c r="AE105" s="147"/>
      <c r="AF105" s="147"/>
      <c r="AG105" s="147" t="s">
        <v>373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8">
        <v>36</v>
      </c>
      <c r="B106" s="179" t="s">
        <v>380</v>
      </c>
      <c r="C106" s="187" t="s">
        <v>381</v>
      </c>
      <c r="D106" s="180" t="s">
        <v>326</v>
      </c>
      <c r="E106" s="181">
        <v>1.4904299999999999</v>
      </c>
      <c r="F106" s="182"/>
      <c r="G106" s="183">
        <f t="shared" si="0"/>
        <v>0</v>
      </c>
      <c r="H106" s="158"/>
      <c r="I106" s="157">
        <f t="shared" si="1"/>
        <v>0</v>
      </c>
      <c r="J106" s="158"/>
      <c r="K106" s="157">
        <f t="shared" si="2"/>
        <v>0</v>
      </c>
      <c r="L106" s="157">
        <v>21</v>
      </c>
      <c r="M106" s="157">
        <f t="shared" si="3"/>
        <v>0</v>
      </c>
      <c r="N106" s="156">
        <v>0</v>
      </c>
      <c r="O106" s="156">
        <f t="shared" si="4"/>
        <v>0</v>
      </c>
      <c r="P106" s="156">
        <v>0</v>
      </c>
      <c r="Q106" s="156">
        <f t="shared" si="5"/>
        <v>0</v>
      </c>
      <c r="R106" s="157"/>
      <c r="S106" s="157" t="s">
        <v>116</v>
      </c>
      <c r="T106" s="157" t="s">
        <v>263</v>
      </c>
      <c r="U106" s="157">
        <v>4.2000000000000003E-2</v>
      </c>
      <c r="V106" s="157">
        <f t="shared" si="6"/>
        <v>0.06</v>
      </c>
      <c r="W106" s="157"/>
      <c r="X106" s="157" t="s">
        <v>372</v>
      </c>
      <c r="Y106" s="157" t="s">
        <v>118</v>
      </c>
      <c r="Z106" s="147"/>
      <c r="AA106" s="147"/>
      <c r="AB106" s="147"/>
      <c r="AC106" s="147"/>
      <c r="AD106" s="147"/>
      <c r="AE106" s="147"/>
      <c r="AF106" s="147"/>
      <c r="AG106" s="147" t="s">
        <v>373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8">
        <v>37</v>
      </c>
      <c r="B107" s="179" t="s">
        <v>382</v>
      </c>
      <c r="C107" s="187" t="s">
        <v>383</v>
      </c>
      <c r="D107" s="180" t="s">
        <v>326</v>
      </c>
      <c r="E107" s="181">
        <v>7.4521499999999996</v>
      </c>
      <c r="F107" s="182"/>
      <c r="G107" s="183">
        <f t="shared" si="0"/>
        <v>0</v>
      </c>
      <c r="H107" s="158"/>
      <c r="I107" s="157">
        <f t="shared" si="1"/>
        <v>0</v>
      </c>
      <c r="J107" s="158"/>
      <c r="K107" s="157">
        <f t="shared" si="2"/>
        <v>0</v>
      </c>
      <c r="L107" s="157">
        <v>21</v>
      </c>
      <c r="M107" s="157">
        <f t="shared" si="3"/>
        <v>0</v>
      </c>
      <c r="N107" s="156">
        <v>0</v>
      </c>
      <c r="O107" s="156">
        <f t="shared" si="4"/>
        <v>0</v>
      </c>
      <c r="P107" s="156">
        <v>0</v>
      </c>
      <c r="Q107" s="156">
        <f t="shared" si="5"/>
        <v>0</v>
      </c>
      <c r="R107" s="157"/>
      <c r="S107" s="157" t="s">
        <v>116</v>
      </c>
      <c r="T107" s="157" t="s">
        <v>263</v>
      </c>
      <c r="U107" s="157">
        <v>0</v>
      </c>
      <c r="V107" s="157">
        <f t="shared" si="6"/>
        <v>0</v>
      </c>
      <c r="W107" s="157"/>
      <c r="X107" s="157" t="s">
        <v>372</v>
      </c>
      <c r="Y107" s="157" t="s">
        <v>118</v>
      </c>
      <c r="Z107" s="147"/>
      <c r="AA107" s="147"/>
      <c r="AB107" s="147"/>
      <c r="AC107" s="147"/>
      <c r="AD107" s="147"/>
      <c r="AE107" s="147"/>
      <c r="AF107" s="147"/>
      <c r="AG107" s="147" t="s">
        <v>373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" outlineLevel="1" x14ac:dyDescent="0.25">
      <c r="A108" s="178">
        <v>38</v>
      </c>
      <c r="B108" s="179" t="s">
        <v>384</v>
      </c>
      <c r="C108" s="187" t="s">
        <v>385</v>
      </c>
      <c r="D108" s="180" t="s">
        <v>326</v>
      </c>
      <c r="E108" s="181">
        <v>1.4904299999999999</v>
      </c>
      <c r="F108" s="182"/>
      <c r="G108" s="183">
        <f t="shared" si="0"/>
        <v>0</v>
      </c>
      <c r="H108" s="158"/>
      <c r="I108" s="157">
        <f t="shared" si="1"/>
        <v>0</v>
      </c>
      <c r="J108" s="158"/>
      <c r="K108" s="157">
        <f t="shared" si="2"/>
        <v>0</v>
      </c>
      <c r="L108" s="157">
        <v>21</v>
      </c>
      <c r="M108" s="157">
        <f t="shared" si="3"/>
        <v>0</v>
      </c>
      <c r="N108" s="156">
        <v>0</v>
      </c>
      <c r="O108" s="156">
        <f t="shared" si="4"/>
        <v>0</v>
      </c>
      <c r="P108" s="156">
        <v>0</v>
      </c>
      <c r="Q108" s="156">
        <f t="shared" si="5"/>
        <v>0</v>
      </c>
      <c r="R108" s="157"/>
      <c r="S108" s="157" t="s">
        <v>263</v>
      </c>
      <c r="T108" s="157" t="s">
        <v>263</v>
      </c>
      <c r="U108" s="157">
        <v>0</v>
      </c>
      <c r="V108" s="157">
        <f t="shared" si="6"/>
        <v>0</v>
      </c>
      <c r="W108" s="157"/>
      <c r="X108" s="157" t="s">
        <v>372</v>
      </c>
      <c r="Y108" s="157" t="s">
        <v>118</v>
      </c>
      <c r="Z108" s="147"/>
      <c r="AA108" s="147"/>
      <c r="AB108" s="147"/>
      <c r="AC108" s="147"/>
      <c r="AD108" s="147"/>
      <c r="AE108" s="147"/>
      <c r="AF108" s="147"/>
      <c r="AG108" s="147" t="s">
        <v>373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13" x14ac:dyDescent="0.25">
      <c r="A109" s="165" t="s">
        <v>111</v>
      </c>
      <c r="B109" s="166" t="s">
        <v>83</v>
      </c>
      <c r="C109" s="184" t="s">
        <v>29</v>
      </c>
      <c r="D109" s="167"/>
      <c r="E109" s="168"/>
      <c r="F109" s="169"/>
      <c r="G109" s="170">
        <f>SUMIF(AG110:AG111,"&lt;&gt;NOR",G110:G111)</f>
        <v>0</v>
      </c>
      <c r="H109" s="164"/>
      <c r="I109" s="164">
        <f>SUM(I110:I111)</f>
        <v>0</v>
      </c>
      <c r="J109" s="164"/>
      <c r="K109" s="164">
        <f>SUM(K110:K111)</f>
        <v>0</v>
      </c>
      <c r="L109" s="164"/>
      <c r="M109" s="164">
        <f>SUM(M110:M111)</f>
        <v>0</v>
      </c>
      <c r="N109" s="163"/>
      <c r="O109" s="163">
        <f>SUM(O110:O111)</f>
        <v>0</v>
      </c>
      <c r="P109" s="163"/>
      <c r="Q109" s="163">
        <f>SUM(Q110:Q111)</f>
        <v>0</v>
      </c>
      <c r="R109" s="164"/>
      <c r="S109" s="164"/>
      <c r="T109" s="164"/>
      <c r="U109" s="164"/>
      <c r="V109" s="164">
        <f>SUM(V110:V111)</f>
        <v>0</v>
      </c>
      <c r="W109" s="164"/>
      <c r="X109" s="164"/>
      <c r="Y109" s="164"/>
      <c r="AG109" t="s">
        <v>112</v>
      </c>
    </row>
    <row r="110" spans="1:60" outlineLevel="1" x14ac:dyDescent="0.25">
      <c r="A110" s="178">
        <v>39</v>
      </c>
      <c r="B110" s="179" t="s">
        <v>386</v>
      </c>
      <c r="C110" s="187" t="s">
        <v>387</v>
      </c>
      <c r="D110" s="180" t="s">
        <v>233</v>
      </c>
      <c r="E110" s="181">
        <v>1</v>
      </c>
      <c r="F110" s="182"/>
      <c r="G110" s="183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116</v>
      </c>
      <c r="T110" s="157" t="s">
        <v>145</v>
      </c>
      <c r="U110" s="157">
        <v>0</v>
      </c>
      <c r="V110" s="157">
        <f>ROUND(E110*U110,2)</f>
        <v>0</v>
      </c>
      <c r="W110" s="157"/>
      <c r="X110" s="157" t="s">
        <v>234</v>
      </c>
      <c r="Y110" s="157" t="s">
        <v>118</v>
      </c>
      <c r="Z110" s="147"/>
      <c r="AA110" s="147"/>
      <c r="AB110" s="147"/>
      <c r="AC110" s="147"/>
      <c r="AD110" s="147"/>
      <c r="AE110" s="147"/>
      <c r="AF110" s="147"/>
      <c r="AG110" s="147" t="s">
        <v>235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8">
        <v>40</v>
      </c>
      <c r="B111" s="179" t="s">
        <v>388</v>
      </c>
      <c r="C111" s="187" t="s">
        <v>389</v>
      </c>
      <c r="D111" s="180" t="s">
        <v>233</v>
      </c>
      <c r="E111" s="181">
        <v>1</v>
      </c>
      <c r="F111" s="182"/>
      <c r="G111" s="183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116</v>
      </c>
      <c r="T111" s="157" t="s">
        <v>145</v>
      </c>
      <c r="U111" s="157">
        <v>0</v>
      </c>
      <c r="V111" s="157">
        <f>ROUND(E111*U111,2)</f>
        <v>0</v>
      </c>
      <c r="W111" s="157"/>
      <c r="X111" s="157" t="s">
        <v>234</v>
      </c>
      <c r="Y111" s="157" t="s">
        <v>118</v>
      </c>
      <c r="Z111" s="147"/>
      <c r="AA111" s="147"/>
      <c r="AB111" s="147"/>
      <c r="AC111" s="147"/>
      <c r="AD111" s="147"/>
      <c r="AE111" s="147"/>
      <c r="AF111" s="147"/>
      <c r="AG111" s="147" t="s">
        <v>235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13" x14ac:dyDescent="0.25">
      <c r="A112" s="165" t="s">
        <v>111</v>
      </c>
      <c r="B112" s="166" t="s">
        <v>84</v>
      </c>
      <c r="C112" s="184" t="s">
        <v>30</v>
      </c>
      <c r="D112" s="167"/>
      <c r="E112" s="168"/>
      <c r="F112" s="169"/>
      <c r="G112" s="170">
        <f>SUMIF(AG113:AG117,"&lt;&gt;NOR",G113:G117)</f>
        <v>0</v>
      </c>
      <c r="H112" s="164"/>
      <c r="I112" s="164">
        <f>SUM(I113:I117)</f>
        <v>0</v>
      </c>
      <c r="J112" s="164"/>
      <c r="K112" s="164">
        <f>SUM(K113:K117)</f>
        <v>0</v>
      </c>
      <c r="L112" s="164"/>
      <c r="M112" s="164">
        <f>SUM(M113:M117)</f>
        <v>0</v>
      </c>
      <c r="N112" s="163"/>
      <c r="O112" s="163">
        <f>SUM(O113:O117)</f>
        <v>0</v>
      </c>
      <c r="P112" s="163"/>
      <c r="Q112" s="163">
        <f>SUM(Q113:Q117)</f>
        <v>0</v>
      </c>
      <c r="R112" s="164"/>
      <c r="S112" s="164"/>
      <c r="T112" s="164"/>
      <c r="U112" s="164"/>
      <c r="V112" s="164">
        <f>SUM(V113:V117)</f>
        <v>0</v>
      </c>
      <c r="W112" s="164"/>
      <c r="X112" s="164"/>
      <c r="Y112" s="164"/>
      <c r="AG112" t="s">
        <v>112</v>
      </c>
    </row>
    <row r="113" spans="1:60" outlineLevel="1" x14ac:dyDescent="0.25">
      <c r="A113" s="178">
        <v>41</v>
      </c>
      <c r="B113" s="179" t="s">
        <v>390</v>
      </c>
      <c r="C113" s="187" t="s">
        <v>391</v>
      </c>
      <c r="D113" s="180" t="s">
        <v>233</v>
      </c>
      <c r="E113" s="181">
        <v>1</v>
      </c>
      <c r="F113" s="182"/>
      <c r="G113" s="183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116</v>
      </c>
      <c r="T113" s="157" t="s">
        <v>145</v>
      </c>
      <c r="U113" s="157">
        <v>0</v>
      </c>
      <c r="V113" s="157">
        <f>ROUND(E113*U113,2)</f>
        <v>0</v>
      </c>
      <c r="W113" s="157"/>
      <c r="X113" s="157" t="s">
        <v>234</v>
      </c>
      <c r="Y113" s="157" t="s">
        <v>118</v>
      </c>
      <c r="Z113" s="147"/>
      <c r="AA113" s="147"/>
      <c r="AB113" s="147"/>
      <c r="AC113" s="147"/>
      <c r="AD113" s="147"/>
      <c r="AE113" s="147"/>
      <c r="AF113" s="147"/>
      <c r="AG113" s="147" t="s">
        <v>238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8">
        <v>42</v>
      </c>
      <c r="B114" s="179" t="s">
        <v>392</v>
      </c>
      <c r="C114" s="187" t="s">
        <v>393</v>
      </c>
      <c r="D114" s="180" t="s">
        <v>233</v>
      </c>
      <c r="E114" s="181">
        <v>1</v>
      </c>
      <c r="F114" s="182"/>
      <c r="G114" s="183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</v>
      </c>
      <c r="O114" s="156">
        <f>ROUND(E114*N114,2)</f>
        <v>0</v>
      </c>
      <c r="P114" s="156">
        <v>0</v>
      </c>
      <c r="Q114" s="156">
        <f>ROUND(E114*P114,2)</f>
        <v>0</v>
      </c>
      <c r="R114" s="157"/>
      <c r="S114" s="157" t="s">
        <v>116</v>
      </c>
      <c r="T114" s="157" t="s">
        <v>145</v>
      </c>
      <c r="U114" s="157">
        <v>0</v>
      </c>
      <c r="V114" s="157">
        <f>ROUND(E114*U114,2)</f>
        <v>0</v>
      </c>
      <c r="W114" s="157"/>
      <c r="X114" s="157" t="s">
        <v>234</v>
      </c>
      <c r="Y114" s="157" t="s">
        <v>118</v>
      </c>
      <c r="Z114" s="147"/>
      <c r="AA114" s="147"/>
      <c r="AB114" s="147"/>
      <c r="AC114" s="147"/>
      <c r="AD114" s="147"/>
      <c r="AE114" s="147"/>
      <c r="AF114" s="147"/>
      <c r="AG114" s="147" t="s">
        <v>238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8">
        <v>43</v>
      </c>
      <c r="B115" s="179" t="s">
        <v>236</v>
      </c>
      <c r="C115" s="187" t="s">
        <v>394</v>
      </c>
      <c r="D115" s="180" t="s">
        <v>233</v>
      </c>
      <c r="E115" s="181">
        <v>1</v>
      </c>
      <c r="F115" s="182"/>
      <c r="G115" s="183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0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116</v>
      </c>
      <c r="T115" s="157" t="s">
        <v>145</v>
      </c>
      <c r="U115" s="157">
        <v>0</v>
      </c>
      <c r="V115" s="157">
        <f>ROUND(E115*U115,2)</f>
        <v>0</v>
      </c>
      <c r="W115" s="157"/>
      <c r="X115" s="157" t="s">
        <v>234</v>
      </c>
      <c r="Y115" s="157" t="s">
        <v>118</v>
      </c>
      <c r="Z115" s="147"/>
      <c r="AA115" s="147"/>
      <c r="AB115" s="147"/>
      <c r="AC115" s="147"/>
      <c r="AD115" s="147"/>
      <c r="AE115" s="147"/>
      <c r="AF115" s="147"/>
      <c r="AG115" s="147" t="s">
        <v>238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8">
        <v>44</v>
      </c>
      <c r="B116" s="179" t="s">
        <v>239</v>
      </c>
      <c r="C116" s="187" t="s">
        <v>240</v>
      </c>
      <c r="D116" s="180" t="s">
        <v>233</v>
      </c>
      <c r="E116" s="181">
        <v>1</v>
      </c>
      <c r="F116" s="182"/>
      <c r="G116" s="183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7"/>
      <c r="S116" s="157" t="s">
        <v>116</v>
      </c>
      <c r="T116" s="157" t="s">
        <v>145</v>
      </c>
      <c r="U116" s="157">
        <v>0</v>
      </c>
      <c r="V116" s="157">
        <f>ROUND(E116*U116,2)</f>
        <v>0</v>
      </c>
      <c r="W116" s="157"/>
      <c r="X116" s="157" t="s">
        <v>234</v>
      </c>
      <c r="Y116" s="157" t="s">
        <v>118</v>
      </c>
      <c r="Z116" s="147"/>
      <c r="AA116" s="147"/>
      <c r="AB116" s="147"/>
      <c r="AC116" s="147"/>
      <c r="AD116" s="147"/>
      <c r="AE116" s="147"/>
      <c r="AF116" s="147"/>
      <c r="AG116" s="147" t="s">
        <v>238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" outlineLevel="1" x14ac:dyDescent="0.25">
      <c r="A117" s="172">
        <v>45</v>
      </c>
      <c r="B117" s="173" t="s">
        <v>241</v>
      </c>
      <c r="C117" s="185" t="s">
        <v>242</v>
      </c>
      <c r="D117" s="174" t="s">
        <v>233</v>
      </c>
      <c r="E117" s="175">
        <v>1</v>
      </c>
      <c r="F117" s="176"/>
      <c r="G117" s="177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116</v>
      </c>
      <c r="T117" s="157" t="s">
        <v>145</v>
      </c>
      <c r="U117" s="157">
        <v>0</v>
      </c>
      <c r="V117" s="157">
        <f>ROUND(E117*U117,2)</f>
        <v>0</v>
      </c>
      <c r="W117" s="157"/>
      <c r="X117" s="157" t="s">
        <v>234</v>
      </c>
      <c r="Y117" s="157" t="s">
        <v>118</v>
      </c>
      <c r="Z117" s="147"/>
      <c r="AA117" s="147"/>
      <c r="AB117" s="147"/>
      <c r="AC117" s="147"/>
      <c r="AD117" s="147"/>
      <c r="AE117" s="147"/>
      <c r="AF117" s="147"/>
      <c r="AG117" s="147" t="s">
        <v>238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3"/>
      <c r="B118" s="4"/>
      <c r="C118" s="18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v>12</v>
      </c>
      <c r="AF118">
        <v>21</v>
      </c>
      <c r="AG118" t="s">
        <v>97</v>
      </c>
    </row>
    <row r="119" spans="1:60" ht="13" x14ac:dyDescent="0.25">
      <c r="A119" s="150"/>
      <c r="B119" s="151" t="s">
        <v>31</v>
      </c>
      <c r="C119" s="190"/>
      <c r="D119" s="152"/>
      <c r="E119" s="153"/>
      <c r="F119" s="153"/>
      <c r="G119" s="171">
        <f>G8+G13+G28+G59+G66+G68+G80+G91+G101+G109+G112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f>SUMIF(L7:L117,AE118,G7:G117)</f>
        <v>0</v>
      </c>
      <c r="AF119">
        <f>SUMIF(L7:L117,AF118,G7:G117)</f>
        <v>0</v>
      </c>
      <c r="AG119" t="s">
        <v>246</v>
      </c>
    </row>
    <row r="120" spans="1:60" x14ac:dyDescent="0.25">
      <c r="A120" s="3"/>
      <c r="B120" s="4"/>
      <c r="C120" s="189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5">
      <c r="A121" s="3"/>
      <c r="B121" s="4"/>
      <c r="C121" s="189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255" t="s">
        <v>247</v>
      </c>
      <c r="B122" s="255"/>
      <c r="C122" s="256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257"/>
      <c r="B123" s="258"/>
      <c r="C123" s="259"/>
      <c r="D123" s="258"/>
      <c r="E123" s="258"/>
      <c r="F123" s="258"/>
      <c r="G123" s="26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G123" t="s">
        <v>248</v>
      </c>
    </row>
    <row r="124" spans="1:60" x14ac:dyDescent="0.25">
      <c r="A124" s="261"/>
      <c r="B124" s="262"/>
      <c r="C124" s="263"/>
      <c r="D124" s="262"/>
      <c r="E124" s="262"/>
      <c r="F124" s="262"/>
      <c r="G124" s="26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261"/>
      <c r="B125" s="262"/>
      <c r="C125" s="263"/>
      <c r="D125" s="262"/>
      <c r="E125" s="262"/>
      <c r="F125" s="262"/>
      <c r="G125" s="26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261"/>
      <c r="B126" s="262"/>
      <c r="C126" s="263"/>
      <c r="D126" s="262"/>
      <c r="E126" s="262"/>
      <c r="F126" s="262"/>
      <c r="G126" s="26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65"/>
      <c r="B127" s="266"/>
      <c r="C127" s="267"/>
      <c r="D127" s="266"/>
      <c r="E127" s="266"/>
      <c r="F127" s="266"/>
      <c r="G127" s="26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3"/>
      <c r="B128" s="4"/>
      <c r="C128" s="189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3:33" x14ac:dyDescent="0.25">
      <c r="C129" s="191"/>
      <c r="D129" s="10"/>
      <c r="AG129" t="s">
        <v>249</v>
      </c>
    </row>
    <row r="130" spans="3:33" x14ac:dyDescent="0.25">
      <c r="D130" s="10"/>
    </row>
    <row r="131" spans="3:33" x14ac:dyDescent="0.25">
      <c r="D131" s="10"/>
    </row>
    <row r="132" spans="3:33" x14ac:dyDescent="0.25">
      <c r="D132" s="10"/>
    </row>
    <row r="133" spans="3:33" x14ac:dyDescent="0.25">
      <c r="D133" s="10"/>
    </row>
    <row r="134" spans="3:33" x14ac:dyDescent="0.25">
      <c r="D134" s="10"/>
    </row>
    <row r="135" spans="3:33" x14ac:dyDescent="0.25">
      <c r="D135" s="10"/>
    </row>
    <row r="136" spans="3:33" x14ac:dyDescent="0.25">
      <c r="D136" s="10"/>
    </row>
    <row r="137" spans="3:33" x14ac:dyDescent="0.25">
      <c r="D137" s="10"/>
    </row>
    <row r="138" spans="3:33" x14ac:dyDescent="0.25">
      <c r="D138" s="10"/>
    </row>
    <row r="139" spans="3:33" x14ac:dyDescent="0.25">
      <c r="D139" s="10"/>
    </row>
    <row r="140" spans="3:33" x14ac:dyDescent="0.25">
      <c r="D140" s="10"/>
    </row>
    <row r="141" spans="3:33" x14ac:dyDescent="0.25">
      <c r="D141" s="10"/>
    </row>
    <row r="142" spans="3:33" x14ac:dyDescent="0.25">
      <c r="D142" s="10"/>
    </row>
    <row r="143" spans="3:33" x14ac:dyDescent="0.25">
      <c r="D143" s="10"/>
    </row>
    <row r="144" spans="3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PHLsPzpCG7cqiHHdTg0eYrenBPqGdWammZlUuePxE/lI/Ag/0f8MBg950CdJUJoq3gfQq/QSnfXQYkJTth72g==" saltValue="6VIcTFw6D8OB+bipUmcJtA==" spinCount="100000" sheet="1" formatRows="0"/>
  <mergeCells count="6">
    <mergeCell ref="A123:G127"/>
    <mergeCell ref="A1:G1"/>
    <mergeCell ref="C2:G2"/>
    <mergeCell ref="C3:G3"/>
    <mergeCell ref="C4:G4"/>
    <mergeCell ref="A122:C1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4F68B-5DC2-4F94-ABBF-E4DF9616118F}"/>
</file>

<file path=customXml/itemProps2.xml><?xml version="1.0" encoding="utf-8"?>
<ds:datastoreItem xmlns:ds="http://schemas.openxmlformats.org/officeDocument/2006/customXml" ds:itemID="{75BFD7C7-697E-4D6F-BEBD-60514299C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501-01 300 Pol</vt:lpstr>
      <vt:lpstr>501-01 500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'501-01 300 Pol'!Názvy_tisku</vt:lpstr>
      <vt:lpstr>'501-01 500 Pol'!Názvy_tisku</vt:lpstr>
      <vt:lpstr>oadresa</vt:lpstr>
      <vt:lpstr>Stavba!Objednatel</vt:lpstr>
      <vt:lpstr>Stavba!Objekt</vt:lpstr>
      <vt:lpstr>'501-01 300 Pol'!Oblast_tisku</vt:lpstr>
      <vt:lpstr>'501-01 500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Ondřej Kozubík</cp:lastModifiedBy>
  <cp:lastPrinted>2019-03-19T12:27:02Z</cp:lastPrinted>
  <dcterms:created xsi:type="dcterms:W3CDTF">2009-04-08T07:15:50Z</dcterms:created>
  <dcterms:modified xsi:type="dcterms:W3CDTF">2024-04-15T13:11:00Z</dcterms:modified>
</cp:coreProperties>
</file>