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vbiol\OneDrive\WORK\Ateliér Velehradský\1471 - UKB hala\rozpočet\250331 - revize VZ\"/>
    </mc:Choice>
  </mc:AlternateContent>
  <bookViews>
    <workbookView xWindow="0" yWindow="0" windowWidth="0" windowHeight="0"/>
  </bookViews>
  <sheets>
    <sheet name="Rekapitulace stavby" sheetId="1" r:id="rId1"/>
    <sheet name="SO 00-1 - Příprava území ..." sheetId="2" r:id="rId2"/>
    <sheet name="SO 02 - Venkovní sportovi..." sheetId="3" r:id="rId3"/>
    <sheet name="SO 03.1 - Oplocení" sheetId="4" r:id="rId4"/>
    <sheet name="SO 03.2 - Přístřešek" sheetId="5" r:id="rId5"/>
    <sheet name="SO 03.3 - Mobiliář" sheetId="6" r:id="rId6"/>
    <sheet name="SO 03.4 - Přemostění kana..." sheetId="7" r:id="rId7"/>
    <sheet name="SO 04 - Jižní a západní o..." sheetId="8" r:id="rId8"/>
    <sheet name="SO 05.1 - Zpevněné plochy" sheetId="9" r:id="rId9"/>
    <sheet name="SO 05.2 - Sadové úpravy" sheetId="10" r:id="rId10"/>
    <sheet name="IO12 - Areálové rozvody NN" sheetId="11" r:id="rId11"/>
    <sheet name="IO13 - Areálové osvětlení" sheetId="12" r:id="rId12"/>
    <sheet name="VRN - Vedlejší rozpočtové..." sheetId="13" r:id="rId13"/>
    <sheet name="Seznam figur" sheetId="14" r:id="rId14"/>
    <sheet name="Pokyny pro vyplnění" sheetId="15" r:id="rId15"/>
  </sheets>
  <definedNames>
    <definedName name="_xlnm.Print_Area" localSheetId="0">'Rekapitulace stavby'!$D$4:$AO$36,'Rekapitulace stavby'!$C$42:$AQ$67</definedName>
    <definedName name="_xlnm.Print_Titles" localSheetId="0">'Rekapitulace stavby'!$52:$52</definedName>
    <definedName name="_xlnm._FilterDatabase" localSheetId="1" hidden="1">'SO 00-1 - Příprava území ...'!$C$82:$K$145</definedName>
    <definedName name="_xlnm.Print_Area" localSheetId="1">'SO 00-1 - Příprava území ...'!$C$4:$J$39,'SO 00-1 - Příprava území ...'!$C$45:$J$64,'SO 00-1 - Příprava území ...'!$C$70:$K$145</definedName>
    <definedName name="_xlnm.Print_Titles" localSheetId="1">'SO 00-1 - Příprava území ...'!$82:$82</definedName>
    <definedName name="_xlnm._FilterDatabase" localSheetId="2" hidden="1">'SO 02 - Venkovní sportovi...'!$C$89:$K$512</definedName>
    <definedName name="_xlnm.Print_Area" localSheetId="2">'SO 02 - Venkovní sportovi...'!$C$4:$J$39,'SO 02 - Venkovní sportovi...'!$C$45:$J$71,'SO 02 - Venkovní sportovi...'!$C$77:$K$512</definedName>
    <definedName name="_xlnm.Print_Titles" localSheetId="2">'SO 02 - Venkovní sportovi...'!$89:$89</definedName>
    <definedName name="_xlnm._FilterDatabase" localSheetId="3" hidden="1">'SO 03.1 - Oplocení'!$C$84:$K$178</definedName>
    <definedName name="_xlnm.Print_Area" localSheetId="3">'SO 03.1 - Oplocení'!$C$4:$J$39,'SO 03.1 - Oplocení'!$C$45:$J$66,'SO 03.1 - Oplocení'!$C$72:$K$178</definedName>
    <definedName name="_xlnm.Print_Titles" localSheetId="3">'SO 03.1 - Oplocení'!$84:$84</definedName>
    <definedName name="_xlnm._FilterDatabase" localSheetId="4" hidden="1">'SO 03.2 - Přístřešek'!$C$86:$K$144</definedName>
    <definedName name="_xlnm.Print_Area" localSheetId="4">'SO 03.2 - Přístřešek'!$C$4:$J$39,'SO 03.2 - Přístřešek'!$C$45:$J$68,'SO 03.2 - Přístřešek'!$C$74:$K$144</definedName>
    <definedName name="_xlnm.Print_Titles" localSheetId="4">'SO 03.2 - Přístřešek'!$86:$86</definedName>
    <definedName name="_xlnm._FilterDatabase" localSheetId="5" hidden="1">'SO 03.3 - Mobiliář'!$C$84:$K$147</definedName>
    <definedName name="_xlnm.Print_Area" localSheetId="5">'SO 03.3 - Mobiliář'!$C$4:$J$39,'SO 03.3 - Mobiliář'!$C$45:$J$66,'SO 03.3 - Mobiliář'!$C$72:$K$147</definedName>
    <definedName name="_xlnm.Print_Titles" localSheetId="5">'SO 03.3 - Mobiliář'!$84:$84</definedName>
    <definedName name="_xlnm._FilterDatabase" localSheetId="6" hidden="1">'SO 03.4 - Přemostění kana...'!$C$83:$K$123</definedName>
    <definedName name="_xlnm.Print_Area" localSheetId="6">'SO 03.4 - Přemostění kana...'!$C$4:$J$39,'SO 03.4 - Přemostění kana...'!$C$45:$J$65,'SO 03.4 - Přemostění kana...'!$C$71:$K$123</definedName>
    <definedName name="_xlnm.Print_Titles" localSheetId="6">'SO 03.4 - Přemostění kana...'!$83:$83</definedName>
    <definedName name="_xlnm._FilterDatabase" localSheetId="7" hidden="1">'SO 04 - Jižní a západní o...'!$C$84:$K$228</definedName>
    <definedName name="_xlnm.Print_Area" localSheetId="7">'SO 04 - Jižní a západní o...'!$C$4:$J$39,'SO 04 - Jižní a západní o...'!$C$45:$J$66,'SO 04 - Jižní a západní o...'!$C$72:$K$228</definedName>
    <definedName name="_xlnm.Print_Titles" localSheetId="7">'SO 04 - Jižní a západní o...'!$84:$84</definedName>
    <definedName name="_xlnm._FilterDatabase" localSheetId="8" hidden="1">'SO 05.1 - Zpevněné plochy'!$C$87:$K$190</definedName>
    <definedName name="_xlnm.Print_Area" localSheetId="8">'SO 05.1 - Zpevněné plochy'!$C$4:$J$39,'SO 05.1 - Zpevněné plochy'!$C$45:$J$69,'SO 05.1 - Zpevněné plochy'!$C$75:$K$190</definedName>
    <definedName name="_xlnm.Print_Titles" localSheetId="8">'SO 05.1 - Zpevněné plochy'!$87:$87</definedName>
    <definedName name="_xlnm._FilterDatabase" localSheetId="9" hidden="1">'SO 05.2 - Sadové úpravy'!$C$83:$K$367</definedName>
    <definedName name="_xlnm.Print_Area" localSheetId="9">'SO 05.2 - Sadové úpravy'!$C$4:$J$39,'SO 05.2 - Sadové úpravy'!$C$45:$J$65,'SO 05.2 - Sadové úpravy'!$C$71:$K$367</definedName>
    <definedName name="_xlnm.Print_Titles" localSheetId="9">'SO 05.2 - Sadové úpravy'!$83:$83</definedName>
    <definedName name="_xlnm._FilterDatabase" localSheetId="10" hidden="1">'IO12 - Areálové rozvody NN'!$C$92:$K$232</definedName>
    <definedName name="_xlnm.Print_Area" localSheetId="10">'IO12 - Areálové rozvody NN'!$C$4:$J$39,'IO12 - Areálové rozvody NN'!$C$45:$J$74,'IO12 - Areálové rozvody NN'!$C$80:$K$232</definedName>
    <definedName name="_xlnm.Print_Titles" localSheetId="10">'IO12 - Areálové rozvody NN'!$92:$92</definedName>
    <definedName name="_xlnm._FilterDatabase" localSheetId="11" hidden="1">'IO13 - Areálové osvětlení'!$C$93:$K$235</definedName>
    <definedName name="_xlnm.Print_Area" localSheetId="11">'IO13 - Areálové osvětlení'!$C$4:$J$39,'IO13 - Areálové osvětlení'!$C$45:$J$75,'IO13 - Areálové osvětlení'!$C$81:$K$235</definedName>
    <definedName name="_xlnm.Print_Titles" localSheetId="11">'IO13 - Areálové osvětlení'!$93:$93</definedName>
    <definedName name="_xlnm._FilterDatabase" localSheetId="12" hidden="1">'VRN - Vedlejší rozpočtové...'!$C$80:$K$205</definedName>
    <definedName name="_xlnm.Print_Area" localSheetId="12">'VRN - Vedlejší rozpočtové...'!$C$4:$J$39,'VRN - Vedlejší rozpočtové...'!$C$45:$J$62,'VRN - Vedlejší rozpočtové...'!$C$68:$K$205</definedName>
    <definedName name="_xlnm.Print_Titles" localSheetId="12">'VRN - Vedlejší rozpočtové...'!$80:$80</definedName>
    <definedName name="_xlnm.Print_Area" localSheetId="13">'Seznam figur'!$C$4:$G$349</definedName>
    <definedName name="_xlnm.Print_Titles" localSheetId="13">'Seznam figur'!$9:$9</definedName>
    <definedName name="_xlnm.Print_Area" localSheetId="14">'Pokyny pro vyplnění'!$B$2:$K$71,'Pokyny pro vyplnění'!$B$74:$K$118,'Pokyny pro vyplnění'!$B$121:$K$161,'Pokyny pro vyplnění'!$B$164:$K$219</definedName>
  </definedNames>
  <calcPr/>
</workbook>
</file>

<file path=xl/calcChain.xml><?xml version="1.0" encoding="utf-8"?>
<calcChain xmlns="http://schemas.openxmlformats.org/spreadsheetml/2006/main">
  <c i="14" l="1" r="D7"/>
  <c i="13" r="J37"/>
  <c r="J36"/>
  <c i="1" r="AY66"/>
  <c i="13" r="J35"/>
  <c i="1" r="AX66"/>
  <c i="13" r="BI205"/>
  <c r="BH205"/>
  <c r="BG205"/>
  <c r="BF205"/>
  <c r="T205"/>
  <c r="R205"/>
  <c r="P205"/>
  <c r="BI204"/>
  <c r="BH204"/>
  <c r="BG204"/>
  <c r="BF204"/>
  <c r="T204"/>
  <c r="R204"/>
  <c r="P204"/>
  <c r="BI202"/>
  <c r="BH202"/>
  <c r="BG202"/>
  <c r="BF202"/>
  <c r="T202"/>
  <c r="R202"/>
  <c r="P202"/>
  <c r="BI200"/>
  <c r="BH200"/>
  <c r="BG200"/>
  <c r="BF200"/>
  <c r="T200"/>
  <c r="R200"/>
  <c r="P200"/>
  <c r="BI198"/>
  <c r="BH198"/>
  <c r="BG198"/>
  <c r="BF198"/>
  <c r="T198"/>
  <c r="R198"/>
  <c r="P198"/>
  <c r="BI197"/>
  <c r="BH197"/>
  <c r="BG197"/>
  <c r="BF197"/>
  <c r="T197"/>
  <c r="R197"/>
  <c r="P197"/>
  <c r="BI195"/>
  <c r="BH195"/>
  <c r="BG195"/>
  <c r="BF195"/>
  <c r="T195"/>
  <c r="R195"/>
  <c r="P195"/>
  <c r="BI193"/>
  <c r="BH193"/>
  <c r="BG193"/>
  <c r="BF193"/>
  <c r="T193"/>
  <c r="R193"/>
  <c r="P193"/>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BI83"/>
  <c r="BH83"/>
  <c r="BG83"/>
  <c r="BF83"/>
  <c r="T83"/>
  <c r="R83"/>
  <c r="P83"/>
  <c r="J77"/>
  <c r="F77"/>
  <c r="F75"/>
  <c r="E73"/>
  <c r="J54"/>
  <c r="F54"/>
  <c r="F52"/>
  <c r="E50"/>
  <c r="J24"/>
  <c r="E24"/>
  <c r="J78"/>
  <c r="J23"/>
  <c r="J18"/>
  <c r="E18"/>
  <c r="F78"/>
  <c r="J17"/>
  <c r="J12"/>
  <c r="J52"/>
  <c r="E7"/>
  <c r="E71"/>
  <c i="12" r="J37"/>
  <c r="J36"/>
  <c i="1" r="AY65"/>
  <c i="12" r="J35"/>
  <c i="1" r="AX65"/>
  <c i="12" r="BI234"/>
  <c r="BH234"/>
  <c r="BG234"/>
  <c r="BF234"/>
  <c r="T234"/>
  <c r="T233"/>
  <c r="R234"/>
  <c r="R233"/>
  <c r="P234"/>
  <c r="P233"/>
  <c r="BI231"/>
  <c r="BH231"/>
  <c r="BG231"/>
  <c r="BF231"/>
  <c r="T231"/>
  <c r="T230"/>
  <c r="R231"/>
  <c r="R230"/>
  <c r="P231"/>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T219"/>
  <c r="R220"/>
  <c r="R219"/>
  <c r="P220"/>
  <c r="P219"/>
  <c r="BI217"/>
  <c r="BH217"/>
  <c r="BG217"/>
  <c r="BF217"/>
  <c r="T217"/>
  <c r="T216"/>
  <c r="R217"/>
  <c r="R216"/>
  <c r="P217"/>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09"/>
  <c r="BH209"/>
  <c r="BG209"/>
  <c r="BF209"/>
  <c r="T209"/>
  <c r="R209"/>
  <c r="P209"/>
  <c r="BI207"/>
  <c r="BH207"/>
  <c r="BG207"/>
  <c r="BF207"/>
  <c r="T207"/>
  <c r="R207"/>
  <c r="P207"/>
  <c r="BI206"/>
  <c r="BH206"/>
  <c r="BG206"/>
  <c r="BF206"/>
  <c r="T206"/>
  <c r="R206"/>
  <c r="P206"/>
  <c r="BI203"/>
  <c r="BH203"/>
  <c r="BG203"/>
  <c r="BF203"/>
  <c r="T203"/>
  <c r="R203"/>
  <c r="P203"/>
  <c r="BI202"/>
  <c r="BH202"/>
  <c r="BG202"/>
  <c r="BF202"/>
  <c r="T202"/>
  <c r="R202"/>
  <c r="P202"/>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90"/>
  <c r="BH190"/>
  <c r="BG190"/>
  <c r="BF190"/>
  <c r="T190"/>
  <c r="R190"/>
  <c r="P190"/>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60"/>
  <c r="BH160"/>
  <c r="BG160"/>
  <c r="BF160"/>
  <c r="T160"/>
  <c r="R160"/>
  <c r="P160"/>
  <c r="BI158"/>
  <c r="BH158"/>
  <c r="BG158"/>
  <c r="BF158"/>
  <c r="T158"/>
  <c r="R158"/>
  <c r="P158"/>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49"/>
  <c r="BH149"/>
  <c r="BG149"/>
  <c r="BF149"/>
  <c r="T149"/>
  <c r="R149"/>
  <c r="P149"/>
  <c r="BI148"/>
  <c r="BH148"/>
  <c r="BG148"/>
  <c r="BF148"/>
  <c r="T148"/>
  <c r="R148"/>
  <c r="P148"/>
  <c r="BI146"/>
  <c r="BH146"/>
  <c r="BG146"/>
  <c r="BF146"/>
  <c r="T146"/>
  <c r="R146"/>
  <c r="P146"/>
  <c r="BI144"/>
  <c r="BH144"/>
  <c r="BG144"/>
  <c r="BF144"/>
  <c r="T144"/>
  <c r="R144"/>
  <c r="P144"/>
  <c r="BI142"/>
  <c r="BH142"/>
  <c r="BG142"/>
  <c r="BF142"/>
  <c r="T142"/>
  <c r="R142"/>
  <c r="P142"/>
  <c r="BI141"/>
  <c r="BH141"/>
  <c r="BG141"/>
  <c r="BF141"/>
  <c r="T141"/>
  <c r="R141"/>
  <c r="P141"/>
  <c r="BI139"/>
  <c r="BH139"/>
  <c r="BG139"/>
  <c r="BF139"/>
  <c r="T139"/>
  <c r="R139"/>
  <c r="P139"/>
  <c r="BI138"/>
  <c r="BH138"/>
  <c r="BG138"/>
  <c r="BF138"/>
  <c r="T138"/>
  <c r="R138"/>
  <c r="P138"/>
  <c r="BI136"/>
  <c r="BH136"/>
  <c r="BG136"/>
  <c r="BF136"/>
  <c r="T136"/>
  <c r="R136"/>
  <c r="P136"/>
  <c r="BI134"/>
  <c r="BH134"/>
  <c r="BG134"/>
  <c r="BF134"/>
  <c r="T134"/>
  <c r="R134"/>
  <c r="P134"/>
  <c r="BI132"/>
  <c r="BH132"/>
  <c r="BG132"/>
  <c r="BF132"/>
  <c r="T132"/>
  <c r="R132"/>
  <c r="P132"/>
  <c r="BI131"/>
  <c r="BH131"/>
  <c r="BG131"/>
  <c r="BF131"/>
  <c r="T131"/>
  <c r="R131"/>
  <c r="P131"/>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3"/>
  <c r="BH123"/>
  <c r="BG123"/>
  <c r="BF123"/>
  <c r="T123"/>
  <c r="R123"/>
  <c r="P123"/>
  <c r="BI122"/>
  <c r="BH122"/>
  <c r="BG122"/>
  <c r="BF122"/>
  <c r="T122"/>
  <c r="R122"/>
  <c r="P122"/>
  <c r="BI121"/>
  <c r="BH121"/>
  <c r="BG121"/>
  <c r="BF121"/>
  <c r="T121"/>
  <c r="R121"/>
  <c r="P121"/>
  <c r="BI120"/>
  <c r="BH120"/>
  <c r="BG120"/>
  <c r="BF120"/>
  <c r="T120"/>
  <c r="R120"/>
  <c r="P120"/>
  <c r="BI118"/>
  <c r="BH118"/>
  <c r="BG118"/>
  <c r="BF118"/>
  <c r="T118"/>
  <c r="R118"/>
  <c r="P118"/>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5"/>
  <c r="BH105"/>
  <c r="BG105"/>
  <c r="BF105"/>
  <c r="T105"/>
  <c r="R105"/>
  <c r="P105"/>
  <c r="BI103"/>
  <c r="BH103"/>
  <c r="BG103"/>
  <c r="BF103"/>
  <c r="T103"/>
  <c r="R103"/>
  <c r="P103"/>
  <c r="BI102"/>
  <c r="BH102"/>
  <c r="BG102"/>
  <c r="BF102"/>
  <c r="T102"/>
  <c r="R102"/>
  <c r="P102"/>
  <c r="BI101"/>
  <c r="BH101"/>
  <c r="BG101"/>
  <c r="BF101"/>
  <c r="T101"/>
  <c r="R101"/>
  <c r="P101"/>
  <c r="BI97"/>
  <c r="BH97"/>
  <c r="BG97"/>
  <c r="BF97"/>
  <c r="T97"/>
  <c r="T96"/>
  <c r="T95"/>
  <c r="R97"/>
  <c r="R96"/>
  <c r="R95"/>
  <c r="P97"/>
  <c r="P96"/>
  <c r="P95"/>
  <c r="J91"/>
  <c r="J90"/>
  <c r="F90"/>
  <c r="F88"/>
  <c r="E86"/>
  <c r="J55"/>
  <c r="J54"/>
  <c r="F54"/>
  <c r="F52"/>
  <c r="E50"/>
  <c r="J18"/>
  <c r="E18"/>
  <c r="F55"/>
  <c r="J17"/>
  <c r="J12"/>
  <c r="J88"/>
  <c r="E7"/>
  <c r="E84"/>
  <c i="11" r="J37"/>
  <c r="J36"/>
  <c i="1" r="AY64"/>
  <c i="11" r="J35"/>
  <c i="1" r="AX64"/>
  <c i="11" r="BI231"/>
  <c r="BH231"/>
  <c r="BG231"/>
  <c r="BF231"/>
  <c r="T231"/>
  <c r="T230"/>
  <c r="R231"/>
  <c r="R230"/>
  <c r="P231"/>
  <c r="P230"/>
  <c r="BI228"/>
  <c r="BH228"/>
  <c r="BG228"/>
  <c r="BF228"/>
  <c r="T228"/>
  <c r="T227"/>
  <c r="R228"/>
  <c r="R227"/>
  <c r="P228"/>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T216"/>
  <c r="R217"/>
  <c r="R216"/>
  <c r="P217"/>
  <c r="P216"/>
  <c r="BI214"/>
  <c r="BH214"/>
  <c r="BG214"/>
  <c r="BF214"/>
  <c r="T214"/>
  <c r="T213"/>
  <c r="R214"/>
  <c r="R213"/>
  <c r="P214"/>
  <c r="P213"/>
  <c r="BI212"/>
  <c r="BH212"/>
  <c r="BG212"/>
  <c r="BF212"/>
  <c r="T212"/>
  <c r="R212"/>
  <c r="P212"/>
  <c r="BI211"/>
  <c r="BH211"/>
  <c r="BG211"/>
  <c r="BF211"/>
  <c r="T211"/>
  <c r="R211"/>
  <c r="P211"/>
  <c r="BI210"/>
  <c r="BH210"/>
  <c r="BG210"/>
  <c r="BF210"/>
  <c r="T210"/>
  <c r="R210"/>
  <c r="P210"/>
  <c r="BI209"/>
  <c r="BH209"/>
  <c r="BG209"/>
  <c r="BF209"/>
  <c r="T209"/>
  <c r="R209"/>
  <c r="P209"/>
  <c r="BI207"/>
  <c r="BH207"/>
  <c r="BG207"/>
  <c r="BF207"/>
  <c r="T207"/>
  <c r="R207"/>
  <c r="P207"/>
  <c r="BI205"/>
  <c r="BH205"/>
  <c r="BG205"/>
  <c r="BF205"/>
  <c r="T205"/>
  <c r="R205"/>
  <c r="P205"/>
  <c r="BI204"/>
  <c r="BH204"/>
  <c r="BG204"/>
  <c r="BF204"/>
  <c r="T204"/>
  <c r="R204"/>
  <c r="P204"/>
  <c r="BI201"/>
  <c r="BH201"/>
  <c r="BG201"/>
  <c r="BF201"/>
  <c r="T201"/>
  <c r="R201"/>
  <c r="P201"/>
  <c r="BI200"/>
  <c r="BH200"/>
  <c r="BG200"/>
  <c r="BF200"/>
  <c r="T200"/>
  <c r="R200"/>
  <c r="P200"/>
  <c r="BI199"/>
  <c r="BH199"/>
  <c r="BG199"/>
  <c r="BF199"/>
  <c r="T199"/>
  <c r="R199"/>
  <c r="P199"/>
  <c r="BI197"/>
  <c r="BH197"/>
  <c r="BG197"/>
  <c r="BF197"/>
  <c r="T197"/>
  <c r="R197"/>
  <c r="P197"/>
  <c r="BI194"/>
  <c r="BH194"/>
  <c r="BG194"/>
  <c r="BF194"/>
  <c r="T194"/>
  <c r="R194"/>
  <c r="P194"/>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8"/>
  <c r="BH178"/>
  <c r="BG178"/>
  <c r="BF178"/>
  <c r="T178"/>
  <c r="R178"/>
  <c r="P178"/>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8"/>
  <c r="BH148"/>
  <c r="BG148"/>
  <c r="BF148"/>
  <c r="T148"/>
  <c r="R148"/>
  <c r="P148"/>
  <c r="BI146"/>
  <c r="BH146"/>
  <c r="BG146"/>
  <c r="BF146"/>
  <c r="T146"/>
  <c r="R146"/>
  <c r="P146"/>
  <c r="BI144"/>
  <c r="BH144"/>
  <c r="BG144"/>
  <c r="BF144"/>
  <c r="T144"/>
  <c r="R144"/>
  <c r="P144"/>
  <c r="BI143"/>
  <c r="BH143"/>
  <c r="BG143"/>
  <c r="BF143"/>
  <c r="T143"/>
  <c r="R143"/>
  <c r="P143"/>
  <c r="BI141"/>
  <c r="BH141"/>
  <c r="BG141"/>
  <c r="BF141"/>
  <c r="T141"/>
  <c r="R141"/>
  <c r="P141"/>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2"/>
  <c r="BH132"/>
  <c r="BG132"/>
  <c r="BF132"/>
  <c r="T132"/>
  <c r="R132"/>
  <c r="P132"/>
  <c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19"/>
  <c r="BH119"/>
  <c r="BG119"/>
  <c r="BF119"/>
  <c r="T119"/>
  <c r="R119"/>
  <c r="P119"/>
  <c r="BI118"/>
  <c r="BH118"/>
  <c r="BG118"/>
  <c r="BF118"/>
  <c r="T118"/>
  <c r="R118"/>
  <c r="P118"/>
  <c r="BI117"/>
  <c r="BH117"/>
  <c r="BG117"/>
  <c r="BF117"/>
  <c r="T117"/>
  <c r="R117"/>
  <c r="P117"/>
  <c r="BI116"/>
  <c r="BH116"/>
  <c r="BG116"/>
  <c r="BF116"/>
  <c r="T116"/>
  <c r="R116"/>
  <c r="P116"/>
  <c r="BI114"/>
  <c r="BH114"/>
  <c r="BG114"/>
  <c r="BF114"/>
  <c r="T114"/>
  <c r="R114"/>
  <c r="P114"/>
  <c r="BI113"/>
  <c r="BH113"/>
  <c r="BG113"/>
  <c r="BF113"/>
  <c r="T113"/>
  <c r="R113"/>
  <c r="P113"/>
  <c r="BI111"/>
  <c r="BH111"/>
  <c r="BG111"/>
  <c r="BF111"/>
  <c r="T111"/>
  <c r="R111"/>
  <c r="P111"/>
  <c r="BI109"/>
  <c r="BH109"/>
  <c r="BG109"/>
  <c r="BF109"/>
  <c r="T109"/>
  <c r="R109"/>
  <c r="P109"/>
  <c r="BI106"/>
  <c r="BH106"/>
  <c r="BG106"/>
  <c r="BF106"/>
  <c r="T106"/>
  <c r="R106"/>
  <c r="P106"/>
  <c r="BI105"/>
  <c r="BH105"/>
  <c r="BG105"/>
  <c r="BF105"/>
  <c r="T105"/>
  <c r="R105"/>
  <c r="P105"/>
  <c r="BI103"/>
  <c r="BH103"/>
  <c r="BG103"/>
  <c r="BF103"/>
  <c r="T103"/>
  <c r="R103"/>
  <c r="P103"/>
  <c r="BI101"/>
  <c r="BH101"/>
  <c r="BG101"/>
  <c r="BF101"/>
  <c r="T101"/>
  <c r="R101"/>
  <c r="P101"/>
  <c r="BI100"/>
  <c r="BH100"/>
  <c r="BG100"/>
  <c r="BF100"/>
  <c r="T100"/>
  <c r="R100"/>
  <c r="P100"/>
  <c r="BI99"/>
  <c r="BH99"/>
  <c r="BG99"/>
  <c r="BF99"/>
  <c r="T99"/>
  <c r="R99"/>
  <c r="P99"/>
  <c r="BI96"/>
  <c r="BH96"/>
  <c r="BG96"/>
  <c r="BF96"/>
  <c r="T96"/>
  <c r="T95"/>
  <c r="R96"/>
  <c r="R95"/>
  <c r="P96"/>
  <c r="P95"/>
  <c r="J90"/>
  <c r="J89"/>
  <c r="F89"/>
  <c r="F87"/>
  <c r="E85"/>
  <c r="J55"/>
  <c r="J54"/>
  <c r="F54"/>
  <c r="F52"/>
  <c r="E50"/>
  <c r="J18"/>
  <c r="E18"/>
  <c r="F90"/>
  <c r="J17"/>
  <c r="J12"/>
  <c r="J87"/>
  <c r="E7"/>
  <c r="E83"/>
  <c i="10" r="J37"/>
  <c r="J36"/>
  <c i="1" r="AY63"/>
  <c i="10" r="J35"/>
  <c i="1" r="AX63"/>
  <c i="10" r="BI366"/>
  <c r="BH366"/>
  <c r="BG366"/>
  <c r="BF366"/>
  <c r="T366"/>
  <c r="R366"/>
  <c r="P366"/>
  <c r="BI364"/>
  <c r="BH364"/>
  <c r="BG364"/>
  <c r="BF364"/>
  <c r="T364"/>
  <c r="R364"/>
  <c r="P364"/>
  <c r="BI359"/>
  <c r="BH359"/>
  <c r="BG359"/>
  <c r="BF359"/>
  <c r="T359"/>
  <c r="R359"/>
  <c r="P359"/>
  <c r="BI354"/>
  <c r="BH354"/>
  <c r="BG354"/>
  <c r="BF354"/>
  <c r="T354"/>
  <c r="R354"/>
  <c r="P354"/>
  <c r="BI349"/>
  <c r="BH349"/>
  <c r="BG349"/>
  <c r="BF349"/>
  <c r="T349"/>
  <c r="R349"/>
  <c r="P349"/>
  <c r="BI344"/>
  <c r="BH344"/>
  <c r="BG344"/>
  <c r="BF344"/>
  <c r="T344"/>
  <c r="R344"/>
  <c r="P344"/>
  <c r="BI342"/>
  <c r="BH342"/>
  <c r="BG342"/>
  <c r="BF342"/>
  <c r="T342"/>
  <c r="R342"/>
  <c r="P342"/>
  <c r="BI337"/>
  <c r="BH337"/>
  <c r="BG337"/>
  <c r="BF337"/>
  <c r="T337"/>
  <c r="R337"/>
  <c r="P337"/>
  <c r="BI332"/>
  <c r="BH332"/>
  <c r="BG332"/>
  <c r="BF332"/>
  <c r="T332"/>
  <c r="R332"/>
  <c r="P332"/>
  <c r="BI327"/>
  <c r="BH327"/>
  <c r="BG327"/>
  <c r="BF327"/>
  <c r="T327"/>
  <c r="R327"/>
  <c r="P327"/>
  <c r="BI322"/>
  <c r="BH322"/>
  <c r="BG322"/>
  <c r="BF322"/>
  <c r="T322"/>
  <c r="R322"/>
  <c r="P322"/>
  <c r="BI317"/>
  <c r="BH317"/>
  <c r="BG317"/>
  <c r="BF317"/>
  <c r="T317"/>
  <c r="R317"/>
  <c r="P317"/>
  <c r="BI312"/>
  <c r="BH312"/>
  <c r="BG312"/>
  <c r="BF312"/>
  <c r="T312"/>
  <c r="R312"/>
  <c r="P312"/>
  <c r="BI307"/>
  <c r="BH307"/>
  <c r="BG307"/>
  <c r="BF307"/>
  <c r="T307"/>
  <c r="R307"/>
  <c r="P307"/>
  <c r="BI305"/>
  <c r="BH305"/>
  <c r="BG305"/>
  <c r="BF305"/>
  <c r="T305"/>
  <c r="R305"/>
  <c r="P305"/>
  <c r="BI300"/>
  <c r="BH300"/>
  <c r="BG300"/>
  <c r="BF300"/>
  <c r="T300"/>
  <c r="R300"/>
  <c r="P300"/>
  <c r="BI297"/>
  <c r="BH297"/>
  <c r="BG297"/>
  <c r="BF297"/>
  <c r="T297"/>
  <c r="R297"/>
  <c r="P297"/>
  <c r="BI295"/>
  <c r="BH295"/>
  <c r="BG295"/>
  <c r="BF295"/>
  <c r="T295"/>
  <c r="R295"/>
  <c r="P295"/>
  <c r="BI290"/>
  <c r="BH290"/>
  <c r="BG290"/>
  <c r="BF290"/>
  <c r="T290"/>
  <c r="R290"/>
  <c r="P290"/>
  <c r="BI282"/>
  <c r="BH282"/>
  <c r="BG282"/>
  <c r="BF282"/>
  <c r="T282"/>
  <c r="R282"/>
  <c r="P282"/>
  <c r="BI273"/>
  <c r="BH273"/>
  <c r="BG273"/>
  <c r="BF273"/>
  <c r="T273"/>
  <c r="R273"/>
  <c r="P273"/>
  <c r="BI269"/>
  <c r="BH269"/>
  <c r="BG269"/>
  <c r="BF269"/>
  <c r="T269"/>
  <c r="R269"/>
  <c r="P269"/>
  <c r="BI266"/>
  <c r="BH266"/>
  <c r="BG266"/>
  <c r="BF266"/>
  <c r="T266"/>
  <c r="R266"/>
  <c r="P266"/>
  <c r="BI263"/>
  <c r="BH263"/>
  <c r="BG263"/>
  <c r="BF263"/>
  <c r="T263"/>
  <c r="R263"/>
  <c r="P263"/>
  <c r="BI260"/>
  <c r="BH260"/>
  <c r="BG260"/>
  <c r="BF260"/>
  <c r="T260"/>
  <c r="R260"/>
  <c r="P260"/>
  <c r="BI257"/>
  <c r="BH257"/>
  <c r="BG257"/>
  <c r="BF257"/>
  <c r="T257"/>
  <c r="R257"/>
  <c r="P257"/>
  <c r="BI254"/>
  <c r="BH254"/>
  <c r="BG254"/>
  <c r="BF254"/>
  <c r="T254"/>
  <c r="R254"/>
  <c r="P254"/>
  <c r="BI251"/>
  <c r="BH251"/>
  <c r="BG251"/>
  <c r="BF251"/>
  <c r="T251"/>
  <c r="R251"/>
  <c r="P251"/>
  <c r="BI248"/>
  <c r="BH248"/>
  <c r="BG248"/>
  <c r="BF248"/>
  <c r="T248"/>
  <c r="R248"/>
  <c r="P248"/>
  <c r="BI245"/>
  <c r="BH245"/>
  <c r="BG245"/>
  <c r="BF245"/>
  <c r="T245"/>
  <c r="R245"/>
  <c r="P245"/>
  <c r="BI242"/>
  <c r="BH242"/>
  <c r="BG242"/>
  <c r="BF242"/>
  <c r="T242"/>
  <c r="R242"/>
  <c r="P242"/>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3"/>
  <c r="BH223"/>
  <c r="BG223"/>
  <c r="BF223"/>
  <c r="T223"/>
  <c r="R223"/>
  <c r="P223"/>
  <c r="BI215"/>
  <c r="BH215"/>
  <c r="BG215"/>
  <c r="BF215"/>
  <c r="T215"/>
  <c r="R215"/>
  <c r="P215"/>
  <c r="BI210"/>
  <c r="BH210"/>
  <c r="BG210"/>
  <c r="BF210"/>
  <c r="T210"/>
  <c r="R210"/>
  <c r="P210"/>
  <c r="BI207"/>
  <c r="BH207"/>
  <c r="BG207"/>
  <c r="BF207"/>
  <c r="T207"/>
  <c r="R207"/>
  <c r="P207"/>
  <c r="BI202"/>
  <c r="BH202"/>
  <c r="BG202"/>
  <c r="BF202"/>
  <c r="T202"/>
  <c r="R202"/>
  <c r="P202"/>
  <c r="BI198"/>
  <c r="BH198"/>
  <c r="BG198"/>
  <c r="BF198"/>
  <c r="T198"/>
  <c r="R198"/>
  <c r="P198"/>
  <c r="BI196"/>
  <c r="BH196"/>
  <c r="BG196"/>
  <c r="BF196"/>
  <c r="T196"/>
  <c r="R196"/>
  <c r="P196"/>
  <c r="BI189"/>
  <c r="BH189"/>
  <c r="BG189"/>
  <c r="BF189"/>
  <c r="T189"/>
  <c r="R189"/>
  <c r="P189"/>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1"/>
  <c r="BH181"/>
  <c r="BG181"/>
  <c r="BF181"/>
  <c r="T181"/>
  <c r="R181"/>
  <c r="P181"/>
  <c r="BI179"/>
  <c r="BH179"/>
  <c r="BG179"/>
  <c r="BF179"/>
  <c r="T179"/>
  <c r="R179"/>
  <c r="P179"/>
  <c r="BI176"/>
  <c r="BH176"/>
  <c r="BG176"/>
  <c r="BF176"/>
  <c r="T176"/>
  <c r="R176"/>
  <c r="P176"/>
  <c r="BI171"/>
  <c r="BH171"/>
  <c r="BG171"/>
  <c r="BF171"/>
  <c r="T171"/>
  <c r="R171"/>
  <c r="P171"/>
  <c r="BI169"/>
  <c r="BH169"/>
  <c r="BG169"/>
  <c r="BF169"/>
  <c r="T169"/>
  <c r="R169"/>
  <c r="P169"/>
  <c r="BI167"/>
  <c r="BH167"/>
  <c r="BG167"/>
  <c r="BF167"/>
  <c r="T167"/>
  <c r="R167"/>
  <c r="P167"/>
  <c r="BI165"/>
  <c r="BH165"/>
  <c r="BG165"/>
  <c r="BF165"/>
  <c r="T165"/>
  <c r="R165"/>
  <c r="P165"/>
  <c r="BI161"/>
  <c r="BH161"/>
  <c r="BG161"/>
  <c r="BF161"/>
  <c r="T161"/>
  <c r="R161"/>
  <c r="P161"/>
  <c r="BI159"/>
  <c r="BH159"/>
  <c r="BG159"/>
  <c r="BF159"/>
  <c r="T159"/>
  <c r="R159"/>
  <c r="P159"/>
  <c r="BI158"/>
  <c r="BH158"/>
  <c r="BG158"/>
  <c r="BF158"/>
  <c r="T158"/>
  <c r="R158"/>
  <c r="P158"/>
  <c r="BI156"/>
  <c r="BH156"/>
  <c r="BG156"/>
  <c r="BF156"/>
  <c r="T156"/>
  <c r="R156"/>
  <c r="P156"/>
  <c r="BI154"/>
  <c r="BH154"/>
  <c r="BG154"/>
  <c r="BF154"/>
  <c r="T154"/>
  <c r="R154"/>
  <c r="P154"/>
  <c r="BI148"/>
  <c r="BH148"/>
  <c r="BG148"/>
  <c r="BF148"/>
  <c r="T148"/>
  <c r="R148"/>
  <c r="P148"/>
  <c r="BI146"/>
  <c r="BH146"/>
  <c r="BG146"/>
  <c r="BF146"/>
  <c r="T146"/>
  <c r="R146"/>
  <c r="P146"/>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6"/>
  <c r="BH126"/>
  <c r="BG126"/>
  <c r="BF126"/>
  <c r="T126"/>
  <c r="R126"/>
  <c r="P126"/>
  <c r="BI119"/>
  <c r="BH119"/>
  <c r="BG119"/>
  <c r="BF119"/>
  <c r="T119"/>
  <c r="R119"/>
  <c r="P119"/>
  <c r="BI111"/>
  <c r="BH111"/>
  <c r="BG111"/>
  <c r="BF111"/>
  <c r="T111"/>
  <c r="R111"/>
  <c r="P111"/>
  <c r="BI108"/>
  <c r="BH108"/>
  <c r="BG108"/>
  <c r="BF108"/>
  <c r="T108"/>
  <c r="R108"/>
  <c r="P108"/>
  <c r="BI105"/>
  <c r="BH105"/>
  <c r="BG105"/>
  <c r="BF105"/>
  <c r="T105"/>
  <c r="R105"/>
  <c r="P105"/>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J80"/>
  <c r="F80"/>
  <c r="F78"/>
  <c r="E76"/>
  <c r="J54"/>
  <c r="F54"/>
  <c r="F52"/>
  <c r="E50"/>
  <c r="J24"/>
  <c r="E24"/>
  <c r="J81"/>
  <c r="J23"/>
  <c r="J18"/>
  <c r="E18"/>
  <c r="F55"/>
  <c r="J17"/>
  <c r="J12"/>
  <c r="J52"/>
  <c r="E7"/>
  <c r="E74"/>
  <c i="9" r="J37"/>
  <c r="J36"/>
  <c i="1" r="AY62"/>
  <c i="9" r="J35"/>
  <c i="1" r="AX62"/>
  <c i="9" r="BI190"/>
  <c r="BH190"/>
  <c r="BG190"/>
  <c r="BF190"/>
  <c r="T190"/>
  <c r="T189"/>
  <c r="T188"/>
  <c r="R190"/>
  <c r="R189"/>
  <c r="R188"/>
  <c r="P190"/>
  <c r="P189"/>
  <c r="P188"/>
  <c r="BI186"/>
  <c r="BH186"/>
  <c r="BG186"/>
  <c r="BF186"/>
  <c r="T186"/>
  <c r="T185"/>
  <c r="R186"/>
  <c r="R185"/>
  <c r="P186"/>
  <c r="P185"/>
  <c r="BI184"/>
  <c r="BH184"/>
  <c r="BG184"/>
  <c r="BF184"/>
  <c r="T184"/>
  <c r="R184"/>
  <c r="P184"/>
  <c r="BI182"/>
  <c r="BH182"/>
  <c r="BG182"/>
  <c r="BF182"/>
  <c r="T182"/>
  <c r="R182"/>
  <c r="P182"/>
  <c r="BI181"/>
  <c r="BH181"/>
  <c r="BG181"/>
  <c r="BF181"/>
  <c r="T181"/>
  <c r="R181"/>
  <c r="P181"/>
  <c r="BI180"/>
  <c r="BH180"/>
  <c r="BG180"/>
  <c r="BF180"/>
  <c r="T180"/>
  <c r="R180"/>
  <c r="P180"/>
  <c r="BI179"/>
  <c r="BH179"/>
  <c r="BG179"/>
  <c r="BF179"/>
  <c r="T179"/>
  <c r="R179"/>
  <c r="P179"/>
  <c r="BI174"/>
  <c r="BH174"/>
  <c r="BG174"/>
  <c r="BF174"/>
  <c r="T174"/>
  <c r="R174"/>
  <c r="P174"/>
  <c r="BI173"/>
  <c r="BH173"/>
  <c r="BG173"/>
  <c r="BF173"/>
  <c r="T173"/>
  <c r="R173"/>
  <c r="P173"/>
  <c r="BI171"/>
  <c r="BH171"/>
  <c r="BG171"/>
  <c r="BF171"/>
  <c r="T171"/>
  <c r="R171"/>
  <c r="P171"/>
  <c r="BI170"/>
  <c r="BH170"/>
  <c r="BG170"/>
  <c r="BF170"/>
  <c r="T170"/>
  <c r="R170"/>
  <c r="P170"/>
  <c r="BI168"/>
  <c r="BH168"/>
  <c r="BG168"/>
  <c r="BF168"/>
  <c r="T168"/>
  <c r="R168"/>
  <c r="P168"/>
  <c r="BI165"/>
  <c r="BH165"/>
  <c r="BG165"/>
  <c r="BF165"/>
  <c r="T165"/>
  <c r="R165"/>
  <c r="P165"/>
  <c r="BI159"/>
  <c r="BH159"/>
  <c r="BG159"/>
  <c r="BF159"/>
  <c r="T159"/>
  <c r="R159"/>
  <c r="P159"/>
  <c r="BI156"/>
  <c r="BH156"/>
  <c r="BG156"/>
  <c r="BF156"/>
  <c r="T156"/>
  <c r="R156"/>
  <c r="P156"/>
  <c r="BI149"/>
  <c r="BH149"/>
  <c r="BG149"/>
  <c r="BF149"/>
  <c r="T149"/>
  <c r="R149"/>
  <c r="P149"/>
  <c r="BI147"/>
  <c r="BH147"/>
  <c r="BG147"/>
  <c r="BF147"/>
  <c r="T147"/>
  <c r="R147"/>
  <c r="P147"/>
  <c r="BI141"/>
  <c r="BH141"/>
  <c r="BG141"/>
  <c r="BF141"/>
  <c r="T141"/>
  <c r="R141"/>
  <c r="P141"/>
  <c r="BI136"/>
  <c r="BH136"/>
  <c r="BG136"/>
  <c r="BF136"/>
  <c r="T136"/>
  <c r="R136"/>
  <c r="P136"/>
  <c r="BI134"/>
  <c r="BH134"/>
  <c r="BG134"/>
  <c r="BF134"/>
  <c r="T134"/>
  <c r="R134"/>
  <c r="P134"/>
  <c r="BI127"/>
  <c r="BH127"/>
  <c r="BG127"/>
  <c r="BF127"/>
  <c r="T127"/>
  <c r="R127"/>
  <c r="P127"/>
  <c r="BI122"/>
  <c r="BH122"/>
  <c r="BG122"/>
  <c r="BF122"/>
  <c r="T122"/>
  <c r="R122"/>
  <c r="P122"/>
  <c r="BI120"/>
  <c r="BH120"/>
  <c r="BG120"/>
  <c r="BF120"/>
  <c r="T120"/>
  <c r="R120"/>
  <c r="P120"/>
  <c r="BI113"/>
  <c r="BH113"/>
  <c r="BG113"/>
  <c r="BF113"/>
  <c r="T113"/>
  <c r="R113"/>
  <c r="P113"/>
  <c r="BI110"/>
  <c r="BH110"/>
  <c r="BG110"/>
  <c r="BF110"/>
  <c r="T110"/>
  <c r="R110"/>
  <c r="P110"/>
  <c r="BI105"/>
  <c r="BH105"/>
  <c r="BG105"/>
  <c r="BF105"/>
  <c r="T105"/>
  <c r="R105"/>
  <c r="P105"/>
  <c r="BI102"/>
  <c r="BH102"/>
  <c r="BG102"/>
  <c r="BF102"/>
  <c r="T102"/>
  <c r="R102"/>
  <c r="P102"/>
  <c r="BI97"/>
  <c r="BH97"/>
  <c r="BG97"/>
  <c r="BF97"/>
  <c r="T97"/>
  <c r="R97"/>
  <c r="P97"/>
  <c r="BI91"/>
  <c r="BH91"/>
  <c r="BG91"/>
  <c r="BF91"/>
  <c r="T91"/>
  <c r="R91"/>
  <c r="P91"/>
  <c r="J85"/>
  <c r="J84"/>
  <c r="F84"/>
  <c r="F82"/>
  <c r="E80"/>
  <c r="J55"/>
  <c r="J54"/>
  <c r="F54"/>
  <c r="F52"/>
  <c r="E50"/>
  <c r="J18"/>
  <c r="E18"/>
  <c r="F55"/>
  <c r="J17"/>
  <c r="J12"/>
  <c r="J82"/>
  <c r="E7"/>
  <c r="E78"/>
  <c i="8" r="J37"/>
  <c r="J36"/>
  <c i="1" r="AY61"/>
  <c i="8" r="J35"/>
  <c i="1" r="AX61"/>
  <c i="8" r="BI227"/>
  <c r="BH227"/>
  <c r="BG227"/>
  <c r="BF227"/>
  <c r="T227"/>
  <c r="T226"/>
  <c r="R227"/>
  <c r="R226"/>
  <c r="P227"/>
  <c r="P226"/>
  <c r="BI225"/>
  <c r="BH225"/>
  <c r="BG225"/>
  <c r="BF225"/>
  <c r="T225"/>
  <c r="R225"/>
  <c r="P225"/>
  <c r="BI220"/>
  <c r="BH220"/>
  <c r="BG220"/>
  <c r="BF220"/>
  <c r="T220"/>
  <c r="R220"/>
  <c r="P220"/>
  <c r="BI214"/>
  <c r="BH214"/>
  <c r="BG214"/>
  <c r="BF214"/>
  <c r="T214"/>
  <c r="T213"/>
  <c r="R214"/>
  <c r="R213"/>
  <c r="P214"/>
  <c r="P213"/>
  <c r="BI208"/>
  <c r="BH208"/>
  <c r="BG208"/>
  <c r="BF208"/>
  <c r="T208"/>
  <c r="R208"/>
  <c r="P208"/>
  <c r="BI184"/>
  <c r="BH184"/>
  <c r="BG184"/>
  <c r="BF184"/>
  <c r="T184"/>
  <c r="R184"/>
  <c r="P184"/>
  <c r="BI182"/>
  <c r="BH182"/>
  <c r="BG182"/>
  <c r="BF182"/>
  <c r="T182"/>
  <c r="R182"/>
  <c r="P182"/>
  <c r="BI155"/>
  <c r="BH155"/>
  <c r="BG155"/>
  <c r="BF155"/>
  <c r="T155"/>
  <c r="R155"/>
  <c r="P155"/>
  <c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BI138"/>
  <c r="BH138"/>
  <c r="BG138"/>
  <c r="BF138"/>
  <c r="T138"/>
  <c r="R138"/>
  <c r="P138"/>
  <c r="BI132"/>
  <c r="BH132"/>
  <c r="BG132"/>
  <c r="BF132"/>
  <c r="T132"/>
  <c r="R132"/>
  <c r="P132"/>
  <c r="BI127"/>
  <c r="BH127"/>
  <c r="BG127"/>
  <c r="BF127"/>
  <c r="T127"/>
  <c r="R127"/>
  <c r="P127"/>
  <c r="BI125"/>
  <c r="BH125"/>
  <c r="BG125"/>
  <c r="BF125"/>
  <c r="T125"/>
  <c r="R125"/>
  <c r="P125"/>
  <c r="BI109"/>
  <c r="BH109"/>
  <c r="BG109"/>
  <c r="BF109"/>
  <c r="T109"/>
  <c r="R109"/>
  <c r="P109"/>
  <c r="BI98"/>
  <c r="BH98"/>
  <c r="BG98"/>
  <c r="BF98"/>
  <c r="T98"/>
  <c r="R98"/>
  <c r="P98"/>
  <c r="BI88"/>
  <c r="BH88"/>
  <c r="BG88"/>
  <c r="BF88"/>
  <c r="T88"/>
  <c r="R88"/>
  <c r="P88"/>
  <c r="J82"/>
  <c r="J81"/>
  <c r="F81"/>
  <c r="F79"/>
  <c r="E77"/>
  <c r="J55"/>
  <c r="J54"/>
  <c r="F54"/>
  <c r="F52"/>
  <c r="E50"/>
  <c r="J18"/>
  <c r="E18"/>
  <c r="F55"/>
  <c r="J17"/>
  <c r="J12"/>
  <c r="J52"/>
  <c r="E7"/>
  <c r="E75"/>
  <c i="7" r="J37"/>
  <c r="J36"/>
  <c i="1" r="AY60"/>
  <c i="7" r="J35"/>
  <c i="1" r="AX60"/>
  <c i="7" r="BI122"/>
  <c r="BH122"/>
  <c r="BG122"/>
  <c r="BF122"/>
  <c r="T122"/>
  <c r="T121"/>
  <c r="R122"/>
  <c r="R121"/>
  <c r="P122"/>
  <c r="P121"/>
  <c r="BI120"/>
  <c r="BH120"/>
  <c r="BG120"/>
  <c r="BF120"/>
  <c r="T120"/>
  <c r="R120"/>
  <c r="P120"/>
  <c r="BI118"/>
  <c r="BH118"/>
  <c r="BG118"/>
  <c r="BF118"/>
  <c r="T118"/>
  <c r="R118"/>
  <c r="P118"/>
  <c r="BI112"/>
  <c r="BH112"/>
  <c r="BG112"/>
  <c r="BF112"/>
  <c r="T112"/>
  <c r="R112"/>
  <c r="P112"/>
  <c r="BI110"/>
  <c r="BH110"/>
  <c r="BG110"/>
  <c r="BF110"/>
  <c r="T110"/>
  <c r="R110"/>
  <c r="P110"/>
  <c r="BI105"/>
  <c r="BH105"/>
  <c r="BG105"/>
  <c r="BF105"/>
  <c r="T105"/>
  <c r="R105"/>
  <c r="P105"/>
  <c r="BI100"/>
  <c r="BH100"/>
  <c r="BG100"/>
  <c r="BF100"/>
  <c r="T100"/>
  <c r="R100"/>
  <c r="P100"/>
  <c r="BI96"/>
  <c r="BH96"/>
  <c r="BG96"/>
  <c r="BF96"/>
  <c r="T96"/>
  <c r="R96"/>
  <c r="P96"/>
  <c r="BI93"/>
  <c r="BH93"/>
  <c r="BG93"/>
  <c r="BF93"/>
  <c r="T93"/>
  <c r="R93"/>
  <c r="P93"/>
  <c r="BI87"/>
  <c r="BH87"/>
  <c r="BG87"/>
  <c r="BF87"/>
  <c r="T87"/>
  <c r="R87"/>
  <c r="P87"/>
  <c r="J81"/>
  <c r="J80"/>
  <c r="F80"/>
  <c r="F78"/>
  <c r="E76"/>
  <c r="J55"/>
  <c r="J54"/>
  <c r="F54"/>
  <c r="F52"/>
  <c r="E50"/>
  <c r="J18"/>
  <c r="E18"/>
  <c r="F81"/>
  <c r="J17"/>
  <c r="J12"/>
  <c r="J78"/>
  <c r="E7"/>
  <c r="E74"/>
  <c i="6" r="J37"/>
  <c r="J36"/>
  <c i="1" r="AY59"/>
  <c i="6" r="J35"/>
  <c i="1" r="AX59"/>
  <c i="6"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2"/>
  <c r="BH132"/>
  <c r="BG132"/>
  <c r="BF132"/>
  <c r="T132"/>
  <c r="T131"/>
  <c r="R132"/>
  <c r="R131"/>
  <c r="P132"/>
  <c r="P131"/>
  <c r="BI129"/>
  <c r="BH129"/>
  <c r="BG129"/>
  <c r="BF129"/>
  <c r="T129"/>
  <c r="R129"/>
  <c r="P129"/>
  <c r="BI127"/>
  <c r="BH127"/>
  <c r="BG127"/>
  <c r="BF127"/>
  <c r="T127"/>
  <c r="R127"/>
  <c r="P127"/>
  <c r="BI116"/>
  <c r="BH116"/>
  <c r="BG116"/>
  <c r="BF116"/>
  <c r="T116"/>
  <c r="R116"/>
  <c r="P116"/>
  <c r="BI113"/>
  <c r="BH113"/>
  <c r="BG113"/>
  <c r="BF113"/>
  <c r="T113"/>
  <c r="R113"/>
  <c r="P113"/>
  <c r="BI111"/>
  <c r="BH111"/>
  <c r="BG111"/>
  <c r="BF111"/>
  <c r="T111"/>
  <c r="R111"/>
  <c r="P111"/>
  <c r="BI103"/>
  <c r="BH103"/>
  <c r="BG103"/>
  <c r="BF103"/>
  <c r="T103"/>
  <c r="R103"/>
  <c r="P103"/>
  <c r="BI98"/>
  <c r="BH98"/>
  <c r="BG98"/>
  <c r="BF98"/>
  <c r="T98"/>
  <c r="R98"/>
  <c r="P98"/>
  <c r="BI88"/>
  <c r="BH88"/>
  <c r="BG88"/>
  <c r="BF88"/>
  <c r="T88"/>
  <c r="R88"/>
  <c r="P88"/>
  <c r="J82"/>
  <c r="J81"/>
  <c r="F81"/>
  <c r="F79"/>
  <c r="E77"/>
  <c r="J55"/>
  <c r="J54"/>
  <c r="F54"/>
  <c r="F52"/>
  <c r="E50"/>
  <c r="J18"/>
  <c r="E18"/>
  <c r="F55"/>
  <c r="J17"/>
  <c r="J12"/>
  <c r="J79"/>
  <c r="E7"/>
  <c r="E75"/>
  <c i="5" r="J37"/>
  <c r="J36"/>
  <c i="1" r="AY58"/>
  <c i="5" r="J35"/>
  <c i="1" r="AX58"/>
  <c i="5" r="BI144"/>
  <c r="BH144"/>
  <c r="BG144"/>
  <c r="BF144"/>
  <c r="T144"/>
  <c r="T143"/>
  <c r="T142"/>
  <c r="R144"/>
  <c r="R143"/>
  <c r="R142"/>
  <c r="P144"/>
  <c r="P143"/>
  <c r="P142"/>
  <c r="BI139"/>
  <c r="BH139"/>
  <c r="BG139"/>
  <c r="BF139"/>
  <c r="T139"/>
  <c r="R139"/>
  <c r="P139"/>
  <c r="BI136"/>
  <c r="BH136"/>
  <c r="BG136"/>
  <c r="BF136"/>
  <c r="T136"/>
  <c r="R136"/>
  <c r="P136"/>
  <c r="BI134"/>
  <c r="BH134"/>
  <c r="BG134"/>
  <c r="BF134"/>
  <c r="T134"/>
  <c r="R134"/>
  <c r="P134"/>
  <c r="BI128"/>
  <c r="BH128"/>
  <c r="BG128"/>
  <c r="BF128"/>
  <c r="T128"/>
  <c r="R128"/>
  <c r="P128"/>
  <c r="BI127"/>
  <c r="BH127"/>
  <c r="BG127"/>
  <c r="BF127"/>
  <c r="T127"/>
  <c r="R127"/>
  <c r="P127"/>
  <c r="BI122"/>
  <c r="BH122"/>
  <c r="BG122"/>
  <c r="BF122"/>
  <c r="T122"/>
  <c r="R122"/>
  <c r="P122"/>
  <c r="BI119"/>
  <c r="BH119"/>
  <c r="BG119"/>
  <c r="BF119"/>
  <c r="T119"/>
  <c r="R119"/>
  <c r="P119"/>
  <c r="BI114"/>
  <c r="BH114"/>
  <c r="BG114"/>
  <c r="BF114"/>
  <c r="T114"/>
  <c r="R114"/>
  <c r="P114"/>
  <c r="BI112"/>
  <c r="BH112"/>
  <c r="BG112"/>
  <c r="BF112"/>
  <c r="T112"/>
  <c r="R112"/>
  <c r="P112"/>
  <c r="BI110"/>
  <c r="BH110"/>
  <c r="BG110"/>
  <c r="BF110"/>
  <c r="T110"/>
  <c r="R110"/>
  <c r="P110"/>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5"/>
  <c r="BH95"/>
  <c r="BG95"/>
  <c r="BF95"/>
  <c r="T95"/>
  <c r="R95"/>
  <c r="P95"/>
  <c r="BI90"/>
  <c r="BH90"/>
  <c r="BG90"/>
  <c r="BF90"/>
  <c r="T90"/>
  <c r="R90"/>
  <c r="P90"/>
  <c r="J84"/>
  <c r="J83"/>
  <c r="F83"/>
  <c r="F81"/>
  <c r="E79"/>
  <c r="J55"/>
  <c r="J54"/>
  <c r="F54"/>
  <c r="F52"/>
  <c r="E50"/>
  <c r="J18"/>
  <c r="E18"/>
  <c r="F84"/>
  <c r="J17"/>
  <c r="J12"/>
  <c r="J81"/>
  <c r="E7"/>
  <c r="E48"/>
  <c i="4" r="J37"/>
  <c r="J36"/>
  <c i="1" r="AY57"/>
  <c i="4" r="J35"/>
  <c i="1" r="AX57"/>
  <c i="4" r="BI178"/>
  <c r="BH178"/>
  <c r="BG178"/>
  <c r="BF178"/>
  <c r="T178"/>
  <c r="R178"/>
  <c r="P178"/>
  <c r="BI177"/>
  <c r="BH177"/>
  <c r="BG177"/>
  <c r="BF177"/>
  <c r="T177"/>
  <c r="R177"/>
  <c r="P177"/>
  <c r="BI176"/>
  <c r="BH176"/>
  <c r="BG176"/>
  <c r="BF176"/>
  <c r="T176"/>
  <c r="R176"/>
  <c r="P176"/>
  <c r="BI172"/>
  <c r="BH172"/>
  <c r="BG172"/>
  <c r="BF172"/>
  <c r="T172"/>
  <c r="T171"/>
  <c r="R172"/>
  <c r="R171"/>
  <c r="P172"/>
  <c r="P171"/>
  <c r="BI170"/>
  <c r="BH170"/>
  <c r="BG170"/>
  <c r="BF170"/>
  <c r="T170"/>
  <c r="R170"/>
  <c r="P170"/>
  <c r="BI164"/>
  <c r="BH164"/>
  <c r="BG164"/>
  <c r="BF164"/>
  <c r="T164"/>
  <c r="R164"/>
  <c r="P164"/>
  <c r="BI157"/>
  <c r="BH157"/>
  <c r="BG157"/>
  <c r="BF157"/>
  <c r="T157"/>
  <c r="R157"/>
  <c r="P157"/>
  <c r="BI149"/>
  <c r="BH149"/>
  <c r="BG149"/>
  <c r="BF149"/>
  <c r="T149"/>
  <c r="R149"/>
  <c r="P149"/>
  <c r="BI148"/>
  <c r="BH148"/>
  <c r="BG148"/>
  <c r="BF148"/>
  <c r="T148"/>
  <c r="R148"/>
  <c r="P148"/>
  <c r="BI147"/>
  <c r="BH147"/>
  <c r="BG147"/>
  <c r="BF147"/>
  <c r="T147"/>
  <c r="R147"/>
  <c r="P147"/>
  <c r="BI146"/>
  <c r="BH146"/>
  <c r="BG146"/>
  <c r="BF146"/>
  <c r="T146"/>
  <c r="R146"/>
  <c r="P146"/>
  <c r="BI140"/>
  <c r="BH140"/>
  <c r="BG140"/>
  <c r="BF140"/>
  <c r="T140"/>
  <c r="R140"/>
  <c r="P140"/>
  <c r="BI135"/>
  <c r="BH135"/>
  <c r="BG135"/>
  <c r="BF135"/>
  <c r="T135"/>
  <c r="R135"/>
  <c r="P135"/>
  <c r="BI126"/>
  <c r="BH126"/>
  <c r="BG126"/>
  <c r="BF126"/>
  <c r="T126"/>
  <c r="R126"/>
  <c r="P126"/>
  <c r="BI121"/>
  <c r="BH121"/>
  <c r="BG121"/>
  <c r="BF121"/>
  <c r="T121"/>
  <c r="R121"/>
  <c r="P121"/>
  <c r="BI119"/>
  <c r="BH119"/>
  <c r="BG119"/>
  <c r="BF119"/>
  <c r="T119"/>
  <c r="R119"/>
  <c r="P119"/>
  <c r="BI118"/>
  <c r="BH118"/>
  <c r="BG118"/>
  <c r="BF118"/>
  <c r="T118"/>
  <c r="R118"/>
  <c r="P118"/>
  <c r="BI113"/>
  <c r="BH113"/>
  <c r="BG113"/>
  <c r="BF113"/>
  <c r="T113"/>
  <c r="R113"/>
  <c r="P113"/>
  <c r="BI112"/>
  <c r="BH112"/>
  <c r="BG112"/>
  <c r="BF112"/>
  <c r="T112"/>
  <c r="R112"/>
  <c r="P112"/>
  <c r="BI106"/>
  <c r="BH106"/>
  <c r="BG106"/>
  <c r="BF106"/>
  <c r="T106"/>
  <c r="R106"/>
  <c r="P106"/>
  <c r="BI105"/>
  <c r="BH105"/>
  <c r="BG105"/>
  <c r="BF105"/>
  <c r="T105"/>
  <c r="R105"/>
  <c r="P105"/>
  <c r="BI100"/>
  <c r="BH100"/>
  <c r="BG100"/>
  <c r="BF100"/>
  <c r="T100"/>
  <c r="R100"/>
  <c r="P100"/>
  <c r="BI96"/>
  <c r="BH96"/>
  <c r="BG96"/>
  <c r="BF96"/>
  <c r="T96"/>
  <c r="T87"/>
  <c r="R96"/>
  <c r="R87"/>
  <c r="P96"/>
  <c r="P87"/>
  <c r="BI88"/>
  <c r="BH88"/>
  <c r="BG88"/>
  <c r="BF88"/>
  <c r="T88"/>
  <c r="R88"/>
  <c r="P88"/>
  <c r="J82"/>
  <c r="J81"/>
  <c r="F81"/>
  <c r="F79"/>
  <c r="E77"/>
  <c r="J55"/>
  <c r="J54"/>
  <c r="F54"/>
  <c r="F52"/>
  <c r="E50"/>
  <c r="J18"/>
  <c r="E18"/>
  <c r="F82"/>
  <c r="J17"/>
  <c r="J12"/>
  <c r="J79"/>
  <c r="E7"/>
  <c r="E75"/>
  <c i="3" r="J37"/>
  <c r="J36"/>
  <c i="1" r="AY56"/>
  <c i="3" r="J35"/>
  <c i="1" r="AX56"/>
  <c i="3" r="BI482"/>
  <c r="BH482"/>
  <c r="BG482"/>
  <c r="BF482"/>
  <c r="T482"/>
  <c r="T481"/>
  <c r="R482"/>
  <c r="R481"/>
  <c r="P482"/>
  <c r="P481"/>
  <c r="BI480"/>
  <c r="BH480"/>
  <c r="BG480"/>
  <c r="BF480"/>
  <c r="T480"/>
  <c r="R480"/>
  <c r="P480"/>
  <c r="BI478"/>
  <c r="BH478"/>
  <c r="BG478"/>
  <c r="BF478"/>
  <c r="T478"/>
  <c r="R478"/>
  <c r="P478"/>
  <c r="BI477"/>
  <c r="BH477"/>
  <c r="BG477"/>
  <c r="BF477"/>
  <c r="T477"/>
  <c r="R477"/>
  <c r="P477"/>
  <c r="BI475"/>
  <c r="BH475"/>
  <c r="BG475"/>
  <c r="BF475"/>
  <c r="T475"/>
  <c r="R475"/>
  <c r="P475"/>
  <c r="BI474"/>
  <c r="BH474"/>
  <c r="BG474"/>
  <c r="BF474"/>
  <c r="T474"/>
  <c r="R474"/>
  <c r="P474"/>
  <c r="BI473"/>
  <c r="BH473"/>
  <c r="BG473"/>
  <c r="BF473"/>
  <c r="T473"/>
  <c r="R473"/>
  <c r="P473"/>
  <c r="BI472"/>
  <c r="BH472"/>
  <c r="BG472"/>
  <c r="BF472"/>
  <c r="T472"/>
  <c r="R472"/>
  <c r="P472"/>
  <c r="BI470"/>
  <c r="BH470"/>
  <c r="BG470"/>
  <c r="BF470"/>
  <c r="T470"/>
  <c r="T469"/>
  <c r="T468"/>
  <c r="R470"/>
  <c r="R469"/>
  <c r="R468"/>
  <c r="P470"/>
  <c r="P469"/>
  <c r="P468"/>
  <c r="BI466"/>
  <c r="BH466"/>
  <c r="BG466"/>
  <c r="BF466"/>
  <c r="T466"/>
  <c r="T465"/>
  <c r="R466"/>
  <c r="R465"/>
  <c r="P466"/>
  <c r="P465"/>
  <c r="BI464"/>
  <c r="BH464"/>
  <c r="BG464"/>
  <c r="BF464"/>
  <c r="T464"/>
  <c r="R464"/>
  <c r="P464"/>
  <c r="BI463"/>
  <c r="BH463"/>
  <c r="BG463"/>
  <c r="BF463"/>
  <c r="T463"/>
  <c r="R463"/>
  <c r="P463"/>
  <c r="BI462"/>
  <c r="BH462"/>
  <c r="BG462"/>
  <c r="BF462"/>
  <c r="T462"/>
  <c r="R462"/>
  <c r="P462"/>
  <c r="BI456"/>
  <c r="BH456"/>
  <c r="BG456"/>
  <c r="BF456"/>
  <c r="T456"/>
  <c r="R456"/>
  <c r="P456"/>
  <c r="BI455"/>
  <c r="BH455"/>
  <c r="BG455"/>
  <c r="BF455"/>
  <c r="T455"/>
  <c r="R455"/>
  <c r="P455"/>
  <c r="BI448"/>
  <c r="BH448"/>
  <c r="BG448"/>
  <c r="BF448"/>
  <c r="T448"/>
  <c r="R448"/>
  <c r="P448"/>
  <c r="BI444"/>
  <c r="BH444"/>
  <c r="BG444"/>
  <c r="BF444"/>
  <c r="T444"/>
  <c r="R444"/>
  <c r="P444"/>
  <c r="BI440"/>
  <c r="BH440"/>
  <c r="BG440"/>
  <c r="BF440"/>
  <c r="T440"/>
  <c r="R440"/>
  <c r="P440"/>
  <c r="BI438"/>
  <c r="BH438"/>
  <c r="BG438"/>
  <c r="BF438"/>
  <c r="T438"/>
  <c r="R438"/>
  <c r="P438"/>
  <c r="BI425"/>
  <c r="BH425"/>
  <c r="BG425"/>
  <c r="BF425"/>
  <c r="T425"/>
  <c r="R425"/>
  <c r="P425"/>
  <c r="BI417"/>
  <c r="BH417"/>
  <c r="BG417"/>
  <c r="BF417"/>
  <c r="T417"/>
  <c r="R417"/>
  <c r="P417"/>
  <c r="BI403"/>
  <c r="BH403"/>
  <c r="BG403"/>
  <c r="BF403"/>
  <c r="T403"/>
  <c r="R403"/>
  <c r="P403"/>
  <c r="BI389"/>
  <c r="BH389"/>
  <c r="BG389"/>
  <c r="BF389"/>
  <c r="T389"/>
  <c r="R389"/>
  <c r="P389"/>
  <c r="BI383"/>
  <c r="BH383"/>
  <c r="BG383"/>
  <c r="BF383"/>
  <c r="T383"/>
  <c r="R383"/>
  <c r="P383"/>
  <c r="BI381"/>
  <c r="BH381"/>
  <c r="BG381"/>
  <c r="BF381"/>
  <c r="T381"/>
  <c r="R381"/>
  <c r="P381"/>
  <c r="BI376"/>
  <c r="BH376"/>
  <c r="BG376"/>
  <c r="BF376"/>
  <c r="T376"/>
  <c r="R376"/>
  <c r="P376"/>
  <c r="BI374"/>
  <c r="BH374"/>
  <c r="BG374"/>
  <c r="BF374"/>
  <c r="T374"/>
  <c r="R374"/>
  <c r="P374"/>
  <c r="BI372"/>
  <c r="BH372"/>
  <c r="BG372"/>
  <c r="BF372"/>
  <c r="T372"/>
  <c r="R372"/>
  <c r="P372"/>
  <c r="BI367"/>
  <c r="BH367"/>
  <c r="BG367"/>
  <c r="BF367"/>
  <c r="T367"/>
  <c r="R367"/>
  <c r="P367"/>
  <c r="BI361"/>
  <c r="BH361"/>
  <c r="BG361"/>
  <c r="BF361"/>
  <c r="T361"/>
  <c r="R361"/>
  <c r="P361"/>
  <c r="BI357"/>
  <c r="BH357"/>
  <c r="BG357"/>
  <c r="BF357"/>
  <c r="T357"/>
  <c r="R357"/>
  <c r="P357"/>
  <c r="BI347"/>
  <c r="BH347"/>
  <c r="BG347"/>
  <c r="BF347"/>
  <c r="T347"/>
  <c r="R347"/>
  <c r="P347"/>
  <c r="BI342"/>
  <c r="BH342"/>
  <c r="BG342"/>
  <c r="BF342"/>
  <c r="T342"/>
  <c r="R342"/>
  <c r="P342"/>
  <c r="BI335"/>
  <c r="BH335"/>
  <c r="BG335"/>
  <c r="BF335"/>
  <c r="T335"/>
  <c r="R335"/>
  <c r="P335"/>
  <c r="BI326"/>
  <c r="BH326"/>
  <c r="BG326"/>
  <c r="BF326"/>
  <c r="T326"/>
  <c r="R326"/>
  <c r="P326"/>
  <c r="BI317"/>
  <c r="BH317"/>
  <c r="BG317"/>
  <c r="BF317"/>
  <c r="T317"/>
  <c r="R317"/>
  <c r="P317"/>
  <c r="BI312"/>
  <c r="BH312"/>
  <c r="BG312"/>
  <c r="BF312"/>
  <c r="T312"/>
  <c r="R312"/>
  <c r="P312"/>
  <c r="BI305"/>
  <c r="BH305"/>
  <c r="BG305"/>
  <c r="BF305"/>
  <c r="T305"/>
  <c r="R305"/>
  <c r="P305"/>
  <c r="BI297"/>
  <c r="BH297"/>
  <c r="BG297"/>
  <c r="BF297"/>
  <c r="T297"/>
  <c r="R297"/>
  <c r="P297"/>
  <c r="BI292"/>
  <c r="BH292"/>
  <c r="BG292"/>
  <c r="BF292"/>
  <c r="T292"/>
  <c r="R292"/>
  <c r="P292"/>
  <c r="BI283"/>
  <c r="BH283"/>
  <c r="BG283"/>
  <c r="BF283"/>
  <c r="T283"/>
  <c r="R283"/>
  <c r="P283"/>
  <c r="BI278"/>
  <c r="BH278"/>
  <c r="BG278"/>
  <c r="BF278"/>
  <c r="T278"/>
  <c r="R278"/>
  <c r="P278"/>
  <c r="BI268"/>
  <c r="BH268"/>
  <c r="BG268"/>
  <c r="BF268"/>
  <c r="T268"/>
  <c r="R268"/>
  <c r="P268"/>
  <c r="BI262"/>
  <c r="BH262"/>
  <c r="BG262"/>
  <c r="BF262"/>
  <c r="T262"/>
  <c r="R262"/>
  <c r="P262"/>
  <c r="BI256"/>
  <c r="BH256"/>
  <c r="BG256"/>
  <c r="BF256"/>
  <c r="T256"/>
  <c r="R256"/>
  <c r="P256"/>
  <c r="BI251"/>
  <c r="BH251"/>
  <c r="BG251"/>
  <c r="BF251"/>
  <c r="T251"/>
  <c r="R251"/>
  <c r="P251"/>
  <c r="BI245"/>
  <c r="BH245"/>
  <c r="BG245"/>
  <c r="BF245"/>
  <c r="T245"/>
  <c r="R245"/>
  <c r="P245"/>
  <c r="BI239"/>
  <c r="BH239"/>
  <c r="BG239"/>
  <c r="BF239"/>
  <c r="T239"/>
  <c r="R239"/>
  <c r="P239"/>
  <c r="BI233"/>
  <c r="BH233"/>
  <c r="BG233"/>
  <c r="BF233"/>
  <c r="T233"/>
  <c r="R233"/>
  <c r="P233"/>
  <c r="BI228"/>
  <c r="BH228"/>
  <c r="BG228"/>
  <c r="BF228"/>
  <c r="T228"/>
  <c r="R228"/>
  <c r="P228"/>
  <c r="BI222"/>
  <c r="BH222"/>
  <c r="BG222"/>
  <c r="BF222"/>
  <c r="T222"/>
  <c r="R222"/>
  <c r="P222"/>
  <c r="BI220"/>
  <c r="BH220"/>
  <c r="BG220"/>
  <c r="BF220"/>
  <c r="T220"/>
  <c r="R220"/>
  <c r="P220"/>
  <c r="BI214"/>
  <c r="BH214"/>
  <c r="BG214"/>
  <c r="BF214"/>
  <c r="T214"/>
  <c r="R214"/>
  <c r="P214"/>
  <c r="BI203"/>
  <c r="BH203"/>
  <c r="BG203"/>
  <c r="BF203"/>
  <c r="T203"/>
  <c r="R203"/>
  <c r="P203"/>
  <c r="BI198"/>
  <c r="BH198"/>
  <c r="BG198"/>
  <c r="BF198"/>
  <c r="T198"/>
  <c r="R198"/>
  <c r="P198"/>
  <c r="BI193"/>
  <c r="BH193"/>
  <c r="BG193"/>
  <c r="BF193"/>
  <c r="T193"/>
  <c r="R193"/>
  <c r="P193"/>
  <c r="BI191"/>
  <c r="BH191"/>
  <c r="BG191"/>
  <c r="BF191"/>
  <c r="T191"/>
  <c r="R191"/>
  <c r="P191"/>
  <c r="BI185"/>
  <c r="BH185"/>
  <c r="BG185"/>
  <c r="BF185"/>
  <c r="T185"/>
  <c r="R185"/>
  <c r="P185"/>
  <c r="BI178"/>
  <c r="BH178"/>
  <c r="BG178"/>
  <c r="BF178"/>
  <c r="T178"/>
  <c r="R178"/>
  <c r="P178"/>
  <c r="BI173"/>
  <c r="BH173"/>
  <c r="BG173"/>
  <c r="BF173"/>
  <c r="T173"/>
  <c r="R173"/>
  <c r="P173"/>
  <c r="BI171"/>
  <c r="BH171"/>
  <c r="BG171"/>
  <c r="BF171"/>
  <c r="T171"/>
  <c r="R171"/>
  <c r="P171"/>
  <c r="BI165"/>
  <c r="BH165"/>
  <c r="BG165"/>
  <c r="BF165"/>
  <c r="T165"/>
  <c r="R165"/>
  <c r="P165"/>
  <c r="BI158"/>
  <c r="BH158"/>
  <c r="BG158"/>
  <c r="BF158"/>
  <c r="T158"/>
  <c r="R158"/>
  <c r="P158"/>
  <c r="BI150"/>
  <c r="BH150"/>
  <c r="BG150"/>
  <c r="BF150"/>
  <c r="T150"/>
  <c r="R150"/>
  <c r="P150"/>
  <c r="BI147"/>
  <c r="BH147"/>
  <c r="BG147"/>
  <c r="BF147"/>
  <c r="T147"/>
  <c r="R147"/>
  <c r="P147"/>
  <c r="BI142"/>
  <c r="BH142"/>
  <c r="BG142"/>
  <c r="BF142"/>
  <c r="T142"/>
  <c r="R142"/>
  <c r="P142"/>
  <c r="BI133"/>
  <c r="BH133"/>
  <c r="BG133"/>
  <c r="BF133"/>
  <c r="T133"/>
  <c r="R133"/>
  <c r="P133"/>
  <c r="BI126"/>
  <c r="BH126"/>
  <c r="BG126"/>
  <c r="BF126"/>
  <c r="T126"/>
  <c r="R126"/>
  <c r="P126"/>
  <c r="BI121"/>
  <c r="BH121"/>
  <c r="BG121"/>
  <c r="BF121"/>
  <c r="T121"/>
  <c r="R121"/>
  <c r="P121"/>
  <c r="BI118"/>
  <c r="BH118"/>
  <c r="BG118"/>
  <c r="BF118"/>
  <c r="T118"/>
  <c r="R118"/>
  <c r="P118"/>
  <c r="BI112"/>
  <c r="BH112"/>
  <c r="BG112"/>
  <c r="BF112"/>
  <c r="T112"/>
  <c r="R112"/>
  <c r="P112"/>
  <c r="BI106"/>
  <c r="BH106"/>
  <c r="BG106"/>
  <c r="BF106"/>
  <c r="T106"/>
  <c r="R106"/>
  <c r="P106"/>
  <c r="BI100"/>
  <c r="BH100"/>
  <c r="BG100"/>
  <c r="BF100"/>
  <c r="T100"/>
  <c r="R100"/>
  <c r="P100"/>
  <c r="BI93"/>
  <c r="BH93"/>
  <c r="BG93"/>
  <c r="BF93"/>
  <c r="T93"/>
  <c r="R93"/>
  <c r="P93"/>
  <c r="J87"/>
  <c r="J86"/>
  <c r="F86"/>
  <c r="F84"/>
  <c r="E82"/>
  <c r="J55"/>
  <c r="J54"/>
  <c r="F54"/>
  <c r="F52"/>
  <c r="E50"/>
  <c r="J18"/>
  <c r="E18"/>
  <c r="F87"/>
  <c r="J17"/>
  <c r="J12"/>
  <c r="J84"/>
  <c r="E7"/>
  <c r="E80"/>
  <c i="2" r="J37"/>
  <c r="J36"/>
  <c i="1" r="AY55"/>
  <c i="2" r="J35"/>
  <c i="1" r="AX55"/>
  <c i="2" r="BI144"/>
  <c r="BH144"/>
  <c r="BG144"/>
  <c r="BF144"/>
  <c r="T144"/>
  <c r="T143"/>
  <c r="R144"/>
  <c r="R143"/>
  <c r="P144"/>
  <c r="P143"/>
  <c r="BI138"/>
  <c r="BH138"/>
  <c r="BG138"/>
  <c r="BF138"/>
  <c r="T138"/>
  <c r="R138"/>
  <c r="P138"/>
  <c r="BI133"/>
  <c r="BH133"/>
  <c r="BG133"/>
  <c r="BF133"/>
  <c r="T133"/>
  <c r="R133"/>
  <c r="P133"/>
  <c r="BI127"/>
  <c r="BH127"/>
  <c r="BG127"/>
  <c r="BF127"/>
  <c r="T127"/>
  <c r="R127"/>
  <c r="P127"/>
  <c r="BI123"/>
  <c r="BH123"/>
  <c r="BG123"/>
  <c r="BF123"/>
  <c r="T123"/>
  <c r="R123"/>
  <c r="P123"/>
  <c r="BI118"/>
  <c r="BH118"/>
  <c r="BG118"/>
  <c r="BF118"/>
  <c r="T118"/>
  <c r="R118"/>
  <c r="P118"/>
  <c r="BI115"/>
  <c r="BH115"/>
  <c r="BG115"/>
  <c r="BF115"/>
  <c r="T115"/>
  <c r="R115"/>
  <c r="P115"/>
  <c r="BI107"/>
  <c r="BH107"/>
  <c r="BG107"/>
  <c r="BF107"/>
  <c r="T107"/>
  <c r="R107"/>
  <c r="P107"/>
  <c r="BI102"/>
  <c r="BH102"/>
  <c r="BG102"/>
  <c r="BF102"/>
  <c r="T102"/>
  <c r="R102"/>
  <c r="P102"/>
  <c r="BI94"/>
  <c r="BH94"/>
  <c r="BG94"/>
  <c r="BF94"/>
  <c r="T94"/>
  <c r="R94"/>
  <c r="P94"/>
  <c r="BI86"/>
  <c r="BH86"/>
  <c r="BG86"/>
  <c r="BF86"/>
  <c r="T86"/>
  <c r="R86"/>
  <c r="P86"/>
  <c r="J80"/>
  <c r="J79"/>
  <c r="F79"/>
  <c r="F77"/>
  <c r="E75"/>
  <c r="J55"/>
  <c r="J54"/>
  <c r="F54"/>
  <c r="F52"/>
  <c r="E50"/>
  <c r="J18"/>
  <c r="E18"/>
  <c r="F80"/>
  <c r="J17"/>
  <c r="J12"/>
  <c r="J77"/>
  <c r="E7"/>
  <c r="E73"/>
  <c i="1" r="L50"/>
  <c r="AM50"/>
  <c r="AM49"/>
  <c r="L49"/>
  <c r="AM47"/>
  <c r="L47"/>
  <c r="L45"/>
  <c r="L44"/>
  <c i="3" r="BK326"/>
  <c r="J93"/>
  <c r="BK478"/>
  <c r="J474"/>
  <c i="4" r="BK157"/>
  <c r="BK126"/>
  <c i="5" r="BK110"/>
  <c i="7" r="J118"/>
  <c i="8" r="BK145"/>
  <c i="10" r="BK126"/>
  <c r="BK108"/>
  <c r="J87"/>
  <c i="11" r="J181"/>
  <c r="BK171"/>
  <c r="BK157"/>
  <c i="12" r="BK155"/>
  <c r="J139"/>
  <c r="J187"/>
  <c r="J152"/>
  <c i="13" r="J146"/>
  <c r="BK162"/>
  <c r="BK115"/>
  <c i="3" r="BK297"/>
  <c r="BK112"/>
  <c r="BK220"/>
  <c r="J417"/>
  <c r="BK245"/>
  <c i="4" r="BK140"/>
  <c i="5" r="BK102"/>
  <c i="6" r="J143"/>
  <c i="8" r="J208"/>
  <c i="9" r="J134"/>
  <c r="BK156"/>
  <c i="10" r="J327"/>
  <c r="BK233"/>
  <c i="11" r="BK148"/>
  <c r="J105"/>
  <c r="BK143"/>
  <c r="BK116"/>
  <c i="12" r="BK146"/>
  <c r="J144"/>
  <c r="BK102"/>
  <c r="J199"/>
  <c i="13" r="BK132"/>
  <c r="BK140"/>
  <c i="2" r="F35"/>
  <c i="5" r="J108"/>
  <c r="J90"/>
  <c i="7" r="BK105"/>
  <c i="8" r="J182"/>
  <c r="J109"/>
  <c i="9" r="BK181"/>
  <c i="10" r="BK273"/>
  <c r="BK235"/>
  <c i="11" r="J103"/>
  <c r="BK123"/>
  <c r="J167"/>
  <c r="J231"/>
  <c i="12" r="J154"/>
  <c r="BK134"/>
  <c r="J202"/>
  <c i="13" r="J138"/>
  <c r="J190"/>
  <c r="BK205"/>
  <c i="2" r="J123"/>
  <c i="3" r="BK233"/>
  <c r="J342"/>
  <c r="BK456"/>
  <c r="J326"/>
  <c i="4" r="J112"/>
  <c i="5" r="BK136"/>
  <c i="6" r="BK138"/>
  <c i="8" r="BK225"/>
  <c i="9" r="BK174"/>
  <c r="BK173"/>
  <c r="BK180"/>
  <c i="10" r="J161"/>
  <c r="BK317"/>
  <c r="J187"/>
  <c r="BK158"/>
  <c r="BK146"/>
  <c r="J126"/>
  <c r="BK87"/>
  <c r="BK237"/>
  <c r="BK165"/>
  <c r="J312"/>
  <c r="J196"/>
  <c r="J138"/>
  <c r="BK359"/>
  <c r="BK89"/>
  <c i="11" r="BK113"/>
  <c r="BK111"/>
  <c r="BK204"/>
  <c i="12" r="J148"/>
  <c r="BK153"/>
  <c r="BK103"/>
  <c i="13" r="BK193"/>
  <c r="BK192"/>
  <c r="BK121"/>
  <c r="BK170"/>
  <c i="4" r="BK113"/>
  <c i="6" r="BK103"/>
  <c i="7" r="J120"/>
  <c i="8" r="BK88"/>
  <c r="BK109"/>
  <c i="9" r="J179"/>
  <c i="10" r="BK132"/>
  <c r="J119"/>
  <c i="11" r="J178"/>
  <c r="BK177"/>
  <c r="BK139"/>
  <c r="BK151"/>
  <c i="12" r="J197"/>
  <c r="J156"/>
  <c r="J127"/>
  <c r="BK207"/>
  <c i="13" r="J184"/>
  <c r="BK126"/>
  <c i="2" r="J115"/>
  <c i="3" r="BK214"/>
  <c r="J357"/>
  <c r="BK185"/>
  <c i="12" r="J111"/>
  <c i="13" r="J99"/>
  <c i="2" r="J107"/>
  <c i="3" r="J463"/>
  <c r="BK106"/>
  <c r="BK121"/>
  <c i="4" r="J157"/>
  <c i="5" r="J99"/>
  <c i="8" r="BK98"/>
  <c r="BK138"/>
  <c i="9" r="J180"/>
  <c r="J174"/>
  <c i="10" r="J242"/>
  <c r="J235"/>
  <c i="11" r="J126"/>
  <c r="J128"/>
  <c r="J163"/>
  <c r="BK231"/>
  <c i="12" r="BK206"/>
  <c r="J191"/>
  <c r="J211"/>
  <c i="13" r="BK111"/>
  <c r="J164"/>
  <c i="3" r="J473"/>
  <c r="J133"/>
  <c r="J464"/>
  <c r="J121"/>
  <c r="J361"/>
  <c i="4" r="J146"/>
  <c r="J118"/>
  <c i="5" r="BK95"/>
  <c i="6" r="J113"/>
  <c i="7" r="BK120"/>
  <c i="8" r="J184"/>
  <c i="10" r="BK263"/>
  <c r="J307"/>
  <c i="11" r="BK197"/>
  <c r="BK121"/>
  <c r="J209"/>
  <c r="J122"/>
  <c i="12" r="J215"/>
  <c r="BK190"/>
  <c r="BK151"/>
  <c r="BK203"/>
  <c r="J179"/>
  <c r="BK169"/>
  <c i="13" r="BK195"/>
  <c r="BK87"/>
  <c r="J128"/>
  <c r="J130"/>
  <c i="2" r="F37"/>
  <c i="5" r="BK119"/>
  <c i="7" r="F37"/>
  <c i="11" r="J185"/>
  <c r="J148"/>
  <c r="J197"/>
  <c r="BK137"/>
  <c i="12" r="J185"/>
  <c r="BK171"/>
  <c i="13" r="BK186"/>
  <c r="J91"/>
  <c r="J103"/>
  <c i="2" r="BK102"/>
  <c i="3" r="BK335"/>
  <c r="BK118"/>
  <c r="J376"/>
  <c r="BK133"/>
  <c i="4" r="J148"/>
  <c r="BK149"/>
  <c i="5" r="BK99"/>
  <c i="6" r="BK140"/>
  <c i="7" r="J93"/>
  <c i="8" r="BK127"/>
  <c i="9" r="J190"/>
  <c r="BK141"/>
  <c i="10" r="BK202"/>
  <c r="BK183"/>
  <c i="11" r="J132"/>
  <c r="J217"/>
  <c r="J99"/>
  <c r="J96"/>
  <c i="12" r="BK128"/>
  <c r="J165"/>
  <c r="J167"/>
  <c i="13" r="J180"/>
  <c r="BK188"/>
  <c r="BK178"/>
  <c i="2" r="BK86"/>
  <c i="3" r="BK203"/>
  <c r="BK477"/>
  <c i="4" r="J178"/>
  <c r="BK170"/>
  <c i="5" r="J106"/>
  <c i="9" r="J102"/>
  <c r="BK91"/>
  <c i="10" r="BK257"/>
  <c r="J99"/>
  <c r="BK295"/>
  <c r="J251"/>
  <c r="BK154"/>
  <c r="BK135"/>
  <c r="BK91"/>
  <c r="J297"/>
  <c r="J210"/>
  <c r="J154"/>
  <c r="BK99"/>
  <c r="J181"/>
  <c r="BK196"/>
  <c r="J171"/>
  <c i="11" r="BK129"/>
  <c r="J191"/>
  <c r="BK126"/>
  <c i="12" r="J226"/>
  <c r="BK121"/>
  <c r="BK163"/>
  <c i="13" r="J178"/>
  <c r="BK150"/>
  <c r="J111"/>
  <c r="J192"/>
  <c i="3" r="J158"/>
  <c i="5" r="J95"/>
  <c i="6" r="BK111"/>
  <c i="8" r="J127"/>
  <c r="J88"/>
  <c i="9" r="BK149"/>
  <c r="BK97"/>
  <c i="10" r="BK297"/>
  <c r="J290"/>
  <c i="11" r="BK138"/>
  <c r="BK209"/>
  <c r="BK178"/>
  <c r="J130"/>
  <c r="BK181"/>
  <c i="12" r="J151"/>
  <c r="J97"/>
  <c r="BK179"/>
  <c r="J153"/>
  <c i="13" r="BK142"/>
  <c r="J85"/>
  <c r="J158"/>
  <c i="3" r="BK193"/>
  <c r="J220"/>
  <c r="J278"/>
  <c i="13" r="BK156"/>
  <c r="BK152"/>
  <c r="J160"/>
  <c i="3" r="BK475"/>
  <c r="J425"/>
  <c r="J297"/>
  <c r="J347"/>
  <c i="5" r="BK90"/>
  <c r="J100"/>
  <c i="6" r="BK98"/>
  <c i="8" r="BK214"/>
  <c r="J145"/>
  <c i="9" r="J91"/>
  <c r="J120"/>
  <c i="10" r="J322"/>
  <c r="BK189"/>
  <c i="11" r="J223"/>
  <c r="J143"/>
  <c r="BK175"/>
  <c i="12" r="BK120"/>
  <c r="BK142"/>
  <c r="BK105"/>
  <c r="J213"/>
  <c i="13" r="J154"/>
  <c r="J197"/>
  <c r="BK107"/>
  <c i="2" r="BK107"/>
  <c i="3" r="BK438"/>
  <c r="BK262"/>
  <c r="J475"/>
  <c r="BK228"/>
  <c i="4" r="J170"/>
  <c i="5" r="J110"/>
  <c i="6" r="J142"/>
  <c i="7" r="BK122"/>
  <c i="8" r="J138"/>
  <c i="10" r="J176"/>
  <c r="BK187"/>
  <c r="J179"/>
  <c i="11" r="BK105"/>
  <c r="BK130"/>
  <c r="BK169"/>
  <c r="BK118"/>
  <c r="BK128"/>
  <c i="12" r="BK211"/>
  <c r="J132"/>
  <c r="BK122"/>
  <c r="J207"/>
  <c r="J190"/>
  <c i="13" r="BK138"/>
  <c r="J166"/>
  <c r="BK202"/>
  <c i="3" r="J233"/>
  <c r="J147"/>
  <c r="J106"/>
  <c r="J256"/>
  <c i="4" r="BK121"/>
  <c r="BK147"/>
  <c i="5" r="J119"/>
  <c i="6" r="J132"/>
  <c i="9" r="BK186"/>
  <c r="BK127"/>
  <c i="10" r="J183"/>
  <c r="J239"/>
  <c i="11" r="BK161"/>
  <c r="J171"/>
  <c r="J177"/>
  <c i="12" r="BK231"/>
  <c r="J109"/>
  <c r="BK191"/>
  <c r="BK113"/>
  <c i="13" r="J83"/>
  <c r="BK134"/>
  <c i="2" r="J133"/>
  <c i="3" r="BK464"/>
  <c r="J173"/>
  <c r="J477"/>
  <c r="J292"/>
  <c i="4" r="BK100"/>
  <c r="J105"/>
  <c i="6" r="BK116"/>
  <c r="BK142"/>
  <c i="7" r="BK87"/>
  <c i="8" r="BK146"/>
  <c r="BK227"/>
  <c i="9" r="J149"/>
  <c i="10" r="J257"/>
  <c r="BK239"/>
  <c i="11" r="J153"/>
  <c r="BK210"/>
  <c r="BK136"/>
  <c i="12" r="BK144"/>
  <c r="BK127"/>
  <c r="BK167"/>
  <c r="BK141"/>
  <c i="13" r="J109"/>
  <c r="BK160"/>
  <c i="2" r="J138"/>
  <c i="3" r="J448"/>
  <c r="J482"/>
  <c r="J381"/>
  <c i="4" r="J149"/>
  <c i="5" r="BK122"/>
  <c r="J101"/>
  <c i="9" r="J110"/>
  <c r="J159"/>
  <c i="10" r="J169"/>
  <c r="J342"/>
  <c r="BK207"/>
  <c r="BK161"/>
  <c r="J263"/>
  <c r="BK171"/>
  <c r="BK144"/>
  <c r="J337"/>
  <c r="BK251"/>
  <c r="J156"/>
  <c i="11" r="J183"/>
  <c r="J204"/>
  <c r="J207"/>
  <c i="12" r="BK165"/>
  <c r="J201"/>
  <c r="J214"/>
  <c r="J105"/>
  <c i="13" r="J89"/>
  <c r="J156"/>
  <c r="BK204"/>
  <c i="5" r="J104"/>
  <c r="BK100"/>
  <c i="6" r="BK141"/>
  <c i="7" r="J87"/>
  <c i="8" r="J149"/>
  <c i="9" r="J97"/>
  <c i="10" r="BK215"/>
  <c r="BK269"/>
  <c i="11" r="J119"/>
  <c r="BK141"/>
  <c r="J155"/>
  <c i="12" r="BK199"/>
  <c r="J142"/>
  <c r="BK183"/>
  <c r="BK209"/>
  <c r="J212"/>
  <c r="BK109"/>
  <c i="13" r="J198"/>
  <c i="2" r="BK127"/>
  <c i="3" r="BK342"/>
  <c r="BK126"/>
  <c r="J372"/>
  <c i="12" r="BK197"/>
  <c i="13" r="BK101"/>
  <c i="2" r="J127"/>
  <c i="3" r="J438"/>
  <c r="BK455"/>
  <c r="BK239"/>
  <c i="5" r="BK105"/>
  <c i="6" r="J127"/>
  <c i="8" r="BK149"/>
  <c r="J225"/>
  <c i="9" r="J165"/>
  <c i="10" r="BK327"/>
  <c r="J198"/>
  <c i="11" r="BK122"/>
  <c r="J116"/>
  <c r="BK165"/>
  <c r="J205"/>
  <c i="12" r="J193"/>
  <c r="BK228"/>
  <c r="J128"/>
  <c r="J121"/>
  <c i="13" r="BK119"/>
  <c r="BK113"/>
  <c r="BK168"/>
  <c i="1" r="AS54"/>
  <c i="3" r="BK357"/>
  <c r="BK173"/>
  <c i="4" r="BK106"/>
  <c i="5" r="BK108"/>
  <c i="6" r="J139"/>
  <c i="7" r="BK100"/>
  <c i="9" r="BK120"/>
  <c i="10" r="BK231"/>
  <c r="BK300"/>
  <c i="11" r="BK144"/>
  <c r="J173"/>
  <c r="BK101"/>
  <c r="J151"/>
  <c r="BK191"/>
  <c r="BK199"/>
  <c i="12" r="J123"/>
  <c r="BK139"/>
  <c r="BK175"/>
  <c r="BK161"/>
  <c r="J224"/>
  <c i="13" r="BK180"/>
  <c r="BK166"/>
  <c r="BK93"/>
  <c i="2" r="J118"/>
  <c i="3" r="J171"/>
  <c r="J112"/>
  <c r="J440"/>
  <c r="BK150"/>
  <c i="4" r="J126"/>
  <c r="BK135"/>
  <c r="BK146"/>
  <c i="5" r="BK104"/>
  <c i="6" r="J147"/>
  <c i="9" r="J181"/>
  <c r="J170"/>
  <c i="10" r="J245"/>
  <c r="J269"/>
  <c r="J332"/>
  <c i="11" r="J187"/>
  <c r="BK194"/>
  <c r="J139"/>
  <c r="J161"/>
  <c i="12" r="J131"/>
  <c r="J175"/>
  <c r="J138"/>
  <c i="13" r="J188"/>
  <c r="J168"/>
  <c r="J87"/>
  <c i="3" r="J178"/>
  <c r="J126"/>
  <c r="BK305"/>
  <c r="J203"/>
  <c i="4" r="J172"/>
  <c r="J106"/>
  <c i="5" r="BK144"/>
  <c i="6" r="J145"/>
  <c i="8" r="J147"/>
  <c r="J214"/>
  <c i="9" r="J147"/>
  <c i="10" r="J349"/>
  <c r="J266"/>
  <c r="J366"/>
  <c i="11" r="BK167"/>
  <c r="J144"/>
  <c r="J113"/>
  <c i="12" r="BK193"/>
  <c r="BK187"/>
  <c r="J102"/>
  <c r="BK129"/>
  <c i="13" r="BK89"/>
  <c r="BK184"/>
  <c i="2" r="BK94"/>
  <c i="3" r="J193"/>
  <c r="J239"/>
  <c r="J466"/>
  <c r="BK171"/>
  <c i="4" r="BK148"/>
  <c r="J100"/>
  <c i="5" r="J127"/>
  <c i="6" r="J111"/>
  <c i="9" r="BK113"/>
  <c r="BK136"/>
  <c i="10" r="BK186"/>
  <c r="J344"/>
  <c r="J282"/>
  <c r="BK245"/>
  <c r="BK167"/>
  <c r="BK290"/>
  <c r="J189"/>
  <c r="BK148"/>
  <c r="J233"/>
  <c r="J148"/>
  <c r="J141"/>
  <c i="11" r="BK207"/>
  <c r="J136"/>
  <c r="BK159"/>
  <c r="BK100"/>
  <c i="12" r="J158"/>
  <c r="J231"/>
  <c r="BK220"/>
  <c r="J206"/>
  <c i="13" r="J93"/>
  <c r="BK128"/>
  <c r="J202"/>
  <c r="J174"/>
  <c i="4" r="BK118"/>
  <c i="5" r="BK139"/>
  <c i="6" r="J103"/>
  <c i="7" r="BK93"/>
  <c i="8" r="BK132"/>
  <c i="9" r="BK165"/>
  <c i="10" r="J231"/>
  <c r="J359"/>
  <c r="BK210"/>
  <c i="11" r="BK211"/>
  <c r="BK217"/>
  <c r="J141"/>
  <c i="12" r="J126"/>
  <c r="J101"/>
  <c r="J222"/>
  <c r="BK152"/>
  <c i="13" r="BK197"/>
  <c r="BK146"/>
  <c i="2" r="J102"/>
  <c r="J144"/>
  <c i="3" r="J262"/>
  <c r="J142"/>
  <c i="12" r="BK131"/>
  <c i="13" r="BK158"/>
  <c r="BK91"/>
  <c i="2" r="BK138"/>
  <c i="3" r="BK474"/>
  <c r="J165"/>
  <c i="4" r="J113"/>
  <c i="5" r="J102"/>
  <c i="6" r="BK132"/>
  <c i="7" r="BK96"/>
  <c i="8" r="BK144"/>
  <c i="9" r="BK134"/>
  <c i="10" r="BK141"/>
  <c r="J105"/>
  <c i="11" r="J199"/>
  <c r="BK179"/>
  <c r="BK163"/>
  <c r="BK189"/>
  <c i="12" r="BK156"/>
  <c r="J161"/>
  <c r="BK185"/>
  <c r="J173"/>
  <c i="13" r="BK198"/>
  <c r="J113"/>
  <c i="3" r="BK417"/>
  <c r="BK268"/>
  <c r="J118"/>
  <c r="BK165"/>
  <c r="BK292"/>
  <c i="4" r="J96"/>
  <c r="BK112"/>
  <c i="5" r="BK127"/>
  <c i="6" r="BK139"/>
  <c i="8" r="BK125"/>
  <c r="J34"/>
  <c i="3" r="J283"/>
  <c r="BK470"/>
  <c r="BK473"/>
  <c r="BK317"/>
  <c i="4" r="J147"/>
  <c i="5" r="BK112"/>
  <c r="J128"/>
  <c i="6" r="J98"/>
  <c i="9" r="BK168"/>
  <c r="J105"/>
  <c i="10" r="J135"/>
  <c r="BK176"/>
  <c r="BK181"/>
  <c i="11" r="BK183"/>
  <c r="J137"/>
  <c r="J121"/>
  <c r="J212"/>
  <c i="12" r="BK115"/>
  <c r="BK123"/>
  <c r="BK215"/>
  <c r="BK217"/>
  <c i="13" r="J186"/>
  <c r="BK200"/>
  <c i="3" r="J444"/>
  <c r="J150"/>
  <c r="J389"/>
  <c r="BK283"/>
  <c r="J367"/>
  <c i="4" r="BK88"/>
  <c r="J135"/>
  <c i="5" r="J103"/>
  <c i="6" r="BK146"/>
  <c i="7" r="J96"/>
  <c i="8" r="J125"/>
  <c i="9" r="BK105"/>
  <c r="J186"/>
  <c i="10" r="J167"/>
  <c r="J144"/>
  <c i="11" r="J129"/>
  <c r="BK132"/>
  <c r="BK173"/>
  <c i="12" r="BK97"/>
  <c r="BK224"/>
  <c r="J134"/>
  <c i="13" r="BK85"/>
  <c r="BK130"/>
  <c r="BK136"/>
  <c i="2" r="BK115"/>
  <c i="3" r="J470"/>
  <c r="BK472"/>
  <c r="BK480"/>
  <c r="BK376"/>
  <c i="4" r="J164"/>
  <c r="BK119"/>
  <c i="5" r="J112"/>
  <c i="6" r="J129"/>
  <c i="8" r="J144"/>
  <c i="9" r="J127"/>
  <c i="10" r="BK354"/>
  <c r="BK337"/>
  <c r="BK254"/>
  <c r="BK179"/>
  <c r="J354"/>
  <c r="J223"/>
  <c r="J158"/>
  <c r="J89"/>
  <c r="BK266"/>
  <c r="BK242"/>
  <c r="BK305"/>
  <c i="11" r="J175"/>
  <c r="BK114"/>
  <c r="J214"/>
  <c r="J194"/>
  <c r="J117"/>
  <c i="12" r="BK173"/>
  <c r="BK136"/>
  <c r="J155"/>
  <c i="13" r="J152"/>
  <c r="J182"/>
  <c r="J142"/>
  <c i="4" r="J177"/>
  <c i="5" r="BK134"/>
  <c i="6" r="J146"/>
  <c i="8" r="J155"/>
  <c i="9" r="J136"/>
  <c r="BK159"/>
  <c i="10" r="BK169"/>
  <c r="J260"/>
  <c r="J165"/>
  <c i="11" r="BK109"/>
  <c r="J146"/>
  <c r="BK205"/>
  <c i="12" r="BK212"/>
  <c r="BK149"/>
  <c r="J120"/>
  <c r="BK111"/>
  <c i="13" r="J105"/>
  <c r="BK154"/>
  <c r="BK97"/>
  <c i="2" r="BK133"/>
  <c i="3" r="BK278"/>
  <c r="J462"/>
  <c i="12" r="J217"/>
  <c i="13" r="J121"/>
  <c r="BK103"/>
  <c i="2" r="J86"/>
  <c i="3" r="BK440"/>
  <c r="J472"/>
  <c i="4" r="BK96"/>
  <c i="6" r="BK145"/>
  <c i="7" r="BK112"/>
  <c i="8" r="BK208"/>
  <c r="BK184"/>
  <c i="9" r="J156"/>
  <c i="10" r="BK342"/>
  <c r="BK366"/>
  <c i="11" r="J165"/>
  <c r="BK200"/>
  <c r="BK228"/>
  <c r="J125"/>
  <c i="12" r="BK138"/>
  <c r="BK181"/>
  <c r="BK154"/>
  <c i="13" r="J150"/>
  <c r="BK190"/>
  <c i="3" r="BK383"/>
  <c r="J245"/>
  <c r="BK93"/>
  <c r="BK425"/>
  <c r="BK256"/>
  <c i="4" r="J121"/>
  <c i="5" r="J139"/>
  <c i="6" r="J144"/>
  <c r="J88"/>
  <c i="8" r="BK220"/>
  <c i="10" r="J237"/>
  <c r="J248"/>
  <c r="J146"/>
  <c i="11" r="BK201"/>
  <c r="BK99"/>
  <c r="J118"/>
  <c r="J219"/>
  <c r="J101"/>
  <c i="12" r="J181"/>
  <c r="BK226"/>
  <c r="J113"/>
  <c r="J122"/>
  <c i="13" r="J195"/>
  <c r="J107"/>
  <c i="3" r="BK367"/>
  <c r="BK312"/>
  <c r="J214"/>
  <c r="BK347"/>
  <c r="BK147"/>
  <c i="4" r="J88"/>
  <c i="5" r="J134"/>
  <c i="6" r="BK147"/>
  <c i="8" r="J227"/>
  <c i="9" r="J171"/>
  <c i="10" r="BK307"/>
  <c r="J91"/>
  <c i="11" r="J221"/>
  <c r="BK223"/>
  <c r="BK119"/>
  <c r="BK103"/>
  <c r="BK117"/>
  <c i="12" r="BK195"/>
  <c r="BK118"/>
  <c r="BK160"/>
  <c r="BK222"/>
  <c i="13" r="J148"/>
  <c r="BK99"/>
  <c i="3" r="BK251"/>
  <c r="BK448"/>
  <c r="J198"/>
  <c i="4" r="BK164"/>
  <c r="BK177"/>
  <c i="5" r="J122"/>
  <c r="BK103"/>
  <c i="7" r="J122"/>
  <c i="8" r="BK155"/>
  <c r="J132"/>
  <c i="9" r="BK190"/>
  <c r="J182"/>
  <c i="10" r="BK111"/>
  <c i="11" r="BK185"/>
  <c r="J189"/>
  <c r="BK153"/>
  <c r="BK212"/>
  <c i="12" r="BK177"/>
  <c r="J189"/>
  <c r="J125"/>
  <c r="J103"/>
  <c i="13" r="BK164"/>
  <c r="J115"/>
  <c i="2" r="BK123"/>
  <c i="3" r="BK403"/>
  <c r="BK361"/>
  <c r="BK482"/>
  <c r="J312"/>
  <c r="BK198"/>
  <c i="4" r="J119"/>
  <c r="J140"/>
  <c i="6" r="J140"/>
  <c i="7" r="F35"/>
  <c i="10" r="BK93"/>
  <c r="J273"/>
  <c r="J185"/>
  <c r="BK119"/>
  <c r="BK349"/>
  <c r="BK185"/>
  <c r="J108"/>
  <c r="BK344"/>
  <c r="BK282"/>
  <c r="J97"/>
  <c r="BK198"/>
  <c i="11" r="BK219"/>
  <c r="J159"/>
  <c r="BK125"/>
  <c i="12" r="BK101"/>
  <c r="J171"/>
  <c r="J115"/>
  <c r="J146"/>
  <c i="13" r="J162"/>
  <c r="J144"/>
  <c r="BK95"/>
  <c r="BK109"/>
  <c r="BK148"/>
  <c i="5" r="J144"/>
  <c r="J114"/>
  <c i="7" r="J112"/>
  <c i="8" r="BK147"/>
  <c i="9" r="BK179"/>
  <c r="BK122"/>
  <c r="J141"/>
  <c i="10" r="BK322"/>
  <c i="11" r="J211"/>
  <c r="J124"/>
  <c r="BK96"/>
  <c r="J210"/>
  <c r="J111"/>
  <c i="12" r="BK158"/>
  <c r="BK214"/>
  <c r="BK189"/>
  <c i="13" r="BK174"/>
  <c r="J97"/>
  <c r="J204"/>
  <c i="2" r="J94"/>
  <c i="3" r="BK389"/>
  <c r="BK463"/>
  <c i="13" r="J117"/>
  <c r="J170"/>
  <c r="J119"/>
  <c i="2" r="BK118"/>
  <c i="3" r="BK100"/>
  <c r="J456"/>
  <c i="5" r="BK114"/>
  <c r="J107"/>
  <c i="6" r="BK88"/>
  <c i="7" r="J100"/>
  <c i="9" r="BK110"/>
  <c r="BK147"/>
  <c i="10" r="J184"/>
  <c r="J254"/>
  <c r="BK156"/>
  <c i="11" r="BK134"/>
  <c r="J138"/>
  <c r="BK124"/>
  <c r="J100"/>
  <c i="12" r="J228"/>
  <c r="BK132"/>
  <c r="BK213"/>
  <c i="13" r="BK182"/>
  <c r="J205"/>
  <c i="3" r="J374"/>
  <c r="BK372"/>
  <c r="J185"/>
  <c r="J455"/>
  <c r="J191"/>
  <c i="4" r="BK176"/>
  <c r="BK172"/>
  <c i="5" r="BK107"/>
  <c i="6" r="BK113"/>
  <c i="7" r="J110"/>
  <c i="10" r="J300"/>
  <c r="J305"/>
  <c r="BK223"/>
  <c i="11" r="J201"/>
  <c r="J134"/>
  <c r="BK225"/>
  <c i="12" r="J195"/>
  <c r="BK148"/>
  <c r="J234"/>
  <c i="13" r="J140"/>
  <c r="BK105"/>
  <c i="2" r="BK144"/>
  <c i="3" r="BK462"/>
  <c r="BK381"/>
  <c r="J478"/>
  <c r="BK374"/>
  <c i="4" r="BK178"/>
  <c i="5" r="BK128"/>
  <c i="6" r="BK127"/>
  <c i="9" r="BK184"/>
  <c r="J184"/>
  <c r="BK171"/>
  <c i="10" r="BK159"/>
  <c r="J364"/>
  <c r="J132"/>
  <c i="11" r="J123"/>
  <c r="J225"/>
  <c r="J200"/>
  <c i="12" r="J163"/>
  <c r="J209"/>
  <c r="J141"/>
  <c r="J118"/>
  <c i="13" r="J95"/>
  <c r="BK176"/>
  <c r="BK144"/>
  <c i="3" r="J383"/>
  <c r="BK158"/>
  <c r="J100"/>
  <c r="J335"/>
  <c r="J480"/>
  <c r="BK142"/>
  <c i="4" r="BK105"/>
  <c i="5" r="J136"/>
  <c i="6" r="BK144"/>
  <c r="BK143"/>
  <c i="7" r="J105"/>
  <c i="8" r="BK182"/>
  <c i="9" r="J173"/>
  <c r="J168"/>
  <c i="10" r="BK97"/>
  <c r="J95"/>
  <c r="BK138"/>
  <c i="11" r="J179"/>
  <c r="BK187"/>
  <c i="12" r="J117"/>
  <c r="J177"/>
  <c r="J160"/>
  <c r="BK202"/>
  <c r="J220"/>
  <c i="13" r="BK83"/>
  <c r="J123"/>
  <c i="3" r="BK444"/>
  <c r="J403"/>
  <c r="BK222"/>
  <c r="BK466"/>
  <c r="J222"/>
  <c r="J251"/>
  <c i="4" r="J176"/>
  <c i="5" r="BK101"/>
  <c i="6" r="J138"/>
  <c r="J116"/>
  <c i="9" r="J113"/>
  <c i="10" r="BK364"/>
  <c r="J159"/>
  <c r="BK312"/>
  <c r="BK260"/>
  <c r="J202"/>
  <c r="BK105"/>
  <c r="J317"/>
  <c r="J207"/>
  <c r="J93"/>
  <c r="BK332"/>
  <c r="BK184"/>
  <c r="J295"/>
  <c i="11" r="BK146"/>
  <c r="J157"/>
  <c r="J109"/>
  <c r="BK155"/>
  <c i="12" r="J129"/>
  <c r="BK201"/>
  <c r="J169"/>
  <c r="J203"/>
  <c i="13" r="BK117"/>
  <c r="J132"/>
  <c r="J200"/>
  <c r="BK123"/>
  <c i="5" r="J105"/>
  <c i="6" r="BK129"/>
  <c i="7" r="BK110"/>
  <c i="8" r="J98"/>
  <c r="J220"/>
  <c i="9" r="BK170"/>
  <c r="BK182"/>
  <c i="10" r="J215"/>
  <c r="J111"/>
  <c i="11" r="J169"/>
  <c r="BK221"/>
  <c r="J106"/>
  <c r="BK106"/>
  <c i="12" r="BK126"/>
  <c r="BK125"/>
  <c r="BK234"/>
  <c i="13" r="J136"/>
  <c r="J126"/>
  <c r="BK172"/>
  <c i="3" r="J317"/>
  <c r="J228"/>
  <c r="J305"/>
  <c i="13" r="J172"/>
  <c r="J101"/>
  <c r="J176"/>
  <c i="3" r="BK191"/>
  <c r="BK178"/>
  <c r="J268"/>
  <c i="5" r="BK106"/>
  <c i="6" r="J141"/>
  <c i="7" r="BK118"/>
  <c i="8" r="J146"/>
  <c i="9" r="J122"/>
  <c r="BK102"/>
  <c i="10" r="BK248"/>
  <c r="J186"/>
  <c r="BK95"/>
  <c i="11" r="BK214"/>
  <c r="J228"/>
  <c r="J114"/>
  <c i="12" r="J136"/>
  <c r="J183"/>
  <c r="J149"/>
  <c r="BK117"/>
  <c i="13" r="J193"/>
  <c r="J134"/>
  <c i="2" l="1" r="P126"/>
  <c i="3" r="BK92"/>
  <c r="J92"/>
  <c r="J61"/>
  <c r="T149"/>
  <c r="T388"/>
  <c i="4" r="R99"/>
  <c r="R86"/>
  <c r="BK175"/>
  <c r="BK174"/>
  <c r="J174"/>
  <c r="J64"/>
  <c i="5" r="BK98"/>
  <c r="J98"/>
  <c r="J62"/>
  <c r="T98"/>
  <c r="T133"/>
  <c i="6" r="BK102"/>
  <c r="J102"/>
  <c r="J63"/>
  <c i="7" r="BK99"/>
  <c r="J99"/>
  <c r="J62"/>
  <c r="T117"/>
  <c i="8" r="T148"/>
  <c r="R219"/>
  <c i="9" r="P112"/>
  <c r="P167"/>
  <c i="10" r="T86"/>
  <c r="T209"/>
  <c i="11" r="T140"/>
  <c r="R208"/>
  <c r="T218"/>
  <c r="T215"/>
  <c i="12" r="BK108"/>
  <c r="J108"/>
  <c r="J65"/>
  <c r="P108"/>
  <c r="BK205"/>
  <c r="J205"/>
  <c r="J67"/>
  <c r="T210"/>
  <c r="P221"/>
  <c r="P218"/>
  <c i="2" r="P85"/>
  <c r="P84"/>
  <c r="P83"/>
  <c i="1" r="AU55"/>
  <c i="3" r="P149"/>
  <c r="R388"/>
  <c i="5" r="R89"/>
  <c r="BK109"/>
  <c r="J109"/>
  <c r="J63"/>
  <c r="BK133"/>
  <c r="J133"/>
  <c r="J65"/>
  <c i="6" r="P102"/>
  <c r="P101"/>
  <c r="BK137"/>
  <c r="J137"/>
  <c r="J65"/>
  <c i="7" r="T86"/>
  <c r="R117"/>
  <c i="8" r="R148"/>
  <c r="BK219"/>
  <c r="J219"/>
  <c r="J64"/>
  <c i="9" r="BK112"/>
  <c r="J112"/>
  <c r="J63"/>
  <c r="BK158"/>
  <c r="J158"/>
  <c r="J64"/>
  <c r="P158"/>
  <c i="10" r="R86"/>
  <c r="R209"/>
  <c i="11" r="BK98"/>
  <c r="J98"/>
  <c r="J62"/>
  <c r="R98"/>
  <c r="R94"/>
  <c r="P108"/>
  <c r="BK203"/>
  <c r="J203"/>
  <c r="J66"/>
  <c r="T208"/>
  <c i="12" r="P100"/>
  <c r="P99"/>
  <c r="T108"/>
  <c r="BK210"/>
  <c r="J210"/>
  <c r="J68"/>
  <c r="R221"/>
  <c r="R218"/>
  <c i="3" r="BK149"/>
  <c r="J149"/>
  <c r="J62"/>
  <c r="P227"/>
  <c r="BK366"/>
  <c r="J366"/>
  <c r="J64"/>
  <c r="T366"/>
  <c r="BK471"/>
  <c r="J471"/>
  <c r="J69"/>
  <c i="4" r="T99"/>
  <c r="T86"/>
  <c r="T85"/>
  <c r="T175"/>
  <c r="T174"/>
  <c i="5" r="T89"/>
  <c r="T109"/>
  <c r="R121"/>
  <c i="6" r="T87"/>
  <c r="T86"/>
  <c i="7" r="R86"/>
  <c r="BK117"/>
  <c r="J117"/>
  <c r="J63"/>
  <c i="8" r="R87"/>
  <c r="R86"/>
  <c r="R85"/>
  <c i="9" r="P90"/>
  <c r="BK104"/>
  <c r="J104"/>
  <c r="J62"/>
  <c r="T104"/>
  <c r="R167"/>
  <c i="10" r="BK209"/>
  <c r="J209"/>
  <c r="J63"/>
  <c r="BK299"/>
  <c r="J299"/>
  <c r="J64"/>
  <c i="11" r="P140"/>
  <c r="P208"/>
  <c r="R218"/>
  <c r="R215"/>
  <c i="12" r="BK100"/>
  <c r="J100"/>
  <c r="J63"/>
  <c r="T157"/>
  <c r="R205"/>
  <c i="3" r="T92"/>
  <c r="R227"/>
  <c r="P366"/>
  <c r="P471"/>
  <c i="4" r="P99"/>
  <c r="P86"/>
  <c i="5" r="BK89"/>
  <c r="J89"/>
  <c r="J61"/>
  <c r="P109"/>
  <c r="T121"/>
  <c i="6" r="BK87"/>
  <c r="J87"/>
  <c r="J61"/>
  <c r="R87"/>
  <c r="R86"/>
  <c i="7" r="P86"/>
  <c r="P117"/>
  <c i="8" r="P87"/>
  <c r="T219"/>
  <c i="9" r="R112"/>
  <c r="T158"/>
  <c i="10" r="BK86"/>
  <c r="P164"/>
  <c r="T299"/>
  <c i="11" r="BK108"/>
  <c r="J108"/>
  <c r="J64"/>
  <c r="R108"/>
  <c r="R203"/>
  <c r="P218"/>
  <c r="P215"/>
  <c i="12" r="R108"/>
  <c r="R210"/>
  <c i="2" r="BK126"/>
  <c r="J126"/>
  <c r="J62"/>
  <c i="3" r="P92"/>
  <c r="R149"/>
  <c r="P388"/>
  <c r="R471"/>
  <c i="4" r="BK99"/>
  <c r="J99"/>
  <c r="J62"/>
  <c i="5" r="R98"/>
  <c r="P121"/>
  <c i="6" r="P87"/>
  <c r="P86"/>
  <c r="T137"/>
  <c i="7" r="BK86"/>
  <c r="P99"/>
  <c i="8" r="BK87"/>
  <c r="J87"/>
  <c r="J61"/>
  <c r="P148"/>
  <c i="9" r="BK90"/>
  <c r="T90"/>
  <c r="R104"/>
  <c r="T167"/>
  <c i="10" r="P86"/>
  <c r="R164"/>
  <c r="R299"/>
  <c i="11" r="R140"/>
  <c r="R107"/>
  <c r="BK208"/>
  <c r="J208"/>
  <c r="J67"/>
  <c i="12" r="T100"/>
  <c r="T99"/>
  <c r="BK157"/>
  <c r="J157"/>
  <c r="J66"/>
  <c r="T205"/>
  <c r="T221"/>
  <c r="T218"/>
  <c i="13" r="BK82"/>
  <c r="BK125"/>
  <c r="J125"/>
  <c r="J61"/>
  <c i="2" r="R85"/>
  <c r="T126"/>
  <c i="3" r="R92"/>
  <c r="R91"/>
  <c r="R90"/>
  <c r="T227"/>
  <c r="R366"/>
  <c i="4" r="P175"/>
  <c r="P174"/>
  <c i="5" r="P89"/>
  <c r="R109"/>
  <c r="R133"/>
  <c i="6" r="R102"/>
  <c r="R101"/>
  <c r="R137"/>
  <c i="7" r="T99"/>
  <c i="8" r="T87"/>
  <c r="T86"/>
  <c r="T85"/>
  <c i="9" r="R90"/>
  <c r="P104"/>
  <c r="BK167"/>
  <c r="J167"/>
  <c r="J65"/>
  <c i="10" r="T164"/>
  <c r="P299"/>
  <c i="11" r="BK140"/>
  <c r="J140"/>
  <c r="J65"/>
  <c r="T203"/>
  <c i="12" r="R100"/>
  <c r="R99"/>
  <c r="P157"/>
  <c r="P210"/>
  <c r="BK221"/>
  <c r="J221"/>
  <c r="J72"/>
  <c i="13" r="T82"/>
  <c r="R125"/>
  <c i="2" r="BK85"/>
  <c r="J85"/>
  <c r="J61"/>
  <c r="R126"/>
  <c i="3" r="BK227"/>
  <c r="J227"/>
  <c r="J63"/>
  <c r="BK388"/>
  <c r="J388"/>
  <c r="J65"/>
  <c r="T471"/>
  <c i="4" r="R175"/>
  <c r="R174"/>
  <c i="5" r="P98"/>
  <c r="BK121"/>
  <c r="J121"/>
  <c r="J64"/>
  <c r="P133"/>
  <c i="6" r="T102"/>
  <c r="T101"/>
  <c r="P137"/>
  <c i="7" r="R99"/>
  <c i="8" r="BK148"/>
  <c r="J148"/>
  <c r="J62"/>
  <c r="P219"/>
  <c i="9" r="T112"/>
  <c r="R158"/>
  <c i="10" r="BK164"/>
  <c r="J164"/>
  <c r="J62"/>
  <c r="P209"/>
  <c i="11" r="P98"/>
  <c r="P94"/>
  <c r="T98"/>
  <c r="T94"/>
  <c r="T108"/>
  <c r="P203"/>
  <c r="BK218"/>
  <c r="J218"/>
  <c r="J71"/>
  <c i="12" r="R157"/>
  <c r="P205"/>
  <c i="13" r="P82"/>
  <c r="P125"/>
  <c i="2" r="T85"/>
  <c r="T84"/>
  <c r="T83"/>
  <c i="13" r="R82"/>
  <c r="R81"/>
  <c r="T125"/>
  <c i="4" r="BK87"/>
  <c r="J87"/>
  <c r="J61"/>
  <c i="8" r="BK226"/>
  <c r="J226"/>
  <c r="J65"/>
  <c i="9" r="BK185"/>
  <c r="J185"/>
  <c r="J66"/>
  <c i="12" r="BK96"/>
  <c r="BK95"/>
  <c r="BK216"/>
  <c r="J216"/>
  <c r="J69"/>
  <c i="5" r="BK143"/>
  <c r="J143"/>
  <c r="J67"/>
  <c i="12" r="BK219"/>
  <c r="J219"/>
  <c r="J71"/>
  <c r="BK230"/>
  <c r="J230"/>
  <c r="J73"/>
  <c r="BK233"/>
  <c r="J233"/>
  <c r="J74"/>
  <c i="8" r="BK213"/>
  <c r="J213"/>
  <c r="J63"/>
  <c i="9" r="BK189"/>
  <c r="J189"/>
  <c r="J68"/>
  <c i="11" r="BK230"/>
  <c r="J230"/>
  <c r="J73"/>
  <c i="2" r="BK143"/>
  <c r="J143"/>
  <c r="J63"/>
  <c i="3" r="BK469"/>
  <c r="J469"/>
  <c r="J68"/>
  <c i="6" r="BK131"/>
  <c r="J131"/>
  <c r="J64"/>
  <c i="7" r="BK121"/>
  <c r="J121"/>
  <c r="J64"/>
  <c i="11" r="BK95"/>
  <c r="J95"/>
  <c r="J61"/>
  <c r="BK216"/>
  <c r="J216"/>
  <c r="J70"/>
  <c i="3" r="BK465"/>
  <c r="J465"/>
  <c r="J66"/>
  <c r="BK481"/>
  <c r="J481"/>
  <c r="J70"/>
  <c i="11" r="BK227"/>
  <c r="J227"/>
  <c r="J72"/>
  <c i="4" r="BK171"/>
  <c r="J171"/>
  <c r="J63"/>
  <c i="11" r="BK213"/>
  <c r="J213"/>
  <c r="J68"/>
  <c i="12" r="BK99"/>
  <c r="J99"/>
  <c r="J62"/>
  <c i="13" r="BE91"/>
  <c r="BE115"/>
  <c r="BE138"/>
  <c r="BE140"/>
  <c r="BE154"/>
  <c r="BE192"/>
  <c r="BE198"/>
  <c r="BE204"/>
  <c r="BE205"/>
  <c i="12" r="J95"/>
  <c r="J60"/>
  <c i="13" r="E48"/>
  <c r="J75"/>
  <c r="BE93"/>
  <c r="BE95"/>
  <c r="BE99"/>
  <c r="BE111"/>
  <c r="BE128"/>
  <c r="BE156"/>
  <c r="BE182"/>
  <c r="BE186"/>
  <c r="BE109"/>
  <c r="BE148"/>
  <c r="BE150"/>
  <c r="BE184"/>
  <c r="BE188"/>
  <c i="12" r="BK107"/>
  <c r="J107"/>
  <c r="J64"/>
  <c i="13" r="BE87"/>
  <c r="BE117"/>
  <c r="BE119"/>
  <c r="BE130"/>
  <c r="BE132"/>
  <c r="BE195"/>
  <c r="J55"/>
  <c r="BE85"/>
  <c r="BE89"/>
  <c r="BE97"/>
  <c r="BE105"/>
  <c r="BE107"/>
  <c r="BE134"/>
  <c r="BE136"/>
  <c r="BE152"/>
  <c r="BE158"/>
  <c r="BE160"/>
  <c r="BE162"/>
  <c r="BE170"/>
  <c r="BE172"/>
  <c r="BE174"/>
  <c r="BE176"/>
  <c r="BE178"/>
  <c i="12" r="J96"/>
  <c r="J61"/>
  <c i="13" r="BE83"/>
  <c r="BE101"/>
  <c r="BE103"/>
  <c r="BE144"/>
  <c r="BE166"/>
  <c r="BE193"/>
  <c r="BE197"/>
  <c r="F55"/>
  <c r="BE146"/>
  <c r="BE168"/>
  <c r="BE180"/>
  <c r="BE113"/>
  <c r="BE121"/>
  <c r="BE123"/>
  <c r="BE126"/>
  <c r="BE142"/>
  <c r="BE164"/>
  <c r="BE190"/>
  <c r="BE200"/>
  <c r="BE202"/>
  <c i="12" r="F91"/>
  <c r="BE101"/>
  <c r="BE115"/>
  <c r="BE141"/>
  <c r="BE165"/>
  <c r="BE183"/>
  <c r="BE187"/>
  <c r="BE197"/>
  <c r="BE199"/>
  <c r="BE201"/>
  <c r="BE211"/>
  <c i="11" r="BK94"/>
  <c i="12" r="BE126"/>
  <c r="BE127"/>
  <c r="BE128"/>
  <c r="BE134"/>
  <c r="BE136"/>
  <c r="BE139"/>
  <c r="BE156"/>
  <c r="BE160"/>
  <c r="BE163"/>
  <c r="BE195"/>
  <c r="BE231"/>
  <c r="BE234"/>
  <c r="BE111"/>
  <c r="BE113"/>
  <c r="BE142"/>
  <c r="BE149"/>
  <c r="BE151"/>
  <c r="BE152"/>
  <c r="BE153"/>
  <c r="BE206"/>
  <c r="BE207"/>
  <c r="E48"/>
  <c r="BE118"/>
  <c r="BE120"/>
  <c r="BE138"/>
  <c r="BE154"/>
  <c r="BE155"/>
  <c r="BE173"/>
  <c r="BE175"/>
  <c i="11" r="BK107"/>
  <c r="J107"/>
  <c r="J63"/>
  <c i="12" r="J52"/>
  <c r="BE121"/>
  <c r="BE125"/>
  <c r="BE131"/>
  <c r="BE132"/>
  <c r="BE189"/>
  <c r="BE202"/>
  <c r="BE203"/>
  <c r="BE212"/>
  <c r="BE102"/>
  <c r="BE122"/>
  <c r="BE129"/>
  <c r="BE158"/>
  <c r="BE161"/>
  <c r="BE167"/>
  <c r="BE193"/>
  <c r="BE213"/>
  <c r="BE214"/>
  <c r="BE224"/>
  <c r="BE105"/>
  <c r="BE117"/>
  <c r="BE144"/>
  <c r="BE171"/>
  <c r="BE177"/>
  <c r="BE179"/>
  <c r="BE181"/>
  <c r="BE209"/>
  <c r="BE220"/>
  <c r="BE222"/>
  <c r="BE226"/>
  <c r="BE228"/>
  <c r="BE97"/>
  <c r="BE103"/>
  <c r="BE109"/>
  <c r="BE123"/>
  <c r="BE146"/>
  <c r="BE148"/>
  <c r="BE169"/>
  <c r="BE185"/>
  <c r="BE190"/>
  <c r="BE191"/>
  <c r="BE215"/>
  <c r="BE217"/>
  <c i="11" r="F55"/>
  <c r="BE105"/>
  <c r="BE126"/>
  <c r="BE128"/>
  <c r="BE132"/>
  <c r="BE134"/>
  <c r="BE136"/>
  <c r="BE144"/>
  <c r="BE148"/>
  <c r="BE151"/>
  <c r="BE169"/>
  <c r="BE194"/>
  <c r="BE217"/>
  <c r="BE228"/>
  <c r="BE231"/>
  <c r="BE96"/>
  <c r="BE146"/>
  <c r="BE155"/>
  <c r="BE159"/>
  <c r="BE171"/>
  <c r="BE181"/>
  <c r="BE200"/>
  <c r="BE207"/>
  <c i="10" r="J86"/>
  <c r="J61"/>
  <c i="11" r="E48"/>
  <c r="BE99"/>
  <c r="BE101"/>
  <c r="BE103"/>
  <c r="BE173"/>
  <c r="BE175"/>
  <c r="BE177"/>
  <c r="BE185"/>
  <c r="BE209"/>
  <c r="BE211"/>
  <c r="BE119"/>
  <c r="BE183"/>
  <c r="BE187"/>
  <c r="BE199"/>
  <c r="BE100"/>
  <c r="BE109"/>
  <c r="BE118"/>
  <c r="BE123"/>
  <c r="BE129"/>
  <c r="BE130"/>
  <c r="BE138"/>
  <c r="BE167"/>
  <c r="BE212"/>
  <c r="BE219"/>
  <c r="BE106"/>
  <c r="BE139"/>
  <c r="BE153"/>
  <c r="BE178"/>
  <c r="BE179"/>
  <c r="BE221"/>
  <c r="BE225"/>
  <c r="BE116"/>
  <c r="BE122"/>
  <c r="BE141"/>
  <c r="BE143"/>
  <c r="BE157"/>
  <c r="BE161"/>
  <c r="BE163"/>
  <c r="BE165"/>
  <c r="BE197"/>
  <c r="BE204"/>
  <c r="BE205"/>
  <c r="BE210"/>
  <c r="J52"/>
  <c r="BE111"/>
  <c r="BE113"/>
  <c r="BE114"/>
  <c r="BE117"/>
  <c r="BE121"/>
  <c r="BE124"/>
  <c r="BE125"/>
  <c r="BE137"/>
  <c r="BE189"/>
  <c r="BE191"/>
  <c r="BE201"/>
  <c r="BE214"/>
  <c r="BE223"/>
  <c i="9" r="J90"/>
  <c r="J61"/>
  <c i="10" r="J78"/>
  <c r="BE91"/>
  <c r="BE186"/>
  <c r="BE207"/>
  <c r="BE231"/>
  <c r="BE266"/>
  <c r="BE282"/>
  <c r="BE337"/>
  <c r="BE342"/>
  <c r="BE344"/>
  <c r="BE364"/>
  <c r="BE366"/>
  <c r="BE312"/>
  <c r="BE322"/>
  <c r="E48"/>
  <c r="J55"/>
  <c r="BE87"/>
  <c r="BE89"/>
  <c r="BE132"/>
  <c r="BE154"/>
  <c r="BE169"/>
  <c r="BE171"/>
  <c r="BE233"/>
  <c r="BE237"/>
  <c r="BE251"/>
  <c r="BE257"/>
  <c r="F81"/>
  <c r="BE105"/>
  <c r="BE119"/>
  <c r="BE126"/>
  <c r="BE165"/>
  <c r="BE167"/>
  <c r="BE235"/>
  <c r="BE263"/>
  <c r="BE295"/>
  <c r="BE297"/>
  <c r="BE300"/>
  <c r="BE327"/>
  <c r="BE359"/>
  <c r="BE135"/>
  <c r="BE159"/>
  <c r="BE161"/>
  <c r="BE202"/>
  <c r="BE273"/>
  <c r="BE307"/>
  <c r="BE97"/>
  <c r="BE99"/>
  <c r="BE111"/>
  <c r="BE141"/>
  <c r="BE144"/>
  <c r="BE239"/>
  <c r="BE242"/>
  <c r="BE305"/>
  <c r="BE349"/>
  <c r="BE354"/>
  <c r="BE138"/>
  <c r="BE146"/>
  <c r="BE148"/>
  <c r="BE156"/>
  <c r="BE158"/>
  <c r="BE176"/>
  <c r="BE179"/>
  <c r="BE181"/>
  <c r="BE183"/>
  <c r="BE184"/>
  <c r="BE185"/>
  <c r="BE187"/>
  <c r="BE210"/>
  <c r="BE245"/>
  <c r="BE248"/>
  <c r="BE260"/>
  <c r="BE317"/>
  <c r="BE93"/>
  <c r="BE95"/>
  <c r="BE108"/>
  <c r="BE189"/>
  <c r="BE196"/>
  <c r="BE198"/>
  <c r="BE215"/>
  <c r="BE223"/>
  <c r="BE254"/>
  <c r="BE269"/>
  <c r="BE290"/>
  <c r="BE332"/>
  <c i="9" r="J52"/>
  <c r="BE136"/>
  <c r="BE168"/>
  <c r="BE170"/>
  <c r="BE180"/>
  <c r="BE186"/>
  <c r="BE190"/>
  <c r="F85"/>
  <c r="BE134"/>
  <c r="BE149"/>
  <c r="BE156"/>
  <c r="BE91"/>
  <c r="BE110"/>
  <c i="8" r="BK86"/>
  <c r="BK85"/>
  <c r="J85"/>
  <c r="J59"/>
  <c i="9" r="BE113"/>
  <c r="BE120"/>
  <c r="BE122"/>
  <c r="BE141"/>
  <c r="BE182"/>
  <c r="E48"/>
  <c r="BE97"/>
  <c r="BE105"/>
  <c r="BE159"/>
  <c r="BE174"/>
  <c r="BE184"/>
  <c r="BE102"/>
  <c r="BE165"/>
  <c r="BE171"/>
  <c r="BE173"/>
  <c r="BE179"/>
  <c r="BE127"/>
  <c r="BE147"/>
  <c r="BE181"/>
  <c i="8" r="E48"/>
  <c r="F82"/>
  <c r="BE146"/>
  <c r="BE147"/>
  <c r="BE182"/>
  <c r="BE184"/>
  <c r="BE220"/>
  <c r="BE225"/>
  <c r="BE227"/>
  <c r="BE155"/>
  <c i="7" r="J86"/>
  <c r="J61"/>
  <c i="8" r="J79"/>
  <c r="BE98"/>
  <c r="BE149"/>
  <c r="BE208"/>
  <c r="BE214"/>
  <c r="BE88"/>
  <c r="BE125"/>
  <c i="1" r="AW61"/>
  <c i="8" r="BE127"/>
  <c r="BE109"/>
  <c r="BE132"/>
  <c r="BE138"/>
  <c r="BE144"/>
  <c r="BE145"/>
  <c i="7" r="F55"/>
  <c i="6" r="BK101"/>
  <c r="J101"/>
  <c r="J62"/>
  <c i="7" r="E48"/>
  <c r="BE87"/>
  <c r="BE118"/>
  <c r="BE120"/>
  <c i="6" r="BK86"/>
  <c r="BK85"/>
  <c r="J85"/>
  <c r="J59"/>
  <c i="7" r="BE93"/>
  <c r="BE112"/>
  <c r="J52"/>
  <c r="BE110"/>
  <c r="BE96"/>
  <c r="BE100"/>
  <c r="BE105"/>
  <c r="BE122"/>
  <c i="1" r="BB60"/>
  <c r="BD60"/>
  <c i="5" r="BK88"/>
  <c r="J88"/>
  <c r="J60"/>
  <c i="6" r="BE147"/>
  <c r="J52"/>
  <c r="BE144"/>
  <c r="BE103"/>
  <c r="BE111"/>
  <c r="BE141"/>
  <c r="BE145"/>
  <c r="F82"/>
  <c r="BE88"/>
  <c r="BE132"/>
  <c r="BE142"/>
  <c r="BE98"/>
  <c r="BE113"/>
  <c r="BE116"/>
  <c r="BE127"/>
  <c r="BE129"/>
  <c r="E48"/>
  <c r="BE140"/>
  <c r="BE143"/>
  <c r="BE146"/>
  <c r="BE138"/>
  <c r="BE139"/>
  <c i="5" r="F55"/>
  <c r="BE95"/>
  <c r="BE99"/>
  <c r="BE106"/>
  <c r="BE107"/>
  <c r="J52"/>
  <c r="BE108"/>
  <c r="BE119"/>
  <c i="4" r="BK86"/>
  <c r="J86"/>
  <c r="J60"/>
  <c r="J175"/>
  <c r="J65"/>
  <c i="5" r="E77"/>
  <c r="BE100"/>
  <c r="BE102"/>
  <c r="BE105"/>
  <c r="BE127"/>
  <c r="BE128"/>
  <c r="BE90"/>
  <c r="BE104"/>
  <c r="BE114"/>
  <c r="BE122"/>
  <c r="BE144"/>
  <c r="BE110"/>
  <c r="BE112"/>
  <c r="BE139"/>
  <c r="BE101"/>
  <c r="BE134"/>
  <c r="BE103"/>
  <c r="BE136"/>
  <c i="3" r="BK91"/>
  <c r="J91"/>
  <c r="J60"/>
  <c i="4" r="J52"/>
  <c r="BE96"/>
  <c r="BE118"/>
  <c r="BE135"/>
  <c r="F55"/>
  <c r="BE88"/>
  <c r="BE106"/>
  <c r="BE164"/>
  <c r="BE100"/>
  <c r="BE105"/>
  <c r="BE119"/>
  <c r="BE121"/>
  <c r="BE126"/>
  <c r="BE140"/>
  <c r="BE146"/>
  <c r="BE148"/>
  <c r="BE157"/>
  <c r="BE172"/>
  <c r="BE176"/>
  <c r="BE178"/>
  <c r="E48"/>
  <c r="BE113"/>
  <c r="BE170"/>
  <c r="BE177"/>
  <c r="BE147"/>
  <c r="BE149"/>
  <c r="BE112"/>
  <c i="3" r="BE347"/>
  <c r="BE464"/>
  <c r="BE178"/>
  <c r="BE326"/>
  <c r="BE335"/>
  <c r="BE342"/>
  <c r="BE367"/>
  <c r="BE372"/>
  <c r="BE444"/>
  <c r="BE466"/>
  <c r="BE472"/>
  <c r="BE475"/>
  <c r="BE477"/>
  <c r="BE478"/>
  <c r="BE480"/>
  <c r="BE482"/>
  <c r="BE185"/>
  <c r="BE191"/>
  <c r="BE193"/>
  <c r="BE220"/>
  <c r="BE262"/>
  <c r="BE357"/>
  <c r="BE374"/>
  <c r="BE474"/>
  <c r="F55"/>
  <c r="BE112"/>
  <c r="BE147"/>
  <c r="BE150"/>
  <c r="BE233"/>
  <c r="BE251"/>
  <c r="BE278"/>
  <c r="BE297"/>
  <c r="E48"/>
  <c r="J52"/>
  <c r="BE93"/>
  <c r="BE106"/>
  <c r="BE133"/>
  <c r="BE142"/>
  <c r="BE173"/>
  <c r="BE203"/>
  <c r="BE239"/>
  <c r="BE245"/>
  <c r="BE383"/>
  <c r="BE389"/>
  <c r="BE425"/>
  <c r="BE438"/>
  <c r="BE440"/>
  <c r="BE448"/>
  <c r="BE455"/>
  <c i="2" r="BK84"/>
  <c r="BK83"/>
  <c r="J83"/>
  <c i="3" r="BE100"/>
  <c r="BE118"/>
  <c r="BE121"/>
  <c r="BE165"/>
  <c r="BE171"/>
  <c r="BE214"/>
  <c r="BE268"/>
  <c r="BE317"/>
  <c r="BE376"/>
  <c r="BE381"/>
  <c r="BE417"/>
  <c r="BE473"/>
  <c r="BE126"/>
  <c r="BE158"/>
  <c r="BE222"/>
  <c r="BE403"/>
  <c r="BE456"/>
  <c r="BE198"/>
  <c r="BE228"/>
  <c r="BE256"/>
  <c r="BE283"/>
  <c r="BE292"/>
  <c r="BE305"/>
  <c r="BE312"/>
  <c r="BE361"/>
  <c r="BE462"/>
  <c r="BE463"/>
  <c r="BE470"/>
  <c i="2" r="E48"/>
  <c r="BE127"/>
  <c r="BE138"/>
  <c r="J52"/>
  <c r="BE86"/>
  <c r="BE94"/>
  <c r="BE118"/>
  <c i="1" r="BB55"/>
  <c i="2" r="BE133"/>
  <c r="BE144"/>
  <c i="1" r="BD55"/>
  <c i="2" r="F55"/>
  <c r="BE102"/>
  <c r="BE107"/>
  <c r="BE115"/>
  <c r="BE123"/>
  <c i="12" r="J34"/>
  <c i="1" r="AW65"/>
  <c i="13" r="F35"/>
  <c i="1" r="BB66"/>
  <c i="9" r="F35"/>
  <c i="1" r="BB62"/>
  <c i="4" r="J34"/>
  <c i="1" r="AW57"/>
  <c i="5" r="J34"/>
  <c i="1" r="AW58"/>
  <c i="9" r="F37"/>
  <c i="1" r="BD62"/>
  <c i="4" r="F34"/>
  <c i="1" r="BA57"/>
  <c i="4" r="F37"/>
  <c i="1" r="BD57"/>
  <c i="3" r="F37"/>
  <c i="1" r="BD56"/>
  <c i="13" r="F36"/>
  <c i="1" r="BC66"/>
  <c i="9" r="F34"/>
  <c i="1" r="BA62"/>
  <c i="11" r="J34"/>
  <c i="1" r="AW64"/>
  <c i="11" r="F37"/>
  <c i="1" r="BD64"/>
  <c i="3" r="F36"/>
  <c i="1" r="BC56"/>
  <c i="10" r="J34"/>
  <c i="1" r="AW63"/>
  <c i="10" r="F37"/>
  <c i="1" r="BD63"/>
  <c i="3" r="F34"/>
  <c i="1" r="BA56"/>
  <c i="13" r="J34"/>
  <c i="1" r="AW66"/>
  <c i="5" r="F34"/>
  <c i="1" r="BA58"/>
  <c i="7" r="F34"/>
  <c i="1" r="BA60"/>
  <c i="6" r="F37"/>
  <c i="1" r="BD59"/>
  <c i="12" r="F35"/>
  <c i="1" r="BB65"/>
  <c i="13" r="F34"/>
  <c i="1" r="BA66"/>
  <c i="7" r="F36"/>
  <c i="1" r="BC60"/>
  <c i="3" r="F35"/>
  <c i="1" r="BB56"/>
  <c i="3" r="J34"/>
  <c i="1" r="AW56"/>
  <c i="11" r="F35"/>
  <c i="1" r="BB64"/>
  <c i="10" r="F35"/>
  <c i="1" r="BB63"/>
  <c i="8" r="F37"/>
  <c i="1" r="BD61"/>
  <c i="6" r="J34"/>
  <c i="1" r="AW59"/>
  <c i="5" r="F37"/>
  <c i="1" r="BD58"/>
  <c i="11" r="F34"/>
  <c i="1" r="BA64"/>
  <c i="8" r="F34"/>
  <c i="1" r="BA61"/>
  <c i="2" r="J34"/>
  <c i="1" r="AW55"/>
  <c i="5" r="F36"/>
  <c i="1" r="BC58"/>
  <c i="12" r="F37"/>
  <c i="1" r="BD65"/>
  <c i="5" r="F35"/>
  <c i="1" r="BB58"/>
  <c i="6" r="F35"/>
  <c i="1" r="BB59"/>
  <c i="10" r="F34"/>
  <c i="1" r="BA63"/>
  <c i="11" r="F36"/>
  <c i="1" r="BC64"/>
  <c i="2" r="J30"/>
  <c i="4" r="F36"/>
  <c i="1" r="BC57"/>
  <c i="2" r="F36"/>
  <c i="1" r="BC55"/>
  <c i="10" r="F36"/>
  <c i="1" r="BC63"/>
  <c i="8" r="F35"/>
  <c i="1" r="BB61"/>
  <c i="7" r="J34"/>
  <c i="1" r="AW60"/>
  <c i="12" r="F34"/>
  <c i="1" r="BA65"/>
  <c i="9" r="F36"/>
  <c i="1" r="BC62"/>
  <c i="6" r="F34"/>
  <c i="1" r="BA59"/>
  <c i="12" r="F36"/>
  <c i="1" r="BC65"/>
  <c i="8" r="F36"/>
  <c i="1" r="BC61"/>
  <c i="2" r="F34"/>
  <c i="1" r="BA55"/>
  <c i="4" r="F35"/>
  <c i="1" r="BB57"/>
  <c i="6" r="F36"/>
  <c i="1" r="BC59"/>
  <c i="9" r="J34"/>
  <c i="1" r="AW62"/>
  <c i="13" r="F37"/>
  <c i="1" r="BD66"/>
  <c i="5" l="1" r="P88"/>
  <c r="P87"/>
  <c i="1" r="AU58"/>
  <c i="9" r="R89"/>
  <c r="R88"/>
  <c i="13" r="BK81"/>
  <c r="J81"/>
  <c r="J59"/>
  <c i="6" r="R85"/>
  <c i="10" r="T85"/>
  <c r="T84"/>
  <c i="13" r="T81"/>
  <c i="7" r="BK85"/>
  <c r="J85"/>
  <c r="J60"/>
  <c i="3" r="P91"/>
  <c r="P90"/>
  <c i="1" r="AU56"/>
  <c i="8" r="P86"/>
  <c r="P85"/>
  <c i="1" r="AU61"/>
  <c i="9" r="P89"/>
  <c r="P88"/>
  <c i="1" r="AU62"/>
  <c i="7" r="R85"/>
  <c r="R84"/>
  <c i="5" r="T88"/>
  <c r="T87"/>
  <c i="12" r="T107"/>
  <c r="T94"/>
  <c i="10" r="P85"/>
  <c r="P84"/>
  <c i="1" r="AU63"/>
  <c i="4" r="P85"/>
  <c i="1" r="AU57"/>
  <c i="11" r="P107"/>
  <c r="P93"/>
  <c i="1" r="AU64"/>
  <c i="4" r="R85"/>
  <c i="9" r="T89"/>
  <c r="T88"/>
  <c i="10" r="BK85"/>
  <c r="J85"/>
  <c r="J60"/>
  <c i="12" r="P107"/>
  <c r="P94"/>
  <c i="1" r="AU65"/>
  <c i="11" r="R93"/>
  <c i="5" r="R88"/>
  <c r="R87"/>
  <c i="11" r="T107"/>
  <c r="T93"/>
  <c i="13" r="P81"/>
  <c i="1" r="AU66"/>
  <c i="6" r="P85"/>
  <c i="1" r="AU59"/>
  <c i="12" r="R107"/>
  <c i="3" r="T91"/>
  <c r="T90"/>
  <c i="6" r="T85"/>
  <c i="10" r="R85"/>
  <c r="R84"/>
  <c i="7" r="T85"/>
  <c r="T84"/>
  <c i="12" r="R94"/>
  <c i="2" r="R84"/>
  <c r="R83"/>
  <c i="9" r="BK89"/>
  <c i="7" r="P85"/>
  <c r="P84"/>
  <c i="1" r="AU60"/>
  <c i="3" r="BK468"/>
  <c r="J468"/>
  <c r="J67"/>
  <c i="9" r="BK188"/>
  <c r="J188"/>
  <c r="J67"/>
  <c i="11" r="BK215"/>
  <c r="J215"/>
  <c r="J69"/>
  <c i="5" r="BK142"/>
  <c r="J142"/>
  <c r="J66"/>
  <c i="13" r="J82"/>
  <c r="J60"/>
  <c i="12" r="BK218"/>
  <c r="J218"/>
  <c r="J70"/>
  <c i="11" r="BK93"/>
  <c r="J93"/>
  <c r="J94"/>
  <c r="J60"/>
  <c i="8" r="J86"/>
  <c r="J60"/>
  <c i="6" r="J86"/>
  <c r="J60"/>
  <c i="5" r="BK87"/>
  <c r="J87"/>
  <c r="J59"/>
  <c i="4" r="BK85"/>
  <c r="J85"/>
  <c r="J59"/>
  <c i="3" r="BK90"/>
  <c r="J90"/>
  <c i="1" r="AG55"/>
  <c i="2" r="J59"/>
  <c r="J84"/>
  <c r="J60"/>
  <c i="6" r="F33"/>
  <c i="1" r="AZ59"/>
  <c i="11" r="J33"/>
  <c i="1" r="AV64"/>
  <c r="AT64"/>
  <c i="12" r="F33"/>
  <c i="1" r="AZ65"/>
  <c i="3" r="J33"/>
  <c i="1" r="AV56"/>
  <c r="AT56"/>
  <c i="11" r="F33"/>
  <c i="1" r="AZ64"/>
  <c r="BC54"/>
  <c r="AY54"/>
  <c i="4" r="F33"/>
  <c i="1" r="AZ57"/>
  <c i="5" r="J33"/>
  <c i="1" r="AV58"/>
  <c r="AT58"/>
  <c i="11" r="J30"/>
  <c i="1" r="AG64"/>
  <c i="6" r="J33"/>
  <c i="1" r="AV59"/>
  <c r="AT59"/>
  <c r="BA54"/>
  <c r="W30"/>
  <c i="2" r="F33"/>
  <c i="1" r="AZ55"/>
  <c i="8" r="F33"/>
  <c i="1" r="AZ61"/>
  <c r="BB54"/>
  <c r="W31"/>
  <c i="9" r="F33"/>
  <c i="1" r="AZ62"/>
  <c i="8" r="J30"/>
  <c i="1" r="AG61"/>
  <c i="3" r="F33"/>
  <c i="1" r="AZ56"/>
  <c i="4" r="J33"/>
  <c i="1" r="AV57"/>
  <c r="AT57"/>
  <c i="13" r="J33"/>
  <c i="1" r="AV66"/>
  <c r="AT66"/>
  <c i="7" r="F33"/>
  <c i="1" r="AZ60"/>
  <c i="3" r="J30"/>
  <c i="1" r="AG56"/>
  <c i="5" r="F33"/>
  <c i="1" r="AZ58"/>
  <c i="2" r="J33"/>
  <c i="1" r="AV55"/>
  <c r="AT55"/>
  <c r="AN55"/>
  <c i="8" r="J33"/>
  <c i="1" r="AV61"/>
  <c r="AT61"/>
  <c r="BD54"/>
  <c r="W33"/>
  <c i="13" r="F33"/>
  <c i="1" r="AZ66"/>
  <c i="6" r="J30"/>
  <c i="1" r="AG59"/>
  <c i="10" r="F33"/>
  <c i="1" r="AZ63"/>
  <c i="7" r="J33"/>
  <c i="1" r="AV60"/>
  <c r="AT60"/>
  <c i="9" r="J33"/>
  <c i="1" r="AV62"/>
  <c r="AT62"/>
  <c i="10" r="J33"/>
  <c i="1" r="AV63"/>
  <c r="AT63"/>
  <c i="12" r="J33"/>
  <c i="1" r="AV65"/>
  <c r="AT65"/>
  <c i="12" l="1" r="BK94"/>
  <c r="J94"/>
  <c i="9" r="BK88"/>
  <c r="J88"/>
  <c r="J89"/>
  <c r="J60"/>
  <c i="7" r="BK84"/>
  <c r="J84"/>
  <c i="10" r="BK84"/>
  <c r="J84"/>
  <c r="J59"/>
  <c i="12" r="J59"/>
  <c i="1" r="AN64"/>
  <c i="11" r="J59"/>
  <c r="J39"/>
  <c i="1" r="AN61"/>
  <c i="8" r="J39"/>
  <c i="1" r="AN59"/>
  <c i="6" r="J39"/>
  <c i="1" r="AN56"/>
  <c i="3" r="J59"/>
  <c r="J39"/>
  <c i="2" r="J39"/>
  <c i="12" r="J30"/>
  <c i="1" r="AG65"/>
  <c r="AN65"/>
  <c i="13" r="J30"/>
  <c i="1" r="AG66"/>
  <c r="W32"/>
  <c r="AZ54"/>
  <c r="AV54"/>
  <c r="AK29"/>
  <c i="4" r="J30"/>
  <c i="1" r="AG57"/>
  <c r="AN57"/>
  <c r="AW54"/>
  <c r="AK30"/>
  <c r="AX54"/>
  <c i="5" r="J30"/>
  <c i="1" r="AG58"/>
  <c r="AU54"/>
  <c i="9" r="J30"/>
  <c i="1" r="AG62"/>
  <c i="7" r="J30"/>
  <c i="1" r="AG60"/>
  <c i="12" l="1" r="J39"/>
  <c i="7" r="J39"/>
  <c i="9" r="J39"/>
  <c i="13" r="J39"/>
  <c i="9" r="J59"/>
  <c i="7" r="J59"/>
  <c i="5" r="J39"/>
  <c i="1" r="AN58"/>
  <c i="4" r="J39"/>
  <c i="1" r="AN66"/>
  <c r="AN60"/>
  <c r="AN62"/>
  <c r="W29"/>
  <c r="AT54"/>
  <c i="10" r="J30"/>
  <c i="1" r="AG63"/>
  <c r="AN63"/>
  <c i="10" l="1" r="J39"/>
  <c i="1" r="AG54"/>
  <c r="AK26"/>
  <c r="AK35"/>
  <c l="1" r="AN54"/>
</calcChain>
</file>

<file path=xl/sharedStrings.xml><?xml version="1.0" encoding="utf-8"?>
<sst xmlns="http://schemas.openxmlformats.org/spreadsheetml/2006/main">
  <si>
    <t>Export Komplet</t>
  </si>
  <si>
    <t>VZ</t>
  </si>
  <si>
    <t>2.0</t>
  </si>
  <si>
    <t>ZAMOK</t>
  </si>
  <si>
    <t>False</t>
  </si>
  <si>
    <t>{8064cb9f-c1eb-48a7-b1f7-e9cdcc732284}</t>
  </si>
  <si>
    <t>0,01</t>
  </si>
  <si>
    <t>21</t>
  </si>
  <si>
    <t>12</t>
  </si>
  <si>
    <t>REKAPITULACE STAVBY</t>
  </si>
  <si>
    <t xml:space="preserve">v ---  níže se nacházejí doplnkové a pomocné údaje k sestavám  --- v</t>
  </si>
  <si>
    <t>Návod na vyplnění</t>
  </si>
  <si>
    <t>0,001</t>
  </si>
  <si>
    <t>Kód:</t>
  </si>
  <si>
    <t>1471_DVD_2</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</si>
  <si>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</si>
  <si>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</si>
  <si>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Víceúčelový sportovní areál UKB - Venkovní sportoviště a plochy</t>
  </si>
  <si>
    <t>KSO:</t>
  </si>
  <si>
    <t>801 51</t>
  </si>
  <si>
    <t>CC-CZ:</t>
  </si>
  <si>
    <t>12651</t>
  </si>
  <si>
    <t>Místo:</t>
  </si>
  <si>
    <t>ul. Netroufalky</t>
  </si>
  <si>
    <t>Datum:</t>
  </si>
  <si>
    <t>29. 8. 2024</t>
  </si>
  <si>
    <t>CZ-CPV:</t>
  </si>
  <si>
    <t>45000000-7</t>
  </si>
  <si>
    <t>CZ-CPA:</t>
  </si>
  <si>
    <t>41.00.28</t>
  </si>
  <si>
    <t>Zadavatel:</t>
  </si>
  <si>
    <t>IČ:</t>
  </si>
  <si>
    <t>00216224</t>
  </si>
  <si>
    <t>Masarykova univerzita</t>
  </si>
  <si>
    <t>DIČ:</t>
  </si>
  <si>
    <t>CZ00216224</t>
  </si>
  <si>
    <t>Účastník:</t>
  </si>
  <si>
    <t>Vyplň údaj</t>
  </si>
  <si>
    <t>Projektant:</t>
  </si>
  <si>
    <t>29263140</t>
  </si>
  <si>
    <t>Ateliér Velehradský s.r.o.</t>
  </si>
  <si>
    <t>CZ29263140</t>
  </si>
  <si>
    <t>True</t>
  </si>
  <si>
    <t>Zpracovatel:</t>
  </si>
  <si>
    <t/>
  </si>
  <si>
    <t>Ing. Vojtěch Biolek - Ateliér Velehradský s.r.o.</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</si>
  <si>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</si>
  <si>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V případě, že je ve sloupci 'Cenová soustava' označeny popisem RTS, tak veškeré další informace vymezující popis a podmínky použití těchto položek z Cenové soustavy, které nejsou uvedeny přímo v soupisu prací, jsou neomezeně dálkově k dispozici na webu https://www.rtscloud.cz/App/RTS-Data/._x000d_
Rozpočet slouží výhradně a pouze pro výběr zhotovitele. Rozpočet je sestaven na základě vyhlášky č. 169/2016 Sb. Zhotovitel je povinen zkontrolovat rozpočet a upozornit zadavatele na případné nedostatky – v opačném případně se předpokládá, že související výkony a nezbytně předcházející práce jsou obsaženy v daných položkách. Ceny v nabídce musí vycházet nejen z předloženého soupisu výkonů, ale i ze znalosti celého projektu. Prostudování kompletní dokumentace je nutnou podmínkou předložení nabídky. Veškeré konstrukce se dodávají jako plně funkční celek. Zhotovitel je povinen zohlednit v nabídce veškeré stavební postupy a technologie, které lze z charaketeru stavebního rozsahu a místa plnění předpokládat._x000d_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</si>
  <si>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</si>
  <si>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</si>
  <si>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</si>
  <si>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</si>
  <si>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</si>
  <si>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</si>
  <si>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</si>
  <si>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</si>
  <si>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</si>
  <si>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</si>
  <si>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</si>
  <si>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</si>
  <si>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</si>
  <si>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</si>
  <si>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</si>
  <si>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</si>
  <si>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</si>
  <si>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</si>
  <si>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</si>
  <si>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</si>
  <si>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</si>
  <si>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</si>
  <si>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</si>
  <si>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</si>
  <si>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</si>
  <si>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</si>
  <si>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</si>
  <si>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</si>
  <si>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</si>
  <si>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</si>
  <si>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</si>
  <si>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</si>
  <si>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</si>
  <si>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</si>
  <si>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</si>
  <si>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</si>
  <si>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</si>
  <si>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</si>
  <si>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</si>
  <si>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00-1</t>
  </si>
  <si>
    <t>Příprava území - HTÚ - venkovní sportoviště</t>
  </si>
  <si>
    <t>STA</t>
  </si>
  <si>
    <t>1</t>
  </si>
  <si>
    <t>{1a46f28c-bcc9-4009-97e9-a5d22d4a3cb1}</t>
  </si>
  <si>
    <t>2</t>
  </si>
  <si>
    <t>SO 02</t>
  </si>
  <si>
    <t>Venkovní sportoviště + technologie sportovišť</t>
  </si>
  <si>
    <t>{11d8e74a-7025-4d59-b18c-e8367ffd9bee}</t>
  </si>
  <si>
    <t>SO 03.1</t>
  </si>
  <si>
    <t>Oplocení</t>
  </si>
  <si>
    <t>{c1b8dfbe-0d18-4bda-9b27-a68d5d0729a7}</t>
  </si>
  <si>
    <t>SO 03.2</t>
  </si>
  <si>
    <t>Přístřešek</t>
  </si>
  <si>
    <t>{ddd0aa92-3590-4202-a317-bb56b3a05e55}</t>
  </si>
  <si>
    <t>SO 03.3</t>
  </si>
  <si>
    <t>Mobiliář</t>
  </si>
  <si>
    <t>{5f4900a1-aa3b-4945-adb7-3818e168dec8}</t>
  </si>
  <si>
    <t>SO 03.4</t>
  </si>
  <si>
    <t>Přemostění kanalizace pod bránou</t>
  </si>
  <si>
    <t>{fad962d9-13a1-45e4-b9a0-41cad4d595ff}</t>
  </si>
  <si>
    <t>SO 04</t>
  </si>
  <si>
    <t>Jižní a západní opěrná stěna</t>
  </si>
  <si>
    <t>{8db5f5ad-5ef1-4b59-a3be-971dc2ed8b62}</t>
  </si>
  <si>
    <t>SO 05.1</t>
  </si>
  <si>
    <t>Zpevněné plochy</t>
  </si>
  <si>
    <t>{2b81674d-3eef-4e41-a373-a24ed8156325}</t>
  </si>
  <si>
    <t>SO 05.2</t>
  </si>
  <si>
    <t>Sadové úpravy</t>
  </si>
  <si>
    <t>{c5f40100-8687-4a01-9df3-18fb4681a3c4}</t>
  </si>
  <si>
    <t>IO12</t>
  </si>
  <si>
    <t>Areálové rozvody NN</t>
  </si>
  <si>
    <t>{5a6d9515-92ee-445c-8f85-775bcae8fa7a}</t>
  </si>
  <si>
    <t>IO13</t>
  </si>
  <si>
    <t>Areálové osvětlení</t>
  </si>
  <si>
    <t>{44efb77c-71c6-4bb7-9d85-7bb18fcd8f24}</t>
  </si>
  <si>
    <t>VRN</t>
  </si>
  <si>
    <t>Vedlejší rozpočtové náklady</t>
  </si>
  <si>
    <t>{5ca2ffad-d38d-4021-8768-d8816c6d1bf1}</t>
  </si>
  <si>
    <t>odkop_obj</t>
  </si>
  <si>
    <t>13175,17</t>
  </si>
  <si>
    <t>rýhy_obj</t>
  </si>
  <si>
    <t>87,94</t>
  </si>
  <si>
    <t>KRYCÍ LIST SOUPISU PRACÍ</t>
  </si>
  <si>
    <t>vrty_900_dl</t>
  </si>
  <si>
    <t>24</t>
  </si>
  <si>
    <t>Objekt:</t>
  </si>
  <si>
    <t>SO 00-1 - Příprava území - HTÚ - venkovní sportoviště</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</si>
  <si>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 V případě, že je ve sloupci 'Cenová soustava' označeny popisem RTS, tak veškeré další informace vymezující popis a podmínky použití těchto položek z Cenové soustavy, které nejsou uvedeny přímo v soupisu prací, jsou neomezeně dálkově k dispozici na webu https://www.rtscloud.cz/App/RTS-Data/. Rozpočet slouží výhradně a pouze pro výběr zhotovitele. Rozpočet je sestaven na základě vyhlášky č. 169/2016 Sb. Zhotovitel je povinen zkontrolovat rozpočet a upozornit zadavatele na případné nedostatky – v opačném případně se předpokládá, že související výkony a nezbytně předcházející práce jsou obsaženy v daných položkách. Ceny v nabídce musí vycházet nejen z předloženého soupisu výkonů, ale i ze znalosti celého projektu. Prostudování kompletní dokumentace je nutnou podmínkou předložení nabídky. Veškeré konstrukce se dodávají jako plně funkční celek. Zhotovitel je povinen zohlednit v nabídce veškeré stavební postupy a technologie, které lze z charaketeru stavebního rozsahu a místa plnění předpokládat. </t>
  </si>
  <si>
    <t>REKAPITULACE ČLENĚNÍ SOUPISU PRACÍ</t>
  </si>
  <si>
    <t>Kód dílu - Popis</t>
  </si>
  <si>
    <t>Cena celkem [CZK]</t>
  </si>
  <si>
    <t>-1</t>
  </si>
  <si>
    <t>HSV - Práce a dodávky HSV</t>
  </si>
  <si>
    <t xml:space="preserve">    1 - Zemní práce</t>
  </si>
  <si>
    <t xml:space="preserve">    2 - Zakládání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</si>
  <si>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</si>
  <si>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</si>
  <si>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</si>
  <si>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</si>
  <si>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</si>
  <si>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</si>
  <si>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</si>
  <si>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</si>
  <si>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</si>
  <si>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</si>
  <si>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</si>
  <si>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</si>
  <si>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</si>
  <si>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</si>
  <si>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</si>
  <si>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</si>
  <si>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</si>
  <si>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</si>
  <si>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</si>
  <si>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122251107</t>
  </si>
  <si>
    <t>Odkopávky a prokopávky nezapažené strojně v hornině třídy těžitelnosti I skupiny 3 přes 5 000 m3</t>
  </si>
  <si>
    <t>m3</t>
  </si>
  <si>
    <t>CS ÚRS 2024 02</t>
  </si>
  <si>
    <t>4</t>
  </si>
  <si>
    <t>1899224193</t>
  </si>
  <si>
    <t>Online PSC</t>
  </si>
  <si>
    <t>https://podminky.urs.cz/item/CS_URS_2024_02/122251107</t>
  </si>
  <si>
    <t>P</t>
  </si>
  <si>
    <t>Poznámka k položce:_x000d_
Předpokládá se, že zemina bude rovnou nakládáná na auto a odvážená na skládku bez mezideponování. V případě, že zhotovitel zvolí jinou strategii, je nutné toto zohlednit v ceně odkopu - není možné následně považovat za vícepráci.</t>
  </si>
  <si>
    <t>VV</t>
  </si>
  <si>
    <t>Odkop (obj)</t>
  </si>
  <si>
    <t>viz výkaz</t>
  </si>
  <si>
    <t>13263,11-87,94</t>
  </si>
  <si>
    <t>Mezisoučet</t>
  </si>
  <si>
    <t>3</t>
  </si>
  <si>
    <t>Součet</t>
  </si>
  <si>
    <t>132251103</t>
  </si>
  <si>
    <t>Hloubení nezapažených rýh šířky do 800 mm strojně s urovnáním dna do předepsaného profilu a spádu v hornině třídy těžitelnosti I skupiny 3 přes 50 do 100 m3</t>
  </si>
  <si>
    <t>423163264</t>
  </si>
  <si>
    <t>https://podminky.urs.cz/item/CS_URS_2024_02/132251103</t>
  </si>
  <si>
    <t>Rýhy (obj)</t>
  </si>
  <si>
    <t>pro vsak</t>
  </si>
  <si>
    <t>167151111</t>
  </si>
  <si>
    <t>Nakládání, skládání a překládání neulehlého výkopku nebo sypaniny strojně nakládání, množství přes 100 m3, z hornin třídy těžitelnosti I, skupiny 1 až 3</t>
  </si>
  <si>
    <t>196204690</t>
  </si>
  <si>
    <t>https://podminky.urs.cz/item/CS_URS_2024_02/167151111</t>
  </si>
  <si>
    <t>Zemina - nakládání (obj)</t>
  </si>
  <si>
    <t>vrty_900_dl*(0,45^2)*PI</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</si>
  <si>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</si>
  <si>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</si>
  <si>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1999184921</t>
  </si>
  <si>
    <t>https://podminky.urs.cz/item/CS_URS_2024_02/162751117</t>
  </si>
  <si>
    <t xml:space="preserve">Poznámka k položce:_x000d_
do 10 km je několik možností skládkování. V případě, že bude zhotovitel odvážet na delší vzdálenost musí toto zohlednit v JC případně v rámci výběrového řízení prokázet, že není možné do této vzdálenosti zeminu odvážet. </t>
  </si>
  <si>
    <t>Zemina - odvoz na skládku (obj)</t>
  </si>
  <si>
    <t>5</t>
  </si>
  <si>
    <t>171201231R</t>
  </si>
  <si>
    <t>Poplatek za uložení stavebního odpadu na recyklační skládce (skládkovné) - zatřídění odpadu volit na základě zprávy IGP</t>
  </si>
  <si>
    <t>t</t>
  </si>
  <si>
    <t>vlastní</t>
  </si>
  <si>
    <t>-711407509</t>
  </si>
  <si>
    <t>Poznámka k položce:_x000d_
Předpokládané zeminy a jejich zatřídění je patrné ze zprávy IGP. Jednotková cena musí vycházet z této skutečnosti.</t>
  </si>
  <si>
    <t>13278,378*1,8 'Přepočtené koeficientem množství</t>
  </si>
  <si>
    <t>6</t>
  </si>
  <si>
    <t>174111101</t>
  </si>
  <si>
    <t>Zásyp sypaninou z jakékoliv horniny ručně s uložením výkopku ve vrstvách se zhutněním jam, šachet, rýh nebo kolem objektů v těchto vykopávkách</t>
  </si>
  <si>
    <t>780558757</t>
  </si>
  <si>
    <t>https://podminky.urs.cz/item/CS_URS_2024_02/174111101</t>
  </si>
  <si>
    <t>Zásyp (obj)</t>
  </si>
  <si>
    <t>7</t>
  </si>
  <si>
    <t>M</t>
  </si>
  <si>
    <t>58333674</t>
  </si>
  <si>
    <t>kamenivo těžené hrubé frakce 16/32</t>
  </si>
  <si>
    <t>8</t>
  </si>
  <si>
    <t>-1942799663</t>
  </si>
  <si>
    <t>Poznámka k položce:_x000d_
V ceně zohlednit přesun až na místo uložení do násypu. Přesun je nutný místy i pomocí jeřábu či malé mechanizace/ručně. Hmotnost se nezapočítává do přesunu hmot!</t>
  </si>
  <si>
    <t>87,94*1,8 'Přepočtené koeficientem množství</t>
  </si>
  <si>
    <t>Zakládání</t>
  </si>
  <si>
    <t>226211312</t>
  </si>
  <si>
    <t>Velkoprofilové vrty náběrovým vrtáním svislé zapažené ocelovými pažnicemi průměru přes 400 do 450 mm, v hl od 0 do 20 m v hornině tř. II</t>
  </si>
  <si>
    <t>m</t>
  </si>
  <si>
    <t>1959969897</t>
  </si>
  <si>
    <t>https://podminky.urs.cz/item/CS_URS_2024_02/226211312</t>
  </si>
  <si>
    <t>Vrty (dl * p)</t>
  </si>
  <si>
    <t>12,0*2</t>
  </si>
  <si>
    <t>9</t>
  </si>
  <si>
    <t>231213313</t>
  </si>
  <si>
    <t>Zřízení výplně pilot zapažených s vytažením pažnic z vrtu svislých z kameniva nebo štěrkopísku, v hl od 0 do 30 m, při průměru piloty přes 650 do 1250 mm</t>
  </si>
  <si>
    <t>-1684316087</t>
  </si>
  <si>
    <t>https://podminky.urs.cz/item/CS_URS_2024_02/231213313</t>
  </si>
  <si>
    <t>Piloty (dl)</t>
  </si>
  <si>
    <t>10</t>
  </si>
  <si>
    <t>1662962417</t>
  </si>
  <si>
    <t>Piloty (dl * pl)</t>
  </si>
  <si>
    <t>15,268*1,8 'Přepočtené koeficientem množství</t>
  </si>
  <si>
    <t>998</t>
  </si>
  <si>
    <t>Přesun hmot</t>
  </si>
  <si>
    <t>11</t>
  </si>
  <si>
    <t>998001011</t>
  </si>
  <si>
    <t>Přesun hmot pro piloty nebo podzemní stěny betonované na místě</t>
  </si>
  <si>
    <t>1781570598</t>
  </si>
  <si>
    <t>https://podminky.urs.cz/item/CS_URS_2024_02/998001011</t>
  </si>
  <si>
    <t>násyp_obj</t>
  </si>
  <si>
    <t>4711,56</t>
  </si>
  <si>
    <t>skladba_PE01a_pl</t>
  </si>
  <si>
    <t>584,44</t>
  </si>
  <si>
    <t>skladba_PE01b_pl</t>
  </si>
  <si>
    <t>721,26</t>
  </si>
  <si>
    <t>skladba_PE01c_pl</t>
  </si>
  <si>
    <t>1429,56</t>
  </si>
  <si>
    <t>skladba_PE02a_pl</t>
  </si>
  <si>
    <t>183,17</t>
  </si>
  <si>
    <t>skladba_PE02b_pl</t>
  </si>
  <si>
    <t>86,43</t>
  </si>
  <si>
    <t>skladba_PE03_pl</t>
  </si>
  <si>
    <t>22,96</t>
  </si>
  <si>
    <t>SO 02 - Venkovní sportoviště + technologie sportovišť</t>
  </si>
  <si>
    <t>skladba_PE04_pl</t>
  </si>
  <si>
    <t>298,51</t>
  </si>
  <si>
    <t>skladba_PE05_pl</t>
  </si>
  <si>
    <t>48,27</t>
  </si>
  <si>
    <t>skladba_PE06_pl</t>
  </si>
  <si>
    <t>1810,9</t>
  </si>
  <si>
    <t>základ_vrty_dl</t>
  </si>
  <si>
    <t>152</t>
  </si>
  <si>
    <t>základy_deska_obj</t>
  </si>
  <si>
    <t>4,836</t>
  </si>
  <si>
    <t>základy_pasy_obj</t>
  </si>
  <si>
    <t>6,16</t>
  </si>
  <si>
    <t>zásyp_zemina_obj</t>
  </si>
  <si>
    <t>884,65</t>
  </si>
  <si>
    <t>základ_patky_obj</t>
  </si>
  <si>
    <t>30,329</t>
  </si>
  <si>
    <t xml:space="preserve">    5 - Komunikace pozemní</t>
  </si>
  <si>
    <t xml:space="preserve">    6 - Úpravy povrchů, podlahy a osazování výplní</t>
  </si>
  <si>
    <t xml:space="preserve">    9 - Ostatní konstrukce a práce, bourání</t>
  </si>
  <si>
    <t>PSV - Práce a dodávky PSV</t>
  </si>
  <si>
    <t xml:space="preserve">    767 - Konstrukce zámečnické</t>
  </si>
  <si>
    <t>OST - Ostatní</t>
  </si>
  <si>
    <t>VV - Výkaz výměr, figury</t>
  </si>
  <si>
    <t>171151112</t>
  </si>
  <si>
    <t>Uložení sypanin do násypů strojně s rozprostřením sypaniny ve vrstvách a s hrubým urovnáním zhutněných z hornin nesoudržných kamenitých</t>
  </si>
  <si>
    <t>600898199</t>
  </si>
  <si>
    <t>https://podminky.urs.cz/item/CS_URS_2024_02/171151112</t>
  </si>
  <si>
    <t>Násypy (obj)</t>
  </si>
  <si>
    <t>kamenivo</t>
  </si>
  <si>
    <t>58343930</t>
  </si>
  <si>
    <t>kamenivo drcené hrubé frakce 16/32</t>
  </si>
  <si>
    <t>-837221673</t>
  </si>
  <si>
    <t>Násyp (obj)</t>
  </si>
  <si>
    <t>4711,56*1,8 'Přepočtené koeficientem množství</t>
  </si>
  <si>
    <t>704194603</t>
  </si>
  <si>
    <t>Zemina - naložení vykopané zeminy pro zásypy (obj)</t>
  </si>
  <si>
    <t>základ_vrty_dl*(0,2^2*PI)</t>
  </si>
  <si>
    <t>-1211784419</t>
  </si>
  <si>
    <t>Odvoz vývrtku (obj)</t>
  </si>
  <si>
    <t>1321671056</t>
  </si>
  <si>
    <t>19,101*1,8 'Přepočtené koeficientem množství</t>
  </si>
  <si>
    <t>162351103R</t>
  </si>
  <si>
    <t>Vodorovné přemístění výkopku nebo sypaniny po suchu na obvyklém dopravním prostředku, bez naložení výkopku, avšak se složením bez rozhrnutí z horniny třídy těžitelnosti I skupiny 1 až 3 na vzdálenost přes 50 do 500 m</t>
  </si>
  <si>
    <t>-1877777530</t>
  </si>
  <si>
    <t>Poznámka k položce:_x000d_
v ceně uvažovat přesuny i menšími dopravními prostředky/jeřábem do míst s omezeným přístupem</t>
  </si>
  <si>
    <t>Zemina - přesun vykopané zeminy pro zásypy (obj)</t>
  </si>
  <si>
    <t>-2135656309</t>
  </si>
  <si>
    <t>Zásypy (obj)</t>
  </si>
  <si>
    <t>zemina</t>
  </si>
  <si>
    <t>171152501</t>
  </si>
  <si>
    <t>Zhutnění podloží pod násypy z rostlé horniny třídy těžitelnosti I a II, skupiny 1 až 4 z hornin soudružných a nesoudržných</t>
  </si>
  <si>
    <t>m2</t>
  </si>
  <si>
    <t>-1665991771</t>
  </si>
  <si>
    <t>https://podminky.urs.cz/item/CS_URS_2024_02/171152501</t>
  </si>
  <si>
    <t>Zhutnění (pl)</t>
  </si>
  <si>
    <t>171211101</t>
  </si>
  <si>
    <t>Uložení sypanin do násypů ručně s rozprostřením sypaniny ve vrstvách a s hrubým urovnáním nezhutněných jakékoliv třídy těžitelnosti</t>
  </si>
  <si>
    <t>1666474438</t>
  </si>
  <si>
    <t>https://podminky.urs.cz/item/CS_URS_2024_02/171211101</t>
  </si>
  <si>
    <t>Doskočiště (pl * v)</t>
  </si>
  <si>
    <t>skladba_PE05_pl*0,3</t>
  </si>
  <si>
    <t>581544R1</t>
  </si>
  <si>
    <t>písek pro doskočiště pro skos daleký</t>
  </si>
  <si>
    <t>-2147461804</t>
  </si>
  <si>
    <t>14,481*1,3 'Přepočtené koeficientem množství</t>
  </si>
  <si>
    <t>226111113</t>
  </si>
  <si>
    <t>Velkoprofilové vrty náběrovým vrtáním svislé nezapažené průměru přes 400 do 450 mm, v hl od 0 do 5 m v hornině tř. III</t>
  </si>
  <si>
    <t>-1992146562</t>
  </si>
  <si>
    <t>https://podminky.urs.cz/item/CS_URS_2024_02/226111113</t>
  </si>
  <si>
    <t>Základy - vrty (dl * p)</t>
  </si>
  <si>
    <t>3,0*4</t>
  </si>
  <si>
    <t>2,0*63</t>
  </si>
  <si>
    <t>1,0*14</t>
  </si>
  <si>
    <t>273321511</t>
  </si>
  <si>
    <t>Základy z betonu železového (bez výztuže) desky z betonu bez zvláštních nároků na prostředí tř. C 25/30</t>
  </si>
  <si>
    <t>-1332438842</t>
  </si>
  <si>
    <t>https://podminky.urs.cz/item/CS_URS_2024_02/273321511</t>
  </si>
  <si>
    <t>Základy - deska (dl * š * v)</t>
  </si>
  <si>
    <t>workout</t>
  </si>
  <si>
    <t>(6,2*2,6*0,3)</t>
  </si>
  <si>
    <t>13</t>
  </si>
  <si>
    <t>273351121</t>
  </si>
  <si>
    <t>Bednění základů desek zřízení</t>
  </si>
  <si>
    <t>933333431</t>
  </si>
  <si>
    <t>https://podminky.urs.cz/item/CS_URS_2024_02/273351121</t>
  </si>
  <si>
    <t>Základy - bednění desky (dl * v)</t>
  </si>
  <si>
    <t>(6,2*2+2,6*2)*0,3</t>
  </si>
  <si>
    <t>14</t>
  </si>
  <si>
    <t>273351122</t>
  </si>
  <si>
    <t>Bednění základů desek odstranění</t>
  </si>
  <si>
    <t>-141440750</t>
  </si>
  <si>
    <t>https://podminky.urs.cz/item/CS_URS_2024_02/273351122</t>
  </si>
  <si>
    <t>15</t>
  </si>
  <si>
    <t>273361821</t>
  </si>
  <si>
    <t>Výztuž základů desek z betonářské oceli 10 505 (R) nebo BSt 500</t>
  </si>
  <si>
    <t>-549511</t>
  </si>
  <si>
    <t>https://podminky.urs.cz/item/CS_URS_2024_02/273361821</t>
  </si>
  <si>
    <t>Základy - výztuž desky (obj * hm)</t>
  </si>
  <si>
    <t>základy_deska_obj*60,0/10000</t>
  </si>
  <si>
    <t>16</t>
  </si>
  <si>
    <t>274321511</t>
  </si>
  <si>
    <t>Základy z betonu železového (bez výztuže) pasy z betonu bez zvláštních nároků na prostředí tř. C 25/30</t>
  </si>
  <si>
    <t>-1311476971</t>
  </si>
  <si>
    <t>https://podminky.urs.cz/item/CS_URS_2024_02/274321511</t>
  </si>
  <si>
    <t>Základy - pasy (dl * š * v)</t>
  </si>
  <si>
    <t>(6,2*2+2,6*2)*0,7*0,5</t>
  </si>
  <si>
    <t>17</t>
  </si>
  <si>
    <t>274351121</t>
  </si>
  <si>
    <t>Bednění základů pasů rovné zřízení</t>
  </si>
  <si>
    <t>100223704</t>
  </si>
  <si>
    <t>https://podminky.urs.cz/item/CS_URS_2024_02/274351121</t>
  </si>
  <si>
    <t>Základy - bednění pasy (dl * v)</t>
  </si>
  <si>
    <t>(6,2*2+2,6*2)*0,5*2</t>
  </si>
  <si>
    <t>18</t>
  </si>
  <si>
    <t>274351122</t>
  </si>
  <si>
    <t>Bednění základů pasů rovné odstranění</t>
  </si>
  <si>
    <t>1820064979</t>
  </si>
  <si>
    <t>https://podminky.urs.cz/item/CS_URS_2024_02/274351122</t>
  </si>
  <si>
    <t>19</t>
  </si>
  <si>
    <t>274361821</t>
  </si>
  <si>
    <t>Výztuž základů pasů z betonářské oceli 10 505 (R) nebo BSt 500</t>
  </si>
  <si>
    <t>1189681105</t>
  </si>
  <si>
    <t>https://podminky.urs.cz/item/CS_URS_2024_02/274361821</t>
  </si>
  <si>
    <t>Základy - výztuž pasů (obj * hm)</t>
  </si>
  <si>
    <t>základy_pasy_obj*60,0/10000</t>
  </si>
  <si>
    <t>20</t>
  </si>
  <si>
    <t>2753511R1</t>
  </si>
  <si>
    <t>Bednění základů vrtů z korugované trubky DN 400 včetně vložení do vrtu a zasypání mezery mezi vrtem a trubkou pískem 2-4 mm</t>
  </si>
  <si>
    <t>-79701418</t>
  </si>
  <si>
    <t>Základy - bednění (dl)</t>
  </si>
  <si>
    <t>1,0*67</t>
  </si>
  <si>
    <t>275322511</t>
  </si>
  <si>
    <t>Základy z betonu železového (bez výztuže) patky z betonu se zvýšenými nároky na prostředí tř. C 25/30</t>
  </si>
  <si>
    <t>-2055164663</t>
  </si>
  <si>
    <t>https://podminky.urs.cz/item/CS_URS_2024_02/275322511</t>
  </si>
  <si>
    <t xml:space="preserve">Základy (dl * š  * v)</t>
  </si>
  <si>
    <t>patky do trubky</t>
  </si>
  <si>
    <t>(0,2^2*PI)*3,0*4</t>
  </si>
  <si>
    <t>(0,2^2*PI)*3,0*63</t>
  </si>
  <si>
    <t>(0,2^2*PI)*1,0*14</t>
  </si>
  <si>
    <t>patky pro koš</t>
  </si>
  <si>
    <t>(1,2*1,2*1,15)*2</t>
  </si>
  <si>
    <t>22</t>
  </si>
  <si>
    <t>275351121</t>
  </si>
  <si>
    <t>Bednění základů patek zřízení</t>
  </si>
  <si>
    <t>-1926525176</t>
  </si>
  <si>
    <t>https://podminky.urs.cz/item/CS_URS_2024_02/275351121</t>
  </si>
  <si>
    <t>Základy - bednění (dl * v)</t>
  </si>
  <si>
    <t>((1,2*4)*1,15)*2</t>
  </si>
  <si>
    <t>23</t>
  </si>
  <si>
    <t>275351122</t>
  </si>
  <si>
    <t>Bednění základů patek odstranění</t>
  </si>
  <si>
    <t>1388505137</t>
  </si>
  <si>
    <t>https://podminky.urs.cz/item/CS_URS_2024_02/275351122</t>
  </si>
  <si>
    <t>275361821</t>
  </si>
  <si>
    <t>Výztuž základů patek z betonářské oceli 10 505 (R)</t>
  </si>
  <si>
    <t>-746520571</t>
  </si>
  <si>
    <t>https://podminky.urs.cz/item/CS_URS_2024_02/275361821</t>
  </si>
  <si>
    <t>Základy - výztuž (obj * hm)(předpoklad hm = 60 kg/m3)</t>
  </si>
  <si>
    <t>základ_patky_obj*60,0/1000</t>
  </si>
  <si>
    <t>Komunikace pozemní</t>
  </si>
  <si>
    <t>25</t>
  </si>
  <si>
    <t>5642011R2</t>
  </si>
  <si>
    <t>Podklad nebo podsyp z drceného kameniva vel. 4-8 s rozprostřením, vlhčením a zhutněním plochy přes 100 m2, po zhutnění tl. 20 mm</t>
  </si>
  <si>
    <t>-527665501</t>
  </si>
  <si>
    <t>Poznámka k položce:_x000d_
V ceně zohlednit přesun až na místo uložení do násypu. Hmotnost se nezapočítává do přesunu hmot!</t>
  </si>
  <si>
    <t>Podklad (pl)</t>
  </si>
  <si>
    <t>26</t>
  </si>
  <si>
    <t>564720011</t>
  </si>
  <si>
    <t>Podklad nebo kryt z kameniva hrubého drceného vel. 8-16 mm s rozprostřením a zhutněním plochy přes 100 m2, po zhutnění tl. 80 mm</t>
  </si>
  <si>
    <t>-234161541</t>
  </si>
  <si>
    <t>https://podminky.urs.cz/item/CS_URS_2024_02/564720011</t>
  </si>
  <si>
    <t>27</t>
  </si>
  <si>
    <t>564720111</t>
  </si>
  <si>
    <t>Podklad nebo kryt z kameniva hrubého drceného vel. 16-32 mm s rozprostřením a zhutněním plochy přes 100 m2, po zhutnění tl. 80 mm</t>
  </si>
  <si>
    <t>-1442422164</t>
  </si>
  <si>
    <t>https://podminky.urs.cz/item/CS_URS_2024_02/564720111</t>
  </si>
  <si>
    <t>28</t>
  </si>
  <si>
    <t>564730001</t>
  </si>
  <si>
    <t>Podklad nebo kryt z kameniva hrubého drceného vel. 8-16 mm s rozprostřením a zhutněním plochy jednotlivě do 100 m2, po zhutnění tl. 100 mm</t>
  </si>
  <si>
    <t>-75541069</t>
  </si>
  <si>
    <t>https://podminky.urs.cz/item/CS_URS_2024_02/564730001</t>
  </si>
  <si>
    <t>29</t>
  </si>
  <si>
    <t>5647321R1</t>
  </si>
  <si>
    <t>Podklad nebo kryt pro dopadiště vrhu koulí s rozprostřením, vlhčením a zhutněním, po zhutnění tl. 100 mm (40 mm obrusná vrstva + 60 mm dynamická vrstva)</t>
  </si>
  <si>
    <t>-1140796822</t>
  </si>
  <si>
    <t>Kryt (pl)</t>
  </si>
  <si>
    <t>30</t>
  </si>
  <si>
    <t>564750101</t>
  </si>
  <si>
    <t>Podklad nebo kryt z kameniva hrubého drceného vel. 16-32 mm s rozprostřením a zhutněním plochy jednotlivě do 100 m2, po zhutnění tl. 150 mm</t>
  </si>
  <si>
    <t>606664526</t>
  </si>
  <si>
    <t>https://podminky.urs.cz/item/CS_URS_2024_02/564750101</t>
  </si>
  <si>
    <t>31</t>
  </si>
  <si>
    <t>564751114</t>
  </si>
  <si>
    <t>Podklad nebo kryt z kameniva hrubého drceného vel. 32-63 mm s rozprostřením a zhutněním plochy přes 100 m2, po zhutnění tl. 180 mm</t>
  </si>
  <si>
    <t>-385340954</t>
  </si>
  <si>
    <t>https://podminky.urs.cz/item/CS_URS_2024_02/564751114</t>
  </si>
  <si>
    <t>32</t>
  </si>
  <si>
    <t>5648011R1</t>
  </si>
  <si>
    <t>Podklad ze štěrkodrti ŠD s rozprostřením a zhutněním plochy přes 100 m2, po zhutnění tl. 10 mm</t>
  </si>
  <si>
    <t>362021965</t>
  </si>
  <si>
    <t>Poznámka k položce:_x000d_
frakce 0/4_x000d_
_x000d_
V ceně zohlednit přesun až na místo uložení do násypu. Hmotnost se nezapočítává do přesunu hmot!</t>
  </si>
  <si>
    <t>33</t>
  </si>
  <si>
    <t>564831011.1</t>
  </si>
  <si>
    <t>Podklad ze štěrkodrti ŠD s rozprostřením a zhutněním plochy jednotlivě do 100 m2, po zhutnění tl. 100 mm</t>
  </si>
  <si>
    <t>1394634240</t>
  </si>
  <si>
    <t>Poznámka k položce:_x000d_
ve spádu_x000d_
_x000d_
V ceně zohlednit přesun až na místo uložení do násypu. Hmotnost se nezapočítává do přesunu hmot!</t>
  </si>
  <si>
    <t>34</t>
  </si>
  <si>
    <t>564831111.1</t>
  </si>
  <si>
    <t>Podklad ze štěrkodrti ŠD s rozprostřením a zhutněním plochy přes 100 m2, po zhutnění tl. 100 mm</t>
  </si>
  <si>
    <t>-1044211505</t>
  </si>
  <si>
    <t>Poznámka k položce:_x000d_
frakce 0/32_x000d_
_x000d_
V ceně zohlednit přesun až na místo uložení do násypu. Hmotnost se nezapočítává do přesunu hmot!</t>
  </si>
  <si>
    <t>35</t>
  </si>
  <si>
    <t>564831111.2</t>
  </si>
  <si>
    <t>1291676192</t>
  </si>
  <si>
    <t>Poznámka k položce:_x000d_
frakce 0/63_x000d_
_x000d_
V ceně zohlednit přesun až na místo uložení do násypu. Hmotnost se nezapočítává do přesunu hmot!</t>
  </si>
  <si>
    <t>36</t>
  </si>
  <si>
    <t>564831112</t>
  </si>
  <si>
    <t>Podklad ze štěrkodrti ŠD s rozprostřením a zhutněním plochy přes 100 m2, po zhutnění tl. 110 mm</t>
  </si>
  <si>
    <t>-1173106474</t>
  </si>
  <si>
    <t>https://podminky.urs.cz/item/CS_URS_2024_02/564831112</t>
  </si>
  <si>
    <t>37</t>
  </si>
  <si>
    <t>564861111.1</t>
  </si>
  <si>
    <t>Podklad ze štěrkodrti ŠD s rozprostřením a zhutněním plochy přes 100 m2, po zhutnění tl. 200 mm</t>
  </si>
  <si>
    <t>465351018</t>
  </si>
  <si>
    <t>38</t>
  </si>
  <si>
    <t>564861111.2</t>
  </si>
  <si>
    <t>1205467381</t>
  </si>
  <si>
    <t>39</t>
  </si>
  <si>
    <t>576411115R</t>
  </si>
  <si>
    <t>Asfaltový beton drenážní 2/5 nebo 2/8 stupeň hutnění 95%, po zhutnění tl. 40 mm</t>
  </si>
  <si>
    <t>1888653170</t>
  </si>
  <si>
    <t>40</t>
  </si>
  <si>
    <t>576411315R</t>
  </si>
  <si>
    <t>Asfaltový beton drenážní 2/11 nebo 2/16 stupeň hutnění 95%, po zhutnění tl. 40 mm</t>
  </si>
  <si>
    <t>-1785713852</t>
  </si>
  <si>
    <t>41</t>
  </si>
  <si>
    <t>5792212R0</t>
  </si>
  <si>
    <t>Umělý polyuretanový povrch: 10 mm SBR granulát s polyuretanovým pojivem + 3 mm jemně stříkané EPDM, s impregnací podkladu, plochy přes 300 m2 (různá barevnost)</t>
  </si>
  <si>
    <t>415033660</t>
  </si>
  <si>
    <t>Poznámka k položce:_x000d_
v ceně uvažovat i přechody různých barev</t>
  </si>
  <si>
    <t>Umělý povrch (pl)</t>
  </si>
  <si>
    <t>42</t>
  </si>
  <si>
    <t>5792313R1</t>
  </si>
  <si>
    <t>Umělý polyuretanový povrch: 90 mm SBR granulát s polyuretanovým pojivem + 8 mm EPDM, s impregnací podkladu, plochy do 300 m2 (různá barevnost)</t>
  </si>
  <si>
    <t>40251277</t>
  </si>
  <si>
    <t>43</t>
  </si>
  <si>
    <t>57929111R1</t>
  </si>
  <si>
    <t>Venkovní lité pryžové povrchy - vodorovné značení (lajnování)</t>
  </si>
  <si>
    <t>-920012329</t>
  </si>
  <si>
    <t>Lajnování (dl)</t>
  </si>
  <si>
    <t>ovál</t>
  </si>
  <si>
    <t>111*7+7,6*4</t>
  </si>
  <si>
    <t>42,2*4+68,9*2+65,0*2+61,2*2+57,4*2</t>
  </si>
  <si>
    <t>basketbal</t>
  </si>
  <si>
    <t>(18,3+3,1*2+13,2+5,8*2+4,9+5,7+4,9+0,4*2+0,1*6+0,4*2)*2</t>
  </si>
  <si>
    <t>ostatní - čísla, atd.</t>
  </si>
  <si>
    <t>150,0</t>
  </si>
  <si>
    <t>44</t>
  </si>
  <si>
    <t>5891611R1</t>
  </si>
  <si>
    <t>Umělý trávník pro sportovní povrchy fotbalová hřiště včetně zásypu pískem a EPDM granulátem výška vlasu do 50 mm (umělý trávník III. generace)</t>
  </si>
  <si>
    <t>636833176</t>
  </si>
  <si>
    <t>Umělý trávník(pl)</t>
  </si>
  <si>
    <t>45</t>
  </si>
  <si>
    <t>589811121</t>
  </si>
  <si>
    <t>Umělý trávník pro sportovní povrchy vodorovné značení (lajnování) fotbalových hřišť šířky 10 cm</t>
  </si>
  <si>
    <t>1713287522</t>
  </si>
  <si>
    <t>https://podminky.urs.cz/item/CS_URS_2024_02/589811121</t>
  </si>
  <si>
    <t>Umělý trávník - lajnování (dl)</t>
  </si>
  <si>
    <t>44,0*2+24,0*3+6,1*4+11,1*2+1,97*4+4,0*2+5,2*PI</t>
  </si>
  <si>
    <t>Úpravy povrchů, podlahy a osazování výplní</t>
  </si>
  <si>
    <t>46</t>
  </si>
  <si>
    <t>631311234</t>
  </si>
  <si>
    <t>Mazanina z betonu prostého se zvýšenými nároky na prostředí tl. přes 120 do 240 mm tř. C 25/30</t>
  </si>
  <si>
    <t>1527336660</t>
  </si>
  <si>
    <t>https://podminky.urs.cz/item/CS_URS_2024_02/631311234</t>
  </si>
  <si>
    <t>Plocha pro hod koulí (pl * v)</t>
  </si>
  <si>
    <t>skladba_PE03_pl*0,15</t>
  </si>
  <si>
    <t>47</t>
  </si>
  <si>
    <t>631319023</t>
  </si>
  <si>
    <t>Příplatek k cenám mazanin za úpravu povrchu mazaniny přehlazením s poprášením cementem pro konečnou úpravu, mazanina tl. přes 120 do 240 mm (10 kg/m3)</t>
  </si>
  <si>
    <t>1997772815</t>
  </si>
  <si>
    <t>https://podminky.urs.cz/item/CS_URS_2024_02/631319023</t>
  </si>
  <si>
    <t>48</t>
  </si>
  <si>
    <t>631319175</t>
  </si>
  <si>
    <t>Příplatek k cenám mazanin za stržení povrchu spodní vrstvy mazaniny latí před vložením výztuže nebo pletiva pro tl. obou vrstev mazaniny přes 120 do 240 mm</t>
  </si>
  <si>
    <t>1947205558</t>
  </si>
  <si>
    <t>https://podminky.urs.cz/item/CS_URS_2024_02/631319175</t>
  </si>
  <si>
    <t>49</t>
  </si>
  <si>
    <t>631351101</t>
  </si>
  <si>
    <t>Bednění v podlahách rýh a hran zřízení</t>
  </si>
  <si>
    <t>1593666119</t>
  </si>
  <si>
    <t>https://podminky.urs.cz/item/CS_URS_2024_02/631351101</t>
  </si>
  <si>
    <t>Plocha pro hod koulí - bednění (dl * v)</t>
  </si>
  <si>
    <t>8,2*0,15</t>
  </si>
  <si>
    <t>50</t>
  </si>
  <si>
    <t>631351102</t>
  </si>
  <si>
    <t>Bednění v podlahách rýh a hran odstranění</t>
  </si>
  <si>
    <t>-2114093529</t>
  </si>
  <si>
    <t>https://podminky.urs.cz/item/CS_URS_2024_02/631351102</t>
  </si>
  <si>
    <t>51</t>
  </si>
  <si>
    <t>631362021</t>
  </si>
  <si>
    <t>Výztuž mazanin ze svařovaných sítí z drátů typu KARI</t>
  </si>
  <si>
    <t>-1622181604</t>
  </si>
  <si>
    <t>https://podminky.urs.cz/item/CS_URS_2024_02/631362021</t>
  </si>
  <si>
    <t>Plocha pro hod koulí - vyztužení (pl * hm)</t>
  </si>
  <si>
    <t>skladba_PE03_pl*4,44*1,3*2/1000</t>
  </si>
  <si>
    <t>Ostatní konstrukce a práce, bourání</t>
  </si>
  <si>
    <t>52</t>
  </si>
  <si>
    <t>916231213</t>
  </si>
  <si>
    <t>Osazení chodníkového obrubníku betonového se zřízením lože, s vyplněním a zatřením spár cementovou maltou stojatého s boční opěrou z betonu prostého, do lože z betonu prostého</t>
  </si>
  <si>
    <t>1571409102</t>
  </si>
  <si>
    <t>https://podminky.urs.cz/item/CS_URS_2024_02/916231213</t>
  </si>
  <si>
    <t>Obrubník (dl)</t>
  </si>
  <si>
    <t>hod koulí</t>
  </si>
  <si>
    <t>50,9</t>
  </si>
  <si>
    <t>doskočiště 1</t>
  </si>
  <si>
    <t>20*1,0+4*0,5+4*(0,25+0,25)</t>
  </si>
  <si>
    <t>doskočiště 2</t>
  </si>
  <si>
    <t>18*1,0+4*0,5+4*(0,25+0,25)</t>
  </si>
  <si>
    <t>oddělení fotbalového hřiště</t>
  </si>
  <si>
    <t>31,2*2</t>
  </si>
  <si>
    <t>oddělení workout</t>
  </si>
  <si>
    <t>19,2</t>
  </si>
  <si>
    <t>53</t>
  </si>
  <si>
    <t>5921.02</t>
  </si>
  <si>
    <t>obrubník betonový s bezpečnostní hranou, v. 300 mm, pro sportoviště (specifikace dle PD)</t>
  </si>
  <si>
    <t>-260136828</t>
  </si>
  <si>
    <t>oddělení dětské hřiště</t>
  </si>
  <si>
    <t>20*1,0+4*0,5</t>
  </si>
  <si>
    <t>18*1,0+4*0,5</t>
  </si>
  <si>
    <t>174,5*1,02 'Přepočtené koeficientem množství</t>
  </si>
  <si>
    <t>54</t>
  </si>
  <si>
    <t>5921.03</t>
  </si>
  <si>
    <t>obrubník rohový betonový s bezpečnostní hranou, v. 300 mm, pro sportoviště (specifikace dle PD)</t>
  </si>
  <si>
    <t>kus</t>
  </si>
  <si>
    <t>2051498139</t>
  </si>
  <si>
    <t>Obrubník (p)</t>
  </si>
  <si>
    <t>8*1,02 'Přepočtené koeficientem množství</t>
  </si>
  <si>
    <t>55</t>
  </si>
  <si>
    <t>919726201</t>
  </si>
  <si>
    <t>Geotextilie tkaná pro vyztužení, separaci nebo filtraci z polypropylenu, podélná pevnost v tahu do 15 kN/m</t>
  </si>
  <si>
    <t>-226987558</t>
  </si>
  <si>
    <t>https://podminky.urs.cz/item/CS_URS_2024_02/919726201</t>
  </si>
  <si>
    <t>Geotextílie pro oddělení původní zeminy a násypu (pl)</t>
  </si>
  <si>
    <t>56</t>
  </si>
  <si>
    <t>935113111</t>
  </si>
  <si>
    <t>Osazení odvodňovacího žlabu s krycím roštem polymerbetonového šířky do 200 mm</t>
  </si>
  <si>
    <t>-1963414938</t>
  </si>
  <si>
    <t>https://podminky.urs.cz/item/CS_URS_2024_02/935113111</t>
  </si>
  <si>
    <t>57</t>
  </si>
  <si>
    <t>5922OV02</t>
  </si>
  <si>
    <t>žlab odvodňovací štěbinový pro sportoviště (specifikace dle PD)</t>
  </si>
  <si>
    <t>478811865</t>
  </si>
  <si>
    <t>Žlab (dl)</t>
  </si>
  <si>
    <t>196,0-102</t>
  </si>
  <si>
    <t>58</t>
  </si>
  <si>
    <t>5922OV02.2</t>
  </si>
  <si>
    <t>žlab odvodňovací štěbinový pro sportoviště s oddělovací hranou (specifikace dle PD)</t>
  </si>
  <si>
    <t>1705213841</t>
  </si>
  <si>
    <t>51,0*2</t>
  </si>
  <si>
    <t>59</t>
  </si>
  <si>
    <t>9351131R1</t>
  </si>
  <si>
    <t>Osazení lapače písku do betonu š. 500 mm vč. příslušenství</t>
  </si>
  <si>
    <t>-732358786</t>
  </si>
  <si>
    <t>Lapač písku (dl)</t>
  </si>
  <si>
    <t>26,0</t>
  </si>
  <si>
    <t>24,0</t>
  </si>
  <si>
    <t>60</t>
  </si>
  <si>
    <t>5922OV0X</t>
  </si>
  <si>
    <t>lapač písku pro doskočiště s pozinkovaným čelem, š. 500 mm (specifikace dle PD)</t>
  </si>
  <si>
    <t>-1381172456</t>
  </si>
  <si>
    <t>61</t>
  </si>
  <si>
    <t>935923216</t>
  </si>
  <si>
    <t>Osazení odvodňovacího žlabu s krycím roštem vpusti pro žlab šířky do 200 mm</t>
  </si>
  <si>
    <t>-1333295706</t>
  </si>
  <si>
    <t>https://podminky.urs.cz/item/CS_URS_2024_02/935923216</t>
  </si>
  <si>
    <t>OV 01</t>
  </si>
  <si>
    <t>62</t>
  </si>
  <si>
    <t>5922OV01</t>
  </si>
  <si>
    <t>vpusť s revizním nástavcem pro sporotviště (specifikace dle PD)</t>
  </si>
  <si>
    <t>-1104465666</t>
  </si>
  <si>
    <t>63</t>
  </si>
  <si>
    <t>9359232R2</t>
  </si>
  <si>
    <t>Osazení revizní šachty z PP</t>
  </si>
  <si>
    <t>-1861100814</t>
  </si>
  <si>
    <t>64</t>
  </si>
  <si>
    <t>5922OVX2</t>
  </si>
  <si>
    <t>servisní šachta PP tělo | ocel. kryt | nosič zásuvek | 500×500×624 mm pro sportoviště (specifikace dle PD)</t>
  </si>
  <si>
    <t>1729072665</t>
  </si>
  <si>
    <t>65</t>
  </si>
  <si>
    <t>998222012</t>
  </si>
  <si>
    <t>Přesun hmot pro tělovýchovné plochy dopravní vzdálenost do 200 m</t>
  </si>
  <si>
    <t>-176599656</t>
  </si>
  <si>
    <t>https://podminky.urs.cz/item/CS_URS_2024_02/998222012</t>
  </si>
  <si>
    <t>PSV</t>
  </si>
  <si>
    <t>Práce a dodávky PSV</t>
  </si>
  <si>
    <t>767</t>
  </si>
  <si>
    <t>Konstrukce zámečnické</t>
  </si>
  <si>
    <t>66</t>
  </si>
  <si>
    <t>767000VK1</t>
  </si>
  <si>
    <t>D+M ocelový kruh pro vrh koulí - specifikace dle mezinárodních pravidel (kompletní dodávka a specifikace dle PD)</t>
  </si>
  <si>
    <t>kpl</t>
  </si>
  <si>
    <t>-1503900950</t>
  </si>
  <si>
    <t>OST</t>
  </si>
  <si>
    <t>Ostatní</t>
  </si>
  <si>
    <t>67</t>
  </si>
  <si>
    <t>M01</t>
  </si>
  <si>
    <t>D+M pítko vč. základu, napojení na rozvody vody, doplňků a příslušenství (kompletní dodávka a specifikace dle PD)</t>
  </si>
  <si>
    <t>262144</t>
  </si>
  <si>
    <t>2080624352</t>
  </si>
  <si>
    <t>68</t>
  </si>
  <si>
    <t>M02</t>
  </si>
  <si>
    <t>D+M lezecký balvan vč. základu, doplňků a příslušenství (kompletní dodávka a specifikace dle PD)</t>
  </si>
  <si>
    <t>592295659</t>
  </si>
  <si>
    <t>69</t>
  </si>
  <si>
    <t>M03.1</t>
  </si>
  <si>
    <t>D+M trampolína v úrovni země vč. základu, doplňků a příslušenství (kompletní dodávka a specifikace dle PD)</t>
  </si>
  <si>
    <t>106765613</t>
  </si>
  <si>
    <t>71</t>
  </si>
  <si>
    <t>OV 05</t>
  </si>
  <si>
    <t>D+M zastínění workoutového hřiště (180 m2 plachtoviny) vč. sloupků, doplňků a příslušenství (kompletní dodávka a specifikace dle PD)</t>
  </si>
  <si>
    <t>1758506938</t>
  </si>
  <si>
    <t>Poznámka k položce:_x000d_
sloupky budou vloženy do vrtu a zality betonem - viz oddíl 2 - Zakládání</t>
  </si>
  <si>
    <t>72</t>
  </si>
  <si>
    <t>OSTX02</t>
  </si>
  <si>
    <t>D+M ocelové pouzdro pro ukotvení koše na streetball do základu vč. kotvení, povrchové úpravy, doplňků a příslušenství (kompletní dodávka a specifikace dle PD)</t>
  </si>
  <si>
    <t>1038756599</t>
  </si>
  <si>
    <t>73</t>
  </si>
  <si>
    <t>OSTX05</t>
  </si>
  <si>
    <t>D+M oplocení sportoviště výšky 6,0 m, celková délka oplocení 156,18 m, mantinel+síťovina vč. sloupků, 4 dvoukřídlých dveří, doplňků a příslušenství (kompletní dodávka a specifikace dle PD)</t>
  </si>
  <si>
    <t>-928097789</t>
  </si>
  <si>
    <t>Poznámka k položce:_x000d_
sloupky budou vloženy do vrtu a zality betonem - viz oddíl 2 - Zakládání_x000d_
_x000d_
v rozích budou sloupy výšky 13,0 m nad terén, které je nutné uvažovat v ceně.</t>
  </si>
  <si>
    <t>74</t>
  </si>
  <si>
    <t>OSTX06</t>
  </si>
  <si>
    <t>D+M časomíra - pouze stavební příprava vč. kotvení, povrchové úpravy, doplňků a příslušenství (kompletní dodávka a specifikace dle PD)</t>
  </si>
  <si>
    <t>-1885539671</t>
  </si>
  <si>
    <t>Výkaz výměr, figury</t>
  </si>
  <si>
    <t>75</t>
  </si>
  <si>
    <t>podlahy_pl</t>
  </si>
  <si>
    <t>Skladby sportovišť - plocha</t>
  </si>
  <si>
    <t>-1616354909</t>
  </si>
  <si>
    <t>Plochy (pl)</t>
  </si>
  <si>
    <t>PE 01a</t>
  </si>
  <si>
    <t>PE 01b</t>
  </si>
  <si>
    <t>PE 01c</t>
  </si>
  <si>
    <t>PE 02a</t>
  </si>
  <si>
    <t>PE 02b</t>
  </si>
  <si>
    <t>PE 03</t>
  </si>
  <si>
    <t>PE 04</t>
  </si>
  <si>
    <t>PE 05</t>
  </si>
  <si>
    <t>PE 06</t>
  </si>
  <si>
    <t>5185,5*0 'Přepočtené koeficientem množství</t>
  </si>
  <si>
    <t>SO 03.1 - Oplocení</t>
  </si>
  <si>
    <t xml:space="preserve">    3 - Svislé a kompletní konstrukce</t>
  </si>
  <si>
    <t>131112531</t>
  </si>
  <si>
    <t>Hloubení jamek ručně objemu do 0,5 m3 s odhozením výkopku do 3 m nebo naložením na dopravní prostředek v hornině třídy těžitelnosti I skupiny 1 a 2 soudržných</t>
  </si>
  <si>
    <t>642745366</t>
  </si>
  <si>
    <t>https://podminky.urs.cz/item/CS_URS_2024_02/131112531</t>
  </si>
  <si>
    <t>Oplocení - jamky (dl * š * v)</t>
  </si>
  <si>
    <t>O 01a</t>
  </si>
  <si>
    <t>(17+4)*(0,5*0,5*0,8)</t>
  </si>
  <si>
    <t>O 02</t>
  </si>
  <si>
    <t>53*(0,5*0,5*0,8)</t>
  </si>
  <si>
    <t>171111103</t>
  </si>
  <si>
    <t>Uložení sypanin do násypů ručně s rozprostřením sypaniny ve vrstvách a s hrubým urovnáním zhutněných z hornin soudržných jakékoliv třídy těžitelnosti</t>
  </si>
  <si>
    <t>-460723591</t>
  </si>
  <si>
    <t>https://podminky.urs.cz/item/CS_URS_2024_02/171111103</t>
  </si>
  <si>
    <t>Poznámka k položce:_x000d_
zemina bude rozprostřena v bezprostřední blízkosti jamky</t>
  </si>
  <si>
    <t>Svislé a kompletní konstrukce</t>
  </si>
  <si>
    <t>338171113R</t>
  </si>
  <si>
    <t>Montáž sloupků a vzpěr plotových ocelových trubkových nebo profilovaných výšky do 2 m se zabetonováním do 0,2 m3 do připravených jamek</t>
  </si>
  <si>
    <t>-1144710118</t>
  </si>
  <si>
    <t>Oplocení - sloupky do jamek (p)</t>
  </si>
  <si>
    <t>55342R02</t>
  </si>
  <si>
    <t>plotový sloupek, 60x60 mm, pozink, déka 150 cm</t>
  </si>
  <si>
    <t>1441582860</t>
  </si>
  <si>
    <t>338171115</t>
  </si>
  <si>
    <t>Montáž sloupků a vzpěr plotových ocelových trubkových nebo profilovaných výšky do 2 m ukotvením k pevnému podkladu</t>
  </si>
  <si>
    <t>290901110</t>
  </si>
  <si>
    <t>https://podminky.urs.cz/item/CS_URS_2024_02/338171115</t>
  </si>
  <si>
    <t>Oplocení - sloupky do OS (p)</t>
  </si>
  <si>
    <t>O 01b</t>
  </si>
  <si>
    <t>84</t>
  </si>
  <si>
    <t>55342R03</t>
  </si>
  <si>
    <t>plotový sloupek s patkou, 60x60 mm, pozink, déka 140 cm</t>
  </si>
  <si>
    <t>302057923</t>
  </si>
  <si>
    <t>338171123R</t>
  </si>
  <si>
    <t>Montáž sloupků a vzpěr plotových ocelových trubkových nebo profilovaných výšky přes 2 do 2,6 m se zabetonováním do 0,2 m3 do připravených jamek</t>
  </si>
  <si>
    <t>-2091650278</t>
  </si>
  <si>
    <t>17+4</t>
  </si>
  <si>
    <t>55342R01</t>
  </si>
  <si>
    <t>plotový sloupek pro svařované panely, 60x60 mm, pozink, déka 220 cm</t>
  </si>
  <si>
    <t>-803318273</t>
  </si>
  <si>
    <t>348101210</t>
  </si>
  <si>
    <t>Osazení vrat nebo vrátek k oplocení na sloupky ocelové, plochy jednotlivě do 2 m2</t>
  </si>
  <si>
    <t>53808344</t>
  </si>
  <si>
    <t>https://podminky.urs.cz/item/CS_URS_2024_02/348101210</t>
  </si>
  <si>
    <t>553O01.1</t>
  </si>
  <si>
    <t>branka vchodová kovová systémová, pozink, 1500x940mm, systémová vč. kování (specifikace dle PD)</t>
  </si>
  <si>
    <t>-1490578</t>
  </si>
  <si>
    <t>Branka (p)</t>
  </si>
  <si>
    <t>O01.1</t>
  </si>
  <si>
    <t>553O02.1</t>
  </si>
  <si>
    <t>branka vchodová kovová nízká, 1000x800mm, zámečnická vč. kování (specifikace dle PD)</t>
  </si>
  <si>
    <t>-341196184</t>
  </si>
  <si>
    <t>O02.1</t>
  </si>
  <si>
    <t>O02.2</t>
  </si>
  <si>
    <t>O02.3</t>
  </si>
  <si>
    <t>553O02.4</t>
  </si>
  <si>
    <t>branka vchodová kovová nízká, 2250x800mm, zámečnická vč. kování (specifikace dle PD)</t>
  </si>
  <si>
    <t>-512315634</t>
  </si>
  <si>
    <t>O02.4</t>
  </si>
  <si>
    <t>348121221R</t>
  </si>
  <si>
    <t>Osazení podhrabových desek na ocelové sloupky, délky desek přes 2 do 3 m</t>
  </si>
  <si>
    <t>982405150</t>
  </si>
  <si>
    <t>Poznámka k položce:_x000d_
v ceně uvažovat i případné zkracování na potřebnou délku</t>
  </si>
  <si>
    <t>Oplocení (p)</t>
  </si>
  <si>
    <t>592325R1</t>
  </si>
  <si>
    <t>betonová podhrabová deska cca 2500x300x50mm</t>
  </si>
  <si>
    <t>-855837235</t>
  </si>
  <si>
    <t>592325R2</t>
  </si>
  <si>
    <t>držák podhrabové desky, průběžný dle vybraného dodavatele</t>
  </si>
  <si>
    <t>-281511837</t>
  </si>
  <si>
    <t>592325R3</t>
  </si>
  <si>
    <t>držák podhrabové desky, koncový dle vybraného dodavatele</t>
  </si>
  <si>
    <t>1912251776</t>
  </si>
  <si>
    <t>348171143R</t>
  </si>
  <si>
    <t>Montáž oplocení z dílců kovových panelových svařovaných, na ocelové profilované sloupky, výšky přes 1,0 do 1,5 m</t>
  </si>
  <si>
    <t>-92248267</t>
  </si>
  <si>
    <t>Poznámka k položce:_x000d_
v ceně uvažovat i zkrácení panelů na požadovanou šířku</t>
  </si>
  <si>
    <t>Oplocení (dl)</t>
  </si>
  <si>
    <t>53,9</t>
  </si>
  <si>
    <t>175,4</t>
  </si>
  <si>
    <t>55342415</t>
  </si>
  <si>
    <t>plotový panel svařovaný v 1,0-1,5m š do 2,5m průměru drátu 5mm oka 55x200mm s dvojitým horizontálním drátem 6mm povrchová úprava PZ komaxit</t>
  </si>
  <si>
    <t>-2043267947</t>
  </si>
  <si>
    <t>16+1</t>
  </si>
  <si>
    <t>16+14+46</t>
  </si>
  <si>
    <t>348171330</t>
  </si>
  <si>
    <t>Montáž oplocení z dílců kovových z profilové oceli, trubek nebo tenkostěnných profilů hmotnosti 1 m oplocení přes 30 do 50 kg</t>
  </si>
  <si>
    <t>184620698</t>
  </si>
  <si>
    <t>https://podminky.urs.cz/item/CS_URS_2024_02/348171330</t>
  </si>
  <si>
    <t>71,6</t>
  </si>
  <si>
    <t>553423R1</t>
  </si>
  <si>
    <t>plot/zábradlí ocelové, pozink (specifikace dle PD)</t>
  </si>
  <si>
    <t>-1463937716</t>
  </si>
  <si>
    <t>998232110</t>
  </si>
  <si>
    <t>Přesun hmot pro oplocení se svislou nosnou konstrukcí zděnou z cihel, tvárnic, bloků, popř. kovovou nebo dřevěnou vodorovná dopravní vzdálenost do 50 m, pro oplocení výšky do 3 m</t>
  </si>
  <si>
    <t>-1688207744</t>
  </si>
  <si>
    <t>https://podminky.urs.cz/item/CS_URS_2024_02/998232110</t>
  </si>
  <si>
    <t>O 03.1</t>
  </si>
  <si>
    <t>D+M posuvná brána se vstupní brankou vč. základu, kotvení, povrchové úpravy, doplňků a příslušenství (kompletní dodávka a specifikace dle PD)</t>
  </si>
  <si>
    <t>-728968211</t>
  </si>
  <si>
    <t>O 03.2a</t>
  </si>
  <si>
    <t>D+M přístřešek střídačky, dl 8,0 m vč. kotvení, povrchové úpravy, opláštění dřevem, zastřešení sklem, doplňků a příslušenství (kompletní dodávka a specifikace dle PD)</t>
  </si>
  <si>
    <t>-865858557</t>
  </si>
  <si>
    <t>O 03.2b</t>
  </si>
  <si>
    <t>339744217</t>
  </si>
  <si>
    <t>SO 03.2 - Přístřešek</t>
  </si>
  <si>
    <t>-780345484</t>
  </si>
  <si>
    <t>118,03</t>
  </si>
  <si>
    <t>555796997</t>
  </si>
  <si>
    <t>118,03*1,8 'Přepočtené koeficientem množství</t>
  </si>
  <si>
    <t>2751239R1</t>
  </si>
  <si>
    <t>Montáž prefabrikovaných bloků ze železobetonu hmotnosti do 1,5 t</t>
  </si>
  <si>
    <t>-220492662</t>
  </si>
  <si>
    <t>5938ZB01</t>
  </si>
  <si>
    <t>blok betonový stavebnicový pro dělící a opěrné stěny, 600/300/300mm, horní plocha rovná</t>
  </si>
  <si>
    <t>-764453450</t>
  </si>
  <si>
    <t>5938ZB02</t>
  </si>
  <si>
    <t>blok betonový stavebnicový pro dělící a opěrné stěny, 1200/300/600mm, horní plocha rovná</t>
  </si>
  <si>
    <t>-1260033621</t>
  </si>
  <si>
    <t>5938ZB03</t>
  </si>
  <si>
    <t>blok betonový stavebnicový pro dělící a opěrné stěny, 1200/300/600mm, horní plocha profilovaná pro osazení druhé řady</t>
  </si>
  <si>
    <t>1277017338</t>
  </si>
  <si>
    <t>5938ZB04</t>
  </si>
  <si>
    <t>blok betonový stavebnicový pro dělící a opěrné stěny, 1800/600/600mm, horní plocha rovná</t>
  </si>
  <si>
    <t>1317093428</t>
  </si>
  <si>
    <t>5938ZB05</t>
  </si>
  <si>
    <t>blok betonový stavebnicový pro dělící a opěrné stěny, 1200/600/600mm, horní plocha rovná</t>
  </si>
  <si>
    <t>398978289</t>
  </si>
  <si>
    <t>5938ZB06</t>
  </si>
  <si>
    <t>blok betonový stavebnicový pro dělící a opěrné stěny, 1800/300/600mm, horní plocha rovná</t>
  </si>
  <si>
    <t>263615738</t>
  </si>
  <si>
    <t>5938ZB07</t>
  </si>
  <si>
    <t>blok betonový stavebnicový pro dělící a opěrné stěny, 300/300/600mm, horní plocha rovná</t>
  </si>
  <si>
    <t>-1057232142</t>
  </si>
  <si>
    <t>5938ZB08</t>
  </si>
  <si>
    <t>blok betonový stavebnicový pro dělící a opěrné stěny, 600/300/600mm, horní plocha rovná</t>
  </si>
  <si>
    <t>252461273</t>
  </si>
  <si>
    <t>5938ZB09</t>
  </si>
  <si>
    <t>blok betonový stavebnicový pro dělící a opěrné stěny, 1800/300/600mm, horní plocha profilovaná pro osazení druhé řady</t>
  </si>
  <si>
    <t>-960527169</t>
  </si>
  <si>
    <t>564871016</t>
  </si>
  <si>
    <t>Podklad ze štěrkodrti ŠD s rozprostřením a zhutněním plochy jednotlivě do 100 m2, po zhutnění tl. 300 mm</t>
  </si>
  <si>
    <t>273178496</t>
  </si>
  <si>
    <t>https://podminky.urs.cz/item/CS_URS_2024_02/564871016</t>
  </si>
  <si>
    <t>451579777</t>
  </si>
  <si>
    <t>Podklad nebo lože pod dlažbu (přídlažbu) Příplatek k cenám za každých dalších i započatých 10 mm tloušťky podkladu nebo lože z kameniva těženého</t>
  </si>
  <si>
    <t>702753769</t>
  </si>
  <si>
    <t>https://podminky.urs.cz/item/CS_URS_2024_02/451579777</t>
  </si>
  <si>
    <t>596811221</t>
  </si>
  <si>
    <t>Kladení dlažby z betonových nebo kameninových dlaždic komunikací pro pěší s vyplněním spár a se smetením přebytečného materiálu na vzdálenost do 3 m s ložem z kameniva těženého tl. do 30 mm velikosti dlaždic přes 0,09 m2 do 0,25 m2, pro plochy přes 50 do 100 m2</t>
  </si>
  <si>
    <t>93441914</t>
  </si>
  <si>
    <t>https://podminky.urs.cz/item/CS_URS_2024_02/596811221</t>
  </si>
  <si>
    <t>Betonová dlažba (pl)</t>
  </si>
  <si>
    <t>63,38</t>
  </si>
  <si>
    <t>592450R1</t>
  </si>
  <si>
    <t>dlažba betonová 500x500mm tl 80mm (specifikace dle PD)</t>
  </si>
  <si>
    <t>-2077941338</t>
  </si>
  <si>
    <t>63,38*1,03 'Přepočtené koeficientem množství</t>
  </si>
  <si>
    <t>2115674347</t>
  </si>
  <si>
    <t>2,1</t>
  </si>
  <si>
    <t>59217017</t>
  </si>
  <si>
    <t>obrubník betonový chodníkový 1000x100x250mm</t>
  </si>
  <si>
    <t>260207967</t>
  </si>
  <si>
    <t>-50896342</t>
  </si>
  <si>
    <t>10,8*7,2</t>
  </si>
  <si>
    <t>998014011</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</si>
  <si>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</si>
  <si>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642513699</t>
  </si>
  <si>
    <t>https://podminky.urs.cz/item/CS_URS_2024_02/998014011</t>
  </si>
  <si>
    <t>998223011</t>
  </si>
  <si>
    <t>Přesun hmot pro pozemní komunikace s krytem dlážděným dopravní vzdálenost do 200 m jakékoliv délky objektu</t>
  </si>
  <si>
    <t>1284600010</t>
  </si>
  <si>
    <t>https://podminky.urs.cz/item/CS_URS_2024_02/998223011</t>
  </si>
  <si>
    <t>63,627*0,2 'Přepočtené koeficientem množství</t>
  </si>
  <si>
    <t>998225111</t>
  </si>
  <si>
    <t>Přesun hmot pro komunikace s krytem z kameniva, monolitickým betonovým nebo živičným dopravní vzdálenost do 200 m jakékoliv délky objektu</t>
  </si>
  <si>
    <t>-124104771</t>
  </si>
  <si>
    <t>https://podminky.urs.cz/item/CS_URS_2024_02/998225111</t>
  </si>
  <si>
    <t>63,627*0,8 'Přepočtené koeficientem množství</t>
  </si>
  <si>
    <t>7670SO03.2</t>
  </si>
  <si>
    <t>D+M systémový přístřešek - montovaný, 10,8 x 7,2 x 2,8-3,5 m vč. kotvení, povrchové úpravy, dveří, kování, střechy, doplňků a příslušenství (kompletní dodávka a specifikace dle PD)</t>
  </si>
  <si>
    <t>-730034390</t>
  </si>
  <si>
    <t>terasa_pl</t>
  </si>
  <si>
    <t>,</t>
  </si>
  <si>
    <t>18,52</t>
  </si>
  <si>
    <t>SO 03.3 - Mobiliář</t>
  </si>
  <si>
    <t xml:space="preserve">    762 - Konstrukce tesařské</t>
  </si>
  <si>
    <t xml:space="preserve">    783 - Dokončovací práce - nátěry</t>
  </si>
  <si>
    <t>-1230695786</t>
  </si>
  <si>
    <t>Mobiliář - jamky (dl * š * v)</t>
  </si>
  <si>
    <t>M04 - předpoklad</t>
  </si>
  <si>
    <t>0,5*0,5*0,8*8</t>
  </si>
  <si>
    <t>M 08</t>
  </si>
  <si>
    <t>0,5*0,5*0,8*(2*8)</t>
  </si>
  <si>
    <t>M 09</t>
  </si>
  <si>
    <t>0,5*0,5*0,8*2</t>
  </si>
  <si>
    <t>338748561</t>
  </si>
  <si>
    <t>762</t>
  </si>
  <si>
    <t>Konstrukce tesařské</t>
  </si>
  <si>
    <t>762951002</t>
  </si>
  <si>
    <t>Montáž terasy podkladního roštu, z profilů dřevěných, osové vzdálenosti podpěr přes 300 do 420 mm</t>
  </si>
  <si>
    <t>-649810630</t>
  </si>
  <si>
    <t>https://podminky.urs.cz/item/CS_URS_2024_02/762951002</t>
  </si>
  <si>
    <t>Terasa - rošt (pl)</t>
  </si>
  <si>
    <t>M01.1</t>
  </si>
  <si>
    <t>11,24</t>
  </si>
  <si>
    <t>M02.2</t>
  </si>
  <si>
    <t>3,98</t>
  </si>
  <si>
    <t>61198R02</t>
  </si>
  <si>
    <t>hranol terasový dřevěný dub, podkladní</t>
  </si>
  <si>
    <t>-1221847402</t>
  </si>
  <si>
    <t>15,22*3,4236 'Přepočtené koeficientem množství</t>
  </si>
  <si>
    <t>762951102</t>
  </si>
  <si>
    <t>Montáž terasy Příplatek k cenám za výškové vyrovnání podkladního roštu pomocí vyrovnávacích terčů přes 60 do 105 mm</t>
  </si>
  <si>
    <t>922851558</t>
  </si>
  <si>
    <t>https://podminky.urs.cz/item/CS_URS_2024_02/762951102</t>
  </si>
  <si>
    <t>762952014</t>
  </si>
  <si>
    <t>Montáž terasy nášlapné vrstvy z prken z dřevin tvrdých nebo neobyčejně tvrdých, s broušením, omytím a kartáčováním, bez povrchové úpravy, spojovaných šroubováním, šířky přes 135 mm</t>
  </si>
  <si>
    <t>-1658705619</t>
  </si>
  <si>
    <t>https://podminky.urs.cz/item/CS_URS_2024_02/762952014</t>
  </si>
  <si>
    <t>Terasa (pl)</t>
  </si>
  <si>
    <t>(4,5*2+2,5*2)*0,15</t>
  </si>
  <si>
    <t>(2,0*4)*0,15</t>
  </si>
  <si>
    <t>61198R01</t>
  </si>
  <si>
    <t>profil terasový dřevěný dub š140mm tl 25mm</t>
  </si>
  <si>
    <t>659789275</t>
  </si>
  <si>
    <t>18,52*1,08 'Přepočtené koeficientem množství</t>
  </si>
  <si>
    <t>998762101</t>
  </si>
  <si>
    <t>Přesun hmot pro konstrukce tesařské stanovený z hmotnosti přesunovaného materiálu vodorovná dopravní vzdálenost do 50 m základní v objektech výšky do 6 m</t>
  </si>
  <si>
    <t>-790837265</t>
  </si>
  <si>
    <t>https://podminky.urs.cz/item/CS_URS_2024_02/998762101</t>
  </si>
  <si>
    <t>783</t>
  </si>
  <si>
    <t>Dokončovací práce - nátěry</t>
  </si>
  <si>
    <t>783218111</t>
  </si>
  <si>
    <t>Lazurovací nátěr tesařských konstrukcí dvojnásobný syntetický</t>
  </si>
  <si>
    <t>-2079889525</t>
  </si>
  <si>
    <t>https://podminky.urs.cz/item/CS_URS_2024_02/783218111</t>
  </si>
  <si>
    <t>Terasa - nátěr (pl)</t>
  </si>
  <si>
    <t>M 04</t>
  </si>
  <si>
    <t>D+M exteriérový herní prvek - lanový výplet, 4500x1500 mm vč. nosné konstrukce, výpletu, kotvení, povrchové úpravy, dokumentace, atestů, doplňků a příslušenství (kompletní dodávka a specifikace dle PD)</t>
  </si>
  <si>
    <t>-1463904546</t>
  </si>
  <si>
    <t>M 07</t>
  </si>
  <si>
    <t>D+M stolek dřevěný, 500 x 500 x 800 mm vč. nosné konstrukce, opláštění (dtto terasa), kotvení, povrchové úpravy, doplňků a příslušenství (kompletní dodávka a specifikace dle PD)</t>
  </si>
  <si>
    <t>311598050</t>
  </si>
  <si>
    <t>D+M stojan na kola, ocelový rám, dl. 2500 mm vč. kotvení, povrchové úpravy, doplňků a příslušenství (kompletní dodávka a specifikace dle PD)</t>
  </si>
  <si>
    <t>-2139128053</t>
  </si>
  <si>
    <t>M 10</t>
  </si>
  <si>
    <t>D+M lavička dřevěná, 2170 x 500 x 450 mm vč. nosné konstrukce, opláštění (dtto terasa), kotvení, povrchové úpravy, doplňků a příslušenství (kompletní dodávka a specifikace dle PD)</t>
  </si>
  <si>
    <t>58467939</t>
  </si>
  <si>
    <t>M 11</t>
  </si>
  <si>
    <t>D+M lavička dřevěná, 2000 x 500 x 450 mm vč. nosné konstrukce, opláštění (dtto terasa), kotvení, povrchové úpravy, doplňků a příslušenství (kompletní dodávka a specifikace dle PD)</t>
  </si>
  <si>
    <t>1020669204</t>
  </si>
  <si>
    <t>M 12</t>
  </si>
  <si>
    <t>D+M lavička dřevěná, 2250 x 500 x 450 mm vč. nosné konstrukce, opláštění (dtto terasa), kotvení, povrchové úpravy, doplňků a příslušenství (kompletní dodávka a specifikace dle PD)</t>
  </si>
  <si>
    <t>754671686</t>
  </si>
  <si>
    <t>M 13</t>
  </si>
  <si>
    <t>D+M dřevěné pouzdro na květináč, 2000 x 500 x 800 mm vč. nosné konstrukce, opláštění (dtto terasa), vyjmutelného truhlíku, kotvení, povrchové úpravy, doplňků a příslušenství (kompletní dodávka a specifikace dle PD)</t>
  </si>
  <si>
    <t>1131983542</t>
  </si>
  <si>
    <t>M 14</t>
  </si>
  <si>
    <t>D+M dřevěné pouzdro na květináč, 2500 x 500 x 800 mm vč. nosné konstrukce, opláštění (dtto terasa), vyjmutelného truhlíku, kotvení, povrchové úpravy, doplňků a příslušenství (kompletní dodávka a specifikace dle PD)</t>
  </si>
  <si>
    <t>-1495054202</t>
  </si>
  <si>
    <t>M 15</t>
  </si>
  <si>
    <t>D+M pódium dřevěné, 4500 x 2500 x 450 mm vč. nosné konstrukce, opláštění (dtto terasa), kotvení, povrchové úpravy, doplňků a příslušenství (kompletní dodávka a specifikace dle PD)</t>
  </si>
  <si>
    <t>-1190706335</t>
  </si>
  <si>
    <t>M 16</t>
  </si>
  <si>
    <t>D+M pódium dřevěné, 2000 x 2500 x 450 mm vč. nosné konstrukce, opláštění (dtto terasa), kotvení, povrchové úpravy, doplňků a příslušenství (kompletní dodávka a specifikace dle PD)</t>
  </si>
  <si>
    <t>1755620426</t>
  </si>
  <si>
    <t>SO 03.4 - Přemostění kanalizace pod bránou</t>
  </si>
  <si>
    <t xml:space="preserve">    4 - Vodorovné konstrukce</t>
  </si>
  <si>
    <t>131251100</t>
  </si>
  <si>
    <t>Hloubení nezapažených jam a zářezů strojně s urovnáním dna do předepsaného profilu a spádu v hornině třídy těžitelnosti I skupiny 3 do 20 m3</t>
  </si>
  <si>
    <t>992025371</t>
  </si>
  <si>
    <t>https://podminky.urs.cz/item/CS_URS_2024_02/131251100</t>
  </si>
  <si>
    <t>Výkop pro patky (pl * v)</t>
  </si>
  <si>
    <t>(2,0*0,5)*2</t>
  </si>
  <si>
    <t>-785623068</t>
  </si>
  <si>
    <t>-1581777312</t>
  </si>
  <si>
    <t>2*1,8 'Přepočtené koeficientem množství</t>
  </si>
  <si>
    <t>275321411</t>
  </si>
  <si>
    <t>Základy z betonu železového (bez výztuže) patky z betonu bez zvláštních nároků na prostředí tř. C 20/25</t>
  </si>
  <si>
    <t>1526885259</t>
  </si>
  <si>
    <t>https://podminky.urs.cz/item/CS_URS_2024_02/275321411</t>
  </si>
  <si>
    <t>Základy (obj)</t>
  </si>
  <si>
    <t>1,61*2</t>
  </si>
  <si>
    <t>-2025804594</t>
  </si>
  <si>
    <t>6,2*0,8*2</t>
  </si>
  <si>
    <t>-1241264131</t>
  </si>
  <si>
    <t>275362021</t>
  </si>
  <si>
    <t>Výztuž základů patek ze svařovaných sítí z drátů typu KARI</t>
  </si>
  <si>
    <t>-1547493794</t>
  </si>
  <si>
    <t>https://podminky.urs.cz/item/CS_URS_2024_02/275362021</t>
  </si>
  <si>
    <t>Základy - výztuž (pl * hm)</t>
  </si>
  <si>
    <t>48,59/1000</t>
  </si>
  <si>
    <t>Vodorovné konstrukce</t>
  </si>
  <si>
    <t>444135004</t>
  </si>
  <si>
    <t>Montáž střešních panelů z předpjatého betonu typu TT hmotnosti přes 10 do 15 t</t>
  </si>
  <si>
    <t>928450314</t>
  </si>
  <si>
    <t>https://podminky.urs.cz/item/CS_URS_2024_02/444135004</t>
  </si>
  <si>
    <t>59323RB1</t>
  </si>
  <si>
    <t>průvlak prefabrikovaný předepjatý, TT nosník, 15,0 x 1,2 x 0,59 m (specifikace dle PD)</t>
  </si>
  <si>
    <t>-1426018475</t>
  </si>
  <si>
    <t>1671365364</t>
  </si>
  <si>
    <t>OS_dřik_obj</t>
  </si>
  <si>
    <t>101,94</t>
  </si>
  <si>
    <t>OS_pata_obj</t>
  </si>
  <si>
    <t>103,64</t>
  </si>
  <si>
    <t>stěny_pohled_pl</t>
  </si>
  <si>
    <t>2741,782</t>
  </si>
  <si>
    <t>SO 04 - Jižní a západní opěrná stěna</t>
  </si>
  <si>
    <t>274313511</t>
  </si>
  <si>
    <t>Základy z betonu prostého pasy betonu kamenem neprokládaného tř. C 12/15</t>
  </si>
  <si>
    <t>173273557</t>
  </si>
  <si>
    <t>https://podminky.urs.cz/item/CS_URS_2024_02/274313511</t>
  </si>
  <si>
    <t>Opěrná stěna - podkladní beton (obj)</t>
  </si>
  <si>
    <t>PB 1</t>
  </si>
  <si>
    <t>0,8</t>
  </si>
  <si>
    <t>PB 2</t>
  </si>
  <si>
    <t>8,31</t>
  </si>
  <si>
    <t>PB 3</t>
  </si>
  <si>
    <t>4,7</t>
  </si>
  <si>
    <t>274322611</t>
  </si>
  <si>
    <t>Základy z betonu železového (bez výztuže) pasy z betonu se zvýšenými nároky na prostředí tř. C 30/37</t>
  </si>
  <si>
    <t>1820950998</t>
  </si>
  <si>
    <t>https://podminky.urs.cz/item/CS_URS_2024_02/274322611</t>
  </si>
  <si>
    <t>Opěrná stěna - pata (obj)</t>
  </si>
  <si>
    <t>ZD 1</t>
  </si>
  <si>
    <t>5,97</t>
  </si>
  <si>
    <t>ZD 2</t>
  </si>
  <si>
    <t>62,35</t>
  </si>
  <si>
    <t>ZD 3</t>
  </si>
  <si>
    <t>35,32</t>
  </si>
  <si>
    <t>1138445455</t>
  </si>
  <si>
    <t>Opěrná stěna - bednění (dl * v))</t>
  </si>
  <si>
    <t>24,48*0,05</t>
  </si>
  <si>
    <t>226,89*0,05</t>
  </si>
  <si>
    <t>129,29*0,05</t>
  </si>
  <si>
    <t>24,28*0,4</t>
  </si>
  <si>
    <t>226,69*0,4</t>
  </si>
  <si>
    <t>129,5*0,4</t>
  </si>
  <si>
    <t>1007448854</t>
  </si>
  <si>
    <t>-1991960098</t>
  </si>
  <si>
    <t>Opěrná stěna - výztuž (obj * hm)</t>
  </si>
  <si>
    <t>OS_pata_obj*150,0/1000</t>
  </si>
  <si>
    <t>2831111R1</t>
  </si>
  <si>
    <t>D+M mikropilot - injektážní zavrtávací tyče (kompletní dodávka a specifikace dle PD)</t>
  </si>
  <si>
    <t>-1317554399</t>
  </si>
  <si>
    <t>Poznámka k položce:_x000d_
V ceně nutno zahrnout:_x000d_
- přípravu pláně/výkopu pro pilotvání (zemní práce pro srovnání terénu a přípravu plochy pro pilotování)_x000d_
- dopravu a přesuny pilotovacího stroje a materiálu_x000d_
- vrtání_x000d_
- zálivku suspenzí_x000d_
- dodávku veškerého nutného materiálu (zavrtávací tyče, zálivky, injektážní materál, atd.)_x000d_
- injektování_x000d_
- ochranu vyčnívajících tyčí_x000d_
- a dašlí nutné práce a amteriály nutné pro kompletní provedení mikropilot</t>
  </si>
  <si>
    <t>Mikropiloty (dl * p)</t>
  </si>
  <si>
    <t>MO 101-107</t>
  </si>
  <si>
    <t>12,0*7</t>
  </si>
  <si>
    <t>2831111R2</t>
  </si>
  <si>
    <t>D+M mikropilota - injektované zavrtávací tyče (kompletní dodávka a specifikace dle PD)</t>
  </si>
  <si>
    <t>-662339743</t>
  </si>
  <si>
    <t>Hřebíky (dl * p)</t>
  </si>
  <si>
    <t>GA 101-216</t>
  </si>
  <si>
    <t>3,0*116</t>
  </si>
  <si>
    <t>-895592426</t>
  </si>
  <si>
    <t>5938CBL1</t>
  </si>
  <si>
    <t>blok betonový stavebnicový pro dělící a opěrné stěny, 800/400/400mm, horní plocha profilovaná pro osazení druhé řady</t>
  </si>
  <si>
    <t>1531360947</t>
  </si>
  <si>
    <t>5938CBL2</t>
  </si>
  <si>
    <t>blok betonový stavebnicový pro dělící a opěrné stěny, 1600/400/400mm, horní plocha rovná</t>
  </si>
  <si>
    <t>-84698809</t>
  </si>
  <si>
    <t>5938CBL3</t>
  </si>
  <si>
    <t>blok betonový stavebnicový pro dělící a opěrné stěny, 1200/400/400mm, horní plocha rovná</t>
  </si>
  <si>
    <t>570904396</t>
  </si>
  <si>
    <t>311321815R</t>
  </si>
  <si>
    <t>Nadzákladové zdi z betonu železového (bez výztuže) nosné pohledového odolného proti agresivnímu prostředí (v přírodní barvě drtí a přísad) tř. C 30/37</t>
  </si>
  <si>
    <t>-651543497</t>
  </si>
  <si>
    <t>Opěrná stěna - dřik (obj)</t>
  </si>
  <si>
    <t>WL 1-10</t>
  </si>
  <si>
    <t>311351121</t>
  </si>
  <si>
    <t>Bednění nadzákladových zdí nosných rovné oboustranné za každou stranu zřízení</t>
  </si>
  <si>
    <t>-709084792</t>
  </si>
  <si>
    <t>https://podminky.urs.cz/item/CS_URS_2024_02/311351121</t>
  </si>
  <si>
    <t>Poznámka k položce:_x000d_
Ve výkazu výměr je dle zásad CS počítána bedněná plocha konstrukce. Přesahy je nutné zohlednit v jednotkové ceně.</t>
  </si>
  <si>
    <t>Opěrná stěna - bednění (pl)</t>
  </si>
  <si>
    <t>WL 1</t>
  </si>
  <si>
    <t>31,13*2</t>
  </si>
  <si>
    <t>WL 2</t>
  </si>
  <si>
    <t>51,54*2</t>
  </si>
  <si>
    <t>WL 3</t>
  </si>
  <si>
    <t>39,0*2</t>
  </si>
  <si>
    <t>WL 4</t>
  </si>
  <si>
    <t>42,9*2</t>
  </si>
  <si>
    <t>WL 5</t>
  </si>
  <si>
    <t>36,48*2</t>
  </si>
  <si>
    <t>WL 6</t>
  </si>
  <si>
    <t>76,37*2</t>
  </si>
  <si>
    <t>WL 7</t>
  </si>
  <si>
    <t>32,3*2</t>
  </si>
  <si>
    <t>WL 8</t>
  </si>
  <si>
    <t>26,21*2</t>
  </si>
  <si>
    <t>WL 9</t>
  </si>
  <si>
    <t>3,43*2</t>
  </si>
  <si>
    <t>WL 10</t>
  </si>
  <si>
    <t>0,44*2</t>
  </si>
  <si>
    <t>dilatace - předpoklad</t>
  </si>
  <si>
    <t>45,0*0,3</t>
  </si>
  <si>
    <t>311351122</t>
  </si>
  <si>
    <t>Bednění nadzákladových zdí nosných rovné oboustranné za každou stranu odstranění</t>
  </si>
  <si>
    <t>1288858911</t>
  </si>
  <si>
    <t>https://podminky.urs.cz/item/CS_URS_2024_02/311351122</t>
  </si>
  <si>
    <t>31135192R</t>
  </si>
  <si>
    <t>Bednění nadzákladových zdí nosných Příplatek k cenám bednění za pohledový beton (PB2)</t>
  </si>
  <si>
    <t>1771255140</t>
  </si>
  <si>
    <t>Stěny - bednění (pl)</t>
  </si>
  <si>
    <t>31,13</t>
  </si>
  <si>
    <t>51,54</t>
  </si>
  <si>
    <t>39,0</t>
  </si>
  <si>
    <t>42,9</t>
  </si>
  <si>
    <t>36,48</t>
  </si>
  <si>
    <t>76,37</t>
  </si>
  <si>
    <t>32,3</t>
  </si>
  <si>
    <t>26,21</t>
  </si>
  <si>
    <t>3,43</t>
  </si>
  <si>
    <t>0,44</t>
  </si>
  <si>
    <t>311361821</t>
  </si>
  <si>
    <t>Výztuž nadzákladových zdí nosných svislých nebo odkloněných od svislice, rovných nebo oblých z betonářské oceli 10 505 (R) nebo BSt 500</t>
  </si>
  <si>
    <t>1088448216</t>
  </si>
  <si>
    <t>https://podminky.urs.cz/item/CS_URS_2024_02/311361821</t>
  </si>
  <si>
    <t>OS_dřik_obj*150,0/1000</t>
  </si>
  <si>
    <t>622111001</t>
  </si>
  <si>
    <t>Ubroušení výstupků betonu po odbednění neomítaných vnějších ploch ze spár bednicích desek do roviny povrchu stěn</t>
  </si>
  <si>
    <t>-1710775126</t>
  </si>
  <si>
    <t>https://podminky.urs.cz/item/CS_URS_2024_02/622111001</t>
  </si>
  <si>
    <t>Stěny - ubroušení (pl)</t>
  </si>
  <si>
    <t>9533121R1</t>
  </si>
  <si>
    <t>Dilatace v opěrné stěně</t>
  </si>
  <si>
    <t>526621521</t>
  </si>
  <si>
    <t>Poznámka k položce:_x000d_
dle zvyklostí dodavatele, které bude uvažovat ve výrobní dokumentaci. Měření - výška stěny x počet dilatací.</t>
  </si>
  <si>
    <t>Opěrná stěna - dilatace (dl) - předpoklad</t>
  </si>
  <si>
    <t>45,0</t>
  </si>
  <si>
    <t>9533121R2</t>
  </si>
  <si>
    <t>Prostup ve stěně pro odvod vody do podloží sporotoviště vč. dodávky materiálu</t>
  </si>
  <si>
    <t>-730108105</t>
  </si>
  <si>
    <t>998012023</t>
  </si>
  <si>
    <t>Přesun hmot pro budovy občanské výstavby, bydlení, výrobu a služby s nosnou svislou konstrukcí monolitickou betonovou tyčovou nebo plošnou s jakýkoliv obvodovým pláštěm kromě vyzdívaného vodorovná dopravní vzdálenost do 100 m základní pro budovy výšky přes 12 do 24 m</t>
  </si>
  <si>
    <t>-612998226</t>
  </si>
  <si>
    <t>https://podminky.urs.cz/item/CS_URS_2024_02/998012023</t>
  </si>
  <si>
    <t>zatrav_tvar_pl</t>
  </si>
  <si>
    <t>255,6</t>
  </si>
  <si>
    <t>SO 05.1 - Zpevněné plochy</t>
  </si>
  <si>
    <t>181951112</t>
  </si>
  <si>
    <t>Úprava pláně vyrovnáním výškových rozdílů strojně v hornině třídy těžitelnosti I, skupiny 1 až 3 se zhutněním</t>
  </si>
  <si>
    <t>-1781858219</t>
  </si>
  <si>
    <t>https://podminky.urs.cz/item/CS_URS_2024_02/181951112</t>
  </si>
  <si>
    <t>A4</t>
  </si>
  <si>
    <t>1077,88</t>
  </si>
  <si>
    <t>180405111</t>
  </si>
  <si>
    <t>Založení trávníků ve vegetačních dlaždicích nebo prefabrikátech výsevem semene v rovině nebo na svahu do 1:5</t>
  </si>
  <si>
    <t>-586006122</t>
  </si>
  <si>
    <t>https://podminky.urs.cz/item/CS_URS_2024_02/180405111</t>
  </si>
  <si>
    <t>Zatravňovací tvárnice - zatravnění (pl)</t>
  </si>
  <si>
    <t>00572410</t>
  </si>
  <si>
    <t>osivo směs travní parková</t>
  </si>
  <si>
    <t>kg</t>
  </si>
  <si>
    <t>1398325128</t>
  </si>
  <si>
    <t>255,6*0,02 'Přepočtené koeficientem množství</t>
  </si>
  <si>
    <t>339921132</t>
  </si>
  <si>
    <t>Osazování palisád betonových v řadě se zabetonováním výšky palisády přes 500 do 1000 mm</t>
  </si>
  <si>
    <t>-819684178</t>
  </si>
  <si>
    <t>https://podminky.urs.cz/item/CS_URS_2024_02/339921132</t>
  </si>
  <si>
    <t>Palisáda (dl)</t>
  </si>
  <si>
    <t>9,5*2</t>
  </si>
  <si>
    <t>59228408</t>
  </si>
  <si>
    <t>palisáda tyčová hranatá betonová 110x110mm v 600mm přírodní</t>
  </si>
  <si>
    <t>-1011559944</t>
  </si>
  <si>
    <t>19*7 'Přepočtené koeficientem množství</t>
  </si>
  <si>
    <t>591211111</t>
  </si>
  <si>
    <t>Kladení dlažby z kostek s provedením lože do tl. 50 mm, s vyplněním spár, s dvojím beraněním a se smetením přebytečného materiálu na krajnici drobných z kamene, do lože z kameniva těženého</t>
  </si>
  <si>
    <t>-2010784348</t>
  </si>
  <si>
    <t>https://podminky.urs.cz/item/CS_URS_2024_02/591211111</t>
  </si>
  <si>
    <t>Kostka (pl)</t>
  </si>
  <si>
    <t>A10</t>
  </si>
  <si>
    <t>417,1</t>
  </si>
  <si>
    <t>kostka_pl</t>
  </si>
  <si>
    <t>583810R1</t>
  </si>
  <si>
    <t>kostka řezanoštípaná dlažební žula 60/60/60 mm (specifikace dle PD)</t>
  </si>
  <si>
    <t>-2117457634</t>
  </si>
  <si>
    <t>417,1*1,02 'Přepočtené koeficientem množství</t>
  </si>
  <si>
    <t>1925686922</t>
  </si>
  <si>
    <t>Podkladní vrstvy (pl)</t>
  </si>
  <si>
    <t>593532113</t>
  </si>
  <si>
    <t>Kladení dlažby z plastových vegetačních tvárnic pozemních komunikací s vyrovnávací vrstvou z kameniva tl. do 20 mm a s vyplněním vegetačních otvorů se zámkem tl. přes 30 do 60 mm, pro plochy přes 100 do 300 m2</t>
  </si>
  <si>
    <t>1818161845</t>
  </si>
  <si>
    <t>https://podminky.urs.cz/item/CS_URS_2024_02/593532113</t>
  </si>
  <si>
    <t>Zatravňovací tvárnice (pl)</t>
  </si>
  <si>
    <t>A11</t>
  </si>
  <si>
    <t>56245141</t>
  </si>
  <si>
    <t>dlažba zatravňovací recyklovaný PE nosnost 350t/m2 330x330x50mm</t>
  </si>
  <si>
    <t>-1904055778</t>
  </si>
  <si>
    <t>255,6*1,01 'Přepočtené koeficientem množství</t>
  </si>
  <si>
    <t>10371500</t>
  </si>
  <si>
    <t>substrát pro trávníky VL</t>
  </si>
  <si>
    <t>1156574886</t>
  </si>
  <si>
    <t>Zatravňovací tvárnice - ornice (pl * v)</t>
  </si>
  <si>
    <t>zatrav_tvar_pl*0,05</t>
  </si>
  <si>
    <t>12,78*1,05 'Přepočtené koeficientem množství</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</si>
  <si>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</si>
  <si>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</si>
  <si>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-85328049</t>
  </si>
  <si>
    <t>https://podminky.urs.cz/item/CS_URS_2024_02/596211110</t>
  </si>
  <si>
    <t>Vodící linie (pl)</t>
  </si>
  <si>
    <t>21,2</t>
  </si>
  <si>
    <t>vodic_linie_pl</t>
  </si>
  <si>
    <t>59246085</t>
  </si>
  <si>
    <t>dlažba pro nevidomé betonová 200x200mm tl 60mm barevná</t>
  </si>
  <si>
    <t>-1864199046</t>
  </si>
  <si>
    <t>21,2*1,03 'Přepočtené koeficientem množství</t>
  </si>
  <si>
    <t>596811311</t>
  </si>
  <si>
    <t>Kladení velkoformátové dlažby pozemních komunikací a komunikací pro pěší s ložem z kameniva tl. 40 mm, s vyplněním spár, s hutněním, vibrováním a se smetením přebytečného materiálu tl. do 100 mm, velikosti dlaždic do 0,5 m2, pro plochy do 300 m2</t>
  </si>
  <si>
    <t>974373138</t>
  </si>
  <si>
    <t>https://podminky.urs.cz/item/CS_URS_2024_02/596811311</t>
  </si>
  <si>
    <t>A7</t>
  </si>
  <si>
    <t>253,45</t>
  </si>
  <si>
    <t>bet_dlažba_pl</t>
  </si>
  <si>
    <t>592456R1</t>
  </si>
  <si>
    <t>dlažba desková betonová tl 60mm, 1000x500 mm (specifikace dle PD)</t>
  </si>
  <si>
    <t>1947056260</t>
  </si>
  <si>
    <t>253,45*1,03 'Přepočtené koeficientem množství</t>
  </si>
  <si>
    <t>332230177</t>
  </si>
  <si>
    <t>95,0+2,8+1,2+36,5</t>
  </si>
  <si>
    <t>4,5+27,5+27,3</t>
  </si>
  <si>
    <t>59217019</t>
  </si>
  <si>
    <t>obrubník betonový chodníkový 1000x100x200mm</t>
  </si>
  <si>
    <t>951248104</t>
  </si>
  <si>
    <t>194,8*1,03 'Přepočtené koeficientem množství</t>
  </si>
  <si>
    <t>914111111</t>
  </si>
  <si>
    <t>Montáž svislé dopravní značky základní velikosti do 1 m2 objímkami na sloupky nebo konzoly</t>
  </si>
  <si>
    <t>-1399633892</t>
  </si>
  <si>
    <t>https://podminky.urs.cz/item/CS_URS_2024_02/914111111</t>
  </si>
  <si>
    <t>40445619</t>
  </si>
  <si>
    <t>zákazové, příkazové dopravní značky B1-B34, C1-15 500mm</t>
  </si>
  <si>
    <t>-511357591</t>
  </si>
  <si>
    <t>914511111</t>
  </si>
  <si>
    <t>Montáž sloupku dopravních značek délky do 3,5 m do betonového základu</t>
  </si>
  <si>
    <t>-1880598344</t>
  </si>
  <si>
    <t>https://podminky.urs.cz/item/CS_URS_2024_02/914511111</t>
  </si>
  <si>
    <t>40445225</t>
  </si>
  <si>
    <t>sloupek pro dopravní značku Zn D 60mm v 3,5m</t>
  </si>
  <si>
    <t>1975125305</t>
  </si>
  <si>
    <t>-680673521</t>
  </si>
  <si>
    <t>6,0+19,5</t>
  </si>
  <si>
    <t>59227101</t>
  </si>
  <si>
    <t>žlab odvodňovací z polymerbetonu bez spádu dna pozinkovaná hrana š 100mm</t>
  </si>
  <si>
    <t>1720235517</t>
  </si>
  <si>
    <t>56241016</t>
  </si>
  <si>
    <t>rošt můstkový C250 litina pro žlab š 100mm</t>
  </si>
  <si>
    <t>-1097096228</t>
  </si>
  <si>
    <t>59227021</t>
  </si>
  <si>
    <t>čelo plné na začátek a konec odvodňovacího žlabu polymerbeton pozink hrana š 100mm</t>
  </si>
  <si>
    <t>-1532773460</t>
  </si>
  <si>
    <t>1331958606</t>
  </si>
  <si>
    <t>59223070</t>
  </si>
  <si>
    <t>vpusť odtoková polymerbetonová s integrovaným těsněním pro horizontální připojení potrubí pozinkovaná hrana 500x135x450</t>
  </si>
  <si>
    <t>-1588969866</t>
  </si>
  <si>
    <t>-1011406155</t>
  </si>
  <si>
    <t>767000OBR</t>
  </si>
  <si>
    <t>D+M nerezový obrubník 5x200 mm vč. kotvení, zabetonování, doplňků a příslušenství (kompletní dodávka a specifikace dle PD)</t>
  </si>
  <si>
    <t>760959791</t>
  </si>
  <si>
    <t>mulč_keře_pl</t>
  </si>
  <si>
    <t>91,1</t>
  </si>
  <si>
    <t>mulč_trvalky_pl</t>
  </si>
  <si>
    <t>13,2</t>
  </si>
  <si>
    <t>tráva_předprostor_pl</t>
  </si>
  <si>
    <t>100,25</t>
  </si>
  <si>
    <t>tráva_svah_pl</t>
  </si>
  <si>
    <t>957</t>
  </si>
  <si>
    <t>SO 05.2 - Sadové úpravy</t>
  </si>
  <si>
    <t xml:space="preserve">    N112 - Založení trávníku</t>
  </si>
  <si>
    <t xml:space="preserve">    N08 - Výsadba dřevin</t>
  </si>
  <si>
    <t xml:space="preserve">    N09 - Výsadba trvalek, trav a cibulovin do nádob</t>
  </si>
  <si>
    <t xml:space="preserve">    N03 - Následná péče po dobu 5 let</t>
  </si>
  <si>
    <t>N112</t>
  </si>
  <si>
    <t>Založení trávníku</t>
  </si>
  <si>
    <t>183402121</t>
  </si>
  <si>
    <t>Rozrušení půdy na hloubku přes 50 do 150 mm souvislé plochy do 500 m2 v rovině nebo na svahu do 1:5</t>
  </si>
  <si>
    <t>1505783233</t>
  </si>
  <si>
    <t>https://podminky.urs.cz/item/CS_URS_2024_02/183402121</t>
  </si>
  <si>
    <t>183402132</t>
  </si>
  <si>
    <t>Rozrušení půdy na hloubku přes 50 do 150 mm souvislé plochy přes 500 m2 na svahu přes 1:5 do 1:2</t>
  </si>
  <si>
    <t>https://podminky.urs.cz/item/CS_URS_2024_02/183402132</t>
  </si>
  <si>
    <t>181111121</t>
  </si>
  <si>
    <t>Plošná úprava terénu v zemině skupiny 1 až 4 s urovnáním povrchu bez doplnění ornice souvislé plochy do 500 m2 při nerovnostech terénu přes 100 do 150 mm v rovině nebo na svahu do 1:5</t>
  </si>
  <si>
    <t>-2022705622</t>
  </si>
  <si>
    <t>https://podminky.urs.cz/item/CS_URS_2024_02/181111121</t>
  </si>
  <si>
    <t>181151322</t>
  </si>
  <si>
    <t>Plošná úprava terénu v zemině skupiny 1 až 4 s urovnáním povrchu bez doplnění ornice souvislé plochy přes 500 m2 při nerovnostech terénu přes 100 do 150 mm na svahu přes 1:5 do 1:2</t>
  </si>
  <si>
    <t>-722871136</t>
  </si>
  <si>
    <t>https://podminky.urs.cz/item/CS_URS_2024_02/181151322</t>
  </si>
  <si>
    <t>181351003</t>
  </si>
  <si>
    <t>Rozprostření a urovnání ornice v rovině nebo ve svahu sklonu do 1:5 strojně při souvislé ploše do 100 m2, tl. vrstvy do 200 mm</t>
  </si>
  <si>
    <t>964963752</t>
  </si>
  <si>
    <t>https://podminky.urs.cz/item/CS_URS_2024_02/181351003</t>
  </si>
  <si>
    <t>181351113</t>
  </si>
  <si>
    <t>Rozprostření a urovnání ornice v rovině nebo ve svahu sklonu do 1:5 strojně při souvislé ploše přes 500 m2, tl. vrstvy do 200 mm</t>
  </si>
  <si>
    <t>1343047703</t>
  </si>
  <si>
    <t>https://podminky.urs.cz/item/CS_URS_2024_02/181351113</t>
  </si>
  <si>
    <t>883601692</t>
  </si>
  <si>
    <t>Zatravnění - ornice (pl * v)</t>
  </si>
  <si>
    <t>tráva_předprostor_pl*0,1</t>
  </si>
  <si>
    <t>tráva_svah_pl*0,1</t>
  </si>
  <si>
    <t>105,725*1,05 'Přepočtené koeficientem množství</t>
  </si>
  <si>
    <t>184813511</t>
  </si>
  <si>
    <t>Chemické odplevelení půdy před založením kultury, trávníku nebo zpevněných ploch ručně o jakékoli výměře postřikem na široko v rovině nebo na svahu do 1:5</t>
  </si>
  <si>
    <t>https://podminky.urs.cz/item/CS_URS_2024_02/184813511</t>
  </si>
  <si>
    <t>100,25*2 'Přepočtené koeficientem množství</t>
  </si>
  <si>
    <t>184813512</t>
  </si>
  <si>
    <t>Chemické odplevelení půdy před založením kultury, trávníku nebo zpevněných ploch ručně o jakékoli výměře postřikem na široko na svahu přes 1:5 do 1:2</t>
  </si>
  <si>
    <t>-1834380219</t>
  </si>
  <si>
    <t>https://podminky.urs.cz/item/CS_URS_2024_02/184813512</t>
  </si>
  <si>
    <t>957*2 'Přepočtené koeficientem množství</t>
  </si>
  <si>
    <t>181411131</t>
  </si>
  <si>
    <t>Založení trávníku na půdě předem připravené plochy do 1000 m2 výsevem včetně utažení parkového v rovině nebo na svahu do 1:5</t>
  </si>
  <si>
    <t>https://podminky.urs.cz/item/CS_URS_2024_02/181411131</t>
  </si>
  <si>
    <t>Zatravnění (pl)</t>
  </si>
  <si>
    <t>předprostor</t>
  </si>
  <si>
    <t>78,33+71,5+7,6+33,92</t>
  </si>
  <si>
    <t>-mulč_keře_pl</t>
  </si>
  <si>
    <t>181411132</t>
  </si>
  <si>
    <t>Založení trávníku na půdě předem připravené plochy do 1000 m2 výsevem včetně utažení parkového na svahu přes 1:5 do 1:2</t>
  </si>
  <si>
    <t>419100871</t>
  </si>
  <si>
    <t>https://podminky.urs.cz/item/CS_URS_2024_02/181411132</t>
  </si>
  <si>
    <t>za budovou ve svahu</t>
  </si>
  <si>
    <t>870,0*1,1</t>
  </si>
  <si>
    <t>005724200</t>
  </si>
  <si>
    <t>1057,25*0,03 'Přepočtené koeficientem množství</t>
  </si>
  <si>
    <t>183403153</t>
  </si>
  <si>
    <t>Obdělání půdy hrabáním v rovině nebo na svahu do 1:5</t>
  </si>
  <si>
    <t>https://podminky.urs.cz/item/CS_URS_2024_02/183403153</t>
  </si>
  <si>
    <t>183403253</t>
  </si>
  <si>
    <t>Obdělání půdy hrabáním na svahu přes 1:5 do 1:2</t>
  </si>
  <si>
    <t>491508256</t>
  </si>
  <si>
    <t>https://podminky.urs.cz/item/CS_URS_2024_02/183403253</t>
  </si>
  <si>
    <t>183403161</t>
  </si>
  <si>
    <t>Obdělání půdy válením v rovině nebo na svahu do 1:5</t>
  </si>
  <si>
    <t>https://podminky.urs.cz/item/CS_URS_2024_02/183403161</t>
  </si>
  <si>
    <t>183403261</t>
  </si>
  <si>
    <t>Obdělání půdy válením na svahu přes 1:5 do 1:2</t>
  </si>
  <si>
    <t>1156326468</t>
  </si>
  <si>
    <t>https://podminky.urs.cz/item/CS_URS_2024_02/183403261</t>
  </si>
  <si>
    <t>184853521</t>
  </si>
  <si>
    <t>Chemické odplevelení po založení kultury strojně postřikem na široko v rovině nebo na svahu do 1:5</t>
  </si>
  <si>
    <t>-1206031303</t>
  </si>
  <si>
    <t>https://podminky.urs.cz/item/CS_URS_2024_02/184853521</t>
  </si>
  <si>
    <t>184853522</t>
  </si>
  <si>
    <t>Chemické odplevelení po založení kultury strojně postřikem na široko na svahu přes 1:5 do 1:2</t>
  </si>
  <si>
    <t>-385557961</t>
  </si>
  <si>
    <t>https://podminky.urs.cz/item/CS_URS_2024_02/184853522</t>
  </si>
  <si>
    <t>185804312</t>
  </si>
  <si>
    <t>Zalití rostlin vodou plochy záhonů jednotlivě přes 20 m2</t>
  </si>
  <si>
    <t>https://podminky.urs.cz/item/CS_URS_2024_02/185804312</t>
  </si>
  <si>
    <t>Zatravnění - zálivka (pl * obj)</t>
  </si>
  <si>
    <t>tráva_předprostor_pl*(10/1000)</t>
  </si>
  <si>
    <t>tráva_svah_pl*(10/1000)</t>
  </si>
  <si>
    <t>185851121</t>
  </si>
  <si>
    <t>Dovoz vody pro zálivku rostlin na vzdálenost do 1000 m</t>
  </si>
  <si>
    <t>https://podminky.urs.cz/item/CS_URS_2024_02/185851121</t>
  </si>
  <si>
    <t>185851129</t>
  </si>
  <si>
    <t>Dovoz vody pro zálivku rostlin Příplatek k ceně za každých dalších i započatých 1000 m</t>
  </si>
  <si>
    <t>https://podminky.urs.cz/item/CS_URS_2024_02/185851129</t>
  </si>
  <si>
    <t>082113210</t>
  </si>
  <si>
    <t>voda pitná pro ostatní odběratele</t>
  </si>
  <si>
    <t>998231411</t>
  </si>
  <si>
    <t>Přesun hmot pro sadovnické a krajinářské úpravy ručně (bez užití mechanizace) dopravní vzdálenost do 100 m</t>
  </si>
  <si>
    <t>570449684</t>
  </si>
  <si>
    <t>https://podminky.urs.cz/item/CS_URS_2024_02/998231411</t>
  </si>
  <si>
    <t>998231431</t>
  </si>
  <si>
    <t>Přesun hmot pro sadovnické a krajinářské úpravy ručně (bez užití mechanizace) Příplatek k cenám za ruční zvětšený přesun přes vymezenou dopravní vzdálenost za každých dalších započatých 100 m</t>
  </si>
  <si>
    <t>-976237070</t>
  </si>
  <si>
    <t>https://podminky.urs.cz/item/CS_URS_2024_02/998231431</t>
  </si>
  <si>
    <t>23,344*3 'Přepočtené koeficientem množství</t>
  </si>
  <si>
    <t>N08</t>
  </si>
  <si>
    <t>Výsadba dřevin</t>
  </si>
  <si>
    <t>1858129164</t>
  </si>
  <si>
    <t>-386202457</t>
  </si>
  <si>
    <t>-1113042272</t>
  </si>
  <si>
    <t>10321100</t>
  </si>
  <si>
    <t>zahradní substrát pro výsadbu VL</t>
  </si>
  <si>
    <t>802388838</t>
  </si>
  <si>
    <t>Keře - ornice (pl * v)</t>
  </si>
  <si>
    <t>mulč_keře_pl*0,1</t>
  </si>
  <si>
    <t>9,11*1,05 'Přepočtené koeficientem množství</t>
  </si>
  <si>
    <t>764099283</t>
  </si>
  <si>
    <t>91,1*2 'Přepočtené koeficientem množství</t>
  </si>
  <si>
    <t>183111113</t>
  </si>
  <si>
    <t>Hloubení jamek pro vysazování rostlin v zemině skupiny 1 až 4 bez výměny půdy v rovině nebo na svahu do 1:5, objemu přes 0,005 do 0,01 m3</t>
  </si>
  <si>
    <t>https://podminky.urs.cz/item/CS_URS_2024_02/183111113</t>
  </si>
  <si>
    <t>184102211</t>
  </si>
  <si>
    <t>Výsadba keře bez balu do předem vyhloubené jamky se zalitím v rovině nebo na svahu do 1:5 výšky do 1 m v terénu</t>
  </si>
  <si>
    <t>https://podminky.urs.cz/item/CS_URS_2024_02/184102211</t>
  </si>
  <si>
    <t>R_300005.1</t>
  </si>
  <si>
    <t>Ligustrum vulgare, výška 60-80 cm, ko 2l, ztratné 3% v ceně</t>
  </si>
  <si>
    <t>R_3000140</t>
  </si>
  <si>
    <t>Physocarpus opulifolius, výška 40-60 cm, ko 2l, ztratné 3% v ceně</t>
  </si>
  <si>
    <t>010SLL0624</t>
  </si>
  <si>
    <t>Pyracantha coccinea ´Red column´, výška 40-60 cm, ko 1,5l, ztratné 3% v ceně</t>
  </si>
  <si>
    <t>R_300139</t>
  </si>
  <si>
    <t>Taxus baccata, výška 40-60 cm, ko 2l, ztratné 3% v ceně</t>
  </si>
  <si>
    <t>184806112</t>
  </si>
  <si>
    <t>Řez stromů, keřů nebo růží průklestem stromů netrnitých, o průměru koruny přes 2 do 4 m</t>
  </si>
  <si>
    <t>https://podminky.urs.cz/item/CS_URS_2024_02/184806112</t>
  </si>
  <si>
    <t>184911421</t>
  </si>
  <si>
    <t>Mulčování vysazených rostlin mulčovací kůrou, tl. do 100 mm v rovině nebo na svahu do 1:5</t>
  </si>
  <si>
    <t>https://podminky.urs.cz/item/CS_URS_2024_02/184911421</t>
  </si>
  <si>
    <t>Živý plot - mulčování (dl * š)</t>
  </si>
  <si>
    <t>26,0*1,6</t>
  </si>
  <si>
    <t>33,0*1,5</t>
  </si>
  <si>
    <t>103911000</t>
  </si>
  <si>
    <t>kůra mulčovací VL</t>
  </si>
  <si>
    <t>91,1*0,1 'Přepočtené koeficientem množství</t>
  </si>
  <si>
    <t>185802114</t>
  </si>
  <si>
    <t>Hnojení půdy nebo trávníku v rovině nebo na svahu do 1:5 umělým hnojivem s rozdělením k jednotlivým rostlinám</t>
  </si>
  <si>
    <t>https://podminky.urs.cz/item/CS_URS_2024_02/185802114</t>
  </si>
  <si>
    <t>mulč_keře_pl*0,0001</t>
  </si>
  <si>
    <t>Keře - zalití (pl * obj)</t>
  </si>
  <si>
    <t>mulč_keře_pl*20/1000</t>
  </si>
  <si>
    <t>-1598747732</t>
  </si>
  <si>
    <t>N09</t>
  </si>
  <si>
    <t>Výsadba trvalek, trav a cibulovin do nádob</t>
  </si>
  <si>
    <t>183901114</t>
  </si>
  <si>
    <t>Příprava nádob pro vysazování rostlin plocha nádoby přes 1,00 do 2,00 m2</t>
  </si>
  <si>
    <t>114</t>
  </si>
  <si>
    <t>https://podminky.urs.cz/item/CS_URS_2024_02/183901114</t>
  </si>
  <si>
    <t>Poznámka k položce:_x000d_
V cenách jsou započteny i případné náklady na osazení a stabilizaci nádoby na místě, zřízení vsakovací vrstvy a naplnění nádob zeminou nebo substrátem při výšce nádoby do 700 mm.</t>
  </si>
  <si>
    <t>10321100R</t>
  </si>
  <si>
    <t>Rašelina substrátová zahradní substrát pro výsadbu</t>
  </si>
  <si>
    <t>-1962440298</t>
  </si>
  <si>
    <t>Nádoba - substrát (dl * š * v)</t>
  </si>
  <si>
    <t>M13</t>
  </si>
  <si>
    <t>(1,9*0,4*0,4)*6</t>
  </si>
  <si>
    <t>M14</t>
  </si>
  <si>
    <t>(2,4*0,4*0,4)*9</t>
  </si>
  <si>
    <t>5,28*1,05 'Přepočtené koeficientem množství</t>
  </si>
  <si>
    <t>541207583</t>
  </si>
  <si>
    <t>Nádoba - drenáž (dl * š * v)</t>
  </si>
  <si>
    <t>(1,9*0,4*0,2)*6</t>
  </si>
  <si>
    <t>(2,4*0,4*0,2)*9</t>
  </si>
  <si>
    <t>2,64*1,8 'Přepočtené koeficientem množství</t>
  </si>
  <si>
    <t>183111111</t>
  </si>
  <si>
    <t>Hloubení jamek pro vysazování rostlin v zemině skupiny 1 až 4 bez výměny půdy v rovině nebo na svahu do 1:5, objemu do 0,002 m3</t>
  </si>
  <si>
    <t>106</t>
  </si>
  <si>
    <t>https://podminky.urs.cz/item/CS_URS_2024_02/183111111</t>
  </si>
  <si>
    <t>183211312</t>
  </si>
  <si>
    <t>Výsadba květin do připravené půdy se zalitím do připravené půdy, se zalitím trvalek prostokořenných</t>
  </si>
  <si>
    <t>108</t>
  </si>
  <si>
    <t>https://podminky.urs.cz/item/CS_URS_2024_02/183211312</t>
  </si>
  <si>
    <t>183211313.1</t>
  </si>
  <si>
    <t>Výsadba květin do připravené půdy se zalitím do připravené půdy, se zalitím cibulí nebo hlíz</t>
  </si>
  <si>
    <t>110</t>
  </si>
  <si>
    <t>https://podminky.urs.cz/item/CS_URS_2024_02/183211313.1</t>
  </si>
  <si>
    <t>183211319</t>
  </si>
  <si>
    <t>Výsadba květin do připravené půdy se zalitím do připravené půdy, se zalitím Příplatek k ceně za výsadby do nádob</t>
  </si>
  <si>
    <t>112</t>
  </si>
  <si>
    <t>https://podminky.urs.cz/item/CS_URS_2024_02/183211319</t>
  </si>
  <si>
    <t>R_300153</t>
  </si>
  <si>
    <t>Sesleria autumnalis, K9l, ztratné 3%v ceně</t>
  </si>
  <si>
    <t>142</t>
  </si>
  <si>
    <t>(3*6)+(3*9)</t>
  </si>
  <si>
    <t>R_4000041.1</t>
  </si>
  <si>
    <t>Phlox subbulata ´Bavaria´, K9, ztratné 3% v ceně</t>
  </si>
  <si>
    <t>144</t>
  </si>
  <si>
    <t>(28*6)+(29*9)</t>
  </si>
  <si>
    <t>R_4581</t>
  </si>
  <si>
    <t>Anemone ´Fantasy Ariel´, K 9, ztratné 3%v ceně</t>
  </si>
  <si>
    <t>146</t>
  </si>
  <si>
    <t>2*9</t>
  </si>
  <si>
    <t>R_400020.2</t>
  </si>
  <si>
    <t>Echinacea purpurea ´Papallo Compact Rose´, K9, ztratné 3%v ceně</t>
  </si>
  <si>
    <t>148</t>
  </si>
  <si>
    <t>(2*6)+(2*9)</t>
  </si>
  <si>
    <t>R_459</t>
  </si>
  <si>
    <t>Aster dumosus 'Jenny', K 9, ztratné 3%v ceně</t>
  </si>
  <si>
    <t>150</t>
  </si>
  <si>
    <t>(2*6)+(3*9)</t>
  </si>
  <si>
    <t>R_4001011</t>
  </si>
  <si>
    <t>Salvia nemorosa ´Blue Bouquetta´, K9, ztratné 3% v ceně</t>
  </si>
  <si>
    <t>(9*6)+(9*11)</t>
  </si>
  <si>
    <t>R_4000051.4</t>
  </si>
  <si>
    <t>Allium sphaerocephalon, ztratné 3%v ceně</t>
  </si>
  <si>
    <t>154</t>
  </si>
  <si>
    <t>(6*6)+(9*9)</t>
  </si>
  <si>
    <t>R_400007.1.31</t>
  </si>
  <si>
    <t>Allium roseum, ztratné 3%v ceně</t>
  </si>
  <si>
    <t>156</t>
  </si>
  <si>
    <t>(6*6)+(6*9)</t>
  </si>
  <si>
    <t>R_495</t>
  </si>
  <si>
    <t>Narcis ´Pueblo´, ztratné 3%v ceně</t>
  </si>
  <si>
    <t>158</t>
  </si>
  <si>
    <t>138</t>
  </si>
  <si>
    <t>1,32*0,001 'Přepočtené koeficientem množství</t>
  </si>
  <si>
    <t>251911550-R</t>
  </si>
  <si>
    <t>Fyzikální půdní kondicionér vícesložkový, zvyšuje vodní a živnou kapacitu půdy nebo růstového média, podporuje rozvoj kořenů, růst rosltin, snižuje potřebu zavlažování. Směs zesítěných hydroabsorbentů polymerů, růstových prekurzorů, postupně uvolňujících</t>
  </si>
  <si>
    <t>140</t>
  </si>
  <si>
    <t>Nádoby - kondiconér (pl * hm)</t>
  </si>
  <si>
    <t>mulč_trvalky_pl*0,1</t>
  </si>
  <si>
    <t>184911151</t>
  </si>
  <si>
    <t>Mulčování záhonů kačírkem nebo drceným kamenivem tloušťky mulče přes 20 do 50 mm v rovině nebo na svahu do 1:5</t>
  </si>
  <si>
    <t>124</t>
  </si>
  <si>
    <t>https://podminky.urs.cz/item/CS_URS_2024_02/184911151</t>
  </si>
  <si>
    <t>Nádoba - mulč (dl * š)</t>
  </si>
  <si>
    <t>(1,9*0,4)*6</t>
  </si>
  <si>
    <t>(2,4*0,4)*9</t>
  </si>
  <si>
    <t>58343872</t>
  </si>
  <si>
    <t>kamenivo drcené hrubé frakce 8/16</t>
  </si>
  <si>
    <t>126</t>
  </si>
  <si>
    <t>Nádoba - mulč (dl * š * v)</t>
  </si>
  <si>
    <t>(1,9*0,4*0,05)*6</t>
  </si>
  <si>
    <t>(2,4*0,4*0,05)*9</t>
  </si>
  <si>
    <t>0,66*1,8 'Přepočtené koeficientem množství</t>
  </si>
  <si>
    <t>185804311</t>
  </si>
  <si>
    <t>Zalití rostlin vodou plochy záhonů jednotlivě do 20 m2</t>
  </si>
  <si>
    <t>128</t>
  </si>
  <si>
    <t>https://podminky.urs.cz/item/CS_URS_2024_02/185804311</t>
  </si>
  <si>
    <t>Nádoby - zalití (pl * v)</t>
  </si>
  <si>
    <t>mulč_trvalky_pl*(10/1000)</t>
  </si>
  <si>
    <t>185804319</t>
  </si>
  <si>
    <t>Zalití rostlin vodou Příplatek k cenám za zálivku nádob, nebo zvýšených záhonů do 100 m2 jednotlivě</t>
  </si>
  <si>
    <t>130</t>
  </si>
  <si>
    <t>https://podminky.urs.cz/item/CS_URS_2024_02/185804319</t>
  </si>
  <si>
    <t>-1043275122</t>
  </si>
  <si>
    <t>N03</t>
  </si>
  <si>
    <t>Následná péče po dobu 5 let</t>
  </si>
  <si>
    <t>185804211</t>
  </si>
  <si>
    <t>Vypletí v rovině nebo na svahu do 1:5 záhonu květin</t>
  </si>
  <si>
    <t>80</t>
  </si>
  <si>
    <t>https://podminky.urs.cz/item/CS_URS_2024_02/185804211</t>
  </si>
  <si>
    <t>1. a 2. rok 3x, pak 2x</t>
  </si>
  <si>
    <t>mulč_trvalky_pl*(2*3+3*2)</t>
  </si>
  <si>
    <t>185804219</t>
  </si>
  <si>
    <t>Vypletí Příplatek k cenám za vypletí v nádobách</t>
  </si>
  <si>
    <t>82</t>
  </si>
  <si>
    <t>https://podminky.urs.cz/item/CS_URS_2024_02/185804219</t>
  </si>
  <si>
    <t>185804252</t>
  </si>
  <si>
    <t>Odstranění odkvetlých a odumřelých částí rostlin ze záhonů trvalek</t>
  </si>
  <si>
    <t>86</t>
  </si>
  <si>
    <t>https://podminky.urs.cz/item/CS_URS_2024_02/185804252</t>
  </si>
  <si>
    <t>1. - 5. rok 2x</t>
  </si>
  <si>
    <t>mulč_trvalky_pl*(5*2)</t>
  </si>
  <si>
    <t>184817111</t>
  </si>
  <si>
    <t>Řez trvalek během vegetačního období v rovině nebo na svahu do 1:5 jarní řez</t>
  </si>
  <si>
    <t>88</t>
  </si>
  <si>
    <t>https://podminky.urs.cz/item/CS_URS_2024_02/184817111</t>
  </si>
  <si>
    <t>1x ročně</t>
  </si>
  <si>
    <t>mulč_trvalky_pl*(5*1)</t>
  </si>
  <si>
    <t>1998309337</t>
  </si>
  <si>
    <t>1. - 5. rok - celkem 1 x dosyp</t>
  </si>
  <si>
    <t>70</t>
  </si>
  <si>
    <t>-1783368651</t>
  </si>
  <si>
    <t>mulč_trvalky_pl*0,05</t>
  </si>
  <si>
    <t>185804214</t>
  </si>
  <si>
    <t>Vypletí v rovině nebo na svahu do 1:5 dřevin ve skupinách</t>
  </si>
  <si>
    <t>https://podminky.urs.cz/item/CS_URS_2024_02/185804214</t>
  </si>
  <si>
    <t>mulč_keře_pl*(2*3+3*2)</t>
  </si>
  <si>
    <t>184803113</t>
  </si>
  <si>
    <t>Řez a tvarování živých plotů a stěn přímých, výšky přes 1,5 do 3,0 m, pro jakoukoliv šířku</t>
  </si>
  <si>
    <t>90</t>
  </si>
  <si>
    <t>https://podminky.urs.cz/item/CS_URS_2024_02/184803113</t>
  </si>
  <si>
    <t>2x ročně</t>
  </si>
  <si>
    <t>mulč_keře_pl*(5*2)</t>
  </si>
  <si>
    <t>-1615798142</t>
  </si>
  <si>
    <t>doplnění 2x za 5 let v 50%</t>
  </si>
  <si>
    <t>mulč_keře_pl*(2*0,5)</t>
  </si>
  <si>
    <t>-1477003056</t>
  </si>
  <si>
    <t>111151121</t>
  </si>
  <si>
    <t>Pokosení trávníku při souvislé ploše do 1000 m2 parkového v rovině nebo svahu do 1:5</t>
  </si>
  <si>
    <t>92</t>
  </si>
  <si>
    <t>https://podminky.urs.cz/item/CS_URS_2024_02/111151121</t>
  </si>
  <si>
    <t>6-10x ročně</t>
  </si>
  <si>
    <t>tráva_předprostor_pl*(5*10)</t>
  </si>
  <si>
    <t>76</t>
  </si>
  <si>
    <t>111151122</t>
  </si>
  <si>
    <t>Pokosení trávníku při souvislé ploše do 1000 m2 parkového na svahu přes 1:5 do 1:2</t>
  </si>
  <si>
    <t>-582805358</t>
  </si>
  <si>
    <t>https://podminky.urs.cz/item/CS_URS_2024_02/111151122</t>
  </si>
  <si>
    <t>tráva_svah_pl*(5*10)</t>
  </si>
  <si>
    <t>77</t>
  </si>
  <si>
    <t>94</t>
  </si>
  <si>
    <t>živý plot 1-2 rok 10x, 3. rok 8x, 4.-5.rok 4x</t>
  </si>
  <si>
    <t>mulč_keře_pl*(2*10+3*8+2*4)*0,01</t>
  </si>
  <si>
    <t>78</t>
  </si>
  <si>
    <t>65764176</t>
  </si>
  <si>
    <t>trvlky 20x ročně</t>
  </si>
  <si>
    <t>mulč_trvalky_pl*(5*20)*0,01</t>
  </si>
  <si>
    <t>79</t>
  </si>
  <si>
    <t>707292982</t>
  </si>
  <si>
    <t>-413088950</t>
  </si>
  <si>
    <t>IO12 - Areálové rozvody NN</t>
  </si>
  <si>
    <t xml:space="preserve"> </t>
  </si>
  <si>
    <t xml:space="preserve">    469 - Stavební práce při elektromontážích</t>
  </si>
  <si>
    <t xml:space="preserve">    997 - Přesun sutě</t>
  </si>
  <si>
    <t>M - Práce a dodávky M</t>
  </si>
  <si>
    <t xml:space="preserve">    21-M - Elektromontáže</t>
  </si>
  <si>
    <t xml:space="preserve">    46-M - Zemní práce při extr.mont.pracích</t>
  </si>
  <si>
    <t xml:space="preserve">    58-M - Revize vyhrazených technických zařízení</t>
  </si>
  <si>
    <t xml:space="preserve">    HZS - Hodinové zúčtovací sazby</t>
  </si>
  <si>
    <t xml:space="preserve">    N01 - Spotřební materiál</t>
  </si>
  <si>
    <t>VRN - Vedlejší rozpočtové náklady</t>
  </si>
  <si>
    <t xml:space="preserve">    0 - Vedlejší rozpočtové náklady</t>
  </si>
  <si>
    <t xml:space="preserve">    VRN1 - Průzkumné, geodetické a projektové práce</t>
  </si>
  <si>
    <t xml:space="preserve">    VRN3 - Zařízení staveniště</t>
  </si>
  <si>
    <t xml:space="preserve">    VRN7 - Provozní vlivy</t>
  </si>
  <si>
    <t>469</t>
  </si>
  <si>
    <t>Stavební práce při elektromontážích</t>
  </si>
  <si>
    <t>468081523</t>
  </si>
  <si>
    <t>Vybourání otvorů ve zdivu železobetonovém plochy přes 0,09 do 0,25 m2 a tloušťky přes 30 do 45 cm</t>
  </si>
  <si>
    <t>-344609013</t>
  </si>
  <si>
    <t>https://podminky.urs.cz/item/CS_URS_2024_02/468081523</t>
  </si>
  <si>
    <t>997</t>
  </si>
  <si>
    <t>Přesun sutě</t>
  </si>
  <si>
    <t>460600061.2</t>
  </si>
  <si>
    <t>Odvoz suti a vybouraných hmot do 1 km</t>
  </si>
  <si>
    <t>1356133832</t>
  </si>
  <si>
    <t>460600071</t>
  </si>
  <si>
    <t>Příplatek k odvozu suti a vybouraných hmot za každý další 1 km (15km)</t>
  </si>
  <si>
    <t>834090914</t>
  </si>
  <si>
    <t>997013111</t>
  </si>
  <si>
    <t>Vnitrostaveništní doprava suti a vybouraných hmot vodorovně do 50 m s naložením základní pro budovy a haly výšky do 6 m</t>
  </si>
  <si>
    <t>742527820</t>
  </si>
  <si>
    <t>https://podminky.urs.cz/item/CS_URS_2024_02/997013111</t>
  </si>
  <si>
    <t>997013501</t>
  </si>
  <si>
    <t>Odvoz suti a vybouraných hmot na skládku nebo meziskládku se složením, na vzdálenost do 1 km</t>
  </si>
  <si>
    <t>-1617521990</t>
  </si>
  <si>
    <t>https://podminky.urs.cz/item/CS_URS_2024_02/997013501</t>
  </si>
  <si>
    <t>997221815</t>
  </si>
  <si>
    <t>Poplatek za uložení betonového odpadu na skládce (skládkovné)</t>
  </si>
  <si>
    <t>1125735285</t>
  </si>
  <si>
    <t>997221855.2</t>
  </si>
  <si>
    <t>Poplatek za uložení odpadu z kameniva na skládce (skládkovné)</t>
  </si>
  <si>
    <t>-1924466671</t>
  </si>
  <si>
    <t>Práce a dodávky M</t>
  </si>
  <si>
    <t>21-M</t>
  </si>
  <si>
    <t>Elektromontáže</t>
  </si>
  <si>
    <t>210100002</t>
  </si>
  <si>
    <t>Ukončení vodičů izolovaných s označením a zapojením v rozváděči nebo na přístroji průřezu žíly do 6 mm2</t>
  </si>
  <si>
    <t>1795372116</t>
  </si>
  <si>
    <t>https://podminky.urs.cz/item/CS_URS_2024_02/210100002</t>
  </si>
  <si>
    <t>210191517</t>
  </si>
  <si>
    <t xml:space="preserve">Montáž skříní bez zapojení vodičů tenkocementových v pilíři rozpojovacích, typ </t>
  </si>
  <si>
    <t>-673847747</t>
  </si>
  <si>
    <t>https://podminky.urs.cz/item/CS_URS_2024_02/210191517</t>
  </si>
  <si>
    <t>1189375</t>
  </si>
  <si>
    <t>ROZVODNICE ZASUVKOVA RZ1, PLASTOVÝ PILÍŘ, VENKOVNÍ PROVEDENÍ, 4x1f/230V/16A/B, 2x400V/32A/B, 2x jistič 10A/B, 2x jistič 16A/B, 1x OFI 25A</t>
  </si>
  <si>
    <t>KS</t>
  </si>
  <si>
    <t>256</t>
  </si>
  <si>
    <t>979260708</t>
  </si>
  <si>
    <t>210220001</t>
  </si>
  <si>
    <t>Montáž uzemňovacího vedení s upevněním, propojením a připojením pomocí svorek na povrchu vodičů FeZn páskou průřezu do 120 mm2</t>
  </si>
  <si>
    <t>1212295232</t>
  </si>
  <si>
    <t>https://podminky.urs.cz/item/CS_URS_2024_02/210220001</t>
  </si>
  <si>
    <t>35442062</t>
  </si>
  <si>
    <t>pás zemnící 30x4mm FeZn</t>
  </si>
  <si>
    <t>1869935669</t>
  </si>
  <si>
    <t>35442015</t>
  </si>
  <si>
    <t>svorka uzemnění Cu zkušební</t>
  </si>
  <si>
    <t>-1879499549</t>
  </si>
  <si>
    <t>35442013</t>
  </si>
  <si>
    <t>svorka uzemnění Cu spojovací</t>
  </si>
  <si>
    <t>-1678506874</t>
  </si>
  <si>
    <t>210220020</t>
  </si>
  <si>
    <t>Montáž uzemňovacího vedení s upevněním, propojením a připojením pomocí svorek v zemi s izolací spojů vodičů FeZn páskou průřezu do 120 mm2 v městské zástavbě</t>
  </si>
  <si>
    <t>-1285998627</t>
  </si>
  <si>
    <t>https://podminky.urs.cz/item/CS_URS_2024_02/210220020</t>
  </si>
  <si>
    <t>35441073</t>
  </si>
  <si>
    <t>drát D 10mm FeZn</t>
  </si>
  <si>
    <t>1732506286</t>
  </si>
  <si>
    <t>35441875</t>
  </si>
  <si>
    <t>svorka křížová pro vodič D 6-10mm</t>
  </si>
  <si>
    <t>794538593</t>
  </si>
  <si>
    <t>35442090</t>
  </si>
  <si>
    <t>tyč zemnící 2m FeZn</t>
  </si>
  <si>
    <t>1250284256</t>
  </si>
  <si>
    <t>35441865</t>
  </si>
  <si>
    <t>svorka FeZn k zemnící tyči - D 28mm</t>
  </si>
  <si>
    <t>797646942</t>
  </si>
  <si>
    <t>210280001.1</t>
  </si>
  <si>
    <t xml:space="preserve">Revize, vypínán zařízení, dozor správce </t>
  </si>
  <si>
    <t>-1307542078</t>
  </si>
  <si>
    <t>210801311</t>
  </si>
  <si>
    <t>Montáž izolovaných vodičů měděných do 1 kV bez ukončení uložených volně plných nebo laněných s PVC pláštěm, bezhalogenových, ohniodolných (např. CY, CHAH-V) průřezu žíly 1,5 až 16 mm2</t>
  </si>
  <si>
    <t>863252126</t>
  </si>
  <si>
    <t>https://podminky.urs.cz/item/CS_URS_2024_02/210801311</t>
  </si>
  <si>
    <t>34111098</t>
  </si>
  <si>
    <t>kabel instalační jádro Cu plné izolace PVC plášť PVC 450/750V (CYKY) 5x4mm2</t>
  </si>
  <si>
    <t>-625206920</t>
  </si>
  <si>
    <t>34111100</t>
  </si>
  <si>
    <t>kabel instalační jádro Cu plné izolace PVC plášť PVC 450/750V (CYKY) 5x6mm2</t>
  </si>
  <si>
    <t>-1688200777</t>
  </si>
  <si>
    <t>220110641</t>
  </si>
  <si>
    <t xml:space="preserve">Závěrečné práce v síťových a účastnických rozvaděčích včetně zalití skříní hmotou, označení závěru vyhotovením a vybavením skříně štítkem a označením rozpárování kabelu ve skříni kabelové jisticí </t>
  </si>
  <si>
    <t>-1957099283</t>
  </si>
  <si>
    <t>https://podminky.urs.cz/item/CS_URS_2024_02/220110641</t>
  </si>
  <si>
    <t>220180203</t>
  </si>
  <si>
    <t>Zatažení kabelu do tvárnicové tratě včetně přípravných a závěrečných prací, úpravy kabelových konců, kontroly izolačního stavu kabelu, pročištění a zakalibrování otvoru, namazání kabelu vazelínou, uzavření kabelových konců a práce s kabelovým bubnem, postavení a zrušení výstražných značek do hmotnosti přes 4 do 6 kg/m</t>
  </si>
  <si>
    <t>1259401910</t>
  </si>
  <si>
    <t>https://podminky.urs.cz/item/CS_URS_2024_02/220180203</t>
  </si>
  <si>
    <t>220180301</t>
  </si>
  <si>
    <t>Položení kabelu do lože v řídce zastavěném nebo nezastavěném prostoru včetně přípravných a závěrečných prací, úpravy kabelových konců, kontroly izolačního stavu kabelu, uzavření kabelových konců a práce s kabelovým bubnem, zabezpečení stávajících vedení inženýrských sítí o hmotnosti do 3 kg/m</t>
  </si>
  <si>
    <t>-1365767962</t>
  </si>
  <si>
    <t>https://podminky.urs.cz/item/CS_URS_2024_02/220180301</t>
  </si>
  <si>
    <t>Hod.sazba6</t>
  </si>
  <si>
    <t>Koordinace postupu prací s ost. profesemi</t>
  </si>
  <si>
    <t>hod</t>
  </si>
  <si>
    <t>512</t>
  </si>
  <si>
    <t>1982173806</t>
  </si>
  <si>
    <t>v_10.1</t>
  </si>
  <si>
    <t>Vrtání prostupů do DN150</t>
  </si>
  <si>
    <t>318611162</t>
  </si>
  <si>
    <t>R-21-M-001</t>
  </si>
  <si>
    <t>Utěsnění kabelů v prostupu pěnou</t>
  </si>
  <si>
    <t>-1191197740</t>
  </si>
  <si>
    <t>R-21-M-002</t>
  </si>
  <si>
    <t>Montážní pěna</t>
  </si>
  <si>
    <t>Kus</t>
  </si>
  <si>
    <t>-95247677</t>
  </si>
  <si>
    <t>46-M</t>
  </si>
  <si>
    <t>Zemní práce při extr.mont.pracích</t>
  </si>
  <si>
    <t>460791214</t>
  </si>
  <si>
    <t>Montáž trubek ochranných uložených volně do rýhy plastových ohebných, vnitřního průměru přes 90 do 110 mm</t>
  </si>
  <si>
    <t>331395560</t>
  </si>
  <si>
    <t>https://podminky.urs.cz/item/CS_URS_2024_02/460791214</t>
  </si>
  <si>
    <t>34571355</t>
  </si>
  <si>
    <t>trubka elektroinstalační ohebná dvouplášťová korugovaná HDPE+LDPE (chránička) D 93/110mm</t>
  </si>
  <si>
    <t>-636791718</t>
  </si>
  <si>
    <t>460010024.1</t>
  </si>
  <si>
    <t>Vytyčení trasy vedení kabelového podzemního v zastavěném prostoru</t>
  </si>
  <si>
    <t>-309439221</t>
  </si>
  <si>
    <t>Poznámka k položce:_x000d_
nutné uvažovat v celkových VRN</t>
  </si>
  <si>
    <t>460141112</t>
  </si>
  <si>
    <t>Hloubení jam strojně včetně urovnáním dna s přemístěním výkopku do vzdálenosti 3 m od okraje jámy nebo s naložením na dopravní prostředek v hornině třídy těžitelnosti I skupiny 3</t>
  </si>
  <si>
    <t>778975917</t>
  </si>
  <si>
    <t>https://podminky.urs.cz/item/CS_URS_2024_02/460141112</t>
  </si>
  <si>
    <t>460641113</t>
  </si>
  <si>
    <t>Základové konstrukce základ bez bednění do rostlé zeminy z monolitického betonu tř. C 16/20</t>
  </si>
  <si>
    <t>-248345628</t>
  </si>
  <si>
    <t>https://podminky.urs.cz/item/CS_URS_2024_02/460641113</t>
  </si>
  <si>
    <t>28*1,035 'Přepočtené koeficientem množství</t>
  </si>
  <si>
    <t>460641411</t>
  </si>
  <si>
    <t>Základové konstrukce bednění s případnými vzpěrami nezabudované zřízení</t>
  </si>
  <si>
    <t>-259189911</t>
  </si>
  <si>
    <t>https://podminky.urs.cz/item/CS_URS_2024_02/460641411</t>
  </si>
  <si>
    <t>460641412</t>
  </si>
  <si>
    <t>Základové konstrukce bednění s případnými vzpěrami nezabudované odstranění</t>
  </si>
  <si>
    <t>270586778</t>
  </si>
  <si>
    <t>https://podminky.urs.cz/item/CS_URS_2024_02/460641412</t>
  </si>
  <si>
    <t>460171272</t>
  </si>
  <si>
    <t>Hloubení kabelových rýh strojně včetně urovnání dna s přemístěním výkopku do vzdálenosti 3 m od okraje jámy nebo s naložením na dopravní prostředek šířky 50 cm hloubky 80 cm v hornině třídy těžitelnosti I skupiny 3</t>
  </si>
  <si>
    <t>972449888</t>
  </si>
  <si>
    <t>https://podminky.urs.cz/item/CS_URS_2024_02/460171272</t>
  </si>
  <si>
    <t>460171682</t>
  </si>
  <si>
    <t>Hloubení kabelových rýh strojně včetně urovnání dna s přemístěním výkopku do vzdálenosti 3 m od okraje jámy nebo s naložením na dopravní prostředek šířky 80 cm hloubky 120 cm v hornině třídy těžitelnosti I skupiny 3</t>
  </si>
  <si>
    <t>-1206167747</t>
  </si>
  <si>
    <t>https://podminky.urs.cz/item/CS_URS_2024_02/460171682</t>
  </si>
  <si>
    <t>460172112</t>
  </si>
  <si>
    <t>Hloubení kabelových rýh strojně včetně urovnání dna s přemístěním výkopku do vzdálenosti 3 m od okraje jámy nebo s naložením na dopravní prostředek ostatních rozměrů v hornině třídy těžitelnosti I skupiny 3</t>
  </si>
  <si>
    <t>319697388</t>
  </si>
  <si>
    <t>https://podminky.urs.cz/item/CS_URS_2024_02/460172112</t>
  </si>
  <si>
    <t>460281111</t>
  </si>
  <si>
    <t>Pažení výkopů příložné plné rýh kabelových, hloubky do 2 m</t>
  </si>
  <si>
    <t>-2135941869</t>
  </si>
  <si>
    <t>https://podminky.urs.cz/item/CS_URS_2024_02/460281111</t>
  </si>
  <si>
    <t>460281121</t>
  </si>
  <si>
    <t>Pažení výkopů odstranění pažení příložného plného rýh kabelových, hloubky do 2 m</t>
  </si>
  <si>
    <t>1638579126</t>
  </si>
  <si>
    <t>https://podminky.urs.cz/item/CS_URS_2024_02/460281121</t>
  </si>
  <si>
    <t>460661114</t>
  </si>
  <si>
    <t>Kabelové lože z písku včetně podsypu, zhutnění a urovnání povrchu pro kabely nn bez zakrytí, šířky přes 65 do 80 cm</t>
  </si>
  <si>
    <t>822966716</t>
  </si>
  <si>
    <t>https://podminky.urs.cz/item/CS_URS_2024_02/460661114</t>
  </si>
  <si>
    <t>460242211</t>
  </si>
  <si>
    <t>Provizorní zajištění inženýrských sítí ve výkopech kabelů při křížení</t>
  </si>
  <si>
    <t>-1617400945</t>
  </si>
  <si>
    <t>https://podminky.urs.cz/item/CS_URS_2024_02/460242211</t>
  </si>
  <si>
    <t>460242111</t>
  </si>
  <si>
    <t>Provizorní zajištění inženýrských sítí ve výkopech potrubí při křížení s kabelem</t>
  </si>
  <si>
    <t>-1819010014</t>
  </si>
  <si>
    <t>https://podminky.urs.cz/item/CS_URS_2024_02/460242111</t>
  </si>
  <si>
    <t>460242221</t>
  </si>
  <si>
    <t>Provizorní zajištění inženýrských sítí ve výkopech kabelů při souběhu</t>
  </si>
  <si>
    <t>1225824480</t>
  </si>
  <si>
    <t>https://podminky.urs.cz/item/CS_URS_2024_02/460242221</t>
  </si>
  <si>
    <t>460671114</t>
  </si>
  <si>
    <t>Výstražné prvky pro krytí kabelů včetně vyrovnání povrchu rýhy, rozvinutí a uložení fólie, šířky přes 35 do 40 cm</t>
  </si>
  <si>
    <t>472097174</t>
  </si>
  <si>
    <t>https://podminky.urs.cz/item/CS_URS_2024_02/460671114</t>
  </si>
  <si>
    <t>460741131</t>
  </si>
  <si>
    <t>Osazení kabelových prostupů včetně utěsnění a spárování z trub betonových do rýhy, bez výkopových prací s obetonováním, vnitřního průměru do 15 cm</t>
  </si>
  <si>
    <t>-1417219132</t>
  </si>
  <si>
    <t>https://podminky.urs.cz/item/CS_URS_2024_02/460741131</t>
  </si>
  <si>
    <t>592133900</t>
  </si>
  <si>
    <t>žlab kabelový TK 1, T 2N, TK 2 a T 2NK AZD 25-100 100x17x14 cm</t>
  </si>
  <si>
    <t>-558927245</t>
  </si>
  <si>
    <t>592133440</t>
  </si>
  <si>
    <t>poklop kabelového žlabu TK 1 AZD 26-50 50x16x3,5 cm</t>
  </si>
  <si>
    <t>-1709511318</t>
  </si>
  <si>
    <t>460451262</t>
  </si>
  <si>
    <t>Zásyp kabelových rýh strojně s přemístěním sypaniny ze vzdálenosti do 10 m, s uložením výkopku ve vrstvách včetně zhutnění a urovnání povrchu šířky 50 cm hloubky 60 cm z horniny třídy těžitelnosti I skupiny 3</t>
  </si>
  <si>
    <t>-1541191940</t>
  </si>
  <si>
    <t>https://podminky.urs.cz/item/CS_URS_2024_02/460451262</t>
  </si>
  <si>
    <t>460451642</t>
  </si>
  <si>
    <t>Zásyp kabelových rýh strojně s přemístěním sypaniny ze vzdálenosti do 10 m, s uložením výkopku ve vrstvách včetně zhutnění a urovnání povrchu šířky 80 cm hloubky 60 cm z horniny třídy těžitelnosti I skupiny 3</t>
  </si>
  <si>
    <t>1211732260</t>
  </si>
  <si>
    <t>https://podminky.urs.cz/item/CS_URS_2024_02/460451642</t>
  </si>
  <si>
    <t>460452112</t>
  </si>
  <si>
    <t>Zásyp kabelových rýh strojně s přemístěním sypaniny ze vzdálenosti do 10 m, s uložením výkopku ve vrstvách včetně zhutnění a urovnání povrchu ostatních rozměrů z horniny třídy těžitelnosti I skupiny 3</t>
  </si>
  <si>
    <t>-374243342</t>
  </si>
  <si>
    <t>https://podminky.urs.cz/item/CS_URS_2024_02/460452112</t>
  </si>
  <si>
    <t>460541112</t>
  </si>
  <si>
    <t>Úprava pláně strojně v hornině třídy těžitelnosti I skupiny 1 až 3 se zhutněním</t>
  </si>
  <si>
    <t>-1499205954</t>
  </si>
  <si>
    <t>https://podminky.urs.cz/item/CS_URS_2024_02/460541112</t>
  </si>
  <si>
    <t>460371121</t>
  </si>
  <si>
    <t>Naložení výkopku strojně z hornin třídy těžitelnosti I skupiny 1 až 3</t>
  </si>
  <si>
    <t>-397925650</t>
  </si>
  <si>
    <t>https://podminky.urs.cz/item/CS_URS_2024_02/460371121</t>
  </si>
  <si>
    <t>460341113</t>
  </si>
  <si>
    <t>Vodorovné přemístění (odvoz) horniny dopravními prostředky včetně složení, bez naložení a rozprostření jakékoliv třídy, na vzdálenost přes 500 do 1000 m</t>
  </si>
  <si>
    <t>-1584681506</t>
  </si>
  <si>
    <t>https://podminky.urs.cz/item/CS_URS_2024_02/460341113</t>
  </si>
  <si>
    <t>460341121</t>
  </si>
  <si>
    <t>Vodorovné přemístění (odvoz) horniny dopravními prostředky včetně složení, bez naložení a rozprostření jakékoliv třídy, na vzdálenost Příplatek k ceně -1113 za každých dalších i započatých 1000 m</t>
  </si>
  <si>
    <t>-856653749</t>
  </si>
  <si>
    <t>https://podminky.urs.cz/item/CS_URS_2024_02/460341121</t>
  </si>
  <si>
    <t>150*9 'Přepočtené koeficientem množství</t>
  </si>
  <si>
    <t>460361121</t>
  </si>
  <si>
    <t>Poplatek (skládkovné) za uložení zeminy na recyklační skládce zatříděné do Katalogu odpadů pod kódem 17 05 04</t>
  </si>
  <si>
    <t>1655048307</t>
  </si>
  <si>
    <t>https://podminky.urs.cz/item/CS_URS_2024_02/460361121</t>
  </si>
  <si>
    <t>150*2 'Přepočtené koeficientem množství</t>
  </si>
  <si>
    <t>R-46-M-001</t>
  </si>
  <si>
    <t>2037725306</t>
  </si>
  <si>
    <t>R-46-M-003</t>
  </si>
  <si>
    <t>Zkouška hutnění</t>
  </si>
  <si>
    <t>1266959514</t>
  </si>
  <si>
    <t>R-46-M-009</t>
  </si>
  <si>
    <t>Zaměření kabelové trasy v.č. aktualizace polohopisu</t>
  </si>
  <si>
    <t>1298565896</t>
  </si>
  <si>
    <t>R8</t>
  </si>
  <si>
    <t>Vytýčení inženýrských sítí</t>
  </si>
  <si>
    <t>1820519602</t>
  </si>
  <si>
    <t>58-M</t>
  </si>
  <si>
    <t>Revize vyhrazených technických zařízení</t>
  </si>
  <si>
    <t>210280002</t>
  </si>
  <si>
    <t>Výchozí revize</t>
  </si>
  <si>
    <t>-957167600</t>
  </si>
  <si>
    <t>580101002</t>
  </si>
  <si>
    <t>Rozvodná zařízení kontrola stavu rozvaděče rámového, panelového, skříňového nebo pultového do 10 přístrojů</t>
  </si>
  <si>
    <t>pole</t>
  </si>
  <si>
    <t>1483409839</t>
  </si>
  <si>
    <t>https://podminky.urs.cz/item/CS_URS_2024_02/580101002</t>
  </si>
  <si>
    <t>R-099</t>
  </si>
  <si>
    <t>Revizní zpráva</t>
  </si>
  <si>
    <t>1806383387</t>
  </si>
  <si>
    <t>HZS</t>
  </si>
  <si>
    <t>Hodinové zúčtovací sazby</t>
  </si>
  <si>
    <t>090001000</t>
  </si>
  <si>
    <t>Ostatní náklady - nepředvídatelné práce</t>
  </si>
  <si>
    <t>1024</t>
  </si>
  <si>
    <t>556436367</t>
  </si>
  <si>
    <t>Hod.sazba2</t>
  </si>
  <si>
    <t>Pomocné zednické práce</t>
  </si>
  <si>
    <t>-1033123939</t>
  </si>
  <si>
    <t>Hod.sazba3</t>
  </si>
  <si>
    <t>Pomocné nekvalifikované práce</t>
  </si>
  <si>
    <t>1472448418</t>
  </si>
  <si>
    <t>Hod.sazba5</t>
  </si>
  <si>
    <t>Zabezpečení pracoviště</t>
  </si>
  <si>
    <t>-875736961</t>
  </si>
  <si>
    <t>N01</t>
  </si>
  <si>
    <t>Spotřební materiál</t>
  </si>
  <si>
    <t>N1</t>
  </si>
  <si>
    <t>Podružný materiál (svorky, spojky, sádra, koncovky, hřebíky, vruty, hmoždiny, atd.)</t>
  </si>
  <si>
    <t>1108522600</t>
  </si>
  <si>
    <t>023002000c</t>
  </si>
  <si>
    <t>Montáž nespecifikovaná</t>
  </si>
  <si>
    <t>-1130440598</t>
  </si>
  <si>
    <t>VRN1</t>
  </si>
  <si>
    <t>Průzkumné, geodetické a projektové práce</t>
  </si>
  <si>
    <t>012303000</t>
  </si>
  <si>
    <t>Geodetické práce po výstavbě</t>
  </si>
  <si>
    <t>737999996</t>
  </si>
  <si>
    <t>013254000</t>
  </si>
  <si>
    <t>Dokumentace skutečného provedení stavby</t>
  </si>
  <si>
    <t>-1635768044</t>
  </si>
  <si>
    <t>043002000.1</t>
  </si>
  <si>
    <t>Zkoušky a ostatní měření</t>
  </si>
  <si>
    <t>399859148</t>
  </si>
  <si>
    <t>045002000.1</t>
  </si>
  <si>
    <t>Kompletační a koordinační činnost</t>
  </si>
  <si>
    <t>1410894695</t>
  </si>
  <si>
    <t>VRN3</t>
  </si>
  <si>
    <t>Zařízení staveniště</t>
  </si>
  <si>
    <t>034403000</t>
  </si>
  <si>
    <t>Dopravní značení na staveništi</t>
  </si>
  <si>
    <t>-1629446418</t>
  </si>
  <si>
    <t>VRN7</t>
  </si>
  <si>
    <t>Provozní vlivy</t>
  </si>
  <si>
    <t>072002000</t>
  </si>
  <si>
    <t>Silniční provoz</t>
  </si>
  <si>
    <t>-951253139</t>
  </si>
  <si>
    <t>IO13 - Areálové osvětlení</t>
  </si>
  <si>
    <t xml:space="preserve">    748 - Elektromontáže - osvětlovací zařízení a svítidla</t>
  </si>
  <si>
    <t>1912583232</t>
  </si>
  <si>
    <t>748</t>
  </si>
  <si>
    <t>Elektromontáže - osvětlovací zařízení a svítidla</t>
  </si>
  <si>
    <t>210201025R</t>
  </si>
  <si>
    <t>Montáž svítidel, přisazených/sloupkových, venkovních</t>
  </si>
  <si>
    <t>-782683889</t>
  </si>
  <si>
    <t>V2</t>
  </si>
  <si>
    <t>Venkovní sloupkové LED svítidlo s nastavitelným směrem vyzařování - dle knihy svítidel</t>
  </si>
  <si>
    <t>-781910590</t>
  </si>
  <si>
    <t>R-748-001.2</t>
  </si>
  <si>
    <t>LED světlomety –AAA-LUX pro osvětlení venkovních sportovišť</t>
  </si>
  <si>
    <t>1309693014</t>
  </si>
  <si>
    <t xml:space="preserve">Poznámka k položce:_x000d_
Světelný tok (Svítidlo): 153845 lm_x000d_
Světelný tok (Zdroje:): 200912 lm_x000d_
Výkon svítidla: 1350.0 W_x000d_
Klasifikace svítidel dle CIE: 100_x000d_
Kód CIE Flux Code: 83  96  99  100  77_x000d_
_x000d_
podrobná specifikace v části 04_studie osvětlení areálu</t>
  </si>
  <si>
    <t>87</t>
  </si>
  <si>
    <t>R-748-001.3</t>
  </si>
  <si>
    <t>LED světlomety –AAA-LUX pro osvětlení venkovních sportovišť - typ 2</t>
  </si>
  <si>
    <t>208466332</t>
  </si>
  <si>
    <t xml:space="preserve">Poznámka k položce:_x000d_
Světelný tok (Svítidlo): 153505 lm_x000d_
Světelný tok (Zdroje:): 200912 lm_x000d_
Výkon svítidla: 1350.0 W_x000d_
Klasifikace svítidel dle CIE: 99_x000d_
Kód CIE Flux Code: 74  93  99  99  76_x000d_
_x000d_
podrobná specifikace v části 04_studie osvětlení areálu</t>
  </si>
  <si>
    <t>210100001</t>
  </si>
  <si>
    <t>Ukončení vodičů izolovaných s označením a zapojením v rozváděči nebo na přístroji průřezu žíly do 2,5 mm2</t>
  </si>
  <si>
    <t>-1383081290</t>
  </si>
  <si>
    <t>https://podminky.urs.cz/item/CS_URS_2024_02/210100001</t>
  </si>
  <si>
    <t>-255368968</t>
  </si>
  <si>
    <t>210100422</t>
  </si>
  <si>
    <t>Ukončení kabelů nebo vodičů koncovkou popř. vývodkou do 1 kV ucpávkou do 4 žil kabelovou koncovkou včetně zapojení vodičů do 4 x 16 mm2</t>
  </si>
  <si>
    <t>437810864</t>
  </si>
  <si>
    <t>https://podminky.urs.cz/item/CS_URS_2024_02/210100422</t>
  </si>
  <si>
    <t>210204201</t>
  </si>
  <si>
    <t>Montáž elektrovýzbroje stožárů osvětlení 1 okruh</t>
  </si>
  <si>
    <t>578546747</t>
  </si>
  <si>
    <t>https://podminky.urs.cz/item/CS_URS_2024_02/210204201</t>
  </si>
  <si>
    <t>R-21-M-006</t>
  </si>
  <si>
    <t xml:space="preserve">stožár.svorkovice IP 44 - 1xE27   </t>
  </si>
  <si>
    <t>260051988</t>
  </si>
  <si>
    <t>183162679</t>
  </si>
  <si>
    <t>-1952155553</t>
  </si>
  <si>
    <t>953582459</t>
  </si>
  <si>
    <t>-1243843515</t>
  </si>
  <si>
    <t>-607027145</t>
  </si>
  <si>
    <t>-979984817</t>
  </si>
  <si>
    <t>-1407924633</t>
  </si>
  <si>
    <t>941472578</t>
  </si>
  <si>
    <t>1146086154</t>
  </si>
  <si>
    <t>210220361</t>
  </si>
  <si>
    <t>Montáž hromosvodného vedení zemnicích desek a tyčí s připojením na svodové nebo uzemňovací vedení bez příslušenství tyčí, délky do 2 m</t>
  </si>
  <si>
    <t>-1524695754</t>
  </si>
  <si>
    <t>https://podminky.urs.cz/item/CS_URS_2024_02/210220361</t>
  </si>
  <si>
    <t>-1278965880</t>
  </si>
  <si>
    <t>210280003</t>
  </si>
  <si>
    <t>Zkoušky a prohlídky elektrických rozvodů a zařízení celková prohlídka, zkoušení, měření a vyhotovení revizní zprávy pro objem montážních prací přes 500 do 1000 tisíc Kč</t>
  </si>
  <si>
    <t>-454272762</t>
  </si>
  <si>
    <t>https://podminky.urs.cz/item/CS_URS_2024_02/210280003</t>
  </si>
  <si>
    <t>210280010</t>
  </si>
  <si>
    <t>Zkoušky a prohlídky elektrických rozvodů a zařízení celková prohlídka, zkoušení, měření a vyhotovení revizní zprávy pro objem montážních prací Příplatek k ceně -0003 za každých dalších i započatých 500 tisíc Kč přes 1000 tisíc Kč</t>
  </si>
  <si>
    <t>-833288500</t>
  </si>
  <si>
    <t>https://podminky.urs.cz/item/CS_URS_2024_02/210280010</t>
  </si>
  <si>
    <t>-1451875809</t>
  </si>
  <si>
    <t>1113719963</t>
  </si>
  <si>
    <t>210812011</t>
  </si>
  <si>
    <t>Montáž izolovaných kabelů měděných do 1 kV bez ukončení plných nebo laněných kulatých (např. CYKY, CHKE-R) uložených volně nebo v liště počtu a průřezu žil 3x1,5 až 6 mm2</t>
  </si>
  <si>
    <t>747067931</t>
  </si>
  <si>
    <t>https://podminky.urs.cz/item/CS_URS_2024_02/210812011</t>
  </si>
  <si>
    <t>34111036</t>
  </si>
  <si>
    <t>kabel instalační jádro Cu plné izolace PVC plášť PVC 450/750V (CYKY) 3x2,5mm2</t>
  </si>
  <si>
    <t>-1884398447</t>
  </si>
  <si>
    <t>-29526324</t>
  </si>
  <si>
    <t>-767753720</t>
  </si>
  <si>
    <t>-42794971</t>
  </si>
  <si>
    <t>250060011</t>
  </si>
  <si>
    <t>Písmomalířské práce číslice a písmena výšky do 40 mm</t>
  </si>
  <si>
    <t>-932742109</t>
  </si>
  <si>
    <t>580108021</t>
  </si>
  <si>
    <t>Ostatní elektrické spotřebiče a zdroje kontrola stavu stožárového svítidla silničního, o počtu světel 1 nebo 2</t>
  </si>
  <si>
    <t>271695468</t>
  </si>
  <si>
    <t>https://podminky.urs.cz/item/CS_URS_2024_02/580108021</t>
  </si>
  <si>
    <t>-2088469059</t>
  </si>
  <si>
    <t>401595593</t>
  </si>
  <si>
    <t>1618671130</t>
  </si>
  <si>
    <t>468118960</t>
  </si>
  <si>
    <t xml:space="preserve">Koordinace s ostatními profesemi nebo správcem sítě </t>
  </si>
  <si>
    <t>963788701</t>
  </si>
  <si>
    <t>R-21-M-0012</t>
  </si>
  <si>
    <t>Drobný elektromontážní materiál</t>
  </si>
  <si>
    <t>-1394254222</t>
  </si>
  <si>
    <t>1862574340</t>
  </si>
  <si>
    <t>-508741896</t>
  </si>
  <si>
    <t>1786907872</t>
  </si>
  <si>
    <t>182634936</t>
  </si>
  <si>
    <t>-1236491803</t>
  </si>
  <si>
    <t>878956700</t>
  </si>
  <si>
    <t>1154751979</t>
  </si>
  <si>
    <t>-1910529788</t>
  </si>
  <si>
    <t>-611536896</t>
  </si>
  <si>
    <t>1960175074</t>
  </si>
  <si>
    <t>1376954088</t>
  </si>
  <si>
    <t>-365305116</t>
  </si>
  <si>
    <t>1360373645</t>
  </si>
  <si>
    <t>1666572948</t>
  </si>
  <si>
    <t>-545269691</t>
  </si>
  <si>
    <t>1779694580</t>
  </si>
  <si>
    <t>1969286818</t>
  </si>
  <si>
    <t>1137307965</t>
  </si>
  <si>
    <t>-596085625</t>
  </si>
  <si>
    <t>-360661587</t>
  </si>
  <si>
    <t>1671648586</t>
  </si>
  <si>
    <t>-2008706452</t>
  </si>
  <si>
    <t>-1481830963</t>
  </si>
  <si>
    <t>-182164555</t>
  </si>
  <si>
    <t>-1240200099</t>
  </si>
  <si>
    <t>41896504</t>
  </si>
  <si>
    <t>643825016</t>
  </si>
  <si>
    <t>1379961264</t>
  </si>
  <si>
    <t>-1082916368</t>
  </si>
  <si>
    <t>1389676499</t>
  </si>
  <si>
    <t>-205208744</t>
  </si>
  <si>
    <t>-156081588</t>
  </si>
  <si>
    <t>-1002245492</t>
  </si>
  <si>
    <t>Hod.sazba65</t>
  </si>
  <si>
    <t>Výkon montážní plošiny, vč. dopravy, práce, mechanizace, pohon. hmot...</t>
  </si>
  <si>
    <t>553011175</t>
  </si>
  <si>
    <t>171039069</t>
  </si>
  <si>
    <t>1989527764</t>
  </si>
  <si>
    <t>81</t>
  </si>
  <si>
    <t>631801402</t>
  </si>
  <si>
    <t>-1828226465</t>
  </si>
  <si>
    <t>83</t>
  </si>
  <si>
    <t>-1491095253</t>
  </si>
  <si>
    <t>-390093361</t>
  </si>
  <si>
    <t>85</t>
  </si>
  <si>
    <t>1669085530</t>
  </si>
  <si>
    <t>994123226</t>
  </si>
  <si>
    <t>VRN.1 - Zařízení staveniště</t>
  </si>
  <si>
    <t>VRN.2 - Provozní vlivy a stavba</t>
  </si>
  <si>
    <t>VRN.1</t>
  </si>
  <si>
    <t>VRN.1001.1</t>
  </si>
  <si>
    <t>Zřízení zařízení staveniště</t>
  </si>
  <si>
    <t xml:space="preserve">Poznámka k položce:_x000d_
Zřízení a úplné odstranění zařízení staveniště včetně napojení na inženýrské a rozvodné sítě, které jsou nutné pro realizaci Díla:  a)	zřízení a odstranění vnitrostaveništních komunikací a zázemí staveniště na pozemcích dle plánu zařízení staveniště včetně demontáže a zpětné montáže oplocení staveniště, b)	zajištění temperovaného prostoru pro vedení stavby, TDS, KOBOZP a AD a pro konání KD stavby, včetně vybavení základním nábytkem (stůl, židle) napojení na elektro a data,  c)	zajištění sociálních objektů stavby (WC, umývárny, šatny), skladů, přístřešků, d)	zajištění zdravotních a hygienických podmínek pro pracovníky na stavbě, e)	zajištění vnějšího oplocení staveniště – pro oddělení provozu staveniště a stavby od okolí a zabránění vstupu nepovolaných osob, f)	oplocení staveniště musí být bezpečné, odolné proti povětrnostním vlivům, pronikání prachu ze stavby apod., g)	Zhotovitel v rámci oplocení zajistí místo pro vyvěšení předepsaných dokumentů: stavební povolení, ohlášení koordinátora stavby v souladu s platnou legislativou, h)	zajištění vybudování zařízení staveniště i pro subdodavatele, i)	zajištění provozu a údržby zařízení staveniště včetně společných sociálních a provozních objektů, j)	zajištění ukládání odpadů, jeho třídění a následnou likvidaci, k)	správné a bezpečné uložení materiálu, zajištění proti působení povětrnostních vlivů, a to zejména lehké materiály, l)	zajištění dočasných ochranných zařízení (plachty, stěny, stany), jestliže jsou vyžadovány technologií montáže a jsou nezbytná k ochránění stavby, a hlavně jejího okolí proti prachu či hluku.</t>
  </si>
  <si>
    <t>VRN.1001.2</t>
  </si>
  <si>
    <t>Provoz zařízení staveniště</t>
  </si>
  <si>
    <t>Poznámka k položce:_x000d_
provoz zařízení staveniště , který jsou nutné pro realizaci Díla - viz výše</t>
  </si>
  <si>
    <t>VRN.1001.3</t>
  </si>
  <si>
    <t>Úplné odstranění zařízení staveniště</t>
  </si>
  <si>
    <t>Poznámka k položce:_x000d_
úplné odstranění zařízení staveniště včetně napojení na inženýrské a rozvodné sítě, které jsou nutné pro realizaci Díla - viz výše</t>
  </si>
  <si>
    <t>VRN.1002</t>
  </si>
  <si>
    <t>Oprava dotčených okolních ploch v průběhu a po skončení prací</t>
  </si>
  <si>
    <t>Poznámka k položce:_x000d_
V průběhu realizace prací a zejména po jejich skončení provedení oprav příjezdových komunikací, chodníků, travnatých a zpevněných ploch či mobiliáře a uvedení do původního stavu na základě zhotovitelem provedené pasportizace před zahájením prací a předání pasportu majiteli komunikace a zástupci objednatele.</t>
  </si>
  <si>
    <t>VRN.1003</t>
  </si>
  <si>
    <t>Informační tabule stavby</t>
  </si>
  <si>
    <t>Poznámka k položce:_x000d_
Zhotovitel po odsouhlasení manažerem projektu zajistí návrh a výrobu informační tabule stavby obsahující základní data (název stavby, investor, projektový manager, projektant, TDS, koordinátor BOZP, generální dodavatel, termín zahájení a dokončení, manažer prodeje) včetně log a případného grafického doplnění dle požadavku manažera projektu.</t>
  </si>
  <si>
    <t>VRN.1004</t>
  </si>
  <si>
    <t>Ostraha stavby a staveniště, zajištění bezpečnosti práce</t>
  </si>
  <si>
    <t>Poznámka k položce:_x000d_
Ostraha stavby a staveniště, zajištění bezpečnosti práce (zajištění opatření na dodržování předpisů týkajících se bezpečnosti práce a technických zařízení tzn. zákona č. 309/2006 Sb., nařízení vlády č. 362/2005 Sb., č. 101/2005 Sb., č. 591/2006 Sb. a zákona č. 262/2006 Sb. a dalších souvisejících platných předpisů) a ochrany životního prostředí až do předání objednateli.</t>
  </si>
  <si>
    <t>VRN.1005</t>
  </si>
  <si>
    <t>Zabezpečení stávajících objektů</t>
  </si>
  <si>
    <t>Poznámka k položce:_x000d_
V případě provozního propojení se stávajícími objekty zabezpečení stávajícího objektu před neoprávněným vniknutím cizích osob po dobu realizace stavby až do předání objednateli.</t>
  </si>
  <si>
    <t>VRN.1006</t>
  </si>
  <si>
    <t>Vytýčení veškerých podzemních inženýrských sítí</t>
  </si>
  <si>
    <t>Poznámka k položce:_x000d_
Vytýčení veškerých podzemních inženýrských sítí jednotlivých správců sítí a úhrady poplatků za vytýčení v místě dotčeném stavbou, provádění prací v místě křížení a souběhu sítí v souladu s pokyny jednotlivých správců sítí.</t>
  </si>
  <si>
    <t>VRN.1007</t>
  </si>
  <si>
    <t>Ochrana vedení na staveništi</t>
  </si>
  <si>
    <t>Poznámka k položce:_x000d_
Zajištění ochrany všech podzemních a nadzemních vedení na staveništi a v dotyku se stavbou.</t>
  </si>
  <si>
    <t>VRN.1008</t>
  </si>
  <si>
    <t>Vytýčení prostorové polohy objektů stavby</t>
  </si>
  <si>
    <t>Poznámka k položce:_x000d_
Vytýčení prostorové polohy objektů stavby a jejich jednotlivých součástí podle projektu před zahájením prací na objektech a jejich jednotlivých součástí, a to včetně zpracování dokladů o vytýčení stavby úředně ověřených oprávněným geodetem, z toho v tištěné a v digitální podobě ve zdroji (dgn, dwg, pdf, doc, xls) pro objednatele (součást kolaudační dokumentace).</t>
  </si>
  <si>
    <t>VRN.1009</t>
  </si>
  <si>
    <t>Geometrické zaměření všech nově budovaných a nově překládaných inženýrských sítí</t>
  </si>
  <si>
    <t>Poznámka k položce:_x000d_
Geometrické zaměření všech nově budovaných a nově překládaných inženýrských sítí a objektů inž. sítí v tištěné a v digitální podobě na CD, a to vždy 1x ve zdrojovém formátu dgn nebo dwg, doc, xls a 1x ve formátu pdf, včetně výškopisu v nezbytně nutném rozsahu, zaměření musí být provedeno v souladu s pokyny správců sítí a komunikací.</t>
  </si>
  <si>
    <t>VRN.1010</t>
  </si>
  <si>
    <t>Geometrický plán stavby</t>
  </si>
  <si>
    <t>Poznámka k položce:_x000d_
Zajištění geometrického plánu stavby pro vklad do katastru nemovitostí 6x v tištěné a v digitální podobě na CD, a to vždy 1x ve zdrojovém formátu dgn nebo dwg, doc, xls a 1x ve formátu pdf a to již ve fázi stavby pro zápis rozestavěné stavby do katastru nemovitostí.</t>
  </si>
  <si>
    <t>VRN.1011</t>
  </si>
  <si>
    <t>Geodetiké práce</t>
  </si>
  <si>
    <t>Poznámka k položce:_x000d_
Veškeré dílčí geodetické práce nutné pro realizaci kompletní stavby</t>
  </si>
  <si>
    <t>VRN.1012</t>
  </si>
  <si>
    <t>Ochrana lidí a majetku</t>
  </si>
  <si>
    <t>Poznámka k položce:_x000d_
Zajištění bezpečnostních opatření na ochranu lidí a majetku v sousedství staveniště a na staveništi.</t>
  </si>
  <si>
    <t>VRN.1013</t>
  </si>
  <si>
    <t>Ochrana stávajících přírodních prvků na staveništi a v bezprostřední blízkosti</t>
  </si>
  <si>
    <t>Poznámka k položce:_x000d_
Zajištění ochrany všech stávajících přírodních prvků na staveništi a v bezprostřední blízkosti (stromy, keře, vodní toky) určených objednatelem nebo stanovených v rozhodnutích dotčených orgánů státní správy či pravomocných stavebních povolení či povolení obdobného významu.</t>
  </si>
  <si>
    <t>VRN.1014</t>
  </si>
  <si>
    <t>Eliminace prašnosti</t>
  </si>
  <si>
    <t>Poznámka k položce:_x000d_
Zajištění opatření na eliminaci prašnosti na staveništi a na komunikacích (údržba komunikace v průběhu výjezdu a vjezdu do staveniště.</t>
  </si>
  <si>
    <t>VRN.1015</t>
  </si>
  <si>
    <t>Eliminace hluku</t>
  </si>
  <si>
    <t>Poznámka k položce:_x000d_
Zajištění provádění stavebních prací tak, aby nebyly překračovány nejvyšší přípustné ekvivalentní hladiny hluku ve venkovním prostoru, tj. v prostoru ploch staveništi a na příjezdových komunikacích staveniště dle nařízení vlády č. 148/2006 Sb. včetně realizace případných opatření pro dodržení tohoto nařízení vlády.</t>
  </si>
  <si>
    <t>VRN.1016</t>
  </si>
  <si>
    <t>Očišťování dopravních prostředků před výjezdem ze staveniště</t>
  </si>
  <si>
    <t>Poznámka k položce:_x000d_
Zjištění důsledného dočišťování dopravních prostředků před jejich výjezdem na veřejnou komunikaci tak, aby byly splněny podmínky zákona č. 361/2000 Sb., o provozu na pozemních komunikacích v platném znění, včetně zajištění pravidelného úklidu na venkovních plochách staveniště.</t>
  </si>
  <si>
    <t>VRN.1017</t>
  </si>
  <si>
    <t>Úklidy staveniště</t>
  </si>
  <si>
    <t>Poznámka k položce:_x000d_
Celkový kompletní úklid staveniště a stavby v průběhu provádění prací, a hlavně před předáním a převzetím stavby. Úklid stavby - vnitřních prostor bude prováděn vždy po odstranění vad a nedodělků z přejímky, nebo při odstraňování reklamací.</t>
  </si>
  <si>
    <t>VRN.1018</t>
  </si>
  <si>
    <t>Zajištění zákazu kouření na staveništi a používání zařizovacích předmětů</t>
  </si>
  <si>
    <t>Poznámka k položce:_x000d_
Zajistit dodržování zákazu kouření a dodržování zákazu používání zařizovacích předmětů, které jsou součástí stavby a dodávky Díla a v případě porušení vymáhat smluvní pokutu za každý zjištěný případ. Odstraňování případných znečištění.</t>
  </si>
  <si>
    <t>VRN.1019</t>
  </si>
  <si>
    <t>Dopravně inženýrské opatření</t>
  </si>
  <si>
    <t>Poznámka k položce:_x000d_
Dopravně inženýrské opatření je nákladem zhotovitele, zodpovídá za jeho montáž, provoz a odstranění.</t>
  </si>
  <si>
    <t>VRN.2</t>
  </si>
  <si>
    <t>Provozní vlivy a stavba</t>
  </si>
  <si>
    <t>VRN.2001</t>
  </si>
  <si>
    <t>Pasportizace nemovitostí</t>
  </si>
  <si>
    <t>Poznámka k položce:_x000d_
Zajištění pasportizace nemovitostí, tj. zdokumentování technického stavu stavbou dotčených sousedních nemovitostí před zahájením realizace stavby. Předání písemného potvrzení od vlastníků výše uvedených nemovitostí, že stavbou dotčené nemovitosti byly uvedeny do původního stavu a že nedošlo k jejich poškození, k Termínu předání a převzetí stavby objednateli.</t>
  </si>
  <si>
    <t>VRN.2002</t>
  </si>
  <si>
    <t>Technologický postup prací, kontrolní a zkušební plán (KZP)</t>
  </si>
  <si>
    <t>Poznámka k položce:_x000d_
Zpracování podrobného technologického postupu prací a KZZP v návaznosti na časový harmonogram prací s výčtem všech zkoušek a měření uvedených v kontrolním a zkušebním plánu, které budou v průběhu realizace stavby prováděny, provádění aktualizace těchto dokumentů a předání v tištěné podobě a v digitální podobě (pdf. doc, xls) včetně pravidelného vedení</t>
  </si>
  <si>
    <t>VRN.2003</t>
  </si>
  <si>
    <t>Koordinační činnost</t>
  </si>
  <si>
    <t>Poznámka k položce:_x000d_
Koordinační činnost v průběhu přípravy a realizace stavby včetně koordinační činnosti s dodavatelem technologických zařízení, kompletační činnost při realizaci stavby.</t>
  </si>
  <si>
    <t>VRN.2004</t>
  </si>
  <si>
    <t>Kvalitativní a cenové kontroly</t>
  </si>
  <si>
    <t>Poznámka k položce:_x000d_
Provádění průběžné kvalitativní a cenové kontroly dodávek a montáží stavby včetně této kontroly dle plánu jakosti.</t>
  </si>
  <si>
    <t>VRN.2005</t>
  </si>
  <si>
    <t>Přejímky prací</t>
  </si>
  <si>
    <t>Poznámka k položce:_x000d_
Provádění průběžných přejímek prací od vlastních pracovníků a pracovníků subdodavatelů před jejich předáním ke kontrole TDS, který je přizván ke kontrole řádně provedených prací.</t>
  </si>
  <si>
    <t>VRN.2006</t>
  </si>
  <si>
    <t>Předání a převzetí stavby</t>
  </si>
  <si>
    <t>Poznámka k položce:_x000d_
Zajištění předání a převzetí stavby včetně zajištění předpřejímek.</t>
  </si>
  <si>
    <t>VRN.2007</t>
  </si>
  <si>
    <t>Ochrana stavby před realizací střešní krytiny</t>
  </si>
  <si>
    <t>Poznámka k položce:_x000d_
Po dokončení střešních konstrukcí (posledního stropu) zajištění provedení opatření nezatékání do stavby před instalací střešní krytiny/izolace.</t>
  </si>
  <si>
    <t>VRN.2008</t>
  </si>
  <si>
    <t>Poznámka k položce:_x000d_
Zajištění projektu skutečného provedení stavby.</t>
  </si>
  <si>
    <t>VRN.2009</t>
  </si>
  <si>
    <t>Spolupráce při kontrolních prohlídkách</t>
  </si>
  <si>
    <t>Poznámka k položce:_x000d_
Spolupráce zhotovitele s objednatelem a TDS při kontrolních prohlídkách stavebního úřadu a dotčených orgánů státní správy a kolaudačním řízení.</t>
  </si>
  <si>
    <t>VRN.2010</t>
  </si>
  <si>
    <t>Zkoušky</t>
  </si>
  <si>
    <t>Poznámka k položce:_x000d_
Zajištění a provedení všech nutných zkoušek dle ČSN (případně jiných norem vztahujících se k prováděnému Dílu včetně pořízení protokolů o zkouškách).</t>
  </si>
  <si>
    <t>VRN.2011</t>
  </si>
  <si>
    <t>Atesty a doklady výrobků</t>
  </si>
  <si>
    <t>Poznámka k položce:_x000d_
Zajištění atestů a dokladů o požadovaných vlastnostech výrobků před jejich zabudováním, k Termínu předání a převzetí stavby a ke kolaudačnímu řízení (i dle zákona č. 22/1997 Sb. – prohlášení o shodě) v tištěné podobě a v digitální podobě na CD ve formátu pdf, dle plánu jakosti.</t>
  </si>
  <si>
    <t>VRN.2012</t>
  </si>
  <si>
    <t>Zkoušky, atesty a revize</t>
  </si>
  <si>
    <t>Poznámka k položce:_x000d_
Zajištění všech nezbytných zkoušek, atestů a revizí podle ČSN (např. výchozí a provozní revize u expanzní nádoby) a jiných právních nebo technických předpisů platných v době provádění a předání díla, kterými bude prokázáno dosažení předepsané kvality a předepsaných technických parametrů, a to včetně odstranění závad uvedených v těchto revizích a zkouškách, předání k Termínu předání a převzetí pro kolaudaci stavby, v tištěné podobě a v digitální podobě na CD ve formátu pdf.</t>
  </si>
  <si>
    <t>VRN.2013</t>
  </si>
  <si>
    <t>Proškolení obsluhy zařízení</t>
  </si>
  <si>
    <t>Poznámka k položce:_x000d_
Proškolení obsluhy jednotlivých zařízení včetně předání uživatelských návodů k Termínu předání a převzetí pro kolaudaci stavby, v tištěné podobě, v digitální podobě na CD ve formátu pdf, o provedeném proškolení bude sepsán záznam potvrzený školícím a proškolenými osobami.</t>
  </si>
  <si>
    <t>VRN.2014</t>
  </si>
  <si>
    <t>Proškolení pracovníku na BOZP</t>
  </si>
  <si>
    <t>Poznámka k položce:_x000d_
Základní proškolení pracovníků objednatele pohybujících se na stavbě o bezpečnosti práce na stavebně včetně zajištění příslušného formuláře pro potvrzení proškolení a zajištění bezpečnostních pomůcek pro pracovníky a jiné zainteresované osoby objednatele</t>
  </si>
  <si>
    <t>VRN.2015</t>
  </si>
  <si>
    <t>Ochranné pomůcky pro pracovníky</t>
  </si>
  <si>
    <t>Poznámka k položce:_x000d_
Zajištění vybavení všech pracovníků zhotovitele a jeho subdodavatelů ochrannými prostředky, všichni pracovníci na stavbě budou označeni firmou, kterou zastupují.</t>
  </si>
  <si>
    <t>VRN.2016</t>
  </si>
  <si>
    <t>Náklady na BOZP</t>
  </si>
  <si>
    <t>Poznámka k položce:_x000d_
Náklady na zajištění bezpečnosti práce (provizorní zábradlí, bezpečnostní pomůcky, atd.), které lze předpokládat z požadavků BOZP technika dle charakteru výstavby a umístění stavby</t>
  </si>
  <si>
    <t>VRN.2017</t>
  </si>
  <si>
    <t>Měření, zkoušky, výpočty a doklady</t>
  </si>
  <si>
    <t>Poznámka k položce:_x000d_
Zajištění všech požadovaných měření, zkoušek, výpočtů a dokladů (zejména doklady stanovené stavebním povolením) v souladu s požadavky orgánů státní správy, definovanými v platných rozhodnutích a vyjádřeních k projektu, a to k Termínu předání a převzetí stavby pro kolaudaci stavby, v tištěné podobě, v digitální podobě na CD ve formátu pdf.</t>
  </si>
  <si>
    <t>VRN.2024</t>
  </si>
  <si>
    <t>Nakládání s odpady</t>
  </si>
  <si>
    <t>Poznámka k položce:_x000d_
Zajištění nakládání s odpady dle zákona č. 185/2001 Sb., odstranění odpadů oprávněnou osobou a doložení dokladu o způsobu zneškodnění vyprodukovaných odpadů včetně vážních lístků k Termínu předání a převzetí pro kolaudaci stavby, v tištěné podobě, v digitální podobě na CD ve formátu pdf.</t>
  </si>
  <si>
    <t>VRN.2025</t>
  </si>
  <si>
    <t>Seznam strojů a zařízení</t>
  </si>
  <si>
    <t>Poznámka k položce:_x000d_
Zpracování seznamu strojů a zařízení, které jsou součástí Díla včetně jejich pasportů, záručních listů, návodů k obsluze a údržbě v českém jazyce, předání k Termínu předání a převzetí stavby v tištěné podobě, v digitální podobě na CD ve formátu pdf.</t>
  </si>
  <si>
    <t>VRN.2026</t>
  </si>
  <si>
    <t>Seznamu strojů, zařízení a výrobků se záruční dobou</t>
  </si>
  <si>
    <t>Poznámka k položce:_x000d_
Zpracování seznamu strojů, zařízení a výrobků se záruční dobou, která jsou součástí předávaného Díla, v délce 36 měsíců, předání k Termínu předání a převzetí stavby v tištěné podobě, v digitální podobě na CD ve formátu pdf.</t>
  </si>
  <si>
    <t>VRN.2027</t>
  </si>
  <si>
    <t>Komplexní vyzkoušení všech technologií</t>
  </si>
  <si>
    <t>96</t>
  </si>
  <si>
    <t>Poznámka k položce:_x000d_
Komplexní vyzkoušení všech technologií, které jsou součástí Díla, rozsah a způsob provedení navrhne zhotovitel v rámci přípravy těchto zkoušek, vyzkoušení k Termínu předání a převzetí stavby.</t>
  </si>
  <si>
    <t>VRN.2028</t>
  </si>
  <si>
    <t>Protokol o výsledku komplexního vyzkoušení</t>
  </si>
  <si>
    <t>98</t>
  </si>
  <si>
    <t>Poznámka k položce:_x000d_
Vypracování protokolu o výsledku komplexního vyzkoušení k Termínu předání a převzetí stavby v tištěné podobě, v digitální podobě na CD ve formátu pdf.</t>
  </si>
  <si>
    <t>VRN.2030</t>
  </si>
  <si>
    <t>Pojištění stavby po dobu realizace stavby</t>
  </si>
  <si>
    <t>102</t>
  </si>
  <si>
    <t>Poznámka k položce:_x000d_
Zajištění pojištění stavby po dobu realizace stavby platného až do protokolárního předání a převzetí Díla.</t>
  </si>
  <si>
    <t>VRN.2031</t>
  </si>
  <si>
    <t>Bankovní záruky</t>
  </si>
  <si>
    <t>104</t>
  </si>
  <si>
    <t>Poznámka k položce:_x000d_
Zajištění bankovních záruk na provedení a na kvalitu.</t>
  </si>
  <si>
    <t>VRN.2032</t>
  </si>
  <si>
    <t>Poplatky za zábor veřejného prostranství</t>
  </si>
  <si>
    <t>Poznámka k položce:_x000d_
Zajištění a uhrazení poplatků ze záborů veřejného prostranství zhotovitelem nebo jeho subdodavateli.</t>
  </si>
  <si>
    <t>VRN.2035</t>
  </si>
  <si>
    <t>Manuál k obsluze a údržbě celého díla a jednotlivých funkčních celků a technologií</t>
  </si>
  <si>
    <t>Poznámka k položce:_x000d_
Zpracování manuálu k obsluze a údržbě celého Díla a jednotlivých funkčních celků a technologií (návody, lhůty pro obnovu a údržbu, výrobce či dodavatelem předepsané limity pro servisní prohlídky apod.) k Termínu předání a převzetí Díla v tištěné podobě, v digitální podobě na CD ve formátu pdf a doc. Tento dokument shrnuje všechny provozní a technická opatření, která v průběhu provozu objednatel nebo uživatelé musí realizovat a zajišťovat (provozní prohlídky, kontroly, servisní prohlídky a pravidelný servis) pro řádný provoz zařízení a celé stavby.</t>
  </si>
  <si>
    <t>VRN.2036</t>
  </si>
  <si>
    <t>Posouzení základové spáry</t>
  </si>
  <si>
    <t>Poznámka k položce:_x000d_
Zajištění posouzení základové spáry a vypracování stanoviska pro založení stavby geologem, předání objednateli v tištěné podobě, v digitální podobě na CD ve formátu pdf, + zápisem do stavebního deníku.</t>
  </si>
  <si>
    <t>VRN.2037</t>
  </si>
  <si>
    <t>Dílenská a výrobní dokumentace</t>
  </si>
  <si>
    <t>Poznámka k položce:_x000d_
Zpracování dílenské a výrobní dokumentace v rozsahu nezbytném pro řádnou realizaci Díla zhotovitelem, součást dokumentace pro provedení stavby v tištěné podobě, v digitální podobě na CD ve zdrojových formátech (dwg, dgn) a ve formátu pdf, xls.</t>
  </si>
  <si>
    <t>VRN.2038</t>
  </si>
  <si>
    <t>Popis a označení rozvaděčů</t>
  </si>
  <si>
    <t>Poznámka k položce:_x000d_
Provedení vnitřního detailního popisu rozvaděčů s označením místností a typu zařízení, umístění schémat zapojení a vysvětlivek označení do jednotlivých rozvaděčů nejpozději k Termínu předání a převzetí stavby.</t>
  </si>
  <si>
    <t>VRN.2040</t>
  </si>
  <si>
    <t>Fotodokumentace</t>
  </si>
  <si>
    <t>118</t>
  </si>
  <si>
    <t>Poznámka k položce:_x000d_
Průběžné pořizování fotodokumentace realizace stavby, která bude předána k Termínu předání a převzetí stavby 2x na CD (DVD) objednateli a TDS v množství min. 100 ks / měsíc (zakrývané konstrukce, klíčové detaily, charakteristické práce v daném období) + foto rozvodů před zakrytím v bytech po místnostech, strop, stěny, podlaha všechny sítě najednou po bytech.</t>
  </si>
  <si>
    <t>VRN.2041</t>
  </si>
  <si>
    <t>Dokumentace všech požárních prostupů</t>
  </si>
  <si>
    <t>120</t>
  </si>
  <si>
    <t>Poznámka k položce:_x000d_
Zpracování dokumentace všech požárních prostupů stavby pro potřeby kolaudace stavby a uživatele, dokumentace bude tvořena tabulkou po profesích, bude uvedeno číslo prostupu, jeho umístění (strop, stěna, podlaha), z jaké místnosti do které prochází (čísla místností), typ následné periodické kontroly (např. revize, vizuální kontrola), četnost kontroly dle platných předpisů, u každého prostupu bude jeho fotografie, a to k Termínu předání a převzetí stavby, v tištěné podobě a na CD ve formátu pdf., ke všem prostupům podléhajícím kontrole nebo revizi musí být stavbou zajištěn přístup např. revizními dvířky s označením, že se jedná o přístup k požárnímu prostupu.</t>
  </si>
  <si>
    <t>VRN.2042</t>
  </si>
  <si>
    <t>Dokumentace všech revizních a kontrolních otvorů</t>
  </si>
  <si>
    <t>122</t>
  </si>
  <si>
    <t>Poznámka k položce:_x000d_
Zpracování dokumentace všech revizních a kontrolních otvorů, jejich označení a popis účelu.</t>
  </si>
  <si>
    <t>VRN.2044</t>
  </si>
  <si>
    <t>Dočasné ochranné konstrukce pro interiéry výtahů</t>
  </si>
  <si>
    <t>Poznámka k položce:_x000d_
Zajištění dočasných ochranných konstrukcí pro interiéry výtahů, umožňující jejich bezpečný provoz a užívání a to i po Termínu předání a převzetí stavby (na podlahy i stěny OSB desky umožňující ovládání výtahu, obložení musí být demontovatelné bez poškození výtahu). Ochranné bednění zhotovitel na pokyn objednatele odstraní.</t>
  </si>
  <si>
    <t>VRN.2045</t>
  </si>
  <si>
    <t>Splnění požadavků která ukládá zhotoviteli splnit na své náklady podmínky stanovené ve vyjádření dotčených orgánů a stavebního povolení</t>
  </si>
  <si>
    <t>VRN.2047</t>
  </si>
  <si>
    <t>Vzorování</t>
  </si>
  <si>
    <t>132</t>
  </si>
  <si>
    <t>Poznámka k položce:_x000d_
Vzorování a vzorkovací kniha v rozsahu dle TZ</t>
  </si>
  <si>
    <t>VRN.2048</t>
  </si>
  <si>
    <t>Provoz investora, třetích osob</t>
  </si>
  <si>
    <t>2016391566</t>
  </si>
  <si>
    <t>Poznámka k položce:_x000d_
Náklad na zvýšení rozpočtových nákladů z titulu rušení dopravy vně i uvnitř staveniště, vlivu prostředí, přestávek v práci nařízených investorem a ostatních vlivů způsobených investorem.</t>
  </si>
  <si>
    <t>VRN.2049</t>
  </si>
  <si>
    <t>Činnost BIM koordinátora</t>
  </si>
  <si>
    <t>1486721149</t>
  </si>
  <si>
    <t>VRN.2050</t>
  </si>
  <si>
    <t>CD prostředí a jeho správa</t>
  </si>
  <si>
    <t>-753586519</t>
  </si>
  <si>
    <t>Poznámka k položce:_x000d_
Zajištění SW, zajištění přístupu zainterosovaných osob, správa, atd.</t>
  </si>
  <si>
    <t>VRN.2051</t>
  </si>
  <si>
    <t>Model Prostavěnosti</t>
  </si>
  <si>
    <t>-1619829241</t>
  </si>
  <si>
    <t>Poznámka k položce:_x000d_
V souvislosti s fakturací bude aktualizován model prostavěnosti.</t>
  </si>
  <si>
    <t>VRN.2052</t>
  </si>
  <si>
    <t>Informační model stavby</t>
  </si>
  <si>
    <t>1514953946</t>
  </si>
  <si>
    <t>Poznámka k položce:_x000d_
Zpracování Informačního modelu stavby (BIM) v souladu z požadavky zadavatele</t>
  </si>
  <si>
    <t>VRN.2053</t>
  </si>
  <si>
    <t>Zhotovení pasportu podle metodiky MU „BIM metodika pasporty 220610“ v edit i needit formátu.</t>
  </si>
  <si>
    <t>34094814</t>
  </si>
  <si>
    <t>VRN.20XX</t>
  </si>
  <si>
    <t>Ostatní náklady výše neuvedené dle zkušeností a standardů zhotovitele či vyplývající ze znění SOD a VOP</t>
  </si>
  <si>
    <t>134</t>
  </si>
  <si>
    <t>SEZNAM FIGUR</t>
  </si>
  <si>
    <t>Výměra</t>
  </si>
  <si>
    <t>Použití figury:</t>
  </si>
  <si>
    <t>Odkopávky a prokopávky nezapažené v hornině třídy těžitelnosti I skupiny 3 objem přes 5000 m3 strojně</t>
  </si>
  <si>
    <t>Vodorovné přemístění přes 9 000 do 10000 m výkopku/sypaniny z horniny třídy těžitelnosti I skupiny 1 až 3</t>
  </si>
  <si>
    <t>Hloubení rýh nezapažených š do 800 mm v hornině třídy těžitelnosti I skupiny 3 objem do 100 m3 strojně</t>
  </si>
  <si>
    <t>Zásyp jam, šachet rýh nebo kolem objektů sypaninou se zhutněním ručně</t>
  </si>
  <si>
    <t>Vrty velkoprofilové svislé zapažené D přes 400 do 450 mm hl od 0 do 20 m hornina II</t>
  </si>
  <si>
    <t>Nakládání výkopku z hornin třídy těžitelnosti I skupiny 1 až 3 přes 100 m3</t>
  </si>
  <si>
    <t>Zřízení pilot svislých zapažených D přes 650 do 1250 mm hl od 0 do 30 m s vytažením pažnic z kameniva</t>
  </si>
  <si>
    <t>Uložení sypaniny z hornin nesoudržných kamenitých do násypů zhutněných strojně</t>
  </si>
  <si>
    <t>Zhutnění podloží z hornin soudržných nebo nesoudržných pod násypy</t>
  </si>
  <si>
    <t>Podklad ze štěrkodrtě ŠD plochy přes 100 m2 tl 30 mm</t>
  </si>
  <si>
    <t>Podklad ze štěrkodrtě ŠD plochy přes 100 m2 tl 100 mm</t>
  </si>
  <si>
    <t>Podklad ze štěrkodrtě ŠD plochy přes 100 m2 tl 110 mm</t>
  </si>
  <si>
    <t>Podklad ze štěrkodrtě ŠD plochy přes 100 m2 tl 200 mm</t>
  </si>
  <si>
    <t>Asfaltový beton vrstva obrusná ACO 8 (ABJ) tl 40 mm š do 3 m z nemodifikovaného asfaltu</t>
  </si>
  <si>
    <t>Strojně litý pryžový povrch 3-vrstvý tl 13 mm 1 základní barva s impregnací na asfalt přes 300 m2</t>
  </si>
  <si>
    <t>Geotextilie pro vyztužení, separaci a filtraci tkaná z PP podélná pevnost v tahu do 15 kN/m</t>
  </si>
  <si>
    <t>Ručně litý pryžový povrch stabilizační a 3-vrstvý tl 13 mm 1 základní barva na terén do 300 m2</t>
  </si>
  <si>
    <t>Podklad z kameniva hrubého drceného vel. 8-16 mm plochy do 100 m2 tl 100 mm</t>
  </si>
  <si>
    <t>Podklad z kameniva hrubého drceného vel. 16-32 mm plochy do 100 m2 tl 150 mm</t>
  </si>
  <si>
    <t>Mazanina tl přes 120 do 240 mm z betonu prostého se zvýšenými nároky na prostředí tř. C 25/30</t>
  </si>
  <si>
    <t>Výztuž mazanin svařovanými sítěmi Kari</t>
  </si>
  <si>
    <t>Podklad z vibrovaného štěrku VŠ tl 100 mm</t>
  </si>
  <si>
    <t>Uložení sypaniny do násypů nezhutněných ručně</t>
  </si>
  <si>
    <t>Podklad ze štěrkodrtě ŠD plochy do 100 m2 tl 100 mm</t>
  </si>
  <si>
    <t>Podklad nebo podsyp ze štěrkopísku ŠP plochy přes 100 m2 tl 40 mm</t>
  </si>
  <si>
    <t>Podklad z kameniva hrubého drceného vel. 8-16 mm plochy přes 100 m2 tl 80 mm</t>
  </si>
  <si>
    <t>Podklad z kameniva hrubého drceného vel. 16-32 mm plochy přes 100 m2 tl 80 mm</t>
  </si>
  <si>
    <t>Podklad z kameniva hrubého drceného vel. 32-63 mm plochy přes 100 m2 tl 180 mm</t>
  </si>
  <si>
    <t>Umělý trávník pro fotbal výška vlasu do 40 mm hmotnost do 2,5 kg/m2 zásyp písek a EPDM granulát</t>
  </si>
  <si>
    <t>Základové patky ze ŽB se zvýšenými nároky na prostředí tř. C 25/30</t>
  </si>
  <si>
    <t>Výztuž základových patek betonářskou ocelí 10 505 (R)</t>
  </si>
  <si>
    <t>Vrty velkoprofilové svislé nezapažené D přes 400 do 450 mm hl od 0 do 5 m hornina III</t>
  </si>
  <si>
    <t>Základové desky ze ŽB bez zvýšených nároků na prostředí tř. C 25/30</t>
  </si>
  <si>
    <t>Výztuž základových desek betonářskou ocelí 10 505 (R)</t>
  </si>
  <si>
    <t>Základové pasy ze ŽB bez zvýšených nároků na prostředí tř. C 25/30</t>
  </si>
  <si>
    <t>Výztuž základových pasů betonářskou ocelí 10 505 (R)</t>
  </si>
  <si>
    <t>Vodorovné přemístění přes 50 do 500 m výkopku/sypaniny z horniny třídy těžitelnosti I skupiny 1 až 3</t>
  </si>
  <si>
    <t>Montáž teras z prken přes 135 mm z dřevin tvrdých šroubovaných broušených bez povrchové úpravy</t>
  </si>
  <si>
    <t>Lazurovací dvojnásobný syntetický nátěr tesařských konstrukcí</t>
  </si>
  <si>
    <t>Nosná zeď ze ŽB pohledového tř. C 30/37 bez výztuže</t>
  </si>
  <si>
    <t>Výztuž nosných zdí betonářskou ocelí 10 505</t>
  </si>
  <si>
    <t>Základové pasy ze ŽB se zvýšenými nároky na prostředí tř. C 30/37</t>
  </si>
  <si>
    <t>Příplatek k cenám bednění nosných nadzákladových zdí za pohledový beton</t>
  </si>
  <si>
    <t>Ubroušení výstupků betonu vnějších neomítaných stěn po odbednění</t>
  </si>
  <si>
    <t>Kladení dlažby z plastových vegetačních dlaždic pozemních komunikací se zámkem tl 60 mm pl přes 100 do 300 m2</t>
  </si>
  <si>
    <t>Založení trávníku ve vegetačních prefabrikátech výsevem semene v rovině a ve svahu do 1:5</t>
  </si>
  <si>
    <t>Příplatek ZKD 10 mm tl u podkladu nebo lože pod dlažbu z kameniva těženého</t>
  </si>
  <si>
    <t>Mulčování rostlin kůrou tl do 0,1 m v rovině a svahu do 1:5</t>
  </si>
  <si>
    <t>Založení parkového trávníku výsevem pl do 1000 m2 v rovině a ve svahu do 1:5</t>
  </si>
  <si>
    <t>Řez a tvarování živých plotů přímých v přes 1,5 do 3,0 m a š jakákoliv s odvozem odpadu do 20 km</t>
  </si>
  <si>
    <t>Hnojení půdy umělým hnojivem k jednotlivým rostlinám v rovině a svahu do 1:5</t>
  </si>
  <si>
    <t>Vypletí záhonu dřevin ve skupinách s naložením a odvozem odpadu do 20 km v rovině a svahu do 1:5</t>
  </si>
  <si>
    <t>Zalití rostlin vodou plocha přes 20 m2</t>
  </si>
  <si>
    <t>Mulčování záhonů kačírkem tl vrstvy přes 0,02 do 0,05 m v rovině a svahu do 1:5</t>
  </si>
  <si>
    <t>Řez trvalek ve vegetačním období v rovině nebo ve svahu do 1:5 jarní řez</t>
  </si>
  <si>
    <t>Vypletí záhonu květin s naložením a odvozem odpadu do 20 km v rovině a svahu do 1:5</t>
  </si>
  <si>
    <t>Odstranění odkvetlých a odumřelých částí trvalek s odklizením odpadu do 20 km</t>
  </si>
  <si>
    <t>Zalití rostlin vodou plocha do 20 m2</t>
  </si>
  <si>
    <t>Půdní kondicionér vícesložkový, vč. dovozu, ztratné 3% v ceně</t>
  </si>
  <si>
    <t>Pokosení trávníku parkového pl do 1000 m2 s odvozem do 20 km v rovině a svahu do 1:5</t>
  </si>
  <si>
    <t>Založení parkového trávníku výsevem pl do 1000 m2 ve svahu přes 1:5 do 1:2</t>
  </si>
  <si>
    <t>Pokosení trávníku parkového pl do 1000 m2 s odvozem do 20 km ve svahu přes 1:5 do 1:2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</si>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</sst>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4" fillId="0" borderId="0" applyNumberFormat="0" applyFill="0" applyBorder="0" applyAlignment="0" applyProtection="0"/>
  </cellStyleXfs>
  <cellXfs count="39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31"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2" fillId="0" borderId="17" xfId="0" applyFont="1" applyBorder="1" applyAlignment="1">
      <alignment horizontal="left" vertical="center" wrapText="1"/>
    </xf>
    <xf numFmtId="0" fontId="42" fillId="0" borderId="23" xfId="0" applyFont="1" applyBorder="1" applyAlignment="1">
      <alignment horizontal="left" vertical="center" wrapText="1"/>
    </xf>
    <xf numFmtId="0" fontId="42" fillId="0" borderId="23" xfId="0" applyFont="1" applyBorder="1" applyAlignment="1">
      <alignment horizontal="left" vertical="center"/>
    </xf>
    <xf numFmtId="167" fontId="42"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4" fillId="0" borderId="1"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5" fillId="0" borderId="29" xfId="0" applyFont="1" applyBorder="1" applyAlignment="1">
      <alignment horizontal="left"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horizontal="left" vertical="center" wrapText="1"/>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4" fillId="0" borderId="1" xfId="0" applyFont="1" applyBorder="1" applyAlignment="1">
      <alignment horizontal="center"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6" fillId="0" borderId="1" xfId="0" applyFont="1" applyFill="1" applyBorder="1" applyAlignment="1">
      <alignment horizontal="left" vertical="center"/>
    </xf>
    <xf numFmtId="0" fontId="46" fillId="0" borderId="1" xfId="0" applyFont="1" applyFill="1" applyBorder="1" applyAlignment="1">
      <alignment horizontal="center"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52" fillId="0" borderId="27" xfId="0" applyFont="1" applyBorder="1" applyAlignment="1" applyProtection="1">
      <alignment horizontal="left" vertical="center"/>
    </xf>
    <xf numFmtId="0" fontId="53" fillId="0" borderId="1" xfId="0" applyFont="1" applyBorder="1" applyAlignment="1" applyProtection="1">
      <alignment vertical="top"/>
    </xf>
    <xf numFmtId="0" fontId="53" fillId="0" borderId="1" xfId="0" applyFont="1" applyBorder="1" applyAlignment="1" applyProtection="1">
      <alignment horizontal="left" vertical="center"/>
    </xf>
    <xf numFmtId="0" fontId="53" fillId="0" borderId="1" xfId="0" applyFont="1" applyBorder="1" applyAlignment="1" applyProtection="1">
      <alignment horizontal="center" vertical="center"/>
    </xf>
    <xf numFmtId="49" fontId="53" fillId="0" borderId="1" xfId="0" applyNumberFormat="1" applyFont="1" applyBorder="1" applyAlignment="1" applyProtection="1">
      <alignment horizontal="left" vertical="center"/>
    </xf>
    <xf numFmtId="0" fontId="52" fillId="0" borderId="28" xfId="0" applyFont="1" applyBorder="1" applyAlignment="1" applyProtection="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applyAlignment="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hyperlink" Target="https://podminky.urs.cz/item/CS_URS_2024_02/183402121" TargetMode="External" /><Relationship Id="rId2" Type="http://schemas.openxmlformats.org/officeDocument/2006/relationships/hyperlink" Target="https://podminky.urs.cz/item/CS_URS_2024_02/183402132" TargetMode="External" /><Relationship Id="rId3" Type="http://schemas.openxmlformats.org/officeDocument/2006/relationships/hyperlink" Target="https://podminky.urs.cz/item/CS_URS_2024_02/181111121" TargetMode="External" /><Relationship Id="rId4" Type="http://schemas.openxmlformats.org/officeDocument/2006/relationships/hyperlink" Target="https://podminky.urs.cz/item/CS_URS_2024_02/181151322" TargetMode="External" /><Relationship Id="rId5" Type="http://schemas.openxmlformats.org/officeDocument/2006/relationships/hyperlink" Target="https://podminky.urs.cz/item/CS_URS_2024_02/181351003" TargetMode="External" /><Relationship Id="rId6" Type="http://schemas.openxmlformats.org/officeDocument/2006/relationships/hyperlink" Target="https://podminky.urs.cz/item/CS_URS_2024_02/181351113" TargetMode="External" /><Relationship Id="rId7" Type="http://schemas.openxmlformats.org/officeDocument/2006/relationships/hyperlink" Target="https://podminky.urs.cz/item/CS_URS_2024_02/184813511" TargetMode="External" /><Relationship Id="rId8" Type="http://schemas.openxmlformats.org/officeDocument/2006/relationships/hyperlink" Target="https://podminky.urs.cz/item/CS_URS_2024_02/184813512" TargetMode="External" /><Relationship Id="rId9" Type="http://schemas.openxmlformats.org/officeDocument/2006/relationships/hyperlink" Target="https://podminky.urs.cz/item/CS_URS_2024_02/181411131" TargetMode="External" /><Relationship Id="rId10" Type="http://schemas.openxmlformats.org/officeDocument/2006/relationships/hyperlink" Target="https://podminky.urs.cz/item/CS_URS_2024_02/181411132" TargetMode="External" /><Relationship Id="rId11" Type="http://schemas.openxmlformats.org/officeDocument/2006/relationships/hyperlink" Target="https://podminky.urs.cz/item/CS_URS_2024_02/183403153" TargetMode="External" /><Relationship Id="rId12" Type="http://schemas.openxmlformats.org/officeDocument/2006/relationships/hyperlink" Target="https://podminky.urs.cz/item/CS_URS_2024_02/183403253" TargetMode="External" /><Relationship Id="rId13" Type="http://schemas.openxmlformats.org/officeDocument/2006/relationships/hyperlink" Target="https://podminky.urs.cz/item/CS_URS_2024_02/183403161" TargetMode="External" /><Relationship Id="rId14" Type="http://schemas.openxmlformats.org/officeDocument/2006/relationships/hyperlink" Target="https://podminky.urs.cz/item/CS_URS_2024_02/183403261" TargetMode="External" /><Relationship Id="rId15" Type="http://schemas.openxmlformats.org/officeDocument/2006/relationships/hyperlink" Target="https://podminky.urs.cz/item/CS_URS_2024_02/184853521" TargetMode="External" /><Relationship Id="rId16" Type="http://schemas.openxmlformats.org/officeDocument/2006/relationships/hyperlink" Target="https://podminky.urs.cz/item/CS_URS_2024_02/184853522" TargetMode="External" /><Relationship Id="rId17" Type="http://schemas.openxmlformats.org/officeDocument/2006/relationships/hyperlink" Target="https://podminky.urs.cz/item/CS_URS_2024_02/185804312" TargetMode="External" /><Relationship Id="rId18" Type="http://schemas.openxmlformats.org/officeDocument/2006/relationships/hyperlink" Target="https://podminky.urs.cz/item/CS_URS_2024_02/185851121" TargetMode="External" /><Relationship Id="rId19" Type="http://schemas.openxmlformats.org/officeDocument/2006/relationships/hyperlink" Target="https://podminky.urs.cz/item/CS_URS_2024_02/185851129" TargetMode="External" /><Relationship Id="rId20" Type="http://schemas.openxmlformats.org/officeDocument/2006/relationships/hyperlink" Target="https://podminky.urs.cz/item/CS_URS_2024_02/998231411" TargetMode="External" /><Relationship Id="rId21" Type="http://schemas.openxmlformats.org/officeDocument/2006/relationships/hyperlink" Target="https://podminky.urs.cz/item/CS_URS_2024_02/998231431" TargetMode="External" /><Relationship Id="rId22" Type="http://schemas.openxmlformats.org/officeDocument/2006/relationships/hyperlink" Target="https://podminky.urs.cz/item/CS_URS_2024_02/183402121" TargetMode="External" /><Relationship Id="rId23" Type="http://schemas.openxmlformats.org/officeDocument/2006/relationships/hyperlink" Target="https://podminky.urs.cz/item/CS_URS_2024_02/181111121" TargetMode="External" /><Relationship Id="rId24" Type="http://schemas.openxmlformats.org/officeDocument/2006/relationships/hyperlink" Target="https://podminky.urs.cz/item/CS_URS_2024_02/181351003" TargetMode="External" /><Relationship Id="rId25" Type="http://schemas.openxmlformats.org/officeDocument/2006/relationships/hyperlink" Target="https://podminky.urs.cz/item/CS_URS_2024_02/184813511" TargetMode="External" /><Relationship Id="rId26" Type="http://schemas.openxmlformats.org/officeDocument/2006/relationships/hyperlink" Target="https://podminky.urs.cz/item/CS_URS_2024_02/183111113" TargetMode="External" /><Relationship Id="rId27" Type="http://schemas.openxmlformats.org/officeDocument/2006/relationships/hyperlink" Target="https://podminky.urs.cz/item/CS_URS_2024_02/184102211" TargetMode="External" /><Relationship Id="rId28" Type="http://schemas.openxmlformats.org/officeDocument/2006/relationships/hyperlink" Target="https://podminky.urs.cz/item/CS_URS_2024_02/184806112" TargetMode="External" /><Relationship Id="rId29" Type="http://schemas.openxmlformats.org/officeDocument/2006/relationships/hyperlink" Target="https://podminky.urs.cz/item/CS_URS_2024_02/184911421" TargetMode="External" /><Relationship Id="rId30" Type="http://schemas.openxmlformats.org/officeDocument/2006/relationships/hyperlink" Target="https://podminky.urs.cz/item/CS_URS_2024_02/185802114" TargetMode="External" /><Relationship Id="rId31" Type="http://schemas.openxmlformats.org/officeDocument/2006/relationships/hyperlink" Target="https://podminky.urs.cz/item/CS_URS_2024_02/185804312" TargetMode="External" /><Relationship Id="rId32" Type="http://schemas.openxmlformats.org/officeDocument/2006/relationships/hyperlink" Target="https://podminky.urs.cz/item/CS_URS_2024_02/998231411" TargetMode="External" /><Relationship Id="rId33" Type="http://schemas.openxmlformats.org/officeDocument/2006/relationships/hyperlink" Target="https://podminky.urs.cz/item/CS_URS_2024_02/183901114" TargetMode="External" /><Relationship Id="rId34" Type="http://schemas.openxmlformats.org/officeDocument/2006/relationships/hyperlink" Target="https://podminky.urs.cz/item/CS_URS_2024_02/183111111" TargetMode="External" /><Relationship Id="rId35" Type="http://schemas.openxmlformats.org/officeDocument/2006/relationships/hyperlink" Target="https://podminky.urs.cz/item/CS_URS_2024_02/183211312" TargetMode="External" /><Relationship Id="rId36" Type="http://schemas.openxmlformats.org/officeDocument/2006/relationships/hyperlink" Target="https://podminky.urs.cz/item/CS_URS_2024_02/183211313.1" TargetMode="External" /><Relationship Id="rId37" Type="http://schemas.openxmlformats.org/officeDocument/2006/relationships/hyperlink" Target="https://podminky.urs.cz/item/CS_URS_2024_02/183211319" TargetMode="External" /><Relationship Id="rId38" Type="http://schemas.openxmlformats.org/officeDocument/2006/relationships/hyperlink" Target="https://podminky.urs.cz/item/CS_URS_2024_02/185802114" TargetMode="External" /><Relationship Id="rId39" Type="http://schemas.openxmlformats.org/officeDocument/2006/relationships/hyperlink" Target="https://podminky.urs.cz/item/CS_URS_2024_02/184911151" TargetMode="External" /><Relationship Id="rId40" Type="http://schemas.openxmlformats.org/officeDocument/2006/relationships/hyperlink" Target="https://podminky.urs.cz/item/CS_URS_2024_02/185804311" TargetMode="External" /><Relationship Id="rId41" Type="http://schemas.openxmlformats.org/officeDocument/2006/relationships/hyperlink" Target="https://podminky.urs.cz/item/CS_URS_2024_02/185804319" TargetMode="External" /><Relationship Id="rId42" Type="http://schemas.openxmlformats.org/officeDocument/2006/relationships/hyperlink" Target="https://podminky.urs.cz/item/CS_URS_2024_02/998231411" TargetMode="External" /><Relationship Id="rId43" Type="http://schemas.openxmlformats.org/officeDocument/2006/relationships/hyperlink" Target="https://podminky.urs.cz/item/CS_URS_2024_02/185804211" TargetMode="External" /><Relationship Id="rId44" Type="http://schemas.openxmlformats.org/officeDocument/2006/relationships/hyperlink" Target="https://podminky.urs.cz/item/CS_URS_2024_02/185804219" TargetMode="External" /><Relationship Id="rId45" Type="http://schemas.openxmlformats.org/officeDocument/2006/relationships/hyperlink" Target="https://podminky.urs.cz/item/CS_URS_2024_02/185804252" TargetMode="External" /><Relationship Id="rId46" Type="http://schemas.openxmlformats.org/officeDocument/2006/relationships/hyperlink" Target="https://podminky.urs.cz/item/CS_URS_2024_02/184817111" TargetMode="External" /><Relationship Id="rId47" Type="http://schemas.openxmlformats.org/officeDocument/2006/relationships/hyperlink" Target="https://podminky.urs.cz/item/CS_URS_2024_02/184911151" TargetMode="External" /><Relationship Id="rId48" Type="http://schemas.openxmlformats.org/officeDocument/2006/relationships/hyperlink" Target="https://podminky.urs.cz/item/CS_URS_2024_02/185804214" TargetMode="External" /><Relationship Id="rId49" Type="http://schemas.openxmlformats.org/officeDocument/2006/relationships/hyperlink" Target="https://podminky.urs.cz/item/CS_URS_2024_02/184803113" TargetMode="External" /><Relationship Id="rId50" Type="http://schemas.openxmlformats.org/officeDocument/2006/relationships/hyperlink" Target="https://podminky.urs.cz/item/CS_URS_2024_02/184911421" TargetMode="External" /><Relationship Id="rId51" Type="http://schemas.openxmlformats.org/officeDocument/2006/relationships/hyperlink" Target="https://podminky.urs.cz/item/CS_URS_2024_02/111151121" TargetMode="External" /><Relationship Id="rId52" Type="http://schemas.openxmlformats.org/officeDocument/2006/relationships/hyperlink" Target="https://podminky.urs.cz/item/CS_URS_2024_02/111151122" TargetMode="External" /><Relationship Id="rId53" Type="http://schemas.openxmlformats.org/officeDocument/2006/relationships/hyperlink" Target="https://podminky.urs.cz/item/CS_URS_2024_02/185804312" TargetMode="External" /><Relationship Id="rId54" Type="http://schemas.openxmlformats.org/officeDocument/2006/relationships/hyperlink" Target="https://podminky.urs.cz/item/CS_URS_2024_02/185804311" TargetMode="External" /><Relationship Id="rId55" Type="http://schemas.openxmlformats.org/officeDocument/2006/relationships/hyperlink" Target="https://podminky.urs.cz/item/CS_URS_2024_02/185804319" TargetMode="External" /><Relationship Id="rId56" Type="http://schemas.openxmlformats.org/officeDocument/2006/relationships/hyperlink" Target="https://podminky.urs.cz/item/CS_URS_2024_02/998231411" TargetMode="External" /><Relationship Id="rId57"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hyperlink" Target="https://podminky.urs.cz/item/CS_URS_2024_02/468081523" TargetMode="External" /><Relationship Id="rId2" Type="http://schemas.openxmlformats.org/officeDocument/2006/relationships/hyperlink" Target="https://podminky.urs.cz/item/CS_URS_2024_02/997013111" TargetMode="External" /><Relationship Id="rId3" Type="http://schemas.openxmlformats.org/officeDocument/2006/relationships/hyperlink" Target="https://podminky.urs.cz/item/CS_URS_2024_02/997013501" TargetMode="External" /><Relationship Id="rId4" Type="http://schemas.openxmlformats.org/officeDocument/2006/relationships/hyperlink" Target="https://podminky.urs.cz/item/CS_URS_2024_02/210100002" TargetMode="External" /><Relationship Id="rId5" Type="http://schemas.openxmlformats.org/officeDocument/2006/relationships/hyperlink" Target="https://podminky.urs.cz/item/CS_URS_2024_02/210191517" TargetMode="External" /><Relationship Id="rId6" Type="http://schemas.openxmlformats.org/officeDocument/2006/relationships/hyperlink" Target="https://podminky.urs.cz/item/CS_URS_2024_02/210220001" TargetMode="External" /><Relationship Id="rId7" Type="http://schemas.openxmlformats.org/officeDocument/2006/relationships/hyperlink" Target="https://podminky.urs.cz/item/CS_URS_2024_02/210220020" TargetMode="External" /><Relationship Id="rId8" Type="http://schemas.openxmlformats.org/officeDocument/2006/relationships/hyperlink" Target="https://podminky.urs.cz/item/CS_URS_2024_02/210801311" TargetMode="External" /><Relationship Id="rId9" Type="http://schemas.openxmlformats.org/officeDocument/2006/relationships/hyperlink" Target="https://podminky.urs.cz/item/CS_URS_2024_02/220110641" TargetMode="External" /><Relationship Id="rId10" Type="http://schemas.openxmlformats.org/officeDocument/2006/relationships/hyperlink" Target="https://podminky.urs.cz/item/CS_URS_2024_02/220180203" TargetMode="External" /><Relationship Id="rId11" Type="http://schemas.openxmlformats.org/officeDocument/2006/relationships/hyperlink" Target="https://podminky.urs.cz/item/CS_URS_2024_02/220180301" TargetMode="External" /><Relationship Id="rId12" Type="http://schemas.openxmlformats.org/officeDocument/2006/relationships/hyperlink" Target="https://podminky.urs.cz/item/CS_URS_2024_02/460791214" TargetMode="External" /><Relationship Id="rId13" Type="http://schemas.openxmlformats.org/officeDocument/2006/relationships/hyperlink" Target="https://podminky.urs.cz/item/CS_URS_2024_02/460141112" TargetMode="External" /><Relationship Id="rId14" Type="http://schemas.openxmlformats.org/officeDocument/2006/relationships/hyperlink" Target="https://podminky.urs.cz/item/CS_URS_2024_02/460641113" TargetMode="External" /><Relationship Id="rId15" Type="http://schemas.openxmlformats.org/officeDocument/2006/relationships/hyperlink" Target="https://podminky.urs.cz/item/CS_URS_2024_02/460641411" TargetMode="External" /><Relationship Id="rId16" Type="http://schemas.openxmlformats.org/officeDocument/2006/relationships/hyperlink" Target="https://podminky.urs.cz/item/CS_URS_2024_02/460641412" TargetMode="External" /><Relationship Id="rId17" Type="http://schemas.openxmlformats.org/officeDocument/2006/relationships/hyperlink" Target="https://podminky.urs.cz/item/CS_URS_2024_02/460171272" TargetMode="External" /><Relationship Id="rId18" Type="http://schemas.openxmlformats.org/officeDocument/2006/relationships/hyperlink" Target="https://podminky.urs.cz/item/CS_URS_2024_02/460171682" TargetMode="External" /><Relationship Id="rId19" Type="http://schemas.openxmlformats.org/officeDocument/2006/relationships/hyperlink" Target="https://podminky.urs.cz/item/CS_URS_2024_02/460172112" TargetMode="External" /><Relationship Id="rId20" Type="http://schemas.openxmlformats.org/officeDocument/2006/relationships/hyperlink" Target="https://podminky.urs.cz/item/CS_URS_2024_02/460281111" TargetMode="External" /><Relationship Id="rId21" Type="http://schemas.openxmlformats.org/officeDocument/2006/relationships/hyperlink" Target="https://podminky.urs.cz/item/CS_URS_2024_02/460281121" TargetMode="External" /><Relationship Id="rId22" Type="http://schemas.openxmlformats.org/officeDocument/2006/relationships/hyperlink" Target="https://podminky.urs.cz/item/CS_URS_2024_02/460661114" TargetMode="External" /><Relationship Id="rId23" Type="http://schemas.openxmlformats.org/officeDocument/2006/relationships/hyperlink" Target="https://podminky.urs.cz/item/CS_URS_2024_02/460242211" TargetMode="External" /><Relationship Id="rId24" Type="http://schemas.openxmlformats.org/officeDocument/2006/relationships/hyperlink" Target="https://podminky.urs.cz/item/CS_URS_2024_02/460242111" TargetMode="External" /><Relationship Id="rId25" Type="http://schemas.openxmlformats.org/officeDocument/2006/relationships/hyperlink" Target="https://podminky.urs.cz/item/CS_URS_2024_02/460242221" TargetMode="External" /><Relationship Id="rId26" Type="http://schemas.openxmlformats.org/officeDocument/2006/relationships/hyperlink" Target="https://podminky.urs.cz/item/CS_URS_2024_02/460671114" TargetMode="External" /><Relationship Id="rId27" Type="http://schemas.openxmlformats.org/officeDocument/2006/relationships/hyperlink" Target="https://podminky.urs.cz/item/CS_URS_2024_02/460741131" TargetMode="External" /><Relationship Id="rId28" Type="http://schemas.openxmlformats.org/officeDocument/2006/relationships/hyperlink" Target="https://podminky.urs.cz/item/CS_URS_2024_02/460451262" TargetMode="External" /><Relationship Id="rId29" Type="http://schemas.openxmlformats.org/officeDocument/2006/relationships/hyperlink" Target="https://podminky.urs.cz/item/CS_URS_2024_02/460451642" TargetMode="External" /><Relationship Id="rId30" Type="http://schemas.openxmlformats.org/officeDocument/2006/relationships/hyperlink" Target="https://podminky.urs.cz/item/CS_URS_2024_02/460452112" TargetMode="External" /><Relationship Id="rId31" Type="http://schemas.openxmlformats.org/officeDocument/2006/relationships/hyperlink" Target="https://podminky.urs.cz/item/CS_URS_2024_02/460541112" TargetMode="External" /><Relationship Id="rId32" Type="http://schemas.openxmlformats.org/officeDocument/2006/relationships/hyperlink" Target="https://podminky.urs.cz/item/CS_URS_2024_02/460371121" TargetMode="External" /><Relationship Id="rId33" Type="http://schemas.openxmlformats.org/officeDocument/2006/relationships/hyperlink" Target="https://podminky.urs.cz/item/CS_URS_2024_02/460341113" TargetMode="External" /><Relationship Id="rId34" Type="http://schemas.openxmlformats.org/officeDocument/2006/relationships/hyperlink" Target="https://podminky.urs.cz/item/CS_URS_2024_02/460341121" TargetMode="External" /><Relationship Id="rId35" Type="http://schemas.openxmlformats.org/officeDocument/2006/relationships/hyperlink" Target="https://podminky.urs.cz/item/CS_URS_2024_02/460361121" TargetMode="External" /><Relationship Id="rId36" Type="http://schemas.openxmlformats.org/officeDocument/2006/relationships/hyperlink" Target="https://podminky.urs.cz/item/CS_URS_2024_02/580101002" TargetMode="External" /><Relationship Id="rId37"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hyperlink" Target="https://podminky.urs.cz/item/CS_URS_2024_02/468081523" TargetMode="External" /><Relationship Id="rId2" Type="http://schemas.openxmlformats.org/officeDocument/2006/relationships/hyperlink" Target="https://podminky.urs.cz/item/CS_URS_2024_02/210100001" TargetMode="External" /><Relationship Id="rId3" Type="http://schemas.openxmlformats.org/officeDocument/2006/relationships/hyperlink" Target="https://podminky.urs.cz/item/CS_URS_2024_02/210100002" TargetMode="External" /><Relationship Id="rId4" Type="http://schemas.openxmlformats.org/officeDocument/2006/relationships/hyperlink" Target="https://podminky.urs.cz/item/CS_URS_2024_02/210100422" TargetMode="External" /><Relationship Id="rId5" Type="http://schemas.openxmlformats.org/officeDocument/2006/relationships/hyperlink" Target="https://podminky.urs.cz/item/CS_URS_2024_02/210204201" TargetMode="External" /><Relationship Id="rId6" Type="http://schemas.openxmlformats.org/officeDocument/2006/relationships/hyperlink" Target="https://podminky.urs.cz/item/CS_URS_2024_02/210220001" TargetMode="External" /><Relationship Id="rId7" Type="http://schemas.openxmlformats.org/officeDocument/2006/relationships/hyperlink" Target="https://podminky.urs.cz/item/CS_URS_2024_02/210220020" TargetMode="External" /><Relationship Id="rId8" Type="http://schemas.openxmlformats.org/officeDocument/2006/relationships/hyperlink" Target="https://podminky.urs.cz/item/CS_URS_2024_02/210220361" TargetMode="External" /><Relationship Id="rId9" Type="http://schemas.openxmlformats.org/officeDocument/2006/relationships/hyperlink" Target="https://podminky.urs.cz/item/CS_URS_2024_02/210280003" TargetMode="External" /><Relationship Id="rId10" Type="http://schemas.openxmlformats.org/officeDocument/2006/relationships/hyperlink" Target="https://podminky.urs.cz/item/CS_URS_2024_02/210280010" TargetMode="External" /><Relationship Id="rId11" Type="http://schemas.openxmlformats.org/officeDocument/2006/relationships/hyperlink" Target="https://podminky.urs.cz/item/CS_URS_2024_02/210801311" TargetMode="External" /><Relationship Id="rId12" Type="http://schemas.openxmlformats.org/officeDocument/2006/relationships/hyperlink" Target="https://podminky.urs.cz/item/CS_URS_2024_02/210812011" TargetMode="External" /><Relationship Id="rId13" Type="http://schemas.openxmlformats.org/officeDocument/2006/relationships/hyperlink" Target="https://podminky.urs.cz/item/CS_URS_2024_02/220110641" TargetMode="External" /><Relationship Id="rId14" Type="http://schemas.openxmlformats.org/officeDocument/2006/relationships/hyperlink" Target="https://podminky.urs.cz/item/CS_URS_2024_02/220180203" TargetMode="External" /><Relationship Id="rId15" Type="http://schemas.openxmlformats.org/officeDocument/2006/relationships/hyperlink" Target="https://podminky.urs.cz/item/CS_URS_2024_02/220180301" TargetMode="External" /><Relationship Id="rId16" Type="http://schemas.openxmlformats.org/officeDocument/2006/relationships/hyperlink" Target="https://podminky.urs.cz/item/CS_URS_2024_02/580108021" TargetMode="External" /><Relationship Id="rId17" Type="http://schemas.openxmlformats.org/officeDocument/2006/relationships/hyperlink" Target="https://podminky.urs.cz/item/CS_URS_2024_02/460791214" TargetMode="External" /><Relationship Id="rId18" Type="http://schemas.openxmlformats.org/officeDocument/2006/relationships/hyperlink" Target="https://podminky.urs.cz/item/CS_URS_2024_02/460141112" TargetMode="External" /><Relationship Id="rId19" Type="http://schemas.openxmlformats.org/officeDocument/2006/relationships/hyperlink" Target="https://podminky.urs.cz/item/CS_URS_2024_02/460641113" TargetMode="External" /><Relationship Id="rId20" Type="http://schemas.openxmlformats.org/officeDocument/2006/relationships/hyperlink" Target="https://podminky.urs.cz/item/CS_URS_2024_02/460641411" TargetMode="External" /><Relationship Id="rId21" Type="http://schemas.openxmlformats.org/officeDocument/2006/relationships/hyperlink" Target="https://podminky.urs.cz/item/CS_URS_2024_02/460641412" TargetMode="External" /><Relationship Id="rId22" Type="http://schemas.openxmlformats.org/officeDocument/2006/relationships/hyperlink" Target="https://podminky.urs.cz/item/CS_URS_2024_02/460171272" TargetMode="External" /><Relationship Id="rId23" Type="http://schemas.openxmlformats.org/officeDocument/2006/relationships/hyperlink" Target="https://podminky.urs.cz/item/CS_URS_2024_02/460171682" TargetMode="External" /><Relationship Id="rId24" Type="http://schemas.openxmlformats.org/officeDocument/2006/relationships/hyperlink" Target="https://podminky.urs.cz/item/CS_URS_2024_02/460172112" TargetMode="External" /><Relationship Id="rId25" Type="http://schemas.openxmlformats.org/officeDocument/2006/relationships/hyperlink" Target="https://podminky.urs.cz/item/CS_URS_2024_02/460661114" TargetMode="External" /><Relationship Id="rId26" Type="http://schemas.openxmlformats.org/officeDocument/2006/relationships/hyperlink" Target="https://podminky.urs.cz/item/CS_URS_2024_02/460242211" TargetMode="External" /><Relationship Id="rId27" Type="http://schemas.openxmlformats.org/officeDocument/2006/relationships/hyperlink" Target="https://podminky.urs.cz/item/CS_URS_2024_02/460242111" TargetMode="External" /><Relationship Id="rId28" Type="http://schemas.openxmlformats.org/officeDocument/2006/relationships/hyperlink" Target="https://podminky.urs.cz/item/CS_URS_2024_02/460242221" TargetMode="External" /><Relationship Id="rId29" Type="http://schemas.openxmlformats.org/officeDocument/2006/relationships/hyperlink" Target="https://podminky.urs.cz/item/CS_URS_2024_02/460671114" TargetMode="External" /><Relationship Id="rId30" Type="http://schemas.openxmlformats.org/officeDocument/2006/relationships/hyperlink" Target="https://podminky.urs.cz/item/CS_URS_2024_02/460741131" TargetMode="External" /><Relationship Id="rId31" Type="http://schemas.openxmlformats.org/officeDocument/2006/relationships/hyperlink" Target="https://podminky.urs.cz/item/CS_URS_2024_02/460451262" TargetMode="External" /><Relationship Id="rId32" Type="http://schemas.openxmlformats.org/officeDocument/2006/relationships/hyperlink" Target="https://podminky.urs.cz/item/CS_URS_2024_02/460451642" TargetMode="External" /><Relationship Id="rId33" Type="http://schemas.openxmlformats.org/officeDocument/2006/relationships/hyperlink" Target="https://podminky.urs.cz/item/CS_URS_2024_02/460452112" TargetMode="External" /><Relationship Id="rId34" Type="http://schemas.openxmlformats.org/officeDocument/2006/relationships/hyperlink" Target="https://podminky.urs.cz/item/CS_URS_2024_02/460541112" TargetMode="External" /><Relationship Id="rId35" Type="http://schemas.openxmlformats.org/officeDocument/2006/relationships/hyperlink" Target="https://podminky.urs.cz/item/CS_URS_2024_02/580101002" TargetMode="External" /><Relationship Id="rId36"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2/122251107" TargetMode="External" /><Relationship Id="rId2" Type="http://schemas.openxmlformats.org/officeDocument/2006/relationships/hyperlink" Target="https://podminky.urs.cz/item/CS_URS_2024_02/132251103" TargetMode="External" /><Relationship Id="rId3" Type="http://schemas.openxmlformats.org/officeDocument/2006/relationships/hyperlink" Target="https://podminky.urs.cz/item/CS_URS_2024_02/167151111" TargetMode="External" /><Relationship Id="rId4" Type="http://schemas.openxmlformats.org/officeDocument/2006/relationships/hyperlink" Target="https://podminky.urs.cz/item/CS_URS_2024_02/162751117" TargetMode="External" /><Relationship Id="rId5" Type="http://schemas.openxmlformats.org/officeDocument/2006/relationships/hyperlink" Target="https://podminky.urs.cz/item/CS_URS_2024_02/174111101" TargetMode="External" /><Relationship Id="rId6" Type="http://schemas.openxmlformats.org/officeDocument/2006/relationships/hyperlink" Target="https://podminky.urs.cz/item/CS_URS_2024_02/226211312" TargetMode="External" /><Relationship Id="rId7" Type="http://schemas.openxmlformats.org/officeDocument/2006/relationships/hyperlink" Target="https://podminky.urs.cz/item/CS_URS_2024_02/231213313" TargetMode="External" /><Relationship Id="rId8" Type="http://schemas.openxmlformats.org/officeDocument/2006/relationships/hyperlink" Target="https://podminky.urs.cz/item/CS_URS_2024_02/998001011" TargetMode="External" /><Relationship Id="rId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2/171151112" TargetMode="External" /><Relationship Id="rId2" Type="http://schemas.openxmlformats.org/officeDocument/2006/relationships/hyperlink" Target="https://podminky.urs.cz/item/CS_URS_2024_02/167151111" TargetMode="External" /><Relationship Id="rId3" Type="http://schemas.openxmlformats.org/officeDocument/2006/relationships/hyperlink" Target="https://podminky.urs.cz/item/CS_URS_2024_02/162751117" TargetMode="External" /><Relationship Id="rId4" Type="http://schemas.openxmlformats.org/officeDocument/2006/relationships/hyperlink" Target="https://podminky.urs.cz/item/CS_URS_2024_02/174111101" TargetMode="External" /><Relationship Id="rId5" Type="http://schemas.openxmlformats.org/officeDocument/2006/relationships/hyperlink" Target="https://podminky.urs.cz/item/CS_URS_2024_02/171152501" TargetMode="External" /><Relationship Id="rId6" Type="http://schemas.openxmlformats.org/officeDocument/2006/relationships/hyperlink" Target="https://podminky.urs.cz/item/CS_URS_2024_02/171211101" TargetMode="External" /><Relationship Id="rId7" Type="http://schemas.openxmlformats.org/officeDocument/2006/relationships/hyperlink" Target="https://podminky.urs.cz/item/CS_URS_2024_02/226111113" TargetMode="External" /><Relationship Id="rId8" Type="http://schemas.openxmlformats.org/officeDocument/2006/relationships/hyperlink" Target="https://podminky.urs.cz/item/CS_URS_2024_02/273321511" TargetMode="External" /><Relationship Id="rId9" Type="http://schemas.openxmlformats.org/officeDocument/2006/relationships/hyperlink" Target="https://podminky.urs.cz/item/CS_URS_2024_02/273351121" TargetMode="External" /><Relationship Id="rId10" Type="http://schemas.openxmlformats.org/officeDocument/2006/relationships/hyperlink" Target="https://podminky.urs.cz/item/CS_URS_2024_02/273351122" TargetMode="External" /><Relationship Id="rId11" Type="http://schemas.openxmlformats.org/officeDocument/2006/relationships/hyperlink" Target="https://podminky.urs.cz/item/CS_URS_2024_02/273361821" TargetMode="External" /><Relationship Id="rId12" Type="http://schemas.openxmlformats.org/officeDocument/2006/relationships/hyperlink" Target="https://podminky.urs.cz/item/CS_URS_2024_02/274321511" TargetMode="External" /><Relationship Id="rId13" Type="http://schemas.openxmlformats.org/officeDocument/2006/relationships/hyperlink" Target="https://podminky.urs.cz/item/CS_URS_2024_02/274351121" TargetMode="External" /><Relationship Id="rId14" Type="http://schemas.openxmlformats.org/officeDocument/2006/relationships/hyperlink" Target="https://podminky.urs.cz/item/CS_URS_2024_02/274351122" TargetMode="External" /><Relationship Id="rId15" Type="http://schemas.openxmlformats.org/officeDocument/2006/relationships/hyperlink" Target="https://podminky.urs.cz/item/CS_URS_2024_02/274361821" TargetMode="External" /><Relationship Id="rId16" Type="http://schemas.openxmlformats.org/officeDocument/2006/relationships/hyperlink" Target="https://podminky.urs.cz/item/CS_URS_2024_02/275322511" TargetMode="External" /><Relationship Id="rId17" Type="http://schemas.openxmlformats.org/officeDocument/2006/relationships/hyperlink" Target="https://podminky.urs.cz/item/CS_URS_2024_02/275351121" TargetMode="External" /><Relationship Id="rId18" Type="http://schemas.openxmlformats.org/officeDocument/2006/relationships/hyperlink" Target="https://podminky.urs.cz/item/CS_URS_2024_02/275351122" TargetMode="External" /><Relationship Id="rId19" Type="http://schemas.openxmlformats.org/officeDocument/2006/relationships/hyperlink" Target="https://podminky.urs.cz/item/CS_URS_2024_02/275361821" TargetMode="External" /><Relationship Id="rId20" Type="http://schemas.openxmlformats.org/officeDocument/2006/relationships/hyperlink" Target="https://podminky.urs.cz/item/CS_URS_2024_02/564720011" TargetMode="External" /><Relationship Id="rId21" Type="http://schemas.openxmlformats.org/officeDocument/2006/relationships/hyperlink" Target="https://podminky.urs.cz/item/CS_URS_2024_02/564720111" TargetMode="External" /><Relationship Id="rId22" Type="http://schemas.openxmlformats.org/officeDocument/2006/relationships/hyperlink" Target="https://podminky.urs.cz/item/CS_URS_2024_02/564730001" TargetMode="External" /><Relationship Id="rId23" Type="http://schemas.openxmlformats.org/officeDocument/2006/relationships/hyperlink" Target="https://podminky.urs.cz/item/CS_URS_2024_02/564750101" TargetMode="External" /><Relationship Id="rId24" Type="http://schemas.openxmlformats.org/officeDocument/2006/relationships/hyperlink" Target="https://podminky.urs.cz/item/CS_URS_2024_02/564751114" TargetMode="External" /><Relationship Id="rId25" Type="http://schemas.openxmlformats.org/officeDocument/2006/relationships/hyperlink" Target="https://podminky.urs.cz/item/CS_URS_2024_02/564831112" TargetMode="External" /><Relationship Id="rId26" Type="http://schemas.openxmlformats.org/officeDocument/2006/relationships/hyperlink" Target="https://podminky.urs.cz/item/CS_URS_2024_02/589811121" TargetMode="External" /><Relationship Id="rId27" Type="http://schemas.openxmlformats.org/officeDocument/2006/relationships/hyperlink" Target="https://podminky.urs.cz/item/CS_URS_2024_02/631311234" TargetMode="External" /><Relationship Id="rId28" Type="http://schemas.openxmlformats.org/officeDocument/2006/relationships/hyperlink" Target="https://podminky.urs.cz/item/CS_URS_2024_02/631319023" TargetMode="External" /><Relationship Id="rId29" Type="http://schemas.openxmlformats.org/officeDocument/2006/relationships/hyperlink" Target="https://podminky.urs.cz/item/CS_URS_2024_02/631319175" TargetMode="External" /><Relationship Id="rId30" Type="http://schemas.openxmlformats.org/officeDocument/2006/relationships/hyperlink" Target="https://podminky.urs.cz/item/CS_URS_2024_02/631351101" TargetMode="External" /><Relationship Id="rId31" Type="http://schemas.openxmlformats.org/officeDocument/2006/relationships/hyperlink" Target="https://podminky.urs.cz/item/CS_URS_2024_02/631351102" TargetMode="External" /><Relationship Id="rId32" Type="http://schemas.openxmlformats.org/officeDocument/2006/relationships/hyperlink" Target="https://podminky.urs.cz/item/CS_URS_2024_02/631362021" TargetMode="External" /><Relationship Id="rId33" Type="http://schemas.openxmlformats.org/officeDocument/2006/relationships/hyperlink" Target="https://podminky.urs.cz/item/CS_URS_2024_02/916231213" TargetMode="External" /><Relationship Id="rId34" Type="http://schemas.openxmlformats.org/officeDocument/2006/relationships/hyperlink" Target="https://podminky.urs.cz/item/CS_URS_2024_02/919726201" TargetMode="External" /><Relationship Id="rId35" Type="http://schemas.openxmlformats.org/officeDocument/2006/relationships/hyperlink" Target="https://podminky.urs.cz/item/CS_URS_2024_02/935113111" TargetMode="External" /><Relationship Id="rId36" Type="http://schemas.openxmlformats.org/officeDocument/2006/relationships/hyperlink" Target="https://podminky.urs.cz/item/CS_URS_2024_02/935923216" TargetMode="External" /><Relationship Id="rId37" Type="http://schemas.openxmlformats.org/officeDocument/2006/relationships/hyperlink" Target="https://podminky.urs.cz/item/CS_URS_2024_02/998222012" TargetMode="External" /><Relationship Id="rId38"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2/131112531" TargetMode="External" /><Relationship Id="rId2" Type="http://schemas.openxmlformats.org/officeDocument/2006/relationships/hyperlink" Target="https://podminky.urs.cz/item/CS_URS_2024_02/171111103" TargetMode="External" /><Relationship Id="rId3" Type="http://schemas.openxmlformats.org/officeDocument/2006/relationships/hyperlink" Target="https://podminky.urs.cz/item/CS_URS_2024_02/338171115" TargetMode="External" /><Relationship Id="rId4" Type="http://schemas.openxmlformats.org/officeDocument/2006/relationships/hyperlink" Target="https://podminky.urs.cz/item/CS_URS_2024_02/348101210" TargetMode="External" /><Relationship Id="rId5" Type="http://schemas.openxmlformats.org/officeDocument/2006/relationships/hyperlink" Target="https://podminky.urs.cz/item/CS_URS_2024_02/348171330" TargetMode="External" /><Relationship Id="rId6" Type="http://schemas.openxmlformats.org/officeDocument/2006/relationships/hyperlink" Target="https://podminky.urs.cz/item/CS_URS_2024_02/998232110" TargetMode="External" /><Relationship Id="rId7"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4_02/174111101" TargetMode="External" /><Relationship Id="rId2" Type="http://schemas.openxmlformats.org/officeDocument/2006/relationships/hyperlink" Target="https://podminky.urs.cz/item/CS_URS_2024_02/564871016" TargetMode="External" /><Relationship Id="rId3" Type="http://schemas.openxmlformats.org/officeDocument/2006/relationships/hyperlink" Target="https://podminky.urs.cz/item/CS_URS_2024_02/451579777" TargetMode="External" /><Relationship Id="rId4" Type="http://schemas.openxmlformats.org/officeDocument/2006/relationships/hyperlink" Target="https://podminky.urs.cz/item/CS_URS_2024_02/596811221" TargetMode="External" /><Relationship Id="rId5" Type="http://schemas.openxmlformats.org/officeDocument/2006/relationships/hyperlink" Target="https://podminky.urs.cz/item/CS_URS_2024_02/916231213" TargetMode="External" /><Relationship Id="rId6" Type="http://schemas.openxmlformats.org/officeDocument/2006/relationships/hyperlink" Target="https://podminky.urs.cz/item/CS_URS_2024_02/919726201" TargetMode="External" /><Relationship Id="rId7" Type="http://schemas.openxmlformats.org/officeDocument/2006/relationships/hyperlink" Target="https://podminky.urs.cz/item/CS_URS_2024_02/998014011" TargetMode="External" /><Relationship Id="rId8" Type="http://schemas.openxmlformats.org/officeDocument/2006/relationships/hyperlink" Target="https://podminky.urs.cz/item/CS_URS_2024_02/998223011" TargetMode="External" /><Relationship Id="rId9" Type="http://schemas.openxmlformats.org/officeDocument/2006/relationships/hyperlink" Target="https://podminky.urs.cz/item/CS_URS_2024_02/998225111" TargetMode="External" /><Relationship Id="rId10"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4_02/131112531" TargetMode="External" /><Relationship Id="rId2" Type="http://schemas.openxmlformats.org/officeDocument/2006/relationships/hyperlink" Target="https://podminky.urs.cz/item/CS_URS_2024_02/171111103" TargetMode="External" /><Relationship Id="rId3" Type="http://schemas.openxmlformats.org/officeDocument/2006/relationships/hyperlink" Target="https://podminky.urs.cz/item/CS_URS_2024_02/762951002" TargetMode="External" /><Relationship Id="rId4" Type="http://schemas.openxmlformats.org/officeDocument/2006/relationships/hyperlink" Target="https://podminky.urs.cz/item/CS_URS_2024_02/762951102" TargetMode="External" /><Relationship Id="rId5" Type="http://schemas.openxmlformats.org/officeDocument/2006/relationships/hyperlink" Target="https://podminky.urs.cz/item/CS_URS_2024_02/762952014" TargetMode="External" /><Relationship Id="rId6" Type="http://schemas.openxmlformats.org/officeDocument/2006/relationships/hyperlink" Target="https://podminky.urs.cz/item/CS_URS_2024_02/998762101" TargetMode="External" /><Relationship Id="rId7" Type="http://schemas.openxmlformats.org/officeDocument/2006/relationships/hyperlink" Target="https://podminky.urs.cz/item/CS_URS_2024_02/783218111" TargetMode="External" /><Relationship Id="rId8"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4_02/131251100" TargetMode="External" /><Relationship Id="rId2" Type="http://schemas.openxmlformats.org/officeDocument/2006/relationships/hyperlink" Target="https://podminky.urs.cz/item/CS_URS_2024_02/162751117" TargetMode="External" /><Relationship Id="rId3" Type="http://schemas.openxmlformats.org/officeDocument/2006/relationships/hyperlink" Target="https://podminky.urs.cz/item/CS_URS_2024_02/275321411" TargetMode="External" /><Relationship Id="rId4" Type="http://schemas.openxmlformats.org/officeDocument/2006/relationships/hyperlink" Target="https://podminky.urs.cz/item/CS_URS_2024_02/275351121" TargetMode="External" /><Relationship Id="rId5" Type="http://schemas.openxmlformats.org/officeDocument/2006/relationships/hyperlink" Target="https://podminky.urs.cz/item/CS_URS_2024_02/275351122" TargetMode="External" /><Relationship Id="rId6" Type="http://schemas.openxmlformats.org/officeDocument/2006/relationships/hyperlink" Target="https://podminky.urs.cz/item/CS_URS_2024_02/275362021" TargetMode="External" /><Relationship Id="rId7" Type="http://schemas.openxmlformats.org/officeDocument/2006/relationships/hyperlink" Target="https://podminky.urs.cz/item/CS_URS_2024_02/444135004" TargetMode="External" /><Relationship Id="rId8" Type="http://schemas.openxmlformats.org/officeDocument/2006/relationships/hyperlink" Target="https://podminky.urs.cz/item/CS_URS_2024_02/998014011" TargetMode="External" /><Relationship Id="rId9"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hyperlink" Target="https://podminky.urs.cz/item/CS_URS_2024_02/274313511" TargetMode="External" /><Relationship Id="rId2" Type="http://schemas.openxmlformats.org/officeDocument/2006/relationships/hyperlink" Target="https://podminky.urs.cz/item/CS_URS_2024_02/274322611" TargetMode="External" /><Relationship Id="rId3" Type="http://schemas.openxmlformats.org/officeDocument/2006/relationships/hyperlink" Target="https://podminky.urs.cz/item/CS_URS_2024_02/274351121" TargetMode="External" /><Relationship Id="rId4" Type="http://schemas.openxmlformats.org/officeDocument/2006/relationships/hyperlink" Target="https://podminky.urs.cz/item/CS_URS_2024_02/274351122" TargetMode="External" /><Relationship Id="rId5" Type="http://schemas.openxmlformats.org/officeDocument/2006/relationships/hyperlink" Target="https://podminky.urs.cz/item/CS_URS_2024_02/274361821" TargetMode="External" /><Relationship Id="rId6" Type="http://schemas.openxmlformats.org/officeDocument/2006/relationships/hyperlink" Target="https://podminky.urs.cz/item/CS_URS_2024_02/311351121" TargetMode="External" /><Relationship Id="rId7" Type="http://schemas.openxmlformats.org/officeDocument/2006/relationships/hyperlink" Target="https://podminky.urs.cz/item/CS_URS_2024_02/311351122" TargetMode="External" /><Relationship Id="rId8" Type="http://schemas.openxmlformats.org/officeDocument/2006/relationships/hyperlink" Target="https://podminky.urs.cz/item/CS_URS_2024_02/311361821" TargetMode="External" /><Relationship Id="rId9" Type="http://schemas.openxmlformats.org/officeDocument/2006/relationships/hyperlink" Target="https://podminky.urs.cz/item/CS_URS_2024_02/622111001" TargetMode="External" /><Relationship Id="rId10" Type="http://schemas.openxmlformats.org/officeDocument/2006/relationships/hyperlink" Target="https://podminky.urs.cz/item/CS_URS_2024_02/998012023" TargetMode="External" /><Relationship Id="rId1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hyperlink" Target="https://podminky.urs.cz/item/CS_URS_2024_02/181951112" TargetMode="External" /><Relationship Id="rId2" Type="http://schemas.openxmlformats.org/officeDocument/2006/relationships/hyperlink" Target="https://podminky.urs.cz/item/CS_URS_2024_02/180405111" TargetMode="External" /><Relationship Id="rId3" Type="http://schemas.openxmlformats.org/officeDocument/2006/relationships/hyperlink" Target="https://podminky.urs.cz/item/CS_URS_2024_02/339921132" TargetMode="External" /><Relationship Id="rId4" Type="http://schemas.openxmlformats.org/officeDocument/2006/relationships/hyperlink" Target="https://podminky.urs.cz/item/CS_URS_2024_02/591211111" TargetMode="External" /><Relationship Id="rId5" Type="http://schemas.openxmlformats.org/officeDocument/2006/relationships/hyperlink" Target="https://podminky.urs.cz/item/CS_URS_2024_02/451579777" TargetMode="External" /><Relationship Id="rId6" Type="http://schemas.openxmlformats.org/officeDocument/2006/relationships/hyperlink" Target="https://podminky.urs.cz/item/CS_URS_2024_02/593532113" TargetMode="External" /><Relationship Id="rId7" Type="http://schemas.openxmlformats.org/officeDocument/2006/relationships/hyperlink" Target="https://podminky.urs.cz/item/CS_URS_2024_02/596211110" TargetMode="External" /><Relationship Id="rId8" Type="http://schemas.openxmlformats.org/officeDocument/2006/relationships/hyperlink" Target="https://podminky.urs.cz/item/CS_URS_2024_02/596811311" TargetMode="External" /><Relationship Id="rId9" Type="http://schemas.openxmlformats.org/officeDocument/2006/relationships/hyperlink" Target="https://podminky.urs.cz/item/CS_URS_2024_02/916231213" TargetMode="External" /><Relationship Id="rId10" Type="http://schemas.openxmlformats.org/officeDocument/2006/relationships/hyperlink" Target="https://podminky.urs.cz/item/CS_URS_2024_02/914111111" TargetMode="External" /><Relationship Id="rId11" Type="http://schemas.openxmlformats.org/officeDocument/2006/relationships/hyperlink" Target="https://podminky.urs.cz/item/CS_URS_2024_02/914511111" TargetMode="External" /><Relationship Id="rId12" Type="http://schemas.openxmlformats.org/officeDocument/2006/relationships/hyperlink" Target="https://podminky.urs.cz/item/CS_URS_2024_02/935113111" TargetMode="External" /><Relationship Id="rId13" Type="http://schemas.openxmlformats.org/officeDocument/2006/relationships/hyperlink" Target="https://podminky.urs.cz/item/CS_URS_2024_02/935923216" TargetMode="External" /><Relationship Id="rId14" Type="http://schemas.openxmlformats.org/officeDocument/2006/relationships/hyperlink" Target="https://podminky.urs.cz/item/CS_URS_2024_02/998223011" TargetMode="External" /><Relationship Id="rId15"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21</v>
      </c>
      <c r="AO7" s="25"/>
      <c r="AP7" s="25"/>
      <c r="AQ7" s="25"/>
      <c r="AR7" s="23"/>
      <c r="BE7" s="34"/>
      <c r="BS7" s="20" t="s">
        <v>6</v>
      </c>
    </row>
    <row r="8" s="1" customFormat="1" ht="12" customHeight="1">
      <c r="B8" s="24"/>
      <c r="C8" s="25"/>
      <c r="D8" s="35" t="s">
        <v>22</v>
      </c>
      <c r="E8" s="25"/>
      <c r="F8" s="25"/>
      <c r="G8" s="25"/>
      <c r="H8" s="25"/>
      <c r="I8" s="25"/>
      <c r="J8" s="25"/>
      <c r="K8" s="30" t="s">
        <v>23</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24</v>
      </c>
      <c r="AL8" s="25"/>
      <c r="AM8" s="25"/>
      <c r="AN8" s="36" t="s">
        <v>25</v>
      </c>
      <c r="AO8" s="25"/>
      <c r="AP8" s="25"/>
      <c r="AQ8" s="25"/>
      <c r="AR8" s="23"/>
      <c r="BE8" s="34"/>
      <c r="BS8" s="20" t="s">
        <v>6</v>
      </c>
    </row>
    <row r="9" s="1" customFormat="1" ht="29.28" customHeight="1">
      <c r="B9" s="24"/>
      <c r="C9" s="25"/>
      <c r="D9" s="29" t="s">
        <v>26</v>
      </c>
      <c r="E9" s="25"/>
      <c r="F9" s="25"/>
      <c r="G9" s="25"/>
      <c r="H9" s="25"/>
      <c r="I9" s="25"/>
      <c r="J9" s="25"/>
      <c r="K9" s="37" t="s">
        <v>27</v>
      </c>
      <c r="L9" s="25"/>
      <c r="M9" s="25"/>
      <c r="N9" s="25"/>
      <c r="O9" s="25"/>
      <c r="P9" s="25"/>
      <c r="Q9" s="25"/>
      <c r="R9" s="25"/>
      <c r="S9" s="25"/>
      <c r="T9" s="25"/>
      <c r="U9" s="25"/>
      <c r="V9" s="25"/>
      <c r="W9" s="25"/>
      <c r="X9" s="25"/>
      <c r="Y9" s="25"/>
      <c r="Z9" s="25"/>
      <c r="AA9" s="25"/>
      <c r="AB9" s="25"/>
      <c r="AC9" s="25"/>
      <c r="AD9" s="25"/>
      <c r="AE9" s="25"/>
      <c r="AF9" s="25"/>
      <c r="AG9" s="25"/>
      <c r="AH9" s="25"/>
      <c r="AI9" s="25"/>
      <c r="AJ9" s="25"/>
      <c r="AK9" s="29" t="s">
        <v>28</v>
      </c>
      <c r="AL9" s="25"/>
      <c r="AM9" s="25"/>
      <c r="AN9" s="37" t="s">
        <v>29</v>
      </c>
      <c r="AO9" s="25"/>
      <c r="AP9" s="25"/>
      <c r="AQ9" s="25"/>
      <c r="AR9" s="23"/>
      <c r="BE9" s="34"/>
      <c r="BS9" s="20" t="s">
        <v>6</v>
      </c>
    </row>
    <row r="10" s="1" customFormat="1" ht="12" customHeight="1">
      <c r="B10" s="24"/>
      <c r="C10" s="25"/>
      <c r="D10" s="35" t="s">
        <v>30</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31</v>
      </c>
      <c r="AL10" s="25"/>
      <c r="AM10" s="25"/>
      <c r="AN10" s="30" t="s">
        <v>32</v>
      </c>
      <c r="AO10" s="25"/>
      <c r="AP10" s="25"/>
      <c r="AQ10" s="25"/>
      <c r="AR10" s="23"/>
      <c r="BE10" s="34"/>
      <c r="BS10" s="20" t="s">
        <v>6</v>
      </c>
    </row>
    <row r="11" s="1" customFormat="1" ht="18.48" customHeight="1">
      <c r="B11" s="24"/>
      <c r="C11" s="25"/>
      <c r="D11" s="25"/>
      <c r="E11" s="30" t="s">
        <v>33</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34</v>
      </c>
      <c r="AL11" s="25"/>
      <c r="AM11" s="25"/>
      <c r="AN11" s="30" t="s">
        <v>35</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36</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31</v>
      </c>
      <c r="AL13" s="25"/>
      <c r="AM13" s="25"/>
      <c r="AN13" s="38" t="s">
        <v>37</v>
      </c>
      <c r="AO13" s="25"/>
      <c r="AP13" s="25"/>
      <c r="AQ13" s="25"/>
      <c r="AR13" s="23"/>
      <c r="BE13" s="34"/>
      <c r="BS13" s="20" t="s">
        <v>6</v>
      </c>
    </row>
    <row r="14">
      <c r="B14" s="24"/>
      <c r="C14" s="25"/>
      <c r="D14" s="25"/>
      <c r="E14" s="38" t="s">
        <v>37</v>
      </c>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5" t="s">
        <v>34</v>
      </c>
      <c r="AL14" s="25"/>
      <c r="AM14" s="25"/>
      <c r="AN14" s="38" t="s">
        <v>37</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38</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31</v>
      </c>
      <c r="AL16" s="25"/>
      <c r="AM16" s="25"/>
      <c r="AN16" s="30" t="s">
        <v>39</v>
      </c>
      <c r="AO16" s="25"/>
      <c r="AP16" s="25"/>
      <c r="AQ16" s="25"/>
      <c r="AR16" s="23"/>
      <c r="BE16" s="34"/>
      <c r="BS16" s="20" t="s">
        <v>4</v>
      </c>
    </row>
    <row r="17" s="1" customFormat="1" ht="18.48" customHeight="1">
      <c r="B17" s="24"/>
      <c r="C17" s="25"/>
      <c r="D17" s="25"/>
      <c r="E17" s="30" t="s">
        <v>40</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34</v>
      </c>
      <c r="AL17" s="25"/>
      <c r="AM17" s="25"/>
      <c r="AN17" s="30" t="s">
        <v>41</v>
      </c>
      <c r="AO17" s="25"/>
      <c r="AP17" s="25"/>
      <c r="AQ17" s="25"/>
      <c r="AR17" s="23"/>
      <c r="BE17" s="34"/>
      <c r="BS17" s="20" t="s">
        <v>42</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43</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31</v>
      </c>
      <c r="AL19" s="25"/>
      <c r="AM19" s="25"/>
      <c r="AN19" s="30" t="s">
        <v>44</v>
      </c>
      <c r="AO19" s="25"/>
      <c r="AP19" s="25"/>
      <c r="AQ19" s="25"/>
      <c r="AR19" s="23"/>
      <c r="BE19" s="34"/>
      <c r="BS19" s="20" t="s">
        <v>6</v>
      </c>
    </row>
    <row r="20" s="1" customFormat="1" ht="18.48" customHeight="1">
      <c r="B20" s="24"/>
      <c r="C20" s="25"/>
      <c r="D20" s="25"/>
      <c r="E20" s="30" t="s">
        <v>45</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34</v>
      </c>
      <c r="AL20" s="25"/>
      <c r="AM20" s="25"/>
      <c r="AN20" s="30" t="s">
        <v>44</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46</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168" customHeight="1">
      <c r="B23" s="24"/>
      <c r="C23" s="25"/>
      <c r="D23" s="25"/>
      <c r="E23" s="40" t="s">
        <v>47</v>
      </c>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25"/>
      <c r="AQ25" s="25"/>
      <c r="AR25" s="23"/>
      <c r="BE25" s="34"/>
    </row>
    <row r="26" s="2" customFormat="1" ht="25.92" customHeight="1">
      <c r="A26" s="42"/>
      <c r="B26" s="43"/>
      <c r="C26" s="44"/>
      <c r="D26" s="45" t="s">
        <v>48</v>
      </c>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7">
        <f>ROUND(AG54,2)</f>
        <v>0</v>
      </c>
      <c r="AL26" s="46"/>
      <c r="AM26" s="46"/>
      <c r="AN26" s="46"/>
      <c r="AO26" s="46"/>
      <c r="AP26" s="44"/>
      <c r="AQ26" s="44"/>
      <c r="AR26" s="48"/>
      <c r="BE26" s="34"/>
    </row>
    <row r="27" s="2" customFormat="1" ht="6.96" customHeight="1">
      <c r="A27" s="42"/>
      <c r="B27" s="43"/>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8"/>
      <c r="BE27" s="34"/>
    </row>
    <row r="28" s="2" customFormat="1">
      <c r="A28" s="42"/>
      <c r="B28" s="43"/>
      <c r="C28" s="44"/>
      <c r="D28" s="44"/>
      <c r="E28" s="44"/>
      <c r="F28" s="44"/>
      <c r="G28" s="44"/>
      <c r="H28" s="44"/>
      <c r="I28" s="44"/>
      <c r="J28" s="44"/>
      <c r="K28" s="44"/>
      <c r="L28" s="49" t="s">
        <v>49</v>
      </c>
      <c r="M28" s="49"/>
      <c r="N28" s="49"/>
      <c r="O28" s="49"/>
      <c r="P28" s="49"/>
      <c r="Q28" s="44"/>
      <c r="R28" s="44"/>
      <c r="S28" s="44"/>
      <c r="T28" s="44"/>
      <c r="U28" s="44"/>
      <c r="V28" s="44"/>
      <c r="W28" s="49" t="s">
        <v>50</v>
      </c>
      <c r="X28" s="49"/>
      <c r="Y28" s="49"/>
      <c r="Z28" s="49"/>
      <c r="AA28" s="49"/>
      <c r="AB28" s="49"/>
      <c r="AC28" s="49"/>
      <c r="AD28" s="49"/>
      <c r="AE28" s="49"/>
      <c r="AF28" s="44"/>
      <c r="AG28" s="44"/>
      <c r="AH28" s="44"/>
      <c r="AI28" s="44"/>
      <c r="AJ28" s="44"/>
      <c r="AK28" s="49" t="s">
        <v>51</v>
      </c>
      <c r="AL28" s="49"/>
      <c r="AM28" s="49"/>
      <c r="AN28" s="49"/>
      <c r="AO28" s="49"/>
      <c r="AP28" s="44"/>
      <c r="AQ28" s="44"/>
      <c r="AR28" s="48"/>
      <c r="BE28" s="34"/>
    </row>
    <row r="29" s="3" customFormat="1" ht="14.4" customHeight="1">
      <c r="A29" s="3"/>
      <c r="B29" s="50"/>
      <c r="C29" s="51"/>
      <c r="D29" s="35" t="s">
        <v>52</v>
      </c>
      <c r="E29" s="51"/>
      <c r="F29" s="35" t="s">
        <v>53</v>
      </c>
      <c r="G29" s="51"/>
      <c r="H29" s="51"/>
      <c r="I29" s="51"/>
      <c r="J29" s="51"/>
      <c r="K29" s="51"/>
      <c r="L29" s="52">
        <v>0.20999999999999999</v>
      </c>
      <c r="M29" s="51"/>
      <c r="N29" s="51"/>
      <c r="O29" s="51"/>
      <c r="P29" s="51"/>
      <c r="Q29" s="51"/>
      <c r="R29" s="51"/>
      <c r="S29" s="51"/>
      <c r="T29" s="51"/>
      <c r="U29" s="51"/>
      <c r="V29" s="51"/>
      <c r="W29" s="53">
        <f>ROUND(AZ54, 2)</f>
        <v>0</v>
      </c>
      <c r="X29" s="51"/>
      <c r="Y29" s="51"/>
      <c r="Z29" s="51"/>
      <c r="AA29" s="51"/>
      <c r="AB29" s="51"/>
      <c r="AC29" s="51"/>
      <c r="AD29" s="51"/>
      <c r="AE29" s="51"/>
      <c r="AF29" s="51"/>
      <c r="AG29" s="51"/>
      <c r="AH29" s="51"/>
      <c r="AI29" s="51"/>
      <c r="AJ29" s="51"/>
      <c r="AK29" s="53">
        <f>ROUND(AV54, 2)</f>
        <v>0</v>
      </c>
      <c r="AL29" s="51"/>
      <c r="AM29" s="51"/>
      <c r="AN29" s="51"/>
      <c r="AO29" s="51"/>
      <c r="AP29" s="51"/>
      <c r="AQ29" s="51"/>
      <c r="AR29" s="54"/>
      <c r="BE29" s="55"/>
    </row>
    <row r="30" s="3" customFormat="1" ht="14.4" customHeight="1">
      <c r="A30" s="3"/>
      <c r="B30" s="50"/>
      <c r="C30" s="51"/>
      <c r="D30" s="51"/>
      <c r="E30" s="51"/>
      <c r="F30" s="35" t="s">
        <v>54</v>
      </c>
      <c r="G30" s="51"/>
      <c r="H30" s="51"/>
      <c r="I30" s="51"/>
      <c r="J30" s="51"/>
      <c r="K30" s="51"/>
      <c r="L30" s="52">
        <v>0.12</v>
      </c>
      <c r="M30" s="51"/>
      <c r="N30" s="51"/>
      <c r="O30" s="51"/>
      <c r="P30" s="51"/>
      <c r="Q30" s="51"/>
      <c r="R30" s="51"/>
      <c r="S30" s="51"/>
      <c r="T30" s="51"/>
      <c r="U30" s="51"/>
      <c r="V30" s="51"/>
      <c r="W30" s="53">
        <f>ROUND(BA54, 2)</f>
        <v>0</v>
      </c>
      <c r="X30" s="51"/>
      <c r="Y30" s="51"/>
      <c r="Z30" s="51"/>
      <c r="AA30" s="51"/>
      <c r="AB30" s="51"/>
      <c r="AC30" s="51"/>
      <c r="AD30" s="51"/>
      <c r="AE30" s="51"/>
      <c r="AF30" s="51"/>
      <c r="AG30" s="51"/>
      <c r="AH30" s="51"/>
      <c r="AI30" s="51"/>
      <c r="AJ30" s="51"/>
      <c r="AK30" s="53">
        <f>ROUND(AW54, 2)</f>
        <v>0</v>
      </c>
      <c r="AL30" s="51"/>
      <c r="AM30" s="51"/>
      <c r="AN30" s="51"/>
      <c r="AO30" s="51"/>
      <c r="AP30" s="51"/>
      <c r="AQ30" s="51"/>
      <c r="AR30" s="54"/>
      <c r="BE30" s="55"/>
    </row>
    <row r="31" hidden="1" s="3" customFormat="1" ht="14.4" customHeight="1">
      <c r="A31" s="3"/>
      <c r="B31" s="50"/>
      <c r="C31" s="51"/>
      <c r="D31" s="51"/>
      <c r="E31" s="51"/>
      <c r="F31" s="35" t="s">
        <v>55</v>
      </c>
      <c r="G31" s="51"/>
      <c r="H31" s="51"/>
      <c r="I31" s="51"/>
      <c r="J31" s="51"/>
      <c r="K31" s="51"/>
      <c r="L31" s="52">
        <v>0.20999999999999999</v>
      </c>
      <c r="M31" s="51"/>
      <c r="N31" s="51"/>
      <c r="O31" s="51"/>
      <c r="P31" s="51"/>
      <c r="Q31" s="51"/>
      <c r="R31" s="51"/>
      <c r="S31" s="51"/>
      <c r="T31" s="51"/>
      <c r="U31" s="51"/>
      <c r="V31" s="51"/>
      <c r="W31" s="53">
        <f>ROUND(BB54, 2)</f>
        <v>0</v>
      </c>
      <c r="X31" s="51"/>
      <c r="Y31" s="51"/>
      <c r="Z31" s="51"/>
      <c r="AA31" s="51"/>
      <c r="AB31" s="51"/>
      <c r="AC31" s="51"/>
      <c r="AD31" s="51"/>
      <c r="AE31" s="51"/>
      <c r="AF31" s="51"/>
      <c r="AG31" s="51"/>
      <c r="AH31" s="51"/>
      <c r="AI31" s="51"/>
      <c r="AJ31" s="51"/>
      <c r="AK31" s="53">
        <v>0</v>
      </c>
      <c r="AL31" s="51"/>
      <c r="AM31" s="51"/>
      <c r="AN31" s="51"/>
      <c r="AO31" s="51"/>
      <c r="AP31" s="51"/>
      <c r="AQ31" s="51"/>
      <c r="AR31" s="54"/>
      <c r="BE31" s="55"/>
    </row>
    <row r="32" hidden="1" s="3" customFormat="1" ht="14.4" customHeight="1">
      <c r="A32" s="3"/>
      <c r="B32" s="50"/>
      <c r="C32" s="51"/>
      <c r="D32" s="51"/>
      <c r="E32" s="51"/>
      <c r="F32" s="35" t="s">
        <v>56</v>
      </c>
      <c r="G32" s="51"/>
      <c r="H32" s="51"/>
      <c r="I32" s="51"/>
      <c r="J32" s="51"/>
      <c r="K32" s="51"/>
      <c r="L32" s="52">
        <v>0.12</v>
      </c>
      <c r="M32" s="51"/>
      <c r="N32" s="51"/>
      <c r="O32" s="51"/>
      <c r="P32" s="51"/>
      <c r="Q32" s="51"/>
      <c r="R32" s="51"/>
      <c r="S32" s="51"/>
      <c r="T32" s="51"/>
      <c r="U32" s="51"/>
      <c r="V32" s="51"/>
      <c r="W32" s="53">
        <f>ROUND(BC54, 2)</f>
        <v>0</v>
      </c>
      <c r="X32" s="51"/>
      <c r="Y32" s="51"/>
      <c r="Z32" s="51"/>
      <c r="AA32" s="51"/>
      <c r="AB32" s="51"/>
      <c r="AC32" s="51"/>
      <c r="AD32" s="51"/>
      <c r="AE32" s="51"/>
      <c r="AF32" s="51"/>
      <c r="AG32" s="51"/>
      <c r="AH32" s="51"/>
      <c r="AI32" s="51"/>
      <c r="AJ32" s="51"/>
      <c r="AK32" s="53">
        <v>0</v>
      </c>
      <c r="AL32" s="51"/>
      <c r="AM32" s="51"/>
      <c r="AN32" s="51"/>
      <c r="AO32" s="51"/>
      <c r="AP32" s="51"/>
      <c r="AQ32" s="51"/>
      <c r="AR32" s="54"/>
      <c r="BE32" s="55"/>
    </row>
    <row r="33" hidden="1" s="3" customFormat="1" ht="14.4" customHeight="1">
      <c r="A33" s="3"/>
      <c r="B33" s="50"/>
      <c r="C33" s="51"/>
      <c r="D33" s="51"/>
      <c r="E33" s="51"/>
      <c r="F33" s="35" t="s">
        <v>57</v>
      </c>
      <c r="G33" s="51"/>
      <c r="H33" s="51"/>
      <c r="I33" s="51"/>
      <c r="J33" s="51"/>
      <c r="K33" s="51"/>
      <c r="L33" s="52">
        <v>0</v>
      </c>
      <c r="M33" s="51"/>
      <c r="N33" s="51"/>
      <c r="O33" s="51"/>
      <c r="P33" s="51"/>
      <c r="Q33" s="51"/>
      <c r="R33" s="51"/>
      <c r="S33" s="51"/>
      <c r="T33" s="51"/>
      <c r="U33" s="51"/>
      <c r="V33" s="51"/>
      <c r="W33" s="53">
        <f>ROUND(BD54, 2)</f>
        <v>0</v>
      </c>
      <c r="X33" s="51"/>
      <c r="Y33" s="51"/>
      <c r="Z33" s="51"/>
      <c r="AA33" s="51"/>
      <c r="AB33" s="51"/>
      <c r="AC33" s="51"/>
      <c r="AD33" s="51"/>
      <c r="AE33" s="51"/>
      <c r="AF33" s="51"/>
      <c r="AG33" s="51"/>
      <c r="AH33" s="51"/>
      <c r="AI33" s="51"/>
      <c r="AJ33" s="51"/>
      <c r="AK33" s="53">
        <v>0</v>
      </c>
      <c r="AL33" s="51"/>
      <c r="AM33" s="51"/>
      <c r="AN33" s="51"/>
      <c r="AO33" s="51"/>
      <c r="AP33" s="51"/>
      <c r="AQ33" s="51"/>
      <c r="AR33" s="54"/>
      <c r="BE33" s="3"/>
    </row>
    <row r="34" s="2" customFormat="1" ht="6.96" customHeight="1">
      <c r="A34" s="42"/>
      <c r="B34" s="43"/>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8"/>
      <c r="BE34" s="42"/>
    </row>
    <row r="35" s="2" customFormat="1" ht="25.92" customHeight="1">
      <c r="A35" s="42"/>
      <c r="B35" s="43"/>
      <c r="C35" s="56"/>
      <c r="D35" s="57" t="s">
        <v>58</v>
      </c>
      <c r="E35" s="58"/>
      <c r="F35" s="58"/>
      <c r="G35" s="58"/>
      <c r="H35" s="58"/>
      <c r="I35" s="58"/>
      <c r="J35" s="58"/>
      <c r="K35" s="58"/>
      <c r="L35" s="58"/>
      <c r="M35" s="58"/>
      <c r="N35" s="58"/>
      <c r="O35" s="58"/>
      <c r="P35" s="58"/>
      <c r="Q35" s="58"/>
      <c r="R35" s="58"/>
      <c r="S35" s="58"/>
      <c r="T35" s="59" t="s">
        <v>59</v>
      </c>
      <c r="U35" s="58"/>
      <c r="V35" s="58"/>
      <c r="W35" s="58"/>
      <c r="X35" s="60" t="s">
        <v>60</v>
      </c>
      <c r="Y35" s="58"/>
      <c r="Z35" s="58"/>
      <c r="AA35" s="58"/>
      <c r="AB35" s="58"/>
      <c r="AC35" s="58"/>
      <c r="AD35" s="58"/>
      <c r="AE35" s="58"/>
      <c r="AF35" s="58"/>
      <c r="AG35" s="58"/>
      <c r="AH35" s="58"/>
      <c r="AI35" s="58"/>
      <c r="AJ35" s="58"/>
      <c r="AK35" s="61">
        <f>SUM(AK26:AK33)</f>
        <v>0</v>
      </c>
      <c r="AL35" s="58"/>
      <c r="AM35" s="58"/>
      <c r="AN35" s="58"/>
      <c r="AO35" s="62"/>
      <c r="AP35" s="56"/>
      <c r="AQ35" s="56"/>
      <c r="AR35" s="48"/>
      <c r="BE35" s="42"/>
    </row>
    <row r="36" s="2" customFormat="1" ht="6.96" customHeight="1">
      <c r="A36" s="42"/>
      <c r="B36" s="43"/>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8"/>
      <c r="BE36" s="42"/>
    </row>
    <row r="37" s="2" customFormat="1" ht="6.96" customHeight="1">
      <c r="A37" s="42"/>
      <c r="B37" s="63"/>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48"/>
      <c r="BE37" s="42"/>
    </row>
    <row r="41" s="2" customFormat="1" ht="6.96" customHeight="1">
      <c r="A41" s="42"/>
      <c r="B41" s="65"/>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48"/>
      <c r="BE41" s="42"/>
    </row>
    <row r="42" s="2" customFormat="1" ht="24.96" customHeight="1">
      <c r="A42" s="42"/>
      <c r="B42" s="43"/>
      <c r="C42" s="26" t="s">
        <v>61</v>
      </c>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8"/>
      <c r="BE42" s="42"/>
    </row>
    <row r="43" s="2" customFormat="1" ht="6.96" customHeight="1">
      <c r="A43" s="42"/>
      <c r="B43" s="43"/>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8"/>
      <c r="BE43" s="42"/>
    </row>
    <row r="44" s="4" customFormat="1" ht="12" customHeight="1">
      <c r="A44" s="4"/>
      <c r="B44" s="67"/>
      <c r="C44" s="35" t="s">
        <v>13</v>
      </c>
      <c r="D44" s="68"/>
      <c r="E44" s="68"/>
      <c r="F44" s="68"/>
      <c r="G44" s="68"/>
      <c r="H44" s="68"/>
      <c r="I44" s="68"/>
      <c r="J44" s="68"/>
      <c r="K44" s="68"/>
      <c r="L44" s="68" t="str">
        <f>K5</f>
        <v>1471_DVD_2</v>
      </c>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9"/>
      <c r="BE44" s="4"/>
    </row>
    <row r="45" s="5" customFormat="1" ht="36.96" customHeight="1">
      <c r="A45" s="5"/>
      <c r="B45" s="70"/>
      <c r="C45" s="71" t="s">
        <v>16</v>
      </c>
      <c r="D45" s="72"/>
      <c r="E45" s="72"/>
      <c r="F45" s="72"/>
      <c r="G45" s="72"/>
      <c r="H45" s="72"/>
      <c r="I45" s="72"/>
      <c r="J45" s="72"/>
      <c r="K45" s="72"/>
      <c r="L45" s="73" t="str">
        <f>K6</f>
        <v>Víceúčelový sportovní areál UKB - Venkovní sportoviště a plochy</v>
      </c>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4"/>
      <c r="BE45" s="5"/>
    </row>
    <row r="46" s="2" customFormat="1" ht="6.96" customHeight="1">
      <c r="A46" s="42"/>
      <c r="B46" s="43"/>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8"/>
      <c r="BE46" s="42"/>
    </row>
    <row r="47" s="2" customFormat="1" ht="12" customHeight="1">
      <c r="A47" s="42"/>
      <c r="B47" s="43"/>
      <c r="C47" s="35" t="s">
        <v>22</v>
      </c>
      <c r="D47" s="44"/>
      <c r="E47" s="44"/>
      <c r="F47" s="44"/>
      <c r="G47" s="44"/>
      <c r="H47" s="44"/>
      <c r="I47" s="44"/>
      <c r="J47" s="44"/>
      <c r="K47" s="44"/>
      <c r="L47" s="75" t="str">
        <f>IF(K8="","",K8)</f>
        <v>ul. Netroufalky</v>
      </c>
      <c r="M47" s="44"/>
      <c r="N47" s="44"/>
      <c r="O47" s="44"/>
      <c r="P47" s="44"/>
      <c r="Q47" s="44"/>
      <c r="R47" s="44"/>
      <c r="S47" s="44"/>
      <c r="T47" s="44"/>
      <c r="U47" s="44"/>
      <c r="V47" s="44"/>
      <c r="W47" s="44"/>
      <c r="X47" s="44"/>
      <c r="Y47" s="44"/>
      <c r="Z47" s="44"/>
      <c r="AA47" s="44"/>
      <c r="AB47" s="44"/>
      <c r="AC47" s="44"/>
      <c r="AD47" s="44"/>
      <c r="AE47" s="44"/>
      <c r="AF47" s="44"/>
      <c r="AG47" s="44"/>
      <c r="AH47" s="44"/>
      <c r="AI47" s="35" t="s">
        <v>24</v>
      </c>
      <c r="AJ47" s="44"/>
      <c r="AK47" s="44"/>
      <c r="AL47" s="44"/>
      <c r="AM47" s="76" t="str">
        <f>IF(AN8= "","",AN8)</f>
        <v>29. 8. 2024</v>
      </c>
      <c r="AN47" s="76"/>
      <c r="AO47" s="44"/>
      <c r="AP47" s="44"/>
      <c r="AQ47" s="44"/>
      <c r="AR47" s="48"/>
      <c r="BE47" s="42"/>
    </row>
    <row r="48" s="2" customFormat="1" ht="6.96" customHeight="1">
      <c r="A48" s="42"/>
      <c r="B48" s="43"/>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8"/>
      <c r="BE48" s="42"/>
    </row>
    <row r="49" s="2" customFormat="1" ht="15.15" customHeight="1">
      <c r="A49" s="42"/>
      <c r="B49" s="43"/>
      <c r="C49" s="35" t="s">
        <v>30</v>
      </c>
      <c r="D49" s="44"/>
      <c r="E49" s="44"/>
      <c r="F49" s="44"/>
      <c r="G49" s="44"/>
      <c r="H49" s="44"/>
      <c r="I49" s="44"/>
      <c r="J49" s="44"/>
      <c r="K49" s="44"/>
      <c r="L49" s="68" t="str">
        <f>IF(E11= "","",E11)</f>
        <v>Masarykova univerzita</v>
      </c>
      <c r="M49" s="44"/>
      <c r="N49" s="44"/>
      <c r="O49" s="44"/>
      <c r="P49" s="44"/>
      <c r="Q49" s="44"/>
      <c r="R49" s="44"/>
      <c r="S49" s="44"/>
      <c r="T49" s="44"/>
      <c r="U49" s="44"/>
      <c r="V49" s="44"/>
      <c r="W49" s="44"/>
      <c r="X49" s="44"/>
      <c r="Y49" s="44"/>
      <c r="Z49" s="44"/>
      <c r="AA49" s="44"/>
      <c r="AB49" s="44"/>
      <c r="AC49" s="44"/>
      <c r="AD49" s="44"/>
      <c r="AE49" s="44"/>
      <c r="AF49" s="44"/>
      <c r="AG49" s="44"/>
      <c r="AH49" s="44"/>
      <c r="AI49" s="35" t="s">
        <v>38</v>
      </c>
      <c r="AJ49" s="44"/>
      <c r="AK49" s="44"/>
      <c r="AL49" s="44"/>
      <c r="AM49" s="77" t="str">
        <f>IF(E17="","",E17)</f>
        <v>Ateliér Velehradský s.r.o.</v>
      </c>
      <c r="AN49" s="68"/>
      <c r="AO49" s="68"/>
      <c r="AP49" s="68"/>
      <c r="AQ49" s="44"/>
      <c r="AR49" s="48"/>
      <c r="AS49" s="78" t="s">
        <v>62</v>
      </c>
      <c r="AT49" s="79"/>
      <c r="AU49" s="80"/>
      <c r="AV49" s="80"/>
      <c r="AW49" s="80"/>
      <c r="AX49" s="80"/>
      <c r="AY49" s="80"/>
      <c r="AZ49" s="80"/>
      <c r="BA49" s="80"/>
      <c r="BB49" s="80"/>
      <c r="BC49" s="80"/>
      <c r="BD49" s="81"/>
      <c r="BE49" s="42"/>
    </row>
    <row r="50" s="2" customFormat="1" ht="25.65" customHeight="1">
      <c r="A50" s="42"/>
      <c r="B50" s="43"/>
      <c r="C50" s="35" t="s">
        <v>36</v>
      </c>
      <c r="D50" s="44"/>
      <c r="E50" s="44"/>
      <c r="F50" s="44"/>
      <c r="G50" s="44"/>
      <c r="H50" s="44"/>
      <c r="I50" s="44"/>
      <c r="J50" s="44"/>
      <c r="K50" s="44"/>
      <c r="L50" s="68" t="str">
        <f>IF(E14= "Vyplň údaj","",E14)</f>
        <v/>
      </c>
      <c r="M50" s="44"/>
      <c r="N50" s="44"/>
      <c r="O50" s="44"/>
      <c r="P50" s="44"/>
      <c r="Q50" s="44"/>
      <c r="R50" s="44"/>
      <c r="S50" s="44"/>
      <c r="T50" s="44"/>
      <c r="U50" s="44"/>
      <c r="V50" s="44"/>
      <c r="W50" s="44"/>
      <c r="X50" s="44"/>
      <c r="Y50" s="44"/>
      <c r="Z50" s="44"/>
      <c r="AA50" s="44"/>
      <c r="AB50" s="44"/>
      <c r="AC50" s="44"/>
      <c r="AD50" s="44"/>
      <c r="AE50" s="44"/>
      <c r="AF50" s="44"/>
      <c r="AG50" s="44"/>
      <c r="AH50" s="44"/>
      <c r="AI50" s="35" t="s">
        <v>43</v>
      </c>
      <c r="AJ50" s="44"/>
      <c r="AK50" s="44"/>
      <c r="AL50" s="44"/>
      <c r="AM50" s="77" t="str">
        <f>IF(E20="","",E20)</f>
        <v>Ing. Vojtěch Biolek - Ateliér Velehradský s.r.o.</v>
      </c>
      <c r="AN50" s="68"/>
      <c r="AO50" s="68"/>
      <c r="AP50" s="68"/>
      <c r="AQ50" s="44"/>
      <c r="AR50" s="48"/>
      <c r="AS50" s="82"/>
      <c r="AT50" s="83"/>
      <c r="AU50" s="84"/>
      <c r="AV50" s="84"/>
      <c r="AW50" s="84"/>
      <c r="AX50" s="84"/>
      <c r="AY50" s="84"/>
      <c r="AZ50" s="84"/>
      <c r="BA50" s="84"/>
      <c r="BB50" s="84"/>
      <c r="BC50" s="84"/>
      <c r="BD50" s="85"/>
      <c r="BE50" s="42"/>
    </row>
    <row r="51" s="2" customFormat="1" ht="10.8" customHeight="1">
      <c r="A51" s="42"/>
      <c r="B51" s="43"/>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8"/>
      <c r="AS51" s="86"/>
      <c r="AT51" s="87"/>
      <c r="AU51" s="88"/>
      <c r="AV51" s="88"/>
      <c r="AW51" s="88"/>
      <c r="AX51" s="88"/>
      <c r="AY51" s="88"/>
      <c r="AZ51" s="88"/>
      <c r="BA51" s="88"/>
      <c r="BB51" s="88"/>
      <c r="BC51" s="88"/>
      <c r="BD51" s="89"/>
      <c r="BE51" s="42"/>
    </row>
    <row r="52" s="2" customFormat="1" ht="29.28" customHeight="1">
      <c r="A52" s="42"/>
      <c r="B52" s="43"/>
      <c r="C52" s="90" t="s">
        <v>63</v>
      </c>
      <c r="D52" s="91"/>
      <c r="E52" s="91"/>
      <c r="F52" s="91"/>
      <c r="G52" s="91"/>
      <c r="H52" s="92"/>
      <c r="I52" s="93" t="s">
        <v>64</v>
      </c>
      <c r="J52" s="91"/>
      <c r="K52" s="91"/>
      <c r="L52" s="91"/>
      <c r="M52" s="91"/>
      <c r="N52" s="91"/>
      <c r="O52" s="91"/>
      <c r="P52" s="91"/>
      <c r="Q52" s="91"/>
      <c r="R52" s="91"/>
      <c r="S52" s="91"/>
      <c r="T52" s="91"/>
      <c r="U52" s="91"/>
      <c r="V52" s="91"/>
      <c r="W52" s="91"/>
      <c r="X52" s="91"/>
      <c r="Y52" s="91"/>
      <c r="Z52" s="91"/>
      <c r="AA52" s="91"/>
      <c r="AB52" s="91"/>
      <c r="AC52" s="91"/>
      <c r="AD52" s="91"/>
      <c r="AE52" s="91"/>
      <c r="AF52" s="91"/>
      <c r="AG52" s="94" t="s">
        <v>65</v>
      </c>
      <c r="AH52" s="91"/>
      <c r="AI52" s="91"/>
      <c r="AJ52" s="91"/>
      <c r="AK52" s="91"/>
      <c r="AL52" s="91"/>
      <c r="AM52" s="91"/>
      <c r="AN52" s="93" t="s">
        <v>66</v>
      </c>
      <c r="AO52" s="91"/>
      <c r="AP52" s="91"/>
      <c r="AQ52" s="95" t="s">
        <v>67</v>
      </c>
      <c r="AR52" s="48"/>
      <c r="AS52" s="96" t="s">
        <v>68</v>
      </c>
      <c r="AT52" s="97" t="s">
        <v>69</v>
      </c>
      <c r="AU52" s="97" t="s">
        <v>70</v>
      </c>
      <c r="AV52" s="97" t="s">
        <v>71</v>
      </c>
      <c r="AW52" s="97" t="s">
        <v>72</v>
      </c>
      <c r="AX52" s="97" t="s">
        <v>73</v>
      </c>
      <c r="AY52" s="97" t="s">
        <v>74</v>
      </c>
      <c r="AZ52" s="97" t="s">
        <v>75</v>
      </c>
      <c r="BA52" s="97" t="s">
        <v>76</v>
      </c>
      <c r="BB52" s="97" t="s">
        <v>77</v>
      </c>
      <c r="BC52" s="97" t="s">
        <v>78</v>
      </c>
      <c r="BD52" s="98" t="s">
        <v>79</v>
      </c>
      <c r="BE52" s="42"/>
    </row>
    <row r="53" s="2" customFormat="1" ht="10.8" customHeight="1">
      <c r="A53" s="42"/>
      <c r="B53" s="43"/>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8"/>
      <c r="AS53" s="99"/>
      <c r="AT53" s="100"/>
      <c r="AU53" s="100"/>
      <c r="AV53" s="100"/>
      <c r="AW53" s="100"/>
      <c r="AX53" s="100"/>
      <c r="AY53" s="100"/>
      <c r="AZ53" s="100"/>
      <c r="BA53" s="100"/>
      <c r="BB53" s="100"/>
      <c r="BC53" s="100"/>
      <c r="BD53" s="101"/>
      <c r="BE53" s="42"/>
    </row>
    <row r="54" s="6" customFormat="1" ht="32.4" customHeight="1">
      <c r="A54" s="6"/>
      <c r="B54" s="102"/>
      <c r="C54" s="103" t="s">
        <v>80</v>
      </c>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5">
        <f>ROUND(SUM(AG55:AG66),2)</f>
        <v>0</v>
      </c>
      <c r="AH54" s="105"/>
      <c r="AI54" s="105"/>
      <c r="AJ54" s="105"/>
      <c r="AK54" s="105"/>
      <c r="AL54" s="105"/>
      <c r="AM54" s="105"/>
      <c r="AN54" s="106">
        <f>SUM(AG54,AT54)</f>
        <v>0</v>
      </c>
      <c r="AO54" s="106"/>
      <c r="AP54" s="106"/>
      <c r="AQ54" s="107" t="s">
        <v>44</v>
      </c>
      <c r="AR54" s="108"/>
      <c r="AS54" s="109">
        <f>ROUND(SUM(AS55:AS66),2)</f>
        <v>0</v>
      </c>
      <c r="AT54" s="110">
        <f>ROUND(SUM(AV54:AW54),2)</f>
        <v>0</v>
      </c>
      <c r="AU54" s="111">
        <f>ROUND(SUM(AU55:AU66),5)</f>
        <v>0</v>
      </c>
      <c r="AV54" s="110">
        <f>ROUND(AZ54*L29,2)</f>
        <v>0</v>
      </c>
      <c r="AW54" s="110">
        <f>ROUND(BA54*L30,2)</f>
        <v>0</v>
      </c>
      <c r="AX54" s="110">
        <f>ROUND(BB54*L29,2)</f>
        <v>0</v>
      </c>
      <c r="AY54" s="110">
        <f>ROUND(BC54*L30,2)</f>
        <v>0</v>
      </c>
      <c r="AZ54" s="110">
        <f>ROUND(SUM(AZ55:AZ66),2)</f>
        <v>0</v>
      </c>
      <c r="BA54" s="110">
        <f>ROUND(SUM(BA55:BA66),2)</f>
        <v>0</v>
      </c>
      <c r="BB54" s="110">
        <f>ROUND(SUM(BB55:BB66),2)</f>
        <v>0</v>
      </c>
      <c r="BC54" s="110">
        <f>ROUND(SUM(BC55:BC66),2)</f>
        <v>0</v>
      </c>
      <c r="BD54" s="112">
        <f>ROUND(SUM(BD55:BD66),2)</f>
        <v>0</v>
      </c>
      <c r="BE54" s="6"/>
      <c r="BS54" s="113" t="s">
        <v>81</v>
      </c>
      <c r="BT54" s="113" t="s">
        <v>82</v>
      </c>
      <c r="BU54" s="114" t="s">
        <v>83</v>
      </c>
      <c r="BV54" s="113" t="s">
        <v>84</v>
      </c>
      <c r="BW54" s="113" t="s">
        <v>5</v>
      </c>
      <c r="BX54" s="113" t="s">
        <v>85</v>
      </c>
      <c r="CL54" s="113" t="s">
        <v>19</v>
      </c>
    </row>
    <row r="55" s="7" customFormat="1" ht="24.75" customHeight="1">
      <c r="A55" s="115" t="s">
        <v>86</v>
      </c>
      <c r="B55" s="116"/>
      <c r="C55" s="117"/>
      <c r="D55" s="118" t="s">
        <v>87</v>
      </c>
      <c r="E55" s="118"/>
      <c r="F55" s="118"/>
      <c r="G55" s="118"/>
      <c r="H55" s="118"/>
      <c r="I55" s="119"/>
      <c r="J55" s="118" t="s">
        <v>88</v>
      </c>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20">
        <f>'SO 00-1 - Příprava území ...'!J30</f>
        <v>0</v>
      </c>
      <c r="AH55" s="119"/>
      <c r="AI55" s="119"/>
      <c r="AJ55" s="119"/>
      <c r="AK55" s="119"/>
      <c r="AL55" s="119"/>
      <c r="AM55" s="119"/>
      <c r="AN55" s="120">
        <f>SUM(AG55,AT55)</f>
        <v>0</v>
      </c>
      <c r="AO55" s="119"/>
      <c r="AP55" s="119"/>
      <c r="AQ55" s="121" t="s">
        <v>89</v>
      </c>
      <c r="AR55" s="122"/>
      <c r="AS55" s="123">
        <v>0</v>
      </c>
      <c r="AT55" s="124">
        <f>ROUND(SUM(AV55:AW55),2)</f>
        <v>0</v>
      </c>
      <c r="AU55" s="125">
        <f>'SO 00-1 - Příprava území ...'!P83</f>
        <v>0</v>
      </c>
      <c r="AV55" s="124">
        <f>'SO 00-1 - Příprava území ...'!J33</f>
        <v>0</v>
      </c>
      <c r="AW55" s="124">
        <f>'SO 00-1 - Příprava území ...'!J34</f>
        <v>0</v>
      </c>
      <c r="AX55" s="124">
        <f>'SO 00-1 - Příprava území ...'!J35</f>
        <v>0</v>
      </c>
      <c r="AY55" s="124">
        <f>'SO 00-1 - Příprava území ...'!J36</f>
        <v>0</v>
      </c>
      <c r="AZ55" s="124">
        <f>'SO 00-1 - Příprava území ...'!F33</f>
        <v>0</v>
      </c>
      <c r="BA55" s="124">
        <f>'SO 00-1 - Příprava území ...'!F34</f>
        <v>0</v>
      </c>
      <c r="BB55" s="124">
        <f>'SO 00-1 - Příprava území ...'!F35</f>
        <v>0</v>
      </c>
      <c r="BC55" s="124">
        <f>'SO 00-1 - Příprava území ...'!F36</f>
        <v>0</v>
      </c>
      <c r="BD55" s="126">
        <f>'SO 00-1 - Příprava území ...'!F37</f>
        <v>0</v>
      </c>
      <c r="BE55" s="7"/>
      <c r="BT55" s="127" t="s">
        <v>90</v>
      </c>
      <c r="BV55" s="127" t="s">
        <v>84</v>
      </c>
      <c r="BW55" s="127" t="s">
        <v>91</v>
      </c>
      <c r="BX55" s="127" t="s">
        <v>5</v>
      </c>
      <c r="CL55" s="127" t="s">
        <v>19</v>
      </c>
      <c r="CM55" s="127" t="s">
        <v>92</v>
      </c>
    </row>
    <row r="56" s="7" customFormat="1" ht="24.75" customHeight="1">
      <c r="A56" s="115" t="s">
        <v>86</v>
      </c>
      <c r="B56" s="116"/>
      <c r="C56" s="117"/>
      <c r="D56" s="118" t="s">
        <v>93</v>
      </c>
      <c r="E56" s="118"/>
      <c r="F56" s="118"/>
      <c r="G56" s="118"/>
      <c r="H56" s="118"/>
      <c r="I56" s="119"/>
      <c r="J56" s="118" t="s">
        <v>94</v>
      </c>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20">
        <f>'SO 02 - Venkovní sportovi...'!J30</f>
        <v>0</v>
      </c>
      <c r="AH56" s="119"/>
      <c r="AI56" s="119"/>
      <c r="AJ56" s="119"/>
      <c r="AK56" s="119"/>
      <c r="AL56" s="119"/>
      <c r="AM56" s="119"/>
      <c r="AN56" s="120">
        <f>SUM(AG56,AT56)</f>
        <v>0</v>
      </c>
      <c r="AO56" s="119"/>
      <c r="AP56" s="119"/>
      <c r="AQ56" s="121" t="s">
        <v>89</v>
      </c>
      <c r="AR56" s="122"/>
      <c r="AS56" s="123">
        <v>0</v>
      </c>
      <c r="AT56" s="124">
        <f>ROUND(SUM(AV56:AW56),2)</f>
        <v>0</v>
      </c>
      <c r="AU56" s="125">
        <f>'SO 02 - Venkovní sportovi...'!P90</f>
        <v>0</v>
      </c>
      <c r="AV56" s="124">
        <f>'SO 02 - Venkovní sportovi...'!J33</f>
        <v>0</v>
      </c>
      <c r="AW56" s="124">
        <f>'SO 02 - Venkovní sportovi...'!J34</f>
        <v>0</v>
      </c>
      <c r="AX56" s="124">
        <f>'SO 02 - Venkovní sportovi...'!J35</f>
        <v>0</v>
      </c>
      <c r="AY56" s="124">
        <f>'SO 02 - Venkovní sportovi...'!J36</f>
        <v>0</v>
      </c>
      <c r="AZ56" s="124">
        <f>'SO 02 - Venkovní sportovi...'!F33</f>
        <v>0</v>
      </c>
      <c r="BA56" s="124">
        <f>'SO 02 - Venkovní sportovi...'!F34</f>
        <v>0</v>
      </c>
      <c r="BB56" s="124">
        <f>'SO 02 - Venkovní sportovi...'!F35</f>
        <v>0</v>
      </c>
      <c r="BC56" s="124">
        <f>'SO 02 - Venkovní sportovi...'!F36</f>
        <v>0</v>
      </c>
      <c r="BD56" s="126">
        <f>'SO 02 - Venkovní sportovi...'!F37</f>
        <v>0</v>
      </c>
      <c r="BE56" s="7"/>
      <c r="BT56" s="127" t="s">
        <v>90</v>
      </c>
      <c r="BV56" s="127" t="s">
        <v>84</v>
      </c>
      <c r="BW56" s="127" t="s">
        <v>95</v>
      </c>
      <c r="BX56" s="127" t="s">
        <v>5</v>
      </c>
      <c r="CL56" s="127" t="s">
        <v>19</v>
      </c>
      <c r="CM56" s="127" t="s">
        <v>92</v>
      </c>
    </row>
    <row r="57" s="7" customFormat="1" ht="24.75" customHeight="1">
      <c r="A57" s="115" t="s">
        <v>86</v>
      </c>
      <c r="B57" s="116"/>
      <c r="C57" s="117"/>
      <c r="D57" s="118" t="s">
        <v>96</v>
      </c>
      <c r="E57" s="118"/>
      <c r="F57" s="118"/>
      <c r="G57" s="118"/>
      <c r="H57" s="118"/>
      <c r="I57" s="119"/>
      <c r="J57" s="118" t="s">
        <v>97</v>
      </c>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20">
        <f>'SO 03.1 - Oplocení'!J30</f>
        <v>0</v>
      </c>
      <c r="AH57" s="119"/>
      <c r="AI57" s="119"/>
      <c r="AJ57" s="119"/>
      <c r="AK57" s="119"/>
      <c r="AL57" s="119"/>
      <c r="AM57" s="119"/>
      <c r="AN57" s="120">
        <f>SUM(AG57,AT57)</f>
        <v>0</v>
      </c>
      <c r="AO57" s="119"/>
      <c r="AP57" s="119"/>
      <c r="AQ57" s="121" t="s">
        <v>89</v>
      </c>
      <c r="AR57" s="122"/>
      <c r="AS57" s="123">
        <v>0</v>
      </c>
      <c r="AT57" s="124">
        <f>ROUND(SUM(AV57:AW57),2)</f>
        <v>0</v>
      </c>
      <c r="AU57" s="125">
        <f>'SO 03.1 - Oplocení'!P85</f>
        <v>0</v>
      </c>
      <c r="AV57" s="124">
        <f>'SO 03.1 - Oplocení'!J33</f>
        <v>0</v>
      </c>
      <c r="AW57" s="124">
        <f>'SO 03.1 - Oplocení'!J34</f>
        <v>0</v>
      </c>
      <c r="AX57" s="124">
        <f>'SO 03.1 - Oplocení'!J35</f>
        <v>0</v>
      </c>
      <c r="AY57" s="124">
        <f>'SO 03.1 - Oplocení'!J36</f>
        <v>0</v>
      </c>
      <c r="AZ57" s="124">
        <f>'SO 03.1 - Oplocení'!F33</f>
        <v>0</v>
      </c>
      <c r="BA57" s="124">
        <f>'SO 03.1 - Oplocení'!F34</f>
        <v>0</v>
      </c>
      <c r="BB57" s="124">
        <f>'SO 03.1 - Oplocení'!F35</f>
        <v>0</v>
      </c>
      <c r="BC57" s="124">
        <f>'SO 03.1 - Oplocení'!F36</f>
        <v>0</v>
      </c>
      <c r="BD57" s="126">
        <f>'SO 03.1 - Oplocení'!F37</f>
        <v>0</v>
      </c>
      <c r="BE57" s="7"/>
      <c r="BT57" s="127" t="s">
        <v>90</v>
      </c>
      <c r="BV57" s="127" t="s">
        <v>84</v>
      </c>
      <c r="BW57" s="127" t="s">
        <v>98</v>
      </c>
      <c r="BX57" s="127" t="s">
        <v>5</v>
      </c>
      <c r="CL57" s="127" t="s">
        <v>19</v>
      </c>
      <c r="CM57" s="127" t="s">
        <v>92</v>
      </c>
    </row>
    <row r="58" s="7" customFormat="1" ht="24.75" customHeight="1">
      <c r="A58" s="115" t="s">
        <v>86</v>
      </c>
      <c r="B58" s="116"/>
      <c r="C58" s="117"/>
      <c r="D58" s="118" t="s">
        <v>99</v>
      </c>
      <c r="E58" s="118"/>
      <c r="F58" s="118"/>
      <c r="G58" s="118"/>
      <c r="H58" s="118"/>
      <c r="I58" s="119"/>
      <c r="J58" s="118" t="s">
        <v>100</v>
      </c>
      <c r="K58" s="118"/>
      <c r="L58" s="118"/>
      <c r="M58" s="118"/>
      <c r="N58" s="118"/>
      <c r="O58" s="118"/>
      <c r="P58" s="118"/>
      <c r="Q58" s="118"/>
      <c r="R58" s="118"/>
      <c r="S58" s="118"/>
      <c r="T58" s="118"/>
      <c r="U58" s="118"/>
      <c r="V58" s="118"/>
      <c r="W58" s="118"/>
      <c r="X58" s="118"/>
      <c r="Y58" s="118"/>
      <c r="Z58" s="118"/>
      <c r="AA58" s="118"/>
      <c r="AB58" s="118"/>
      <c r="AC58" s="118"/>
      <c r="AD58" s="118"/>
      <c r="AE58" s="118"/>
      <c r="AF58" s="118"/>
      <c r="AG58" s="120">
        <f>'SO 03.2 - Přístřešek'!J30</f>
        <v>0</v>
      </c>
      <c r="AH58" s="119"/>
      <c r="AI58" s="119"/>
      <c r="AJ58" s="119"/>
      <c r="AK58" s="119"/>
      <c r="AL58" s="119"/>
      <c r="AM58" s="119"/>
      <c r="AN58" s="120">
        <f>SUM(AG58,AT58)</f>
        <v>0</v>
      </c>
      <c r="AO58" s="119"/>
      <c r="AP58" s="119"/>
      <c r="AQ58" s="121" t="s">
        <v>89</v>
      </c>
      <c r="AR58" s="122"/>
      <c r="AS58" s="123">
        <v>0</v>
      </c>
      <c r="AT58" s="124">
        <f>ROUND(SUM(AV58:AW58),2)</f>
        <v>0</v>
      </c>
      <c r="AU58" s="125">
        <f>'SO 03.2 - Přístřešek'!P87</f>
        <v>0</v>
      </c>
      <c r="AV58" s="124">
        <f>'SO 03.2 - Přístřešek'!J33</f>
        <v>0</v>
      </c>
      <c r="AW58" s="124">
        <f>'SO 03.2 - Přístřešek'!J34</f>
        <v>0</v>
      </c>
      <c r="AX58" s="124">
        <f>'SO 03.2 - Přístřešek'!J35</f>
        <v>0</v>
      </c>
      <c r="AY58" s="124">
        <f>'SO 03.2 - Přístřešek'!J36</f>
        <v>0</v>
      </c>
      <c r="AZ58" s="124">
        <f>'SO 03.2 - Přístřešek'!F33</f>
        <v>0</v>
      </c>
      <c r="BA58" s="124">
        <f>'SO 03.2 - Přístřešek'!F34</f>
        <v>0</v>
      </c>
      <c r="BB58" s="124">
        <f>'SO 03.2 - Přístřešek'!F35</f>
        <v>0</v>
      </c>
      <c r="BC58" s="124">
        <f>'SO 03.2 - Přístřešek'!F36</f>
        <v>0</v>
      </c>
      <c r="BD58" s="126">
        <f>'SO 03.2 - Přístřešek'!F37</f>
        <v>0</v>
      </c>
      <c r="BE58" s="7"/>
      <c r="BT58" s="127" t="s">
        <v>90</v>
      </c>
      <c r="BV58" s="127" t="s">
        <v>84</v>
      </c>
      <c r="BW58" s="127" t="s">
        <v>101</v>
      </c>
      <c r="BX58" s="127" t="s">
        <v>5</v>
      </c>
      <c r="CL58" s="127" t="s">
        <v>19</v>
      </c>
      <c r="CM58" s="127" t="s">
        <v>92</v>
      </c>
    </row>
    <row r="59" s="7" customFormat="1" ht="24.75" customHeight="1">
      <c r="A59" s="115" t="s">
        <v>86</v>
      </c>
      <c r="B59" s="116"/>
      <c r="C59" s="117"/>
      <c r="D59" s="118" t="s">
        <v>102</v>
      </c>
      <c r="E59" s="118"/>
      <c r="F59" s="118"/>
      <c r="G59" s="118"/>
      <c r="H59" s="118"/>
      <c r="I59" s="119"/>
      <c r="J59" s="118" t="s">
        <v>103</v>
      </c>
      <c r="K59" s="118"/>
      <c r="L59" s="118"/>
      <c r="M59" s="118"/>
      <c r="N59" s="118"/>
      <c r="O59" s="118"/>
      <c r="P59" s="118"/>
      <c r="Q59" s="118"/>
      <c r="R59" s="118"/>
      <c r="S59" s="118"/>
      <c r="T59" s="118"/>
      <c r="U59" s="118"/>
      <c r="V59" s="118"/>
      <c r="W59" s="118"/>
      <c r="X59" s="118"/>
      <c r="Y59" s="118"/>
      <c r="Z59" s="118"/>
      <c r="AA59" s="118"/>
      <c r="AB59" s="118"/>
      <c r="AC59" s="118"/>
      <c r="AD59" s="118"/>
      <c r="AE59" s="118"/>
      <c r="AF59" s="118"/>
      <c r="AG59" s="120">
        <f>'SO 03.3 - Mobiliář'!J30</f>
        <v>0</v>
      </c>
      <c r="AH59" s="119"/>
      <c r="AI59" s="119"/>
      <c r="AJ59" s="119"/>
      <c r="AK59" s="119"/>
      <c r="AL59" s="119"/>
      <c r="AM59" s="119"/>
      <c r="AN59" s="120">
        <f>SUM(AG59,AT59)</f>
        <v>0</v>
      </c>
      <c r="AO59" s="119"/>
      <c r="AP59" s="119"/>
      <c r="AQ59" s="121" t="s">
        <v>89</v>
      </c>
      <c r="AR59" s="122"/>
      <c r="AS59" s="123">
        <v>0</v>
      </c>
      <c r="AT59" s="124">
        <f>ROUND(SUM(AV59:AW59),2)</f>
        <v>0</v>
      </c>
      <c r="AU59" s="125">
        <f>'SO 03.3 - Mobiliář'!P85</f>
        <v>0</v>
      </c>
      <c r="AV59" s="124">
        <f>'SO 03.3 - Mobiliář'!J33</f>
        <v>0</v>
      </c>
      <c r="AW59" s="124">
        <f>'SO 03.3 - Mobiliář'!J34</f>
        <v>0</v>
      </c>
      <c r="AX59" s="124">
        <f>'SO 03.3 - Mobiliář'!J35</f>
        <v>0</v>
      </c>
      <c r="AY59" s="124">
        <f>'SO 03.3 - Mobiliář'!J36</f>
        <v>0</v>
      </c>
      <c r="AZ59" s="124">
        <f>'SO 03.3 - Mobiliář'!F33</f>
        <v>0</v>
      </c>
      <c r="BA59" s="124">
        <f>'SO 03.3 - Mobiliář'!F34</f>
        <v>0</v>
      </c>
      <c r="BB59" s="124">
        <f>'SO 03.3 - Mobiliář'!F35</f>
        <v>0</v>
      </c>
      <c r="BC59" s="124">
        <f>'SO 03.3 - Mobiliář'!F36</f>
        <v>0</v>
      </c>
      <c r="BD59" s="126">
        <f>'SO 03.3 - Mobiliář'!F37</f>
        <v>0</v>
      </c>
      <c r="BE59" s="7"/>
      <c r="BT59" s="127" t="s">
        <v>90</v>
      </c>
      <c r="BV59" s="127" t="s">
        <v>84</v>
      </c>
      <c r="BW59" s="127" t="s">
        <v>104</v>
      </c>
      <c r="BX59" s="127" t="s">
        <v>5</v>
      </c>
      <c r="CL59" s="127" t="s">
        <v>19</v>
      </c>
      <c r="CM59" s="127" t="s">
        <v>92</v>
      </c>
    </row>
    <row r="60" s="7" customFormat="1" ht="24.75" customHeight="1">
      <c r="A60" s="115" t="s">
        <v>86</v>
      </c>
      <c r="B60" s="116"/>
      <c r="C60" s="117"/>
      <c r="D60" s="118" t="s">
        <v>105</v>
      </c>
      <c r="E60" s="118"/>
      <c r="F60" s="118"/>
      <c r="G60" s="118"/>
      <c r="H60" s="118"/>
      <c r="I60" s="119"/>
      <c r="J60" s="118" t="s">
        <v>106</v>
      </c>
      <c r="K60" s="118"/>
      <c r="L60" s="118"/>
      <c r="M60" s="118"/>
      <c r="N60" s="118"/>
      <c r="O60" s="118"/>
      <c r="P60" s="118"/>
      <c r="Q60" s="118"/>
      <c r="R60" s="118"/>
      <c r="S60" s="118"/>
      <c r="T60" s="118"/>
      <c r="U60" s="118"/>
      <c r="V60" s="118"/>
      <c r="W60" s="118"/>
      <c r="X60" s="118"/>
      <c r="Y60" s="118"/>
      <c r="Z60" s="118"/>
      <c r="AA60" s="118"/>
      <c r="AB60" s="118"/>
      <c r="AC60" s="118"/>
      <c r="AD60" s="118"/>
      <c r="AE60" s="118"/>
      <c r="AF60" s="118"/>
      <c r="AG60" s="120">
        <f>'SO 03.4 - Přemostění kana...'!J30</f>
        <v>0</v>
      </c>
      <c r="AH60" s="119"/>
      <c r="AI60" s="119"/>
      <c r="AJ60" s="119"/>
      <c r="AK60" s="119"/>
      <c r="AL60" s="119"/>
      <c r="AM60" s="119"/>
      <c r="AN60" s="120">
        <f>SUM(AG60,AT60)</f>
        <v>0</v>
      </c>
      <c r="AO60" s="119"/>
      <c r="AP60" s="119"/>
      <c r="AQ60" s="121" t="s">
        <v>89</v>
      </c>
      <c r="AR60" s="122"/>
      <c r="AS60" s="123">
        <v>0</v>
      </c>
      <c r="AT60" s="124">
        <f>ROUND(SUM(AV60:AW60),2)</f>
        <v>0</v>
      </c>
      <c r="AU60" s="125">
        <f>'SO 03.4 - Přemostění kana...'!P84</f>
        <v>0</v>
      </c>
      <c r="AV60" s="124">
        <f>'SO 03.4 - Přemostění kana...'!J33</f>
        <v>0</v>
      </c>
      <c r="AW60" s="124">
        <f>'SO 03.4 - Přemostění kana...'!J34</f>
        <v>0</v>
      </c>
      <c r="AX60" s="124">
        <f>'SO 03.4 - Přemostění kana...'!J35</f>
        <v>0</v>
      </c>
      <c r="AY60" s="124">
        <f>'SO 03.4 - Přemostění kana...'!J36</f>
        <v>0</v>
      </c>
      <c r="AZ60" s="124">
        <f>'SO 03.4 - Přemostění kana...'!F33</f>
        <v>0</v>
      </c>
      <c r="BA60" s="124">
        <f>'SO 03.4 - Přemostění kana...'!F34</f>
        <v>0</v>
      </c>
      <c r="BB60" s="124">
        <f>'SO 03.4 - Přemostění kana...'!F35</f>
        <v>0</v>
      </c>
      <c r="BC60" s="124">
        <f>'SO 03.4 - Přemostění kana...'!F36</f>
        <v>0</v>
      </c>
      <c r="BD60" s="126">
        <f>'SO 03.4 - Přemostění kana...'!F37</f>
        <v>0</v>
      </c>
      <c r="BE60" s="7"/>
      <c r="BT60" s="127" t="s">
        <v>90</v>
      </c>
      <c r="BV60" s="127" t="s">
        <v>84</v>
      </c>
      <c r="BW60" s="127" t="s">
        <v>107</v>
      </c>
      <c r="BX60" s="127" t="s">
        <v>5</v>
      </c>
      <c r="CL60" s="127" t="s">
        <v>19</v>
      </c>
      <c r="CM60" s="127" t="s">
        <v>92</v>
      </c>
    </row>
    <row r="61" s="7" customFormat="1" ht="16.5" customHeight="1">
      <c r="A61" s="115" t="s">
        <v>86</v>
      </c>
      <c r="B61" s="116"/>
      <c r="C61" s="117"/>
      <c r="D61" s="118" t="s">
        <v>108</v>
      </c>
      <c r="E61" s="118"/>
      <c r="F61" s="118"/>
      <c r="G61" s="118"/>
      <c r="H61" s="118"/>
      <c r="I61" s="119"/>
      <c r="J61" s="118" t="s">
        <v>109</v>
      </c>
      <c r="K61" s="118"/>
      <c r="L61" s="118"/>
      <c r="M61" s="118"/>
      <c r="N61" s="118"/>
      <c r="O61" s="118"/>
      <c r="P61" s="118"/>
      <c r="Q61" s="118"/>
      <c r="R61" s="118"/>
      <c r="S61" s="118"/>
      <c r="T61" s="118"/>
      <c r="U61" s="118"/>
      <c r="V61" s="118"/>
      <c r="W61" s="118"/>
      <c r="X61" s="118"/>
      <c r="Y61" s="118"/>
      <c r="Z61" s="118"/>
      <c r="AA61" s="118"/>
      <c r="AB61" s="118"/>
      <c r="AC61" s="118"/>
      <c r="AD61" s="118"/>
      <c r="AE61" s="118"/>
      <c r="AF61" s="118"/>
      <c r="AG61" s="120">
        <f>'SO 04 - Jižní a západní o...'!J30</f>
        <v>0</v>
      </c>
      <c r="AH61" s="119"/>
      <c r="AI61" s="119"/>
      <c r="AJ61" s="119"/>
      <c r="AK61" s="119"/>
      <c r="AL61" s="119"/>
      <c r="AM61" s="119"/>
      <c r="AN61" s="120">
        <f>SUM(AG61,AT61)</f>
        <v>0</v>
      </c>
      <c r="AO61" s="119"/>
      <c r="AP61" s="119"/>
      <c r="AQ61" s="121" t="s">
        <v>89</v>
      </c>
      <c r="AR61" s="122"/>
      <c r="AS61" s="123">
        <v>0</v>
      </c>
      <c r="AT61" s="124">
        <f>ROUND(SUM(AV61:AW61),2)</f>
        <v>0</v>
      </c>
      <c r="AU61" s="125">
        <f>'SO 04 - Jižní a západní o...'!P85</f>
        <v>0</v>
      </c>
      <c r="AV61" s="124">
        <f>'SO 04 - Jižní a západní o...'!J33</f>
        <v>0</v>
      </c>
      <c r="AW61" s="124">
        <f>'SO 04 - Jižní a západní o...'!J34</f>
        <v>0</v>
      </c>
      <c r="AX61" s="124">
        <f>'SO 04 - Jižní a západní o...'!J35</f>
        <v>0</v>
      </c>
      <c r="AY61" s="124">
        <f>'SO 04 - Jižní a západní o...'!J36</f>
        <v>0</v>
      </c>
      <c r="AZ61" s="124">
        <f>'SO 04 - Jižní a západní o...'!F33</f>
        <v>0</v>
      </c>
      <c r="BA61" s="124">
        <f>'SO 04 - Jižní a západní o...'!F34</f>
        <v>0</v>
      </c>
      <c r="BB61" s="124">
        <f>'SO 04 - Jižní a západní o...'!F35</f>
        <v>0</v>
      </c>
      <c r="BC61" s="124">
        <f>'SO 04 - Jižní a západní o...'!F36</f>
        <v>0</v>
      </c>
      <c r="BD61" s="126">
        <f>'SO 04 - Jižní a západní o...'!F37</f>
        <v>0</v>
      </c>
      <c r="BE61" s="7"/>
      <c r="BT61" s="127" t="s">
        <v>90</v>
      </c>
      <c r="BV61" s="127" t="s">
        <v>84</v>
      </c>
      <c r="BW61" s="127" t="s">
        <v>110</v>
      </c>
      <c r="BX61" s="127" t="s">
        <v>5</v>
      </c>
      <c r="CL61" s="127" t="s">
        <v>19</v>
      </c>
      <c r="CM61" s="127" t="s">
        <v>92</v>
      </c>
    </row>
    <row r="62" s="7" customFormat="1" ht="24.75" customHeight="1">
      <c r="A62" s="115" t="s">
        <v>86</v>
      </c>
      <c r="B62" s="116"/>
      <c r="C62" s="117"/>
      <c r="D62" s="118" t="s">
        <v>111</v>
      </c>
      <c r="E62" s="118"/>
      <c r="F62" s="118"/>
      <c r="G62" s="118"/>
      <c r="H62" s="118"/>
      <c r="I62" s="119"/>
      <c r="J62" s="118" t="s">
        <v>112</v>
      </c>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20">
        <f>'SO 05.1 - Zpevněné plochy'!J30</f>
        <v>0</v>
      </c>
      <c r="AH62" s="119"/>
      <c r="AI62" s="119"/>
      <c r="AJ62" s="119"/>
      <c r="AK62" s="119"/>
      <c r="AL62" s="119"/>
      <c r="AM62" s="119"/>
      <c r="AN62" s="120">
        <f>SUM(AG62,AT62)</f>
        <v>0</v>
      </c>
      <c r="AO62" s="119"/>
      <c r="AP62" s="119"/>
      <c r="AQ62" s="121" t="s">
        <v>89</v>
      </c>
      <c r="AR62" s="122"/>
      <c r="AS62" s="123">
        <v>0</v>
      </c>
      <c r="AT62" s="124">
        <f>ROUND(SUM(AV62:AW62),2)</f>
        <v>0</v>
      </c>
      <c r="AU62" s="125">
        <f>'SO 05.1 - Zpevněné plochy'!P88</f>
        <v>0</v>
      </c>
      <c r="AV62" s="124">
        <f>'SO 05.1 - Zpevněné plochy'!J33</f>
        <v>0</v>
      </c>
      <c r="AW62" s="124">
        <f>'SO 05.1 - Zpevněné plochy'!J34</f>
        <v>0</v>
      </c>
      <c r="AX62" s="124">
        <f>'SO 05.1 - Zpevněné plochy'!J35</f>
        <v>0</v>
      </c>
      <c r="AY62" s="124">
        <f>'SO 05.1 - Zpevněné plochy'!J36</f>
        <v>0</v>
      </c>
      <c r="AZ62" s="124">
        <f>'SO 05.1 - Zpevněné plochy'!F33</f>
        <v>0</v>
      </c>
      <c r="BA62" s="124">
        <f>'SO 05.1 - Zpevněné plochy'!F34</f>
        <v>0</v>
      </c>
      <c r="BB62" s="124">
        <f>'SO 05.1 - Zpevněné plochy'!F35</f>
        <v>0</v>
      </c>
      <c r="BC62" s="124">
        <f>'SO 05.1 - Zpevněné plochy'!F36</f>
        <v>0</v>
      </c>
      <c r="BD62" s="126">
        <f>'SO 05.1 - Zpevněné plochy'!F37</f>
        <v>0</v>
      </c>
      <c r="BE62" s="7"/>
      <c r="BT62" s="127" t="s">
        <v>90</v>
      </c>
      <c r="BV62" s="127" t="s">
        <v>84</v>
      </c>
      <c r="BW62" s="127" t="s">
        <v>113</v>
      </c>
      <c r="BX62" s="127" t="s">
        <v>5</v>
      </c>
      <c r="CL62" s="127" t="s">
        <v>19</v>
      </c>
      <c r="CM62" s="127" t="s">
        <v>92</v>
      </c>
    </row>
    <row r="63" s="7" customFormat="1" ht="24.75" customHeight="1">
      <c r="A63" s="115" t="s">
        <v>86</v>
      </c>
      <c r="B63" s="116"/>
      <c r="C63" s="117"/>
      <c r="D63" s="118" t="s">
        <v>114</v>
      </c>
      <c r="E63" s="118"/>
      <c r="F63" s="118"/>
      <c r="G63" s="118"/>
      <c r="H63" s="118"/>
      <c r="I63" s="119"/>
      <c r="J63" s="118" t="s">
        <v>115</v>
      </c>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20">
        <f>'SO 05.2 - Sadové úpravy'!J30</f>
        <v>0</v>
      </c>
      <c r="AH63" s="119"/>
      <c r="AI63" s="119"/>
      <c r="AJ63" s="119"/>
      <c r="AK63" s="119"/>
      <c r="AL63" s="119"/>
      <c r="AM63" s="119"/>
      <c r="AN63" s="120">
        <f>SUM(AG63,AT63)</f>
        <v>0</v>
      </c>
      <c r="AO63" s="119"/>
      <c r="AP63" s="119"/>
      <c r="AQ63" s="121" t="s">
        <v>89</v>
      </c>
      <c r="AR63" s="122"/>
      <c r="AS63" s="123">
        <v>0</v>
      </c>
      <c r="AT63" s="124">
        <f>ROUND(SUM(AV63:AW63),2)</f>
        <v>0</v>
      </c>
      <c r="AU63" s="125">
        <f>'SO 05.2 - Sadové úpravy'!P84</f>
        <v>0</v>
      </c>
      <c r="AV63" s="124">
        <f>'SO 05.2 - Sadové úpravy'!J33</f>
        <v>0</v>
      </c>
      <c r="AW63" s="124">
        <f>'SO 05.2 - Sadové úpravy'!J34</f>
        <v>0</v>
      </c>
      <c r="AX63" s="124">
        <f>'SO 05.2 - Sadové úpravy'!J35</f>
        <v>0</v>
      </c>
      <c r="AY63" s="124">
        <f>'SO 05.2 - Sadové úpravy'!J36</f>
        <v>0</v>
      </c>
      <c r="AZ63" s="124">
        <f>'SO 05.2 - Sadové úpravy'!F33</f>
        <v>0</v>
      </c>
      <c r="BA63" s="124">
        <f>'SO 05.2 - Sadové úpravy'!F34</f>
        <v>0</v>
      </c>
      <c r="BB63" s="124">
        <f>'SO 05.2 - Sadové úpravy'!F35</f>
        <v>0</v>
      </c>
      <c r="BC63" s="124">
        <f>'SO 05.2 - Sadové úpravy'!F36</f>
        <v>0</v>
      </c>
      <c r="BD63" s="126">
        <f>'SO 05.2 - Sadové úpravy'!F37</f>
        <v>0</v>
      </c>
      <c r="BE63" s="7"/>
      <c r="BT63" s="127" t="s">
        <v>90</v>
      </c>
      <c r="BV63" s="127" t="s">
        <v>84</v>
      </c>
      <c r="BW63" s="127" t="s">
        <v>116</v>
      </c>
      <c r="BX63" s="127" t="s">
        <v>5</v>
      </c>
      <c r="CL63" s="127" t="s">
        <v>44</v>
      </c>
      <c r="CM63" s="127" t="s">
        <v>92</v>
      </c>
    </row>
    <row r="64" s="7" customFormat="1" ht="16.5" customHeight="1">
      <c r="A64" s="115" t="s">
        <v>86</v>
      </c>
      <c r="B64" s="116"/>
      <c r="C64" s="117"/>
      <c r="D64" s="118" t="s">
        <v>117</v>
      </c>
      <c r="E64" s="118"/>
      <c r="F64" s="118"/>
      <c r="G64" s="118"/>
      <c r="H64" s="118"/>
      <c r="I64" s="119"/>
      <c r="J64" s="118" t="s">
        <v>118</v>
      </c>
      <c r="K64" s="118"/>
      <c r="L64" s="118"/>
      <c r="M64" s="118"/>
      <c r="N64" s="118"/>
      <c r="O64" s="118"/>
      <c r="P64" s="118"/>
      <c r="Q64" s="118"/>
      <c r="R64" s="118"/>
      <c r="S64" s="118"/>
      <c r="T64" s="118"/>
      <c r="U64" s="118"/>
      <c r="V64" s="118"/>
      <c r="W64" s="118"/>
      <c r="X64" s="118"/>
      <c r="Y64" s="118"/>
      <c r="Z64" s="118"/>
      <c r="AA64" s="118"/>
      <c r="AB64" s="118"/>
      <c r="AC64" s="118"/>
      <c r="AD64" s="118"/>
      <c r="AE64" s="118"/>
      <c r="AF64" s="118"/>
      <c r="AG64" s="120">
        <f>'IO12 - Areálové rozvody NN'!J30</f>
        <v>0</v>
      </c>
      <c r="AH64" s="119"/>
      <c r="AI64" s="119"/>
      <c r="AJ64" s="119"/>
      <c r="AK64" s="119"/>
      <c r="AL64" s="119"/>
      <c r="AM64" s="119"/>
      <c r="AN64" s="120">
        <f>SUM(AG64,AT64)</f>
        <v>0</v>
      </c>
      <c r="AO64" s="119"/>
      <c r="AP64" s="119"/>
      <c r="AQ64" s="121" t="s">
        <v>89</v>
      </c>
      <c r="AR64" s="122"/>
      <c r="AS64" s="123">
        <v>0</v>
      </c>
      <c r="AT64" s="124">
        <f>ROUND(SUM(AV64:AW64),2)</f>
        <v>0</v>
      </c>
      <c r="AU64" s="125">
        <f>'IO12 - Areálové rozvody NN'!P93</f>
        <v>0</v>
      </c>
      <c r="AV64" s="124">
        <f>'IO12 - Areálové rozvody NN'!J33</f>
        <v>0</v>
      </c>
      <c r="AW64" s="124">
        <f>'IO12 - Areálové rozvody NN'!J34</f>
        <v>0</v>
      </c>
      <c r="AX64" s="124">
        <f>'IO12 - Areálové rozvody NN'!J35</f>
        <v>0</v>
      </c>
      <c r="AY64" s="124">
        <f>'IO12 - Areálové rozvody NN'!J36</f>
        <v>0</v>
      </c>
      <c r="AZ64" s="124">
        <f>'IO12 - Areálové rozvody NN'!F33</f>
        <v>0</v>
      </c>
      <c r="BA64" s="124">
        <f>'IO12 - Areálové rozvody NN'!F34</f>
        <v>0</v>
      </c>
      <c r="BB64" s="124">
        <f>'IO12 - Areálové rozvody NN'!F35</f>
        <v>0</v>
      </c>
      <c r="BC64" s="124">
        <f>'IO12 - Areálové rozvody NN'!F36</f>
        <v>0</v>
      </c>
      <c r="BD64" s="126">
        <f>'IO12 - Areálové rozvody NN'!F37</f>
        <v>0</v>
      </c>
      <c r="BE64" s="7"/>
      <c r="BT64" s="127" t="s">
        <v>90</v>
      </c>
      <c r="BV64" s="127" t="s">
        <v>84</v>
      </c>
      <c r="BW64" s="127" t="s">
        <v>119</v>
      </c>
      <c r="BX64" s="127" t="s">
        <v>5</v>
      </c>
      <c r="CL64" s="127" t="s">
        <v>44</v>
      </c>
      <c r="CM64" s="127" t="s">
        <v>92</v>
      </c>
    </row>
    <row r="65" s="7" customFormat="1" ht="16.5" customHeight="1">
      <c r="A65" s="115" t="s">
        <v>86</v>
      </c>
      <c r="B65" s="116"/>
      <c r="C65" s="117"/>
      <c r="D65" s="118" t="s">
        <v>120</v>
      </c>
      <c r="E65" s="118"/>
      <c r="F65" s="118"/>
      <c r="G65" s="118"/>
      <c r="H65" s="118"/>
      <c r="I65" s="119"/>
      <c r="J65" s="118" t="s">
        <v>121</v>
      </c>
      <c r="K65" s="118"/>
      <c r="L65" s="118"/>
      <c r="M65" s="118"/>
      <c r="N65" s="118"/>
      <c r="O65" s="118"/>
      <c r="P65" s="118"/>
      <c r="Q65" s="118"/>
      <c r="R65" s="118"/>
      <c r="S65" s="118"/>
      <c r="T65" s="118"/>
      <c r="U65" s="118"/>
      <c r="V65" s="118"/>
      <c r="W65" s="118"/>
      <c r="X65" s="118"/>
      <c r="Y65" s="118"/>
      <c r="Z65" s="118"/>
      <c r="AA65" s="118"/>
      <c r="AB65" s="118"/>
      <c r="AC65" s="118"/>
      <c r="AD65" s="118"/>
      <c r="AE65" s="118"/>
      <c r="AF65" s="118"/>
      <c r="AG65" s="120">
        <f>'IO13 - Areálové osvětlení'!J30</f>
        <v>0</v>
      </c>
      <c r="AH65" s="119"/>
      <c r="AI65" s="119"/>
      <c r="AJ65" s="119"/>
      <c r="AK65" s="119"/>
      <c r="AL65" s="119"/>
      <c r="AM65" s="119"/>
      <c r="AN65" s="120">
        <f>SUM(AG65,AT65)</f>
        <v>0</v>
      </c>
      <c r="AO65" s="119"/>
      <c r="AP65" s="119"/>
      <c r="AQ65" s="121" t="s">
        <v>89</v>
      </c>
      <c r="AR65" s="122"/>
      <c r="AS65" s="123">
        <v>0</v>
      </c>
      <c r="AT65" s="124">
        <f>ROUND(SUM(AV65:AW65),2)</f>
        <v>0</v>
      </c>
      <c r="AU65" s="125">
        <f>'IO13 - Areálové osvětlení'!P94</f>
        <v>0</v>
      </c>
      <c r="AV65" s="124">
        <f>'IO13 - Areálové osvětlení'!J33</f>
        <v>0</v>
      </c>
      <c r="AW65" s="124">
        <f>'IO13 - Areálové osvětlení'!J34</f>
        <v>0</v>
      </c>
      <c r="AX65" s="124">
        <f>'IO13 - Areálové osvětlení'!J35</f>
        <v>0</v>
      </c>
      <c r="AY65" s="124">
        <f>'IO13 - Areálové osvětlení'!J36</f>
        <v>0</v>
      </c>
      <c r="AZ65" s="124">
        <f>'IO13 - Areálové osvětlení'!F33</f>
        <v>0</v>
      </c>
      <c r="BA65" s="124">
        <f>'IO13 - Areálové osvětlení'!F34</f>
        <v>0</v>
      </c>
      <c r="BB65" s="124">
        <f>'IO13 - Areálové osvětlení'!F35</f>
        <v>0</v>
      </c>
      <c r="BC65" s="124">
        <f>'IO13 - Areálové osvětlení'!F36</f>
        <v>0</v>
      </c>
      <c r="BD65" s="126">
        <f>'IO13 - Areálové osvětlení'!F37</f>
        <v>0</v>
      </c>
      <c r="BE65" s="7"/>
      <c r="BT65" s="127" t="s">
        <v>90</v>
      </c>
      <c r="BV65" s="127" t="s">
        <v>84</v>
      </c>
      <c r="BW65" s="127" t="s">
        <v>122</v>
      </c>
      <c r="BX65" s="127" t="s">
        <v>5</v>
      </c>
      <c r="CL65" s="127" t="s">
        <v>44</v>
      </c>
      <c r="CM65" s="127" t="s">
        <v>92</v>
      </c>
    </row>
    <row r="66" s="7" customFormat="1" ht="16.5" customHeight="1">
      <c r="A66" s="115" t="s">
        <v>86</v>
      </c>
      <c r="B66" s="116"/>
      <c r="C66" s="117"/>
      <c r="D66" s="118" t="s">
        <v>123</v>
      </c>
      <c r="E66" s="118"/>
      <c r="F66" s="118"/>
      <c r="G66" s="118"/>
      <c r="H66" s="118"/>
      <c r="I66" s="119"/>
      <c r="J66" s="118" t="s">
        <v>124</v>
      </c>
      <c r="K66" s="118"/>
      <c r="L66" s="118"/>
      <c r="M66" s="118"/>
      <c r="N66" s="118"/>
      <c r="O66" s="118"/>
      <c r="P66" s="118"/>
      <c r="Q66" s="118"/>
      <c r="R66" s="118"/>
      <c r="S66" s="118"/>
      <c r="T66" s="118"/>
      <c r="U66" s="118"/>
      <c r="V66" s="118"/>
      <c r="W66" s="118"/>
      <c r="X66" s="118"/>
      <c r="Y66" s="118"/>
      <c r="Z66" s="118"/>
      <c r="AA66" s="118"/>
      <c r="AB66" s="118"/>
      <c r="AC66" s="118"/>
      <c r="AD66" s="118"/>
      <c r="AE66" s="118"/>
      <c r="AF66" s="118"/>
      <c r="AG66" s="120">
        <f>'VRN - Vedlejší rozpočtové...'!J30</f>
        <v>0</v>
      </c>
      <c r="AH66" s="119"/>
      <c r="AI66" s="119"/>
      <c r="AJ66" s="119"/>
      <c r="AK66" s="119"/>
      <c r="AL66" s="119"/>
      <c r="AM66" s="119"/>
      <c r="AN66" s="120">
        <f>SUM(AG66,AT66)</f>
        <v>0</v>
      </c>
      <c r="AO66" s="119"/>
      <c r="AP66" s="119"/>
      <c r="AQ66" s="121" t="s">
        <v>89</v>
      </c>
      <c r="AR66" s="122"/>
      <c r="AS66" s="128">
        <v>0</v>
      </c>
      <c r="AT66" s="129">
        <f>ROUND(SUM(AV66:AW66),2)</f>
        <v>0</v>
      </c>
      <c r="AU66" s="130">
        <f>'VRN - Vedlejší rozpočtové...'!P81</f>
        <v>0</v>
      </c>
      <c r="AV66" s="129">
        <f>'VRN - Vedlejší rozpočtové...'!J33</f>
        <v>0</v>
      </c>
      <c r="AW66" s="129">
        <f>'VRN - Vedlejší rozpočtové...'!J34</f>
        <v>0</v>
      </c>
      <c r="AX66" s="129">
        <f>'VRN - Vedlejší rozpočtové...'!J35</f>
        <v>0</v>
      </c>
      <c r="AY66" s="129">
        <f>'VRN - Vedlejší rozpočtové...'!J36</f>
        <v>0</v>
      </c>
      <c r="AZ66" s="129">
        <f>'VRN - Vedlejší rozpočtové...'!F33</f>
        <v>0</v>
      </c>
      <c r="BA66" s="129">
        <f>'VRN - Vedlejší rozpočtové...'!F34</f>
        <v>0</v>
      </c>
      <c r="BB66" s="129">
        <f>'VRN - Vedlejší rozpočtové...'!F35</f>
        <v>0</v>
      </c>
      <c r="BC66" s="129">
        <f>'VRN - Vedlejší rozpočtové...'!F36</f>
        <v>0</v>
      </c>
      <c r="BD66" s="131">
        <f>'VRN - Vedlejší rozpočtové...'!F37</f>
        <v>0</v>
      </c>
      <c r="BE66" s="7"/>
      <c r="BT66" s="127" t="s">
        <v>90</v>
      </c>
      <c r="BV66" s="127" t="s">
        <v>84</v>
      </c>
      <c r="BW66" s="127" t="s">
        <v>125</v>
      </c>
      <c r="BX66" s="127" t="s">
        <v>5</v>
      </c>
      <c r="CL66" s="127" t="s">
        <v>44</v>
      </c>
      <c r="CM66" s="127" t="s">
        <v>92</v>
      </c>
    </row>
    <row r="67" s="2" customFormat="1" ht="30" customHeight="1">
      <c r="A67" s="42"/>
      <c r="B67" s="43"/>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8"/>
      <c r="AS67" s="42"/>
      <c r="AT67" s="42"/>
      <c r="AU67" s="42"/>
      <c r="AV67" s="42"/>
      <c r="AW67" s="42"/>
      <c r="AX67" s="42"/>
      <c r="AY67" s="42"/>
      <c r="AZ67" s="42"/>
      <c r="BA67" s="42"/>
      <c r="BB67" s="42"/>
      <c r="BC67" s="42"/>
      <c r="BD67" s="42"/>
      <c r="BE67" s="42"/>
    </row>
    <row r="68" s="2" customFormat="1" ht="6.96" customHeight="1">
      <c r="A68" s="42"/>
      <c r="B68" s="63"/>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48"/>
      <c r="AS68" s="42"/>
      <c r="AT68" s="42"/>
      <c r="AU68" s="42"/>
      <c r="AV68" s="42"/>
      <c r="AW68" s="42"/>
      <c r="AX68" s="42"/>
      <c r="AY68" s="42"/>
      <c r="AZ68" s="42"/>
      <c r="BA68" s="42"/>
      <c r="BB68" s="42"/>
      <c r="BC68" s="42"/>
      <c r="BD68" s="42"/>
      <c r="BE68" s="42"/>
    </row>
  </sheetData>
  <sheetProtection sheet="1" formatColumns="0" formatRows="0" objects="1" scenarios="1" spinCount="100000" saltValue="FDmxjDDnD9+JyGGDNWVJsB9aYgsW/zryiJoecVygYJYvGWwLtDiu5ItR9pz32ocqBRXN4Xs/ej7ZROLlpsJtMQ==" hashValue="u1u7egVzH5pnfC0Vi7R5WlUfqQJ87ot4GrI+HoQeRfiSArbqW3z/n+3HGNJp5D8HEyqi9OgpfvnlsDZG9abt0g==" algorithmName="SHA-512" password="CC35"/>
  <mergeCells count="86">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54:AP54"/>
  </mergeCells>
  <hyperlinks>
    <hyperlink ref="A55" location="'SO 00-1 - Příprava území ...'!C2" display="/"/>
    <hyperlink ref="A56" location="'SO 02 - Venkovní sportovi...'!C2" display="/"/>
    <hyperlink ref="A57" location="'SO 03.1 - Oplocení'!C2" display="/"/>
    <hyperlink ref="A58" location="'SO 03.2 - Přístřešek'!C2" display="/"/>
    <hyperlink ref="A59" location="'SO 03.3 - Mobiliář'!C2" display="/"/>
    <hyperlink ref="A60" location="'SO 03.4 - Přemostění kana...'!C2" display="/"/>
    <hyperlink ref="A61" location="'SO 04 - Jižní a západní o...'!C2" display="/"/>
    <hyperlink ref="A62" location="'SO 05.1 - Zpevněné plochy'!C2" display="/"/>
    <hyperlink ref="A63" location="'SO 05.2 - Sadové úpravy'!C2" display="/"/>
    <hyperlink ref="A64" location="'IO12 - Areálové rozvody NN'!C2" display="/"/>
    <hyperlink ref="A65" location="'IO13 - Areálové osvětlení'!C2" display="/"/>
    <hyperlink ref="A66" location="'VRN - Vedlejší rozpočtové...'!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116</v>
      </c>
      <c r="AZ2" s="132" t="s">
        <v>1274</v>
      </c>
      <c r="BA2" s="132" t="s">
        <v>44</v>
      </c>
      <c r="BB2" s="132" t="s">
        <v>44</v>
      </c>
      <c r="BC2" s="132" t="s">
        <v>1275</v>
      </c>
      <c r="BD2" s="132" t="s">
        <v>92</v>
      </c>
    </row>
    <row r="3" s="1" customFormat="1" ht="6.96" customHeight="1">
      <c r="B3" s="133"/>
      <c r="C3" s="134"/>
      <c r="D3" s="134"/>
      <c r="E3" s="134"/>
      <c r="F3" s="134"/>
      <c r="G3" s="134"/>
      <c r="H3" s="134"/>
      <c r="I3" s="134"/>
      <c r="J3" s="134"/>
      <c r="K3" s="134"/>
      <c r="L3" s="23"/>
      <c r="AT3" s="20" t="s">
        <v>92</v>
      </c>
      <c r="AZ3" s="132" t="s">
        <v>1276</v>
      </c>
      <c r="BA3" s="132" t="s">
        <v>44</v>
      </c>
      <c r="BB3" s="132" t="s">
        <v>44</v>
      </c>
      <c r="BC3" s="132" t="s">
        <v>1277</v>
      </c>
      <c r="BD3" s="132" t="s">
        <v>92</v>
      </c>
    </row>
    <row r="4" s="1" customFormat="1" ht="24.96" customHeight="1">
      <c r="B4" s="23"/>
      <c r="D4" s="135" t="s">
        <v>130</v>
      </c>
      <c r="L4" s="23"/>
      <c r="M4" s="136" t="s">
        <v>10</v>
      </c>
      <c r="AT4" s="20" t="s">
        <v>4</v>
      </c>
      <c r="AZ4" s="132" t="s">
        <v>1278</v>
      </c>
      <c r="BA4" s="132" t="s">
        <v>44</v>
      </c>
      <c r="BB4" s="132" t="s">
        <v>44</v>
      </c>
      <c r="BC4" s="132" t="s">
        <v>1279</v>
      </c>
      <c r="BD4" s="132" t="s">
        <v>92</v>
      </c>
    </row>
    <row r="5" s="1" customFormat="1" ht="6.96" customHeight="1">
      <c r="B5" s="23"/>
      <c r="L5" s="23"/>
      <c r="AZ5" s="132" t="s">
        <v>1280</v>
      </c>
      <c r="BA5" s="132" t="s">
        <v>44</v>
      </c>
      <c r="BB5" s="132" t="s">
        <v>44</v>
      </c>
      <c r="BC5" s="132" t="s">
        <v>1281</v>
      </c>
      <c r="BD5" s="132" t="s">
        <v>92</v>
      </c>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1282</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tr">
        <f>IF('Rekapitulace stavby'!AN19="","",'Rekapitulace stavby'!AN19)</f>
        <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tr">
        <f>IF('Rekapitulace stavby'!E20="","",'Rekapitulace stavby'!E20)</f>
        <v>Ing. Vojtěch Biolek - Ateliér Velehradský s.r.o.</v>
      </c>
      <c r="F24" s="42"/>
      <c r="G24" s="42"/>
      <c r="H24" s="42"/>
      <c r="I24" s="137" t="s">
        <v>34</v>
      </c>
      <c r="J24" s="141" t="str">
        <f>IF('Rekapitulace stavby'!AN20="","",'Rekapitulace stavby'!AN20)</f>
        <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ROUND((SUM(BE84:BE367)),  2)</f>
        <v>0</v>
      </c>
      <c r="G33" s="42"/>
      <c r="H33" s="42"/>
      <c r="I33" s="153">
        <v>0.20999999999999999</v>
      </c>
      <c r="J33" s="152">
        <f>ROUND(((SUM(BE84:BE367))*I33),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ROUND((SUM(BF84:BF367)),  2)</f>
        <v>0</v>
      </c>
      <c r="G34" s="42"/>
      <c r="H34" s="42"/>
      <c r="I34" s="153">
        <v>0.12</v>
      </c>
      <c r="J34" s="152">
        <f>ROUND(((SUM(BF84:BF367))*I34),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ROUND((SUM(BG84:BG367)),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ROUND((SUM(BH84:BH367)),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ROUND((SUM(BI84:BI367)),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05.2 - Sadové úpravy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J85</f>
        <v>0</v>
      </c>
      <c r="K60" s="171"/>
      <c r="L60" s="175"/>
      <c r="S60" s="9"/>
      <c r="T60" s="9"/>
      <c r="U60" s="9"/>
      <c r="V60" s="9"/>
      <c r="W60" s="9"/>
      <c r="X60" s="9"/>
      <c r="Y60" s="9"/>
      <c r="Z60" s="9"/>
      <c r="AA60" s="9"/>
      <c r="AB60" s="9"/>
      <c r="AC60" s="9"/>
      <c r="AD60" s="9"/>
      <c r="AE60" s="9"/>
    </row>
    <row r="61" s="10" customFormat="1" ht="19.92" customHeight="1">
      <c r="A61" s="10"/>
      <c r="B61" s="176"/>
      <c r="C61" s="177"/>
      <c r="D61" s="178" t="s">
        <v>1283</v>
      </c>
      <c r="E61" s="179"/>
      <c r="F61" s="179"/>
      <c r="G61" s="179"/>
      <c r="H61" s="179"/>
      <c r="I61" s="179"/>
      <c r="J61" s="180">
        <f>J86</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1284</v>
      </c>
      <c r="E62" s="179"/>
      <c r="F62" s="179"/>
      <c r="G62" s="179"/>
      <c r="H62" s="179"/>
      <c r="I62" s="179"/>
      <c r="J62" s="180">
        <f>J164</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1285</v>
      </c>
      <c r="E63" s="179"/>
      <c r="F63" s="179"/>
      <c r="G63" s="179"/>
      <c r="H63" s="179"/>
      <c r="I63" s="179"/>
      <c r="J63" s="180">
        <f>J209</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1286</v>
      </c>
      <c r="E64" s="179"/>
      <c r="F64" s="179"/>
      <c r="G64" s="179"/>
      <c r="H64" s="179"/>
      <c r="I64" s="179"/>
      <c r="J64" s="180">
        <f>J299</f>
        <v>0</v>
      </c>
      <c r="K64" s="177"/>
      <c r="L64" s="181"/>
      <c r="S64" s="10"/>
      <c r="T64" s="10"/>
      <c r="U64" s="10"/>
      <c r="V64" s="10"/>
      <c r="W64" s="10"/>
      <c r="X64" s="10"/>
      <c r="Y64" s="10"/>
      <c r="Z64" s="10"/>
      <c r="AA64" s="10"/>
      <c r="AB64" s="10"/>
      <c r="AC64" s="10"/>
      <c r="AD64" s="10"/>
      <c r="AE64" s="10"/>
    </row>
    <row r="65" s="2" customFormat="1" ht="21.84" customHeight="1">
      <c r="A65" s="42"/>
      <c r="B65" s="43"/>
      <c r="C65" s="44"/>
      <c r="D65" s="44"/>
      <c r="E65" s="44"/>
      <c r="F65" s="44"/>
      <c r="G65" s="44"/>
      <c r="H65" s="44"/>
      <c r="I65" s="44"/>
      <c r="J65" s="44"/>
      <c r="K65" s="44"/>
      <c r="L65" s="139"/>
      <c r="S65" s="42"/>
      <c r="T65" s="42"/>
      <c r="U65" s="42"/>
      <c r="V65" s="42"/>
      <c r="W65" s="42"/>
      <c r="X65" s="42"/>
      <c r="Y65" s="42"/>
      <c r="Z65" s="42"/>
      <c r="AA65" s="42"/>
      <c r="AB65" s="42"/>
      <c r="AC65" s="42"/>
      <c r="AD65" s="42"/>
      <c r="AE65" s="42"/>
    </row>
    <row r="66" s="2" customFormat="1" ht="6.96" customHeight="1">
      <c r="A66" s="42"/>
      <c r="B66" s="63"/>
      <c r="C66" s="64"/>
      <c r="D66" s="64"/>
      <c r="E66" s="64"/>
      <c r="F66" s="64"/>
      <c r="G66" s="64"/>
      <c r="H66" s="64"/>
      <c r="I66" s="64"/>
      <c r="J66" s="64"/>
      <c r="K66" s="64"/>
      <c r="L66" s="139"/>
      <c r="S66" s="42"/>
      <c r="T66" s="42"/>
      <c r="U66" s="42"/>
      <c r="V66" s="42"/>
      <c r="W66" s="42"/>
      <c r="X66" s="42"/>
      <c r="Y66" s="42"/>
      <c r="Z66" s="42"/>
      <c r="AA66" s="42"/>
      <c r="AB66" s="42"/>
      <c r="AC66" s="42"/>
      <c r="AD66" s="42"/>
      <c r="AE66" s="42"/>
    </row>
    <row r="70" s="2" customFormat="1" ht="6.96" customHeight="1">
      <c r="A70" s="42"/>
      <c r="B70" s="65"/>
      <c r="C70" s="66"/>
      <c r="D70" s="66"/>
      <c r="E70" s="66"/>
      <c r="F70" s="66"/>
      <c r="G70" s="66"/>
      <c r="H70" s="66"/>
      <c r="I70" s="66"/>
      <c r="J70" s="66"/>
      <c r="K70" s="66"/>
      <c r="L70" s="139"/>
      <c r="S70" s="42"/>
      <c r="T70" s="42"/>
      <c r="U70" s="42"/>
      <c r="V70" s="42"/>
      <c r="W70" s="42"/>
      <c r="X70" s="42"/>
      <c r="Y70" s="42"/>
      <c r="Z70" s="42"/>
      <c r="AA70" s="42"/>
      <c r="AB70" s="42"/>
      <c r="AC70" s="42"/>
      <c r="AD70" s="42"/>
      <c r="AE70" s="42"/>
    </row>
    <row r="71" s="2" customFormat="1" ht="24.96" customHeight="1">
      <c r="A71" s="42"/>
      <c r="B71" s="43"/>
      <c r="C71" s="26" t="s">
        <v>144</v>
      </c>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43"/>
      <c r="C72" s="44"/>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2" customHeight="1">
      <c r="A73" s="42"/>
      <c r="B73" s="43"/>
      <c r="C73" s="35" t="s">
        <v>16</v>
      </c>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6.5" customHeight="1">
      <c r="A74" s="42"/>
      <c r="B74" s="43"/>
      <c r="C74" s="44"/>
      <c r="D74" s="44"/>
      <c r="E74" s="165" t="str">
        <f>E7</f>
        <v>Víceúčelový sportovní areál UKB - Venkovní sportoviště a plochy</v>
      </c>
      <c r="F74" s="35"/>
      <c r="G74" s="35"/>
      <c r="H74" s="35"/>
      <c r="I74" s="44"/>
      <c r="J74" s="44"/>
      <c r="K74" s="44"/>
      <c r="L74" s="139"/>
      <c r="S74" s="42"/>
      <c r="T74" s="42"/>
      <c r="U74" s="42"/>
      <c r="V74" s="42"/>
      <c r="W74" s="42"/>
      <c r="X74" s="42"/>
      <c r="Y74" s="42"/>
      <c r="Z74" s="42"/>
      <c r="AA74" s="42"/>
      <c r="AB74" s="42"/>
      <c r="AC74" s="42"/>
      <c r="AD74" s="42"/>
      <c r="AE74" s="42"/>
    </row>
    <row r="75" s="2" customFormat="1" ht="12" customHeight="1">
      <c r="A75" s="42"/>
      <c r="B75" s="43"/>
      <c r="C75" s="35" t="s">
        <v>133</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6.5" customHeight="1">
      <c r="A76" s="42"/>
      <c r="B76" s="43"/>
      <c r="C76" s="44"/>
      <c r="D76" s="44"/>
      <c r="E76" s="73" t="str">
        <f>E9</f>
        <v>SO 05.2 - Sadové úpravy</v>
      </c>
      <c r="F76" s="44"/>
      <c r="G76" s="44"/>
      <c r="H76" s="44"/>
      <c r="I76" s="44"/>
      <c r="J76" s="44"/>
      <c r="K76" s="44"/>
      <c r="L76" s="139"/>
      <c r="S76" s="42"/>
      <c r="T76" s="42"/>
      <c r="U76" s="42"/>
      <c r="V76" s="42"/>
      <c r="W76" s="42"/>
      <c r="X76" s="42"/>
      <c r="Y76" s="42"/>
      <c r="Z76" s="42"/>
      <c r="AA76" s="42"/>
      <c r="AB76" s="42"/>
      <c r="AC76" s="42"/>
      <c r="AD76" s="42"/>
      <c r="AE76" s="42"/>
    </row>
    <row r="77" s="2" customFormat="1" ht="6.96" customHeight="1">
      <c r="A77" s="42"/>
      <c r="B77" s="43"/>
      <c r="C77" s="44"/>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2" customHeight="1">
      <c r="A78" s="42"/>
      <c r="B78" s="43"/>
      <c r="C78" s="35" t="s">
        <v>22</v>
      </c>
      <c r="D78" s="44"/>
      <c r="E78" s="44"/>
      <c r="F78" s="30" t="str">
        <f>F12</f>
        <v>ul. Netroufalky</v>
      </c>
      <c r="G78" s="44"/>
      <c r="H78" s="44"/>
      <c r="I78" s="35" t="s">
        <v>24</v>
      </c>
      <c r="J78" s="76" t="str">
        <f>IF(J12="","",J12)</f>
        <v>29. 8. 2024</v>
      </c>
      <c r="K78" s="44"/>
      <c r="L78" s="139"/>
      <c r="S78" s="42"/>
      <c r="T78" s="42"/>
      <c r="U78" s="42"/>
      <c r="V78" s="42"/>
      <c r="W78" s="42"/>
      <c r="X78" s="42"/>
      <c r="Y78" s="42"/>
      <c r="Z78" s="42"/>
      <c r="AA78" s="42"/>
      <c r="AB78" s="42"/>
      <c r="AC78" s="42"/>
      <c r="AD78" s="42"/>
      <c r="AE78" s="42"/>
    </row>
    <row r="79" s="2" customFormat="1" ht="6.96"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25.65" customHeight="1">
      <c r="A80" s="42"/>
      <c r="B80" s="43"/>
      <c r="C80" s="35" t="s">
        <v>30</v>
      </c>
      <c r="D80" s="44"/>
      <c r="E80" s="44"/>
      <c r="F80" s="30" t="str">
        <f>E15</f>
        <v>Masarykova univerzita</v>
      </c>
      <c r="G80" s="44"/>
      <c r="H80" s="44"/>
      <c r="I80" s="35" t="s">
        <v>38</v>
      </c>
      <c r="J80" s="40" t="str">
        <f>E21</f>
        <v>Ateliér Velehradský s.r.o.</v>
      </c>
      <c r="K80" s="44"/>
      <c r="L80" s="139"/>
      <c r="S80" s="42"/>
      <c r="T80" s="42"/>
      <c r="U80" s="42"/>
      <c r="V80" s="42"/>
      <c r="W80" s="42"/>
      <c r="X80" s="42"/>
      <c r="Y80" s="42"/>
      <c r="Z80" s="42"/>
      <c r="AA80" s="42"/>
      <c r="AB80" s="42"/>
      <c r="AC80" s="42"/>
      <c r="AD80" s="42"/>
      <c r="AE80" s="42"/>
    </row>
    <row r="81" s="2" customFormat="1" ht="40.05" customHeight="1">
      <c r="A81" s="42"/>
      <c r="B81" s="43"/>
      <c r="C81" s="35" t="s">
        <v>36</v>
      </c>
      <c r="D81" s="44"/>
      <c r="E81" s="44"/>
      <c r="F81" s="30" t="str">
        <f>IF(E18="","",E18)</f>
        <v>Vyplň údaj</v>
      </c>
      <c r="G81" s="44"/>
      <c r="H81" s="44"/>
      <c r="I81" s="35" t="s">
        <v>43</v>
      </c>
      <c r="J81" s="40" t="str">
        <f>E24</f>
        <v>Ing. Vojtěch Biolek - Ateliér Velehradský s.r.o.</v>
      </c>
      <c r="K81" s="44"/>
      <c r="L81" s="139"/>
      <c r="S81" s="42"/>
      <c r="T81" s="42"/>
      <c r="U81" s="42"/>
      <c r="V81" s="42"/>
      <c r="W81" s="42"/>
      <c r="X81" s="42"/>
      <c r="Y81" s="42"/>
      <c r="Z81" s="42"/>
      <c r="AA81" s="42"/>
      <c r="AB81" s="42"/>
      <c r="AC81" s="42"/>
      <c r="AD81" s="42"/>
      <c r="AE81" s="42"/>
    </row>
    <row r="82" s="2" customFormat="1" ht="10.32"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11" customFormat="1" ht="29.28" customHeight="1">
      <c r="A83" s="182"/>
      <c r="B83" s="183"/>
      <c r="C83" s="184" t="s">
        <v>145</v>
      </c>
      <c r="D83" s="185" t="s">
        <v>67</v>
      </c>
      <c r="E83" s="185" t="s">
        <v>63</v>
      </c>
      <c r="F83" s="185" t="s">
        <v>64</v>
      </c>
      <c r="G83" s="185" t="s">
        <v>146</v>
      </c>
      <c r="H83" s="185" t="s">
        <v>147</v>
      </c>
      <c r="I83" s="185" t="s">
        <v>148</v>
      </c>
      <c r="J83" s="185" t="s">
        <v>138</v>
      </c>
      <c r="K83" s="186" t="s">
        <v>149</v>
      </c>
      <c r="L83" s="187"/>
      <c r="M83" s="96" t="s">
        <v>44</v>
      </c>
      <c r="N83" s="97" t="s">
        <v>52</v>
      </c>
      <c r="O83" s="97" t="s">
        <v>150</v>
      </c>
      <c r="P83" s="97" t="s">
        <v>151</v>
      </c>
      <c r="Q83" s="97" t="s">
        <v>152</v>
      </c>
      <c r="R83" s="97" t="s">
        <v>153</v>
      </c>
      <c r="S83" s="97" t="s">
        <v>154</v>
      </c>
      <c r="T83" s="98" t="s">
        <v>155</v>
      </c>
      <c r="U83" s="182"/>
      <c r="V83" s="182"/>
      <c r="W83" s="182"/>
      <c r="X83" s="182"/>
      <c r="Y83" s="182"/>
      <c r="Z83" s="182"/>
      <c r="AA83" s="182"/>
      <c r="AB83" s="182"/>
      <c r="AC83" s="182"/>
      <c r="AD83" s="182"/>
      <c r="AE83" s="182"/>
    </row>
    <row r="84" s="2" customFormat="1" ht="22.8" customHeight="1">
      <c r="A84" s="42"/>
      <c r="B84" s="43"/>
      <c r="C84" s="103" t="s">
        <v>156</v>
      </c>
      <c r="D84" s="44"/>
      <c r="E84" s="44"/>
      <c r="F84" s="44"/>
      <c r="G84" s="44"/>
      <c r="H84" s="44"/>
      <c r="I84" s="44"/>
      <c r="J84" s="188">
        <f>BK84</f>
        <v>0</v>
      </c>
      <c r="K84" s="44"/>
      <c r="L84" s="48"/>
      <c r="M84" s="99"/>
      <c r="N84" s="189"/>
      <c r="O84" s="100"/>
      <c r="P84" s="190">
        <f>P85</f>
        <v>0</v>
      </c>
      <c r="Q84" s="100"/>
      <c r="R84" s="190">
        <f>R85</f>
        <v>40.829777999999997</v>
      </c>
      <c r="S84" s="100"/>
      <c r="T84" s="191">
        <f>T85</f>
        <v>0</v>
      </c>
      <c r="U84" s="42"/>
      <c r="V84" s="42"/>
      <c r="W84" s="42"/>
      <c r="X84" s="42"/>
      <c r="Y84" s="42"/>
      <c r="Z84" s="42"/>
      <c r="AA84" s="42"/>
      <c r="AB84" s="42"/>
      <c r="AC84" s="42"/>
      <c r="AD84" s="42"/>
      <c r="AE84" s="42"/>
      <c r="AT84" s="20" t="s">
        <v>81</v>
      </c>
      <c r="AU84" s="20" t="s">
        <v>139</v>
      </c>
      <c r="BK84" s="192">
        <f>BK85</f>
        <v>0</v>
      </c>
    </row>
    <row r="85" s="12" customFormat="1" ht="25.92" customHeight="1">
      <c r="A85" s="12"/>
      <c r="B85" s="193"/>
      <c r="C85" s="194"/>
      <c r="D85" s="195" t="s">
        <v>81</v>
      </c>
      <c r="E85" s="196" t="s">
        <v>157</v>
      </c>
      <c r="F85" s="196" t="s">
        <v>158</v>
      </c>
      <c r="G85" s="194"/>
      <c r="H85" s="194"/>
      <c r="I85" s="197"/>
      <c r="J85" s="198">
        <f>BK85</f>
        <v>0</v>
      </c>
      <c r="K85" s="194"/>
      <c r="L85" s="199"/>
      <c r="M85" s="200"/>
      <c r="N85" s="201"/>
      <c r="O85" s="201"/>
      <c r="P85" s="202">
        <f>P86+P164+P209+P299</f>
        <v>0</v>
      </c>
      <c r="Q85" s="201"/>
      <c r="R85" s="202">
        <f>R86+R164+R209+R299</f>
        <v>40.829777999999997</v>
      </c>
      <c r="S85" s="201"/>
      <c r="T85" s="203">
        <f>T86+T164+T209+T299</f>
        <v>0</v>
      </c>
      <c r="U85" s="12"/>
      <c r="V85" s="12"/>
      <c r="W85" s="12"/>
      <c r="X85" s="12"/>
      <c r="Y85" s="12"/>
      <c r="Z85" s="12"/>
      <c r="AA85" s="12"/>
      <c r="AB85" s="12"/>
      <c r="AC85" s="12"/>
      <c r="AD85" s="12"/>
      <c r="AE85" s="12"/>
      <c r="AR85" s="204" t="s">
        <v>90</v>
      </c>
      <c r="AT85" s="205" t="s">
        <v>81</v>
      </c>
      <c r="AU85" s="205" t="s">
        <v>82</v>
      </c>
      <c r="AY85" s="204" t="s">
        <v>159</v>
      </c>
      <c r="BK85" s="206">
        <f>BK86+BK164+BK209+BK299</f>
        <v>0</v>
      </c>
    </row>
    <row r="86" s="12" customFormat="1" ht="22.8" customHeight="1">
      <c r="A86" s="12"/>
      <c r="B86" s="193"/>
      <c r="C86" s="194"/>
      <c r="D86" s="195" t="s">
        <v>81</v>
      </c>
      <c r="E86" s="207" t="s">
        <v>1287</v>
      </c>
      <c r="F86" s="207" t="s">
        <v>1288</v>
      </c>
      <c r="G86" s="194"/>
      <c r="H86" s="194"/>
      <c r="I86" s="197"/>
      <c r="J86" s="208">
        <f>BK86</f>
        <v>0</v>
      </c>
      <c r="K86" s="194"/>
      <c r="L86" s="199"/>
      <c r="M86" s="200"/>
      <c r="N86" s="201"/>
      <c r="O86" s="201"/>
      <c r="P86" s="202">
        <f>SUM(P87:P163)</f>
        <v>0</v>
      </c>
      <c r="Q86" s="201"/>
      <c r="R86" s="202">
        <f>SUM(R87:R163)</f>
        <v>23.344027999999998</v>
      </c>
      <c r="S86" s="201"/>
      <c r="T86" s="203">
        <f>SUM(T87:T163)</f>
        <v>0</v>
      </c>
      <c r="U86" s="12"/>
      <c r="V86" s="12"/>
      <c r="W86" s="12"/>
      <c r="X86" s="12"/>
      <c r="Y86" s="12"/>
      <c r="Z86" s="12"/>
      <c r="AA86" s="12"/>
      <c r="AB86" s="12"/>
      <c r="AC86" s="12"/>
      <c r="AD86" s="12"/>
      <c r="AE86" s="12"/>
      <c r="AR86" s="204" t="s">
        <v>90</v>
      </c>
      <c r="AT86" s="205" t="s">
        <v>81</v>
      </c>
      <c r="AU86" s="205" t="s">
        <v>90</v>
      </c>
      <c r="AY86" s="204" t="s">
        <v>159</v>
      </c>
      <c r="BK86" s="206">
        <f>SUM(BK87:BK163)</f>
        <v>0</v>
      </c>
    </row>
    <row r="87" s="2" customFormat="1" ht="21.75" customHeight="1">
      <c r="A87" s="42"/>
      <c r="B87" s="43"/>
      <c r="C87" s="209" t="s">
        <v>90</v>
      </c>
      <c r="D87" s="209" t="s">
        <v>161</v>
      </c>
      <c r="E87" s="210" t="s">
        <v>1289</v>
      </c>
      <c r="F87" s="211" t="s">
        <v>1290</v>
      </c>
      <c r="G87" s="212" t="s">
        <v>310</v>
      </c>
      <c r="H87" s="213">
        <v>100.25</v>
      </c>
      <c r="I87" s="214"/>
      <c r="J87" s="215">
        <f>ROUND(I87*H87,2)</f>
        <v>0</v>
      </c>
      <c r="K87" s="211" t="s">
        <v>165</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92</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1291</v>
      </c>
    </row>
    <row r="88" s="2" customFormat="1">
      <c r="A88" s="42"/>
      <c r="B88" s="43"/>
      <c r="C88" s="44"/>
      <c r="D88" s="222" t="s">
        <v>168</v>
      </c>
      <c r="E88" s="44"/>
      <c r="F88" s="223" t="s">
        <v>1292</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168</v>
      </c>
      <c r="AU88" s="20" t="s">
        <v>92</v>
      </c>
    </row>
    <row r="89" s="2" customFormat="1" ht="21.75" customHeight="1">
      <c r="A89" s="42"/>
      <c r="B89" s="43"/>
      <c r="C89" s="209" t="s">
        <v>92</v>
      </c>
      <c r="D89" s="209" t="s">
        <v>161</v>
      </c>
      <c r="E89" s="210" t="s">
        <v>1293</v>
      </c>
      <c r="F89" s="211" t="s">
        <v>1294</v>
      </c>
      <c r="G89" s="212" t="s">
        <v>310</v>
      </c>
      <c r="H89" s="213">
        <v>957</v>
      </c>
      <c r="I89" s="214"/>
      <c r="J89" s="215">
        <f>ROUND(I89*H89,2)</f>
        <v>0</v>
      </c>
      <c r="K89" s="211" t="s">
        <v>165</v>
      </c>
      <c r="L89" s="48"/>
      <c r="M89" s="216" t="s">
        <v>44</v>
      </c>
      <c r="N89" s="217" t="s">
        <v>53</v>
      </c>
      <c r="O89" s="88"/>
      <c r="P89" s="218">
        <f>O89*H89</f>
        <v>0</v>
      </c>
      <c r="Q89" s="218">
        <v>0</v>
      </c>
      <c r="R89" s="218">
        <f>Q89*H89</f>
        <v>0</v>
      </c>
      <c r="S89" s="218">
        <v>0</v>
      </c>
      <c r="T89" s="219">
        <f>S89*H89</f>
        <v>0</v>
      </c>
      <c r="U89" s="42"/>
      <c r="V89" s="42"/>
      <c r="W89" s="42"/>
      <c r="X89" s="42"/>
      <c r="Y89" s="42"/>
      <c r="Z89" s="42"/>
      <c r="AA89" s="42"/>
      <c r="AB89" s="42"/>
      <c r="AC89" s="42"/>
      <c r="AD89" s="42"/>
      <c r="AE89" s="42"/>
      <c r="AR89" s="220" t="s">
        <v>166</v>
      </c>
      <c r="AT89" s="220" t="s">
        <v>161</v>
      </c>
      <c r="AU89" s="220" t="s">
        <v>92</v>
      </c>
      <c r="AY89" s="20" t="s">
        <v>159</v>
      </c>
      <c r="BE89" s="221">
        <f>IF(N89="základní",J89,0)</f>
        <v>0</v>
      </c>
      <c r="BF89" s="221">
        <f>IF(N89="snížená",J89,0)</f>
        <v>0</v>
      </c>
      <c r="BG89" s="221">
        <f>IF(N89="zákl. přenesená",J89,0)</f>
        <v>0</v>
      </c>
      <c r="BH89" s="221">
        <f>IF(N89="sníž. přenesená",J89,0)</f>
        <v>0</v>
      </c>
      <c r="BI89" s="221">
        <f>IF(N89="nulová",J89,0)</f>
        <v>0</v>
      </c>
      <c r="BJ89" s="20" t="s">
        <v>90</v>
      </c>
      <c r="BK89" s="221">
        <f>ROUND(I89*H89,2)</f>
        <v>0</v>
      </c>
      <c r="BL89" s="20" t="s">
        <v>166</v>
      </c>
      <c r="BM89" s="220" t="s">
        <v>233</v>
      </c>
    </row>
    <row r="90" s="2" customFormat="1">
      <c r="A90" s="42"/>
      <c r="B90" s="43"/>
      <c r="C90" s="44"/>
      <c r="D90" s="222" t="s">
        <v>168</v>
      </c>
      <c r="E90" s="44"/>
      <c r="F90" s="223" t="s">
        <v>1295</v>
      </c>
      <c r="G90" s="44"/>
      <c r="H90" s="44"/>
      <c r="I90" s="224"/>
      <c r="J90" s="44"/>
      <c r="K90" s="44"/>
      <c r="L90" s="48"/>
      <c r="M90" s="225"/>
      <c r="N90" s="226"/>
      <c r="O90" s="88"/>
      <c r="P90" s="88"/>
      <c r="Q90" s="88"/>
      <c r="R90" s="88"/>
      <c r="S90" s="88"/>
      <c r="T90" s="89"/>
      <c r="U90" s="42"/>
      <c r="V90" s="42"/>
      <c r="W90" s="42"/>
      <c r="X90" s="42"/>
      <c r="Y90" s="42"/>
      <c r="Z90" s="42"/>
      <c r="AA90" s="42"/>
      <c r="AB90" s="42"/>
      <c r="AC90" s="42"/>
      <c r="AD90" s="42"/>
      <c r="AE90" s="42"/>
      <c r="AT90" s="20" t="s">
        <v>168</v>
      </c>
      <c r="AU90" s="20" t="s">
        <v>92</v>
      </c>
    </row>
    <row r="91" s="2" customFormat="1" ht="33" customHeight="1">
      <c r="A91" s="42"/>
      <c r="B91" s="43"/>
      <c r="C91" s="209" t="s">
        <v>177</v>
      </c>
      <c r="D91" s="209" t="s">
        <v>161</v>
      </c>
      <c r="E91" s="210" t="s">
        <v>1296</v>
      </c>
      <c r="F91" s="211" t="s">
        <v>1297</v>
      </c>
      <c r="G91" s="212" t="s">
        <v>310</v>
      </c>
      <c r="H91" s="213">
        <v>100.25</v>
      </c>
      <c r="I91" s="214"/>
      <c r="J91" s="215">
        <f>ROUND(I91*H91,2)</f>
        <v>0</v>
      </c>
      <c r="K91" s="211" t="s">
        <v>165</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92</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1298</v>
      </c>
    </row>
    <row r="92" s="2" customFormat="1">
      <c r="A92" s="42"/>
      <c r="B92" s="43"/>
      <c r="C92" s="44"/>
      <c r="D92" s="222" t="s">
        <v>168</v>
      </c>
      <c r="E92" s="44"/>
      <c r="F92" s="223" t="s">
        <v>1299</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168</v>
      </c>
      <c r="AU92" s="20" t="s">
        <v>92</v>
      </c>
    </row>
    <row r="93" s="2" customFormat="1" ht="33" customHeight="1">
      <c r="A93" s="42"/>
      <c r="B93" s="43"/>
      <c r="C93" s="209" t="s">
        <v>166</v>
      </c>
      <c r="D93" s="209" t="s">
        <v>161</v>
      </c>
      <c r="E93" s="210" t="s">
        <v>1300</v>
      </c>
      <c r="F93" s="211" t="s">
        <v>1301</v>
      </c>
      <c r="G93" s="212" t="s">
        <v>310</v>
      </c>
      <c r="H93" s="213">
        <v>957</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1302</v>
      </c>
    </row>
    <row r="94" s="2" customFormat="1">
      <c r="A94" s="42"/>
      <c r="B94" s="43"/>
      <c r="C94" s="44"/>
      <c r="D94" s="222" t="s">
        <v>168</v>
      </c>
      <c r="E94" s="44"/>
      <c r="F94" s="223" t="s">
        <v>1303</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2" customFormat="1" ht="24.15" customHeight="1">
      <c r="A95" s="42"/>
      <c r="B95" s="43"/>
      <c r="C95" s="209" t="s">
        <v>197</v>
      </c>
      <c r="D95" s="209" t="s">
        <v>161</v>
      </c>
      <c r="E95" s="210" t="s">
        <v>1304</v>
      </c>
      <c r="F95" s="211" t="s">
        <v>1305</v>
      </c>
      <c r="G95" s="212" t="s">
        <v>310</v>
      </c>
      <c r="H95" s="213">
        <v>100.25</v>
      </c>
      <c r="I95" s="214"/>
      <c r="J95" s="215">
        <f>ROUND(I95*H95,2)</f>
        <v>0</v>
      </c>
      <c r="K95" s="211" t="s">
        <v>165</v>
      </c>
      <c r="L95" s="48"/>
      <c r="M95" s="216" t="s">
        <v>44</v>
      </c>
      <c r="N95" s="217" t="s">
        <v>53</v>
      </c>
      <c r="O95" s="88"/>
      <c r="P95" s="218">
        <f>O95*H95</f>
        <v>0</v>
      </c>
      <c r="Q95" s="218">
        <v>0</v>
      </c>
      <c r="R95" s="218">
        <f>Q95*H95</f>
        <v>0</v>
      </c>
      <c r="S95" s="218">
        <v>0</v>
      </c>
      <c r="T95" s="219">
        <f>S95*H95</f>
        <v>0</v>
      </c>
      <c r="U95" s="42"/>
      <c r="V95" s="42"/>
      <c r="W95" s="42"/>
      <c r="X95" s="42"/>
      <c r="Y95" s="42"/>
      <c r="Z95" s="42"/>
      <c r="AA95" s="42"/>
      <c r="AB95" s="42"/>
      <c r="AC95" s="42"/>
      <c r="AD95" s="42"/>
      <c r="AE95" s="42"/>
      <c r="AR95" s="220" t="s">
        <v>166</v>
      </c>
      <c r="AT95" s="220" t="s">
        <v>161</v>
      </c>
      <c r="AU95" s="220" t="s">
        <v>92</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1306</v>
      </c>
    </row>
    <row r="96" s="2" customFormat="1">
      <c r="A96" s="42"/>
      <c r="B96" s="43"/>
      <c r="C96" s="44"/>
      <c r="D96" s="222" t="s">
        <v>168</v>
      </c>
      <c r="E96" s="44"/>
      <c r="F96" s="223" t="s">
        <v>1307</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168</v>
      </c>
      <c r="AU96" s="20" t="s">
        <v>92</v>
      </c>
    </row>
    <row r="97" s="2" customFormat="1" ht="24.15" customHeight="1">
      <c r="A97" s="42"/>
      <c r="B97" s="43"/>
      <c r="C97" s="209" t="s">
        <v>205</v>
      </c>
      <c r="D97" s="209" t="s">
        <v>161</v>
      </c>
      <c r="E97" s="210" t="s">
        <v>1308</v>
      </c>
      <c r="F97" s="211" t="s">
        <v>1309</v>
      </c>
      <c r="G97" s="212" t="s">
        <v>310</v>
      </c>
      <c r="H97" s="213">
        <v>957</v>
      </c>
      <c r="I97" s="214"/>
      <c r="J97" s="215">
        <f>ROUND(I97*H97,2)</f>
        <v>0</v>
      </c>
      <c r="K97" s="211" t="s">
        <v>165</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1310</v>
      </c>
    </row>
    <row r="98" s="2" customFormat="1">
      <c r="A98" s="42"/>
      <c r="B98" s="43"/>
      <c r="C98" s="44"/>
      <c r="D98" s="222" t="s">
        <v>168</v>
      </c>
      <c r="E98" s="44"/>
      <c r="F98" s="223" t="s">
        <v>1311</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2" customFormat="1" ht="16.5" customHeight="1">
      <c r="A99" s="42"/>
      <c r="B99" s="43"/>
      <c r="C99" s="272" t="s">
        <v>211</v>
      </c>
      <c r="D99" s="272" t="s">
        <v>212</v>
      </c>
      <c r="E99" s="273" t="s">
        <v>1206</v>
      </c>
      <c r="F99" s="274" t="s">
        <v>1207</v>
      </c>
      <c r="G99" s="275" t="s">
        <v>164</v>
      </c>
      <c r="H99" s="276">
        <v>111.011</v>
      </c>
      <c r="I99" s="277"/>
      <c r="J99" s="278">
        <f>ROUND(I99*H99,2)</f>
        <v>0</v>
      </c>
      <c r="K99" s="274" t="s">
        <v>165</v>
      </c>
      <c r="L99" s="279"/>
      <c r="M99" s="280" t="s">
        <v>44</v>
      </c>
      <c r="N99" s="281" t="s">
        <v>53</v>
      </c>
      <c r="O99" s="88"/>
      <c r="P99" s="218">
        <f>O99*H99</f>
        <v>0</v>
      </c>
      <c r="Q99" s="218">
        <v>0.20999999999999999</v>
      </c>
      <c r="R99" s="218">
        <f>Q99*H99</f>
        <v>23.312309999999997</v>
      </c>
      <c r="S99" s="218">
        <v>0</v>
      </c>
      <c r="T99" s="219">
        <f>S99*H99</f>
        <v>0</v>
      </c>
      <c r="U99" s="42"/>
      <c r="V99" s="42"/>
      <c r="W99" s="42"/>
      <c r="X99" s="42"/>
      <c r="Y99" s="42"/>
      <c r="Z99" s="42"/>
      <c r="AA99" s="42"/>
      <c r="AB99" s="42"/>
      <c r="AC99" s="42"/>
      <c r="AD99" s="42"/>
      <c r="AE99" s="42"/>
      <c r="AR99" s="220" t="s">
        <v>215</v>
      </c>
      <c r="AT99" s="220" t="s">
        <v>212</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1312</v>
      </c>
    </row>
    <row r="100" s="13" customFormat="1">
      <c r="A100" s="13"/>
      <c r="B100" s="229"/>
      <c r="C100" s="230"/>
      <c r="D100" s="227" t="s">
        <v>172</v>
      </c>
      <c r="E100" s="231" t="s">
        <v>44</v>
      </c>
      <c r="F100" s="232" t="s">
        <v>1313</v>
      </c>
      <c r="G100" s="230"/>
      <c r="H100" s="231" t="s">
        <v>44</v>
      </c>
      <c r="I100" s="233"/>
      <c r="J100" s="230"/>
      <c r="K100" s="230"/>
      <c r="L100" s="234"/>
      <c r="M100" s="235"/>
      <c r="N100" s="236"/>
      <c r="O100" s="236"/>
      <c r="P100" s="236"/>
      <c r="Q100" s="236"/>
      <c r="R100" s="236"/>
      <c r="S100" s="236"/>
      <c r="T100" s="237"/>
      <c r="U100" s="13"/>
      <c r="V100" s="13"/>
      <c r="W100" s="13"/>
      <c r="X100" s="13"/>
      <c r="Y100" s="13"/>
      <c r="Z100" s="13"/>
      <c r="AA100" s="13"/>
      <c r="AB100" s="13"/>
      <c r="AC100" s="13"/>
      <c r="AD100" s="13"/>
      <c r="AE100" s="13"/>
      <c r="AT100" s="238" t="s">
        <v>172</v>
      </c>
      <c r="AU100" s="238" t="s">
        <v>92</v>
      </c>
      <c r="AV100" s="13" t="s">
        <v>90</v>
      </c>
      <c r="AW100" s="13" t="s">
        <v>42</v>
      </c>
      <c r="AX100" s="13" t="s">
        <v>82</v>
      </c>
      <c r="AY100" s="238" t="s">
        <v>159</v>
      </c>
    </row>
    <row r="101" s="14" customFormat="1">
      <c r="A101" s="14"/>
      <c r="B101" s="239"/>
      <c r="C101" s="240"/>
      <c r="D101" s="227" t="s">
        <v>172</v>
      </c>
      <c r="E101" s="241" t="s">
        <v>44</v>
      </c>
      <c r="F101" s="242" t="s">
        <v>1314</v>
      </c>
      <c r="G101" s="240"/>
      <c r="H101" s="243">
        <v>10.025</v>
      </c>
      <c r="I101" s="244"/>
      <c r="J101" s="240"/>
      <c r="K101" s="240"/>
      <c r="L101" s="245"/>
      <c r="M101" s="246"/>
      <c r="N101" s="247"/>
      <c r="O101" s="247"/>
      <c r="P101" s="247"/>
      <c r="Q101" s="247"/>
      <c r="R101" s="247"/>
      <c r="S101" s="247"/>
      <c r="T101" s="248"/>
      <c r="U101" s="14"/>
      <c r="V101" s="14"/>
      <c r="W101" s="14"/>
      <c r="X101" s="14"/>
      <c r="Y101" s="14"/>
      <c r="Z101" s="14"/>
      <c r="AA101" s="14"/>
      <c r="AB101" s="14"/>
      <c r="AC101" s="14"/>
      <c r="AD101" s="14"/>
      <c r="AE101" s="14"/>
      <c r="AT101" s="249" t="s">
        <v>172</v>
      </c>
      <c r="AU101" s="249" t="s">
        <v>92</v>
      </c>
      <c r="AV101" s="14" t="s">
        <v>92</v>
      </c>
      <c r="AW101" s="14" t="s">
        <v>42</v>
      </c>
      <c r="AX101" s="14" t="s">
        <v>82</v>
      </c>
      <c r="AY101" s="249" t="s">
        <v>159</v>
      </c>
    </row>
    <row r="102" s="14" customFormat="1">
      <c r="A102" s="14"/>
      <c r="B102" s="239"/>
      <c r="C102" s="240"/>
      <c r="D102" s="227" t="s">
        <v>172</v>
      </c>
      <c r="E102" s="241" t="s">
        <v>44</v>
      </c>
      <c r="F102" s="242" t="s">
        <v>1315</v>
      </c>
      <c r="G102" s="240"/>
      <c r="H102" s="243">
        <v>95.700000000000003</v>
      </c>
      <c r="I102" s="244"/>
      <c r="J102" s="240"/>
      <c r="K102" s="240"/>
      <c r="L102" s="245"/>
      <c r="M102" s="246"/>
      <c r="N102" s="247"/>
      <c r="O102" s="247"/>
      <c r="P102" s="247"/>
      <c r="Q102" s="247"/>
      <c r="R102" s="247"/>
      <c r="S102" s="247"/>
      <c r="T102" s="248"/>
      <c r="U102" s="14"/>
      <c r="V102" s="14"/>
      <c r="W102" s="14"/>
      <c r="X102" s="14"/>
      <c r="Y102" s="14"/>
      <c r="Z102" s="14"/>
      <c r="AA102" s="14"/>
      <c r="AB102" s="14"/>
      <c r="AC102" s="14"/>
      <c r="AD102" s="14"/>
      <c r="AE102" s="14"/>
      <c r="AT102" s="249" t="s">
        <v>172</v>
      </c>
      <c r="AU102" s="249" t="s">
        <v>92</v>
      </c>
      <c r="AV102" s="14" t="s">
        <v>92</v>
      </c>
      <c r="AW102" s="14" t="s">
        <v>42</v>
      </c>
      <c r="AX102" s="14" t="s">
        <v>82</v>
      </c>
      <c r="AY102" s="249" t="s">
        <v>159</v>
      </c>
    </row>
    <row r="103" s="16" customFormat="1">
      <c r="A103" s="16"/>
      <c r="B103" s="261"/>
      <c r="C103" s="262"/>
      <c r="D103" s="227" t="s">
        <v>172</v>
      </c>
      <c r="E103" s="263" t="s">
        <v>44</v>
      </c>
      <c r="F103" s="264" t="s">
        <v>178</v>
      </c>
      <c r="G103" s="262"/>
      <c r="H103" s="265">
        <v>105.72499999999999</v>
      </c>
      <c r="I103" s="266"/>
      <c r="J103" s="262"/>
      <c r="K103" s="262"/>
      <c r="L103" s="267"/>
      <c r="M103" s="268"/>
      <c r="N103" s="269"/>
      <c r="O103" s="269"/>
      <c r="P103" s="269"/>
      <c r="Q103" s="269"/>
      <c r="R103" s="269"/>
      <c r="S103" s="269"/>
      <c r="T103" s="270"/>
      <c r="U103" s="16"/>
      <c r="V103" s="16"/>
      <c r="W103" s="16"/>
      <c r="X103" s="16"/>
      <c r="Y103" s="16"/>
      <c r="Z103" s="16"/>
      <c r="AA103" s="16"/>
      <c r="AB103" s="16"/>
      <c r="AC103" s="16"/>
      <c r="AD103" s="16"/>
      <c r="AE103" s="16"/>
      <c r="AT103" s="271" t="s">
        <v>172</v>
      </c>
      <c r="AU103" s="271" t="s">
        <v>92</v>
      </c>
      <c r="AV103" s="16" t="s">
        <v>166</v>
      </c>
      <c r="AW103" s="16" t="s">
        <v>42</v>
      </c>
      <c r="AX103" s="16" t="s">
        <v>90</v>
      </c>
      <c r="AY103" s="271" t="s">
        <v>159</v>
      </c>
    </row>
    <row r="104" s="14" customFormat="1">
      <c r="A104" s="14"/>
      <c r="B104" s="239"/>
      <c r="C104" s="240"/>
      <c r="D104" s="227" t="s">
        <v>172</v>
      </c>
      <c r="E104" s="240"/>
      <c r="F104" s="242" t="s">
        <v>1316</v>
      </c>
      <c r="G104" s="240"/>
      <c r="H104" s="243">
        <v>111.011</v>
      </c>
      <c r="I104" s="244"/>
      <c r="J104" s="240"/>
      <c r="K104" s="240"/>
      <c r="L104" s="245"/>
      <c r="M104" s="246"/>
      <c r="N104" s="247"/>
      <c r="O104" s="247"/>
      <c r="P104" s="247"/>
      <c r="Q104" s="247"/>
      <c r="R104" s="247"/>
      <c r="S104" s="247"/>
      <c r="T104" s="248"/>
      <c r="U104" s="14"/>
      <c r="V104" s="14"/>
      <c r="W104" s="14"/>
      <c r="X104" s="14"/>
      <c r="Y104" s="14"/>
      <c r="Z104" s="14"/>
      <c r="AA104" s="14"/>
      <c r="AB104" s="14"/>
      <c r="AC104" s="14"/>
      <c r="AD104" s="14"/>
      <c r="AE104" s="14"/>
      <c r="AT104" s="249" t="s">
        <v>172</v>
      </c>
      <c r="AU104" s="249" t="s">
        <v>92</v>
      </c>
      <c r="AV104" s="14" t="s">
        <v>92</v>
      </c>
      <c r="AW104" s="14" t="s">
        <v>4</v>
      </c>
      <c r="AX104" s="14" t="s">
        <v>90</v>
      </c>
      <c r="AY104" s="249" t="s">
        <v>159</v>
      </c>
    </row>
    <row r="105" s="2" customFormat="1" ht="24.15" customHeight="1">
      <c r="A105" s="42"/>
      <c r="B105" s="43"/>
      <c r="C105" s="209" t="s">
        <v>215</v>
      </c>
      <c r="D105" s="209" t="s">
        <v>161</v>
      </c>
      <c r="E105" s="210" t="s">
        <v>1317</v>
      </c>
      <c r="F105" s="211" t="s">
        <v>1318</v>
      </c>
      <c r="G105" s="212" t="s">
        <v>310</v>
      </c>
      <c r="H105" s="213">
        <v>200.5</v>
      </c>
      <c r="I105" s="214"/>
      <c r="J105" s="215">
        <f>ROUND(I105*H105,2)</f>
        <v>0</v>
      </c>
      <c r="K105" s="211" t="s">
        <v>165</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358</v>
      </c>
    </row>
    <row r="106" s="2" customFormat="1">
      <c r="A106" s="42"/>
      <c r="B106" s="43"/>
      <c r="C106" s="44"/>
      <c r="D106" s="222" t="s">
        <v>168</v>
      </c>
      <c r="E106" s="44"/>
      <c r="F106" s="223" t="s">
        <v>1319</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4" customFormat="1">
      <c r="A107" s="14"/>
      <c r="B107" s="239"/>
      <c r="C107" s="240"/>
      <c r="D107" s="227" t="s">
        <v>172</v>
      </c>
      <c r="E107" s="240"/>
      <c r="F107" s="242" t="s">
        <v>1320</v>
      </c>
      <c r="G107" s="240"/>
      <c r="H107" s="243">
        <v>200.5</v>
      </c>
      <c r="I107" s="244"/>
      <c r="J107" s="240"/>
      <c r="K107" s="240"/>
      <c r="L107" s="245"/>
      <c r="M107" s="246"/>
      <c r="N107" s="247"/>
      <c r="O107" s="247"/>
      <c r="P107" s="247"/>
      <c r="Q107" s="247"/>
      <c r="R107" s="247"/>
      <c r="S107" s="247"/>
      <c r="T107" s="248"/>
      <c r="U107" s="14"/>
      <c r="V107" s="14"/>
      <c r="W107" s="14"/>
      <c r="X107" s="14"/>
      <c r="Y107" s="14"/>
      <c r="Z107" s="14"/>
      <c r="AA107" s="14"/>
      <c r="AB107" s="14"/>
      <c r="AC107" s="14"/>
      <c r="AD107" s="14"/>
      <c r="AE107" s="14"/>
      <c r="AT107" s="249" t="s">
        <v>172</v>
      </c>
      <c r="AU107" s="249" t="s">
        <v>92</v>
      </c>
      <c r="AV107" s="14" t="s">
        <v>92</v>
      </c>
      <c r="AW107" s="14" t="s">
        <v>4</v>
      </c>
      <c r="AX107" s="14" t="s">
        <v>90</v>
      </c>
      <c r="AY107" s="249" t="s">
        <v>159</v>
      </c>
    </row>
    <row r="108" s="2" customFormat="1" ht="24.15" customHeight="1">
      <c r="A108" s="42"/>
      <c r="B108" s="43"/>
      <c r="C108" s="209" t="s">
        <v>227</v>
      </c>
      <c r="D108" s="209" t="s">
        <v>161</v>
      </c>
      <c r="E108" s="210" t="s">
        <v>1321</v>
      </c>
      <c r="F108" s="211" t="s">
        <v>1322</v>
      </c>
      <c r="G108" s="212" t="s">
        <v>310</v>
      </c>
      <c r="H108" s="213">
        <v>1914</v>
      </c>
      <c r="I108" s="214"/>
      <c r="J108" s="215">
        <f>ROUND(I108*H108,2)</f>
        <v>0</v>
      </c>
      <c r="K108" s="211" t="s">
        <v>165</v>
      </c>
      <c r="L108" s="48"/>
      <c r="M108" s="216" t="s">
        <v>44</v>
      </c>
      <c r="N108" s="217" t="s">
        <v>53</v>
      </c>
      <c r="O108" s="88"/>
      <c r="P108" s="218">
        <f>O108*H108</f>
        <v>0</v>
      </c>
      <c r="Q108" s="218">
        <v>0</v>
      </c>
      <c r="R108" s="218">
        <f>Q108*H108</f>
        <v>0</v>
      </c>
      <c r="S108" s="218">
        <v>0</v>
      </c>
      <c r="T108" s="219">
        <f>S108*H108</f>
        <v>0</v>
      </c>
      <c r="U108" s="42"/>
      <c r="V108" s="42"/>
      <c r="W108" s="42"/>
      <c r="X108" s="42"/>
      <c r="Y108" s="42"/>
      <c r="Z108" s="42"/>
      <c r="AA108" s="42"/>
      <c r="AB108" s="42"/>
      <c r="AC108" s="42"/>
      <c r="AD108" s="42"/>
      <c r="AE108" s="42"/>
      <c r="AR108" s="220" t="s">
        <v>166</v>
      </c>
      <c r="AT108" s="220" t="s">
        <v>161</v>
      </c>
      <c r="AU108" s="220" t="s">
        <v>92</v>
      </c>
      <c r="AY108" s="20" t="s">
        <v>159</v>
      </c>
      <c r="BE108" s="221">
        <f>IF(N108="základní",J108,0)</f>
        <v>0</v>
      </c>
      <c r="BF108" s="221">
        <f>IF(N108="snížená",J108,0)</f>
        <v>0</v>
      </c>
      <c r="BG108" s="221">
        <f>IF(N108="zákl. přenesená",J108,0)</f>
        <v>0</v>
      </c>
      <c r="BH108" s="221">
        <f>IF(N108="sníž. přenesená",J108,0)</f>
        <v>0</v>
      </c>
      <c r="BI108" s="221">
        <f>IF(N108="nulová",J108,0)</f>
        <v>0</v>
      </c>
      <c r="BJ108" s="20" t="s">
        <v>90</v>
      </c>
      <c r="BK108" s="221">
        <f>ROUND(I108*H108,2)</f>
        <v>0</v>
      </c>
      <c r="BL108" s="20" t="s">
        <v>166</v>
      </c>
      <c r="BM108" s="220" t="s">
        <v>1323</v>
      </c>
    </row>
    <row r="109" s="2" customFormat="1">
      <c r="A109" s="42"/>
      <c r="B109" s="43"/>
      <c r="C109" s="44"/>
      <c r="D109" s="222" t="s">
        <v>168</v>
      </c>
      <c r="E109" s="44"/>
      <c r="F109" s="223" t="s">
        <v>1324</v>
      </c>
      <c r="G109" s="44"/>
      <c r="H109" s="44"/>
      <c r="I109" s="224"/>
      <c r="J109" s="44"/>
      <c r="K109" s="44"/>
      <c r="L109" s="48"/>
      <c r="M109" s="225"/>
      <c r="N109" s="226"/>
      <c r="O109" s="88"/>
      <c r="P109" s="88"/>
      <c r="Q109" s="88"/>
      <c r="R109" s="88"/>
      <c r="S109" s="88"/>
      <c r="T109" s="89"/>
      <c r="U109" s="42"/>
      <c r="V109" s="42"/>
      <c r="W109" s="42"/>
      <c r="X109" s="42"/>
      <c r="Y109" s="42"/>
      <c r="Z109" s="42"/>
      <c r="AA109" s="42"/>
      <c r="AB109" s="42"/>
      <c r="AC109" s="42"/>
      <c r="AD109" s="42"/>
      <c r="AE109" s="42"/>
      <c r="AT109" s="20" t="s">
        <v>168</v>
      </c>
      <c r="AU109" s="20" t="s">
        <v>92</v>
      </c>
    </row>
    <row r="110" s="14" customFormat="1">
      <c r="A110" s="14"/>
      <c r="B110" s="239"/>
      <c r="C110" s="240"/>
      <c r="D110" s="227" t="s">
        <v>172</v>
      </c>
      <c r="E110" s="240"/>
      <c r="F110" s="242" t="s">
        <v>1325</v>
      </c>
      <c r="G110" s="240"/>
      <c r="H110" s="243">
        <v>1914</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v>
      </c>
      <c r="AX110" s="14" t="s">
        <v>90</v>
      </c>
      <c r="AY110" s="249" t="s">
        <v>159</v>
      </c>
    </row>
    <row r="111" s="2" customFormat="1" ht="24.15" customHeight="1">
      <c r="A111" s="42"/>
      <c r="B111" s="43"/>
      <c r="C111" s="209" t="s">
        <v>233</v>
      </c>
      <c r="D111" s="209" t="s">
        <v>161</v>
      </c>
      <c r="E111" s="210" t="s">
        <v>1326</v>
      </c>
      <c r="F111" s="211" t="s">
        <v>1327</v>
      </c>
      <c r="G111" s="212" t="s">
        <v>310</v>
      </c>
      <c r="H111" s="213">
        <v>100.25</v>
      </c>
      <c r="I111" s="214"/>
      <c r="J111" s="215">
        <f>ROUND(I111*H111,2)</f>
        <v>0</v>
      </c>
      <c r="K111" s="211" t="s">
        <v>165</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166</v>
      </c>
      <c r="AT111" s="220" t="s">
        <v>161</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166</v>
      </c>
      <c r="BM111" s="220" t="s">
        <v>205</v>
      </c>
    </row>
    <row r="112" s="2" customFormat="1">
      <c r="A112" s="42"/>
      <c r="B112" s="43"/>
      <c r="C112" s="44"/>
      <c r="D112" s="222" t="s">
        <v>168</v>
      </c>
      <c r="E112" s="44"/>
      <c r="F112" s="223" t="s">
        <v>1328</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168</v>
      </c>
      <c r="AU112" s="20" t="s">
        <v>92</v>
      </c>
    </row>
    <row r="113" s="13" customFormat="1">
      <c r="A113" s="13"/>
      <c r="B113" s="229"/>
      <c r="C113" s="230"/>
      <c r="D113" s="227" t="s">
        <v>172</v>
      </c>
      <c r="E113" s="231" t="s">
        <v>44</v>
      </c>
      <c r="F113" s="232" t="s">
        <v>1329</v>
      </c>
      <c r="G113" s="230"/>
      <c r="H113" s="231" t="s">
        <v>44</v>
      </c>
      <c r="I113" s="233"/>
      <c r="J113" s="230"/>
      <c r="K113" s="230"/>
      <c r="L113" s="234"/>
      <c r="M113" s="235"/>
      <c r="N113" s="236"/>
      <c r="O113" s="236"/>
      <c r="P113" s="236"/>
      <c r="Q113" s="236"/>
      <c r="R113" s="236"/>
      <c r="S113" s="236"/>
      <c r="T113" s="237"/>
      <c r="U113" s="13"/>
      <c r="V113" s="13"/>
      <c r="W113" s="13"/>
      <c r="X113" s="13"/>
      <c r="Y113" s="13"/>
      <c r="Z113" s="13"/>
      <c r="AA113" s="13"/>
      <c r="AB113" s="13"/>
      <c r="AC113" s="13"/>
      <c r="AD113" s="13"/>
      <c r="AE113" s="13"/>
      <c r="AT113" s="238" t="s">
        <v>172</v>
      </c>
      <c r="AU113" s="238" t="s">
        <v>92</v>
      </c>
      <c r="AV113" s="13" t="s">
        <v>90</v>
      </c>
      <c r="AW113" s="13" t="s">
        <v>42</v>
      </c>
      <c r="AX113" s="13" t="s">
        <v>82</v>
      </c>
      <c r="AY113" s="238" t="s">
        <v>159</v>
      </c>
    </row>
    <row r="114" s="13" customFormat="1">
      <c r="A114" s="13"/>
      <c r="B114" s="229"/>
      <c r="C114" s="230"/>
      <c r="D114" s="227" t="s">
        <v>172</v>
      </c>
      <c r="E114" s="231" t="s">
        <v>44</v>
      </c>
      <c r="F114" s="232" t="s">
        <v>1330</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1331</v>
      </c>
      <c r="G115" s="240"/>
      <c r="H115" s="243">
        <v>191.34999999999999</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4" customFormat="1">
      <c r="A116" s="14"/>
      <c r="B116" s="239"/>
      <c r="C116" s="240"/>
      <c r="D116" s="227" t="s">
        <v>172</v>
      </c>
      <c r="E116" s="241" t="s">
        <v>44</v>
      </c>
      <c r="F116" s="242" t="s">
        <v>1332</v>
      </c>
      <c r="G116" s="240"/>
      <c r="H116" s="243">
        <v>-91.099999999999994</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5" customFormat="1">
      <c r="A117" s="15"/>
      <c r="B117" s="250"/>
      <c r="C117" s="251"/>
      <c r="D117" s="227" t="s">
        <v>172</v>
      </c>
      <c r="E117" s="252" t="s">
        <v>1278</v>
      </c>
      <c r="F117" s="253" t="s">
        <v>176</v>
      </c>
      <c r="G117" s="251"/>
      <c r="H117" s="254">
        <v>100.25</v>
      </c>
      <c r="I117" s="255"/>
      <c r="J117" s="251"/>
      <c r="K117" s="251"/>
      <c r="L117" s="256"/>
      <c r="M117" s="257"/>
      <c r="N117" s="258"/>
      <c r="O117" s="258"/>
      <c r="P117" s="258"/>
      <c r="Q117" s="258"/>
      <c r="R117" s="258"/>
      <c r="S117" s="258"/>
      <c r="T117" s="259"/>
      <c r="U117" s="15"/>
      <c r="V117" s="15"/>
      <c r="W117" s="15"/>
      <c r="X117" s="15"/>
      <c r="Y117" s="15"/>
      <c r="Z117" s="15"/>
      <c r="AA117" s="15"/>
      <c r="AB117" s="15"/>
      <c r="AC117" s="15"/>
      <c r="AD117" s="15"/>
      <c r="AE117" s="15"/>
      <c r="AT117" s="260" t="s">
        <v>172</v>
      </c>
      <c r="AU117" s="260" t="s">
        <v>92</v>
      </c>
      <c r="AV117" s="15" t="s">
        <v>177</v>
      </c>
      <c r="AW117" s="15" t="s">
        <v>42</v>
      </c>
      <c r="AX117" s="15" t="s">
        <v>82</v>
      </c>
      <c r="AY117" s="260" t="s">
        <v>159</v>
      </c>
    </row>
    <row r="118" s="16" customFormat="1">
      <c r="A118" s="16"/>
      <c r="B118" s="261"/>
      <c r="C118" s="262"/>
      <c r="D118" s="227" t="s">
        <v>172</v>
      </c>
      <c r="E118" s="263" t="s">
        <v>44</v>
      </c>
      <c r="F118" s="264" t="s">
        <v>178</v>
      </c>
      <c r="G118" s="262"/>
      <c r="H118" s="265">
        <v>100.25</v>
      </c>
      <c r="I118" s="266"/>
      <c r="J118" s="262"/>
      <c r="K118" s="262"/>
      <c r="L118" s="267"/>
      <c r="M118" s="268"/>
      <c r="N118" s="269"/>
      <c r="O118" s="269"/>
      <c r="P118" s="269"/>
      <c r="Q118" s="269"/>
      <c r="R118" s="269"/>
      <c r="S118" s="269"/>
      <c r="T118" s="270"/>
      <c r="U118" s="16"/>
      <c r="V118" s="16"/>
      <c r="W118" s="16"/>
      <c r="X118" s="16"/>
      <c r="Y118" s="16"/>
      <c r="Z118" s="16"/>
      <c r="AA118" s="16"/>
      <c r="AB118" s="16"/>
      <c r="AC118" s="16"/>
      <c r="AD118" s="16"/>
      <c r="AE118" s="16"/>
      <c r="AT118" s="271" t="s">
        <v>172</v>
      </c>
      <c r="AU118" s="271" t="s">
        <v>92</v>
      </c>
      <c r="AV118" s="16" t="s">
        <v>166</v>
      </c>
      <c r="AW118" s="16" t="s">
        <v>42</v>
      </c>
      <c r="AX118" s="16" t="s">
        <v>90</v>
      </c>
      <c r="AY118" s="271" t="s">
        <v>159</v>
      </c>
    </row>
    <row r="119" s="2" customFormat="1" ht="24.15" customHeight="1">
      <c r="A119" s="42"/>
      <c r="B119" s="43"/>
      <c r="C119" s="209" t="s">
        <v>239</v>
      </c>
      <c r="D119" s="209" t="s">
        <v>161</v>
      </c>
      <c r="E119" s="210" t="s">
        <v>1333</v>
      </c>
      <c r="F119" s="211" t="s">
        <v>1334</v>
      </c>
      <c r="G119" s="212" t="s">
        <v>310</v>
      </c>
      <c r="H119" s="213">
        <v>957</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1335</v>
      </c>
    </row>
    <row r="120" s="2" customFormat="1">
      <c r="A120" s="42"/>
      <c r="B120" s="43"/>
      <c r="C120" s="44"/>
      <c r="D120" s="222" t="s">
        <v>168</v>
      </c>
      <c r="E120" s="44"/>
      <c r="F120" s="223" t="s">
        <v>1336</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13" customFormat="1">
      <c r="A121" s="13"/>
      <c r="B121" s="229"/>
      <c r="C121" s="230"/>
      <c r="D121" s="227" t="s">
        <v>172</v>
      </c>
      <c r="E121" s="231" t="s">
        <v>44</v>
      </c>
      <c r="F121" s="232" t="s">
        <v>1329</v>
      </c>
      <c r="G121" s="230"/>
      <c r="H121" s="231" t="s">
        <v>44</v>
      </c>
      <c r="I121" s="233"/>
      <c r="J121" s="230"/>
      <c r="K121" s="230"/>
      <c r="L121" s="234"/>
      <c r="M121" s="235"/>
      <c r="N121" s="236"/>
      <c r="O121" s="236"/>
      <c r="P121" s="236"/>
      <c r="Q121" s="236"/>
      <c r="R121" s="236"/>
      <c r="S121" s="236"/>
      <c r="T121" s="237"/>
      <c r="U121" s="13"/>
      <c r="V121" s="13"/>
      <c r="W121" s="13"/>
      <c r="X121" s="13"/>
      <c r="Y121" s="13"/>
      <c r="Z121" s="13"/>
      <c r="AA121" s="13"/>
      <c r="AB121" s="13"/>
      <c r="AC121" s="13"/>
      <c r="AD121" s="13"/>
      <c r="AE121" s="13"/>
      <c r="AT121" s="238" t="s">
        <v>172</v>
      </c>
      <c r="AU121" s="238" t="s">
        <v>92</v>
      </c>
      <c r="AV121" s="13" t="s">
        <v>90</v>
      </c>
      <c r="AW121" s="13" t="s">
        <v>42</v>
      </c>
      <c r="AX121" s="13" t="s">
        <v>82</v>
      </c>
      <c r="AY121" s="238" t="s">
        <v>159</v>
      </c>
    </row>
    <row r="122" s="13" customFormat="1">
      <c r="A122" s="13"/>
      <c r="B122" s="229"/>
      <c r="C122" s="230"/>
      <c r="D122" s="227" t="s">
        <v>172</v>
      </c>
      <c r="E122" s="231" t="s">
        <v>44</v>
      </c>
      <c r="F122" s="232" t="s">
        <v>1337</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1338</v>
      </c>
      <c r="G123" s="240"/>
      <c r="H123" s="243">
        <v>957</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5" customFormat="1">
      <c r="A124" s="15"/>
      <c r="B124" s="250"/>
      <c r="C124" s="251"/>
      <c r="D124" s="227" t="s">
        <v>172</v>
      </c>
      <c r="E124" s="252" t="s">
        <v>1280</v>
      </c>
      <c r="F124" s="253" t="s">
        <v>176</v>
      </c>
      <c r="G124" s="251"/>
      <c r="H124" s="254">
        <v>957</v>
      </c>
      <c r="I124" s="255"/>
      <c r="J124" s="251"/>
      <c r="K124" s="251"/>
      <c r="L124" s="256"/>
      <c r="M124" s="257"/>
      <c r="N124" s="258"/>
      <c r="O124" s="258"/>
      <c r="P124" s="258"/>
      <c r="Q124" s="258"/>
      <c r="R124" s="258"/>
      <c r="S124" s="258"/>
      <c r="T124" s="259"/>
      <c r="U124" s="15"/>
      <c r="V124" s="15"/>
      <c r="W124" s="15"/>
      <c r="X124" s="15"/>
      <c r="Y124" s="15"/>
      <c r="Z124" s="15"/>
      <c r="AA124" s="15"/>
      <c r="AB124" s="15"/>
      <c r="AC124" s="15"/>
      <c r="AD124" s="15"/>
      <c r="AE124" s="15"/>
      <c r="AT124" s="260" t="s">
        <v>172</v>
      </c>
      <c r="AU124" s="260" t="s">
        <v>92</v>
      </c>
      <c r="AV124" s="15" t="s">
        <v>177</v>
      </c>
      <c r="AW124" s="15" t="s">
        <v>42</v>
      </c>
      <c r="AX124" s="15" t="s">
        <v>82</v>
      </c>
      <c r="AY124" s="260" t="s">
        <v>159</v>
      </c>
    </row>
    <row r="125" s="16" customFormat="1">
      <c r="A125" s="16"/>
      <c r="B125" s="261"/>
      <c r="C125" s="262"/>
      <c r="D125" s="227" t="s">
        <v>172</v>
      </c>
      <c r="E125" s="263" t="s">
        <v>44</v>
      </c>
      <c r="F125" s="264" t="s">
        <v>178</v>
      </c>
      <c r="G125" s="262"/>
      <c r="H125" s="265">
        <v>957</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16.5" customHeight="1">
      <c r="A126" s="42"/>
      <c r="B126" s="43"/>
      <c r="C126" s="272" t="s">
        <v>8</v>
      </c>
      <c r="D126" s="272" t="s">
        <v>212</v>
      </c>
      <c r="E126" s="273" t="s">
        <v>1339</v>
      </c>
      <c r="F126" s="274" t="s">
        <v>1168</v>
      </c>
      <c r="G126" s="275" t="s">
        <v>1169</v>
      </c>
      <c r="H126" s="276">
        <v>31.718</v>
      </c>
      <c r="I126" s="277"/>
      <c r="J126" s="278">
        <f>ROUND(I126*H126,2)</f>
        <v>0</v>
      </c>
      <c r="K126" s="274" t="s">
        <v>165</v>
      </c>
      <c r="L126" s="279"/>
      <c r="M126" s="280" t="s">
        <v>44</v>
      </c>
      <c r="N126" s="281" t="s">
        <v>53</v>
      </c>
      <c r="O126" s="88"/>
      <c r="P126" s="218">
        <f>O126*H126</f>
        <v>0</v>
      </c>
      <c r="Q126" s="218">
        <v>0.001</v>
      </c>
      <c r="R126" s="218">
        <f>Q126*H126</f>
        <v>0.031718000000000003</v>
      </c>
      <c r="S126" s="218">
        <v>0</v>
      </c>
      <c r="T126" s="219">
        <f>S126*H126</f>
        <v>0</v>
      </c>
      <c r="U126" s="42"/>
      <c r="V126" s="42"/>
      <c r="W126" s="42"/>
      <c r="X126" s="42"/>
      <c r="Y126" s="42"/>
      <c r="Z126" s="42"/>
      <c r="AA126" s="42"/>
      <c r="AB126" s="42"/>
      <c r="AC126" s="42"/>
      <c r="AD126" s="42"/>
      <c r="AE126" s="42"/>
      <c r="AR126" s="220" t="s">
        <v>215</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215</v>
      </c>
    </row>
    <row r="127" s="13" customFormat="1">
      <c r="A127" s="13"/>
      <c r="B127" s="229"/>
      <c r="C127" s="230"/>
      <c r="D127" s="227" t="s">
        <v>172</v>
      </c>
      <c r="E127" s="231" t="s">
        <v>44</v>
      </c>
      <c r="F127" s="232" t="s">
        <v>1329</v>
      </c>
      <c r="G127" s="230"/>
      <c r="H127" s="231" t="s">
        <v>44</v>
      </c>
      <c r="I127" s="233"/>
      <c r="J127" s="230"/>
      <c r="K127" s="230"/>
      <c r="L127" s="234"/>
      <c r="M127" s="235"/>
      <c r="N127" s="236"/>
      <c r="O127" s="236"/>
      <c r="P127" s="236"/>
      <c r="Q127" s="236"/>
      <c r="R127" s="236"/>
      <c r="S127" s="236"/>
      <c r="T127" s="237"/>
      <c r="U127" s="13"/>
      <c r="V127" s="13"/>
      <c r="W127" s="13"/>
      <c r="X127" s="13"/>
      <c r="Y127" s="13"/>
      <c r="Z127" s="13"/>
      <c r="AA127" s="13"/>
      <c r="AB127" s="13"/>
      <c r="AC127" s="13"/>
      <c r="AD127" s="13"/>
      <c r="AE127" s="13"/>
      <c r="AT127" s="238" t="s">
        <v>172</v>
      </c>
      <c r="AU127" s="238" t="s">
        <v>92</v>
      </c>
      <c r="AV127" s="13" t="s">
        <v>90</v>
      </c>
      <c r="AW127" s="13" t="s">
        <v>42</v>
      </c>
      <c r="AX127" s="13" t="s">
        <v>82</v>
      </c>
      <c r="AY127" s="238" t="s">
        <v>159</v>
      </c>
    </row>
    <row r="128" s="14" customFormat="1">
      <c r="A128" s="14"/>
      <c r="B128" s="239"/>
      <c r="C128" s="240"/>
      <c r="D128" s="227" t="s">
        <v>172</v>
      </c>
      <c r="E128" s="241" t="s">
        <v>44</v>
      </c>
      <c r="F128" s="242" t="s">
        <v>1278</v>
      </c>
      <c r="G128" s="240"/>
      <c r="H128" s="243">
        <v>100.25</v>
      </c>
      <c r="I128" s="244"/>
      <c r="J128" s="240"/>
      <c r="K128" s="240"/>
      <c r="L128" s="245"/>
      <c r="M128" s="246"/>
      <c r="N128" s="247"/>
      <c r="O128" s="247"/>
      <c r="P128" s="247"/>
      <c r="Q128" s="247"/>
      <c r="R128" s="247"/>
      <c r="S128" s="247"/>
      <c r="T128" s="248"/>
      <c r="U128" s="14"/>
      <c r="V128" s="14"/>
      <c r="W128" s="14"/>
      <c r="X128" s="14"/>
      <c r="Y128" s="14"/>
      <c r="Z128" s="14"/>
      <c r="AA128" s="14"/>
      <c r="AB128" s="14"/>
      <c r="AC128" s="14"/>
      <c r="AD128" s="14"/>
      <c r="AE128" s="14"/>
      <c r="AT128" s="249" t="s">
        <v>172</v>
      </c>
      <c r="AU128" s="249" t="s">
        <v>92</v>
      </c>
      <c r="AV128" s="14" t="s">
        <v>92</v>
      </c>
      <c r="AW128" s="14" t="s">
        <v>42</v>
      </c>
      <c r="AX128" s="14" t="s">
        <v>82</v>
      </c>
      <c r="AY128" s="249" t="s">
        <v>159</v>
      </c>
    </row>
    <row r="129" s="14" customFormat="1">
      <c r="A129" s="14"/>
      <c r="B129" s="239"/>
      <c r="C129" s="240"/>
      <c r="D129" s="227" t="s">
        <v>172</v>
      </c>
      <c r="E129" s="241" t="s">
        <v>44</v>
      </c>
      <c r="F129" s="242" t="s">
        <v>1280</v>
      </c>
      <c r="G129" s="240"/>
      <c r="H129" s="243">
        <v>957</v>
      </c>
      <c r="I129" s="244"/>
      <c r="J129" s="240"/>
      <c r="K129" s="240"/>
      <c r="L129" s="245"/>
      <c r="M129" s="246"/>
      <c r="N129" s="247"/>
      <c r="O129" s="247"/>
      <c r="P129" s="247"/>
      <c r="Q129" s="247"/>
      <c r="R129" s="247"/>
      <c r="S129" s="247"/>
      <c r="T129" s="248"/>
      <c r="U129" s="14"/>
      <c r="V129" s="14"/>
      <c r="W129" s="14"/>
      <c r="X129" s="14"/>
      <c r="Y129" s="14"/>
      <c r="Z129" s="14"/>
      <c r="AA129" s="14"/>
      <c r="AB129" s="14"/>
      <c r="AC129" s="14"/>
      <c r="AD129" s="14"/>
      <c r="AE129" s="14"/>
      <c r="AT129" s="249" t="s">
        <v>172</v>
      </c>
      <c r="AU129" s="249" t="s">
        <v>92</v>
      </c>
      <c r="AV129" s="14" t="s">
        <v>92</v>
      </c>
      <c r="AW129" s="14" t="s">
        <v>42</v>
      </c>
      <c r="AX129" s="14" t="s">
        <v>82</v>
      </c>
      <c r="AY129" s="249" t="s">
        <v>159</v>
      </c>
    </row>
    <row r="130" s="16" customFormat="1">
      <c r="A130" s="16"/>
      <c r="B130" s="261"/>
      <c r="C130" s="262"/>
      <c r="D130" s="227" t="s">
        <v>172</v>
      </c>
      <c r="E130" s="263" t="s">
        <v>44</v>
      </c>
      <c r="F130" s="264" t="s">
        <v>178</v>
      </c>
      <c r="G130" s="262"/>
      <c r="H130" s="265">
        <v>1057.25</v>
      </c>
      <c r="I130" s="266"/>
      <c r="J130" s="262"/>
      <c r="K130" s="262"/>
      <c r="L130" s="267"/>
      <c r="M130" s="268"/>
      <c r="N130" s="269"/>
      <c r="O130" s="269"/>
      <c r="P130" s="269"/>
      <c r="Q130" s="269"/>
      <c r="R130" s="269"/>
      <c r="S130" s="269"/>
      <c r="T130" s="270"/>
      <c r="U130" s="16"/>
      <c r="V130" s="16"/>
      <c r="W130" s="16"/>
      <c r="X130" s="16"/>
      <c r="Y130" s="16"/>
      <c r="Z130" s="16"/>
      <c r="AA130" s="16"/>
      <c r="AB130" s="16"/>
      <c r="AC130" s="16"/>
      <c r="AD130" s="16"/>
      <c r="AE130" s="16"/>
      <c r="AT130" s="271" t="s">
        <v>172</v>
      </c>
      <c r="AU130" s="271" t="s">
        <v>92</v>
      </c>
      <c r="AV130" s="16" t="s">
        <v>166</v>
      </c>
      <c r="AW130" s="16" t="s">
        <v>42</v>
      </c>
      <c r="AX130" s="16" t="s">
        <v>90</v>
      </c>
      <c r="AY130" s="271" t="s">
        <v>159</v>
      </c>
    </row>
    <row r="131" s="14" customFormat="1">
      <c r="A131" s="14"/>
      <c r="B131" s="239"/>
      <c r="C131" s="240"/>
      <c r="D131" s="227" t="s">
        <v>172</v>
      </c>
      <c r="E131" s="240"/>
      <c r="F131" s="242" t="s">
        <v>1340</v>
      </c>
      <c r="G131" s="240"/>
      <c r="H131" s="243">
        <v>31.718</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v>
      </c>
      <c r="AX131" s="14" t="s">
        <v>90</v>
      </c>
      <c r="AY131" s="249" t="s">
        <v>159</v>
      </c>
    </row>
    <row r="132" s="2" customFormat="1" ht="16.5" customHeight="1">
      <c r="A132" s="42"/>
      <c r="B132" s="43"/>
      <c r="C132" s="209" t="s">
        <v>339</v>
      </c>
      <c r="D132" s="209" t="s">
        <v>161</v>
      </c>
      <c r="E132" s="210" t="s">
        <v>1341</v>
      </c>
      <c r="F132" s="211" t="s">
        <v>1342</v>
      </c>
      <c r="G132" s="212" t="s">
        <v>310</v>
      </c>
      <c r="H132" s="213">
        <v>200.5</v>
      </c>
      <c r="I132" s="214"/>
      <c r="J132" s="215">
        <f>ROUND(I132*H132,2)</f>
        <v>0</v>
      </c>
      <c r="K132" s="211" t="s">
        <v>165</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166</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8</v>
      </c>
    </row>
    <row r="133" s="2" customFormat="1">
      <c r="A133" s="42"/>
      <c r="B133" s="43"/>
      <c r="C133" s="44"/>
      <c r="D133" s="222" t="s">
        <v>168</v>
      </c>
      <c r="E133" s="44"/>
      <c r="F133" s="223" t="s">
        <v>1343</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14" customFormat="1">
      <c r="A134" s="14"/>
      <c r="B134" s="239"/>
      <c r="C134" s="240"/>
      <c r="D134" s="227" t="s">
        <v>172</v>
      </c>
      <c r="E134" s="240"/>
      <c r="F134" s="242" t="s">
        <v>1320</v>
      </c>
      <c r="G134" s="240"/>
      <c r="H134" s="243">
        <v>200.5</v>
      </c>
      <c r="I134" s="244"/>
      <c r="J134" s="240"/>
      <c r="K134" s="240"/>
      <c r="L134" s="245"/>
      <c r="M134" s="246"/>
      <c r="N134" s="247"/>
      <c r="O134" s="247"/>
      <c r="P134" s="247"/>
      <c r="Q134" s="247"/>
      <c r="R134" s="247"/>
      <c r="S134" s="247"/>
      <c r="T134" s="248"/>
      <c r="U134" s="14"/>
      <c r="V134" s="14"/>
      <c r="W134" s="14"/>
      <c r="X134" s="14"/>
      <c r="Y134" s="14"/>
      <c r="Z134" s="14"/>
      <c r="AA134" s="14"/>
      <c r="AB134" s="14"/>
      <c r="AC134" s="14"/>
      <c r="AD134" s="14"/>
      <c r="AE134" s="14"/>
      <c r="AT134" s="249" t="s">
        <v>172</v>
      </c>
      <c r="AU134" s="249" t="s">
        <v>92</v>
      </c>
      <c r="AV134" s="14" t="s">
        <v>92</v>
      </c>
      <c r="AW134" s="14" t="s">
        <v>4</v>
      </c>
      <c r="AX134" s="14" t="s">
        <v>90</v>
      </c>
      <c r="AY134" s="249" t="s">
        <v>159</v>
      </c>
    </row>
    <row r="135" s="2" customFormat="1" ht="16.5" customHeight="1">
      <c r="A135" s="42"/>
      <c r="B135" s="43"/>
      <c r="C135" s="209" t="s">
        <v>346</v>
      </c>
      <c r="D135" s="209" t="s">
        <v>161</v>
      </c>
      <c r="E135" s="210" t="s">
        <v>1344</v>
      </c>
      <c r="F135" s="211" t="s">
        <v>1345</v>
      </c>
      <c r="G135" s="212" t="s">
        <v>310</v>
      </c>
      <c r="H135" s="213">
        <v>1914</v>
      </c>
      <c r="I135" s="214"/>
      <c r="J135" s="215">
        <f>ROUND(I135*H135,2)</f>
        <v>0</v>
      </c>
      <c r="K135" s="211" t="s">
        <v>165</v>
      </c>
      <c r="L135" s="48"/>
      <c r="M135" s="216" t="s">
        <v>44</v>
      </c>
      <c r="N135" s="217" t="s">
        <v>53</v>
      </c>
      <c r="O135" s="88"/>
      <c r="P135" s="218">
        <f>O135*H135</f>
        <v>0</v>
      </c>
      <c r="Q135" s="218">
        <v>0</v>
      </c>
      <c r="R135" s="218">
        <f>Q135*H135</f>
        <v>0</v>
      </c>
      <c r="S135" s="218">
        <v>0</v>
      </c>
      <c r="T135" s="219">
        <f>S135*H135</f>
        <v>0</v>
      </c>
      <c r="U135" s="42"/>
      <c r="V135" s="42"/>
      <c r="W135" s="42"/>
      <c r="X135" s="42"/>
      <c r="Y135" s="42"/>
      <c r="Z135" s="42"/>
      <c r="AA135" s="42"/>
      <c r="AB135" s="42"/>
      <c r="AC135" s="42"/>
      <c r="AD135" s="42"/>
      <c r="AE135" s="42"/>
      <c r="AR135" s="220" t="s">
        <v>166</v>
      </c>
      <c r="AT135" s="220" t="s">
        <v>161</v>
      </c>
      <c r="AU135" s="220" t="s">
        <v>92</v>
      </c>
      <c r="AY135" s="20" t="s">
        <v>159</v>
      </c>
      <c r="BE135" s="221">
        <f>IF(N135="základní",J135,0)</f>
        <v>0</v>
      </c>
      <c r="BF135" s="221">
        <f>IF(N135="snížená",J135,0)</f>
        <v>0</v>
      </c>
      <c r="BG135" s="221">
        <f>IF(N135="zákl. přenesená",J135,0)</f>
        <v>0</v>
      </c>
      <c r="BH135" s="221">
        <f>IF(N135="sníž. přenesená",J135,0)</f>
        <v>0</v>
      </c>
      <c r="BI135" s="221">
        <f>IF(N135="nulová",J135,0)</f>
        <v>0</v>
      </c>
      <c r="BJ135" s="20" t="s">
        <v>90</v>
      </c>
      <c r="BK135" s="221">
        <f>ROUND(I135*H135,2)</f>
        <v>0</v>
      </c>
      <c r="BL135" s="20" t="s">
        <v>166</v>
      </c>
      <c r="BM135" s="220" t="s">
        <v>1346</v>
      </c>
    </row>
    <row r="136" s="2" customFormat="1">
      <c r="A136" s="42"/>
      <c r="B136" s="43"/>
      <c r="C136" s="44"/>
      <c r="D136" s="222" t="s">
        <v>168</v>
      </c>
      <c r="E136" s="44"/>
      <c r="F136" s="223" t="s">
        <v>1347</v>
      </c>
      <c r="G136" s="44"/>
      <c r="H136" s="44"/>
      <c r="I136" s="224"/>
      <c r="J136" s="44"/>
      <c r="K136" s="44"/>
      <c r="L136" s="48"/>
      <c r="M136" s="225"/>
      <c r="N136" s="226"/>
      <c r="O136" s="88"/>
      <c r="P136" s="88"/>
      <c r="Q136" s="88"/>
      <c r="R136" s="88"/>
      <c r="S136" s="88"/>
      <c r="T136" s="89"/>
      <c r="U136" s="42"/>
      <c r="V136" s="42"/>
      <c r="W136" s="42"/>
      <c r="X136" s="42"/>
      <c r="Y136" s="42"/>
      <c r="Z136" s="42"/>
      <c r="AA136" s="42"/>
      <c r="AB136" s="42"/>
      <c r="AC136" s="42"/>
      <c r="AD136" s="42"/>
      <c r="AE136" s="42"/>
      <c r="AT136" s="20" t="s">
        <v>168</v>
      </c>
      <c r="AU136" s="20" t="s">
        <v>92</v>
      </c>
    </row>
    <row r="137" s="14" customFormat="1">
      <c r="A137" s="14"/>
      <c r="B137" s="239"/>
      <c r="C137" s="240"/>
      <c r="D137" s="227" t="s">
        <v>172</v>
      </c>
      <c r="E137" s="240"/>
      <c r="F137" s="242" t="s">
        <v>1325</v>
      </c>
      <c r="G137" s="240"/>
      <c r="H137" s="243">
        <v>1914</v>
      </c>
      <c r="I137" s="244"/>
      <c r="J137" s="240"/>
      <c r="K137" s="240"/>
      <c r="L137" s="245"/>
      <c r="M137" s="246"/>
      <c r="N137" s="247"/>
      <c r="O137" s="247"/>
      <c r="P137" s="247"/>
      <c r="Q137" s="247"/>
      <c r="R137" s="247"/>
      <c r="S137" s="247"/>
      <c r="T137" s="248"/>
      <c r="U137" s="14"/>
      <c r="V137" s="14"/>
      <c r="W137" s="14"/>
      <c r="X137" s="14"/>
      <c r="Y137" s="14"/>
      <c r="Z137" s="14"/>
      <c r="AA137" s="14"/>
      <c r="AB137" s="14"/>
      <c r="AC137" s="14"/>
      <c r="AD137" s="14"/>
      <c r="AE137" s="14"/>
      <c r="AT137" s="249" t="s">
        <v>172</v>
      </c>
      <c r="AU137" s="249" t="s">
        <v>92</v>
      </c>
      <c r="AV137" s="14" t="s">
        <v>92</v>
      </c>
      <c r="AW137" s="14" t="s">
        <v>4</v>
      </c>
      <c r="AX137" s="14" t="s">
        <v>90</v>
      </c>
      <c r="AY137" s="249" t="s">
        <v>159</v>
      </c>
    </row>
    <row r="138" s="2" customFormat="1" ht="16.5" customHeight="1">
      <c r="A138" s="42"/>
      <c r="B138" s="43"/>
      <c r="C138" s="209" t="s">
        <v>351</v>
      </c>
      <c r="D138" s="209" t="s">
        <v>161</v>
      </c>
      <c r="E138" s="210" t="s">
        <v>1348</v>
      </c>
      <c r="F138" s="211" t="s">
        <v>1349</v>
      </c>
      <c r="G138" s="212" t="s">
        <v>310</v>
      </c>
      <c r="H138" s="213">
        <v>200.5</v>
      </c>
      <c r="I138" s="214"/>
      <c r="J138" s="215">
        <f>ROUND(I138*H138,2)</f>
        <v>0</v>
      </c>
      <c r="K138" s="211" t="s">
        <v>165</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346</v>
      </c>
    </row>
    <row r="139" s="2" customFormat="1">
      <c r="A139" s="42"/>
      <c r="B139" s="43"/>
      <c r="C139" s="44"/>
      <c r="D139" s="222" t="s">
        <v>168</v>
      </c>
      <c r="E139" s="44"/>
      <c r="F139" s="223" t="s">
        <v>1350</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168</v>
      </c>
      <c r="AU139" s="20" t="s">
        <v>92</v>
      </c>
    </row>
    <row r="140" s="14" customFormat="1">
      <c r="A140" s="14"/>
      <c r="B140" s="239"/>
      <c r="C140" s="240"/>
      <c r="D140" s="227" t="s">
        <v>172</v>
      </c>
      <c r="E140" s="240"/>
      <c r="F140" s="242" t="s">
        <v>1320</v>
      </c>
      <c r="G140" s="240"/>
      <c r="H140" s="243">
        <v>200.5</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v>
      </c>
      <c r="AX140" s="14" t="s">
        <v>90</v>
      </c>
      <c r="AY140" s="249" t="s">
        <v>159</v>
      </c>
    </row>
    <row r="141" s="2" customFormat="1" ht="16.5" customHeight="1">
      <c r="A141" s="42"/>
      <c r="B141" s="43"/>
      <c r="C141" s="209" t="s">
        <v>358</v>
      </c>
      <c r="D141" s="209" t="s">
        <v>161</v>
      </c>
      <c r="E141" s="210" t="s">
        <v>1351</v>
      </c>
      <c r="F141" s="211" t="s">
        <v>1352</v>
      </c>
      <c r="G141" s="212" t="s">
        <v>310</v>
      </c>
      <c r="H141" s="213">
        <v>1914</v>
      </c>
      <c r="I141" s="214"/>
      <c r="J141" s="215">
        <f>ROUND(I141*H141,2)</f>
        <v>0</v>
      </c>
      <c r="K141" s="211" t="s">
        <v>165</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166</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1353</v>
      </c>
    </row>
    <row r="142" s="2" customFormat="1">
      <c r="A142" s="42"/>
      <c r="B142" s="43"/>
      <c r="C142" s="44"/>
      <c r="D142" s="222" t="s">
        <v>168</v>
      </c>
      <c r="E142" s="44"/>
      <c r="F142" s="223" t="s">
        <v>1354</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14" customFormat="1">
      <c r="A143" s="14"/>
      <c r="B143" s="239"/>
      <c r="C143" s="240"/>
      <c r="D143" s="227" t="s">
        <v>172</v>
      </c>
      <c r="E143" s="240"/>
      <c r="F143" s="242" t="s">
        <v>1325</v>
      </c>
      <c r="G143" s="240"/>
      <c r="H143" s="243">
        <v>1914</v>
      </c>
      <c r="I143" s="244"/>
      <c r="J143" s="240"/>
      <c r="K143" s="240"/>
      <c r="L143" s="245"/>
      <c r="M143" s="246"/>
      <c r="N143" s="247"/>
      <c r="O143" s="247"/>
      <c r="P143" s="247"/>
      <c r="Q143" s="247"/>
      <c r="R143" s="247"/>
      <c r="S143" s="247"/>
      <c r="T143" s="248"/>
      <c r="U143" s="14"/>
      <c r="V143" s="14"/>
      <c r="W143" s="14"/>
      <c r="X143" s="14"/>
      <c r="Y143" s="14"/>
      <c r="Z143" s="14"/>
      <c r="AA143" s="14"/>
      <c r="AB143" s="14"/>
      <c r="AC143" s="14"/>
      <c r="AD143" s="14"/>
      <c r="AE143" s="14"/>
      <c r="AT143" s="249" t="s">
        <v>172</v>
      </c>
      <c r="AU143" s="249" t="s">
        <v>92</v>
      </c>
      <c r="AV143" s="14" t="s">
        <v>92</v>
      </c>
      <c r="AW143" s="14" t="s">
        <v>4</v>
      </c>
      <c r="AX143" s="14" t="s">
        <v>90</v>
      </c>
      <c r="AY143" s="249" t="s">
        <v>159</v>
      </c>
    </row>
    <row r="144" s="2" customFormat="1" ht="21.75" customHeight="1">
      <c r="A144" s="42"/>
      <c r="B144" s="43"/>
      <c r="C144" s="209" t="s">
        <v>365</v>
      </c>
      <c r="D144" s="209" t="s">
        <v>161</v>
      </c>
      <c r="E144" s="210" t="s">
        <v>1355</v>
      </c>
      <c r="F144" s="211" t="s">
        <v>1356</v>
      </c>
      <c r="G144" s="212" t="s">
        <v>310</v>
      </c>
      <c r="H144" s="213">
        <v>100.25</v>
      </c>
      <c r="I144" s="214"/>
      <c r="J144" s="215">
        <f>ROUND(I144*H144,2)</f>
        <v>0</v>
      </c>
      <c r="K144" s="211" t="s">
        <v>165</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1357</v>
      </c>
    </row>
    <row r="145" s="2" customFormat="1">
      <c r="A145" s="42"/>
      <c r="B145" s="43"/>
      <c r="C145" s="44"/>
      <c r="D145" s="222" t="s">
        <v>168</v>
      </c>
      <c r="E145" s="44"/>
      <c r="F145" s="223" t="s">
        <v>1358</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168</v>
      </c>
      <c r="AU145" s="20" t="s">
        <v>92</v>
      </c>
    </row>
    <row r="146" s="2" customFormat="1" ht="16.5" customHeight="1">
      <c r="A146" s="42"/>
      <c r="B146" s="43"/>
      <c r="C146" s="209" t="s">
        <v>372</v>
      </c>
      <c r="D146" s="209" t="s">
        <v>161</v>
      </c>
      <c r="E146" s="210" t="s">
        <v>1359</v>
      </c>
      <c r="F146" s="211" t="s">
        <v>1360</v>
      </c>
      <c r="G146" s="212" t="s">
        <v>310</v>
      </c>
      <c r="H146" s="213">
        <v>957</v>
      </c>
      <c r="I146" s="214"/>
      <c r="J146" s="215">
        <f>ROUND(I146*H146,2)</f>
        <v>0</v>
      </c>
      <c r="K146" s="211" t="s">
        <v>165</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1361</v>
      </c>
    </row>
    <row r="147" s="2" customFormat="1">
      <c r="A147" s="42"/>
      <c r="B147" s="43"/>
      <c r="C147" s="44"/>
      <c r="D147" s="222" t="s">
        <v>168</v>
      </c>
      <c r="E147" s="44"/>
      <c r="F147" s="223" t="s">
        <v>1362</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168</v>
      </c>
      <c r="AU147" s="20" t="s">
        <v>92</v>
      </c>
    </row>
    <row r="148" s="2" customFormat="1" ht="16.5" customHeight="1">
      <c r="A148" s="42"/>
      <c r="B148" s="43"/>
      <c r="C148" s="209" t="s">
        <v>377</v>
      </c>
      <c r="D148" s="209" t="s">
        <v>161</v>
      </c>
      <c r="E148" s="210" t="s">
        <v>1363</v>
      </c>
      <c r="F148" s="211" t="s">
        <v>1364</v>
      </c>
      <c r="G148" s="212" t="s">
        <v>164</v>
      </c>
      <c r="H148" s="213">
        <v>10.573</v>
      </c>
      <c r="I148" s="214"/>
      <c r="J148" s="215">
        <f>ROUND(I148*H148,2)</f>
        <v>0</v>
      </c>
      <c r="K148" s="211" t="s">
        <v>165</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166</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401</v>
      </c>
    </row>
    <row r="149" s="2" customFormat="1">
      <c r="A149" s="42"/>
      <c r="B149" s="43"/>
      <c r="C149" s="44"/>
      <c r="D149" s="222" t="s">
        <v>168</v>
      </c>
      <c r="E149" s="44"/>
      <c r="F149" s="223" t="s">
        <v>1365</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168</v>
      </c>
      <c r="AU149" s="20" t="s">
        <v>92</v>
      </c>
    </row>
    <row r="150" s="13" customFormat="1">
      <c r="A150" s="13"/>
      <c r="B150" s="229"/>
      <c r="C150" s="230"/>
      <c r="D150" s="227" t="s">
        <v>172</v>
      </c>
      <c r="E150" s="231" t="s">
        <v>44</v>
      </c>
      <c r="F150" s="232" t="s">
        <v>1366</v>
      </c>
      <c r="G150" s="230"/>
      <c r="H150" s="231" t="s">
        <v>44</v>
      </c>
      <c r="I150" s="233"/>
      <c r="J150" s="230"/>
      <c r="K150" s="230"/>
      <c r="L150" s="234"/>
      <c r="M150" s="235"/>
      <c r="N150" s="236"/>
      <c r="O150" s="236"/>
      <c r="P150" s="236"/>
      <c r="Q150" s="236"/>
      <c r="R150" s="236"/>
      <c r="S150" s="236"/>
      <c r="T150" s="237"/>
      <c r="U150" s="13"/>
      <c r="V150" s="13"/>
      <c r="W150" s="13"/>
      <c r="X150" s="13"/>
      <c r="Y150" s="13"/>
      <c r="Z150" s="13"/>
      <c r="AA150" s="13"/>
      <c r="AB150" s="13"/>
      <c r="AC150" s="13"/>
      <c r="AD150" s="13"/>
      <c r="AE150" s="13"/>
      <c r="AT150" s="238" t="s">
        <v>172</v>
      </c>
      <c r="AU150" s="238" t="s">
        <v>92</v>
      </c>
      <c r="AV150" s="13" t="s">
        <v>90</v>
      </c>
      <c r="AW150" s="13" t="s">
        <v>42</v>
      </c>
      <c r="AX150" s="13" t="s">
        <v>82</v>
      </c>
      <c r="AY150" s="238" t="s">
        <v>159</v>
      </c>
    </row>
    <row r="151" s="14" customFormat="1">
      <c r="A151" s="14"/>
      <c r="B151" s="239"/>
      <c r="C151" s="240"/>
      <c r="D151" s="227" t="s">
        <v>172</v>
      </c>
      <c r="E151" s="241" t="s">
        <v>44</v>
      </c>
      <c r="F151" s="242" t="s">
        <v>1367</v>
      </c>
      <c r="G151" s="240"/>
      <c r="H151" s="243">
        <v>1.0029999999999999</v>
      </c>
      <c r="I151" s="244"/>
      <c r="J151" s="240"/>
      <c r="K151" s="240"/>
      <c r="L151" s="245"/>
      <c r="M151" s="246"/>
      <c r="N151" s="247"/>
      <c r="O151" s="247"/>
      <c r="P151" s="247"/>
      <c r="Q151" s="247"/>
      <c r="R151" s="247"/>
      <c r="S151" s="247"/>
      <c r="T151" s="248"/>
      <c r="U151" s="14"/>
      <c r="V151" s="14"/>
      <c r="W151" s="14"/>
      <c r="X151" s="14"/>
      <c r="Y151" s="14"/>
      <c r="Z151" s="14"/>
      <c r="AA151" s="14"/>
      <c r="AB151" s="14"/>
      <c r="AC151" s="14"/>
      <c r="AD151" s="14"/>
      <c r="AE151" s="14"/>
      <c r="AT151" s="249" t="s">
        <v>172</v>
      </c>
      <c r="AU151" s="249" t="s">
        <v>92</v>
      </c>
      <c r="AV151" s="14" t="s">
        <v>92</v>
      </c>
      <c r="AW151" s="14" t="s">
        <v>42</v>
      </c>
      <c r="AX151" s="14" t="s">
        <v>82</v>
      </c>
      <c r="AY151" s="249" t="s">
        <v>159</v>
      </c>
    </row>
    <row r="152" s="14" customFormat="1">
      <c r="A152" s="14"/>
      <c r="B152" s="239"/>
      <c r="C152" s="240"/>
      <c r="D152" s="227" t="s">
        <v>172</v>
      </c>
      <c r="E152" s="241" t="s">
        <v>44</v>
      </c>
      <c r="F152" s="242" t="s">
        <v>1368</v>
      </c>
      <c r="G152" s="240"/>
      <c r="H152" s="243">
        <v>9.5700000000000003</v>
      </c>
      <c r="I152" s="244"/>
      <c r="J152" s="240"/>
      <c r="K152" s="240"/>
      <c r="L152" s="245"/>
      <c r="M152" s="246"/>
      <c r="N152" s="247"/>
      <c r="O152" s="247"/>
      <c r="P152" s="247"/>
      <c r="Q152" s="247"/>
      <c r="R152" s="247"/>
      <c r="S152" s="247"/>
      <c r="T152" s="248"/>
      <c r="U152" s="14"/>
      <c r="V152" s="14"/>
      <c r="W152" s="14"/>
      <c r="X152" s="14"/>
      <c r="Y152" s="14"/>
      <c r="Z152" s="14"/>
      <c r="AA152" s="14"/>
      <c r="AB152" s="14"/>
      <c r="AC152" s="14"/>
      <c r="AD152" s="14"/>
      <c r="AE152" s="14"/>
      <c r="AT152" s="249" t="s">
        <v>172</v>
      </c>
      <c r="AU152" s="249" t="s">
        <v>92</v>
      </c>
      <c r="AV152" s="14" t="s">
        <v>92</v>
      </c>
      <c r="AW152" s="14" t="s">
        <v>42</v>
      </c>
      <c r="AX152" s="14" t="s">
        <v>82</v>
      </c>
      <c r="AY152" s="249" t="s">
        <v>159</v>
      </c>
    </row>
    <row r="153" s="16" customFormat="1">
      <c r="A153" s="16"/>
      <c r="B153" s="261"/>
      <c r="C153" s="262"/>
      <c r="D153" s="227" t="s">
        <v>172</v>
      </c>
      <c r="E153" s="263" t="s">
        <v>44</v>
      </c>
      <c r="F153" s="264" t="s">
        <v>178</v>
      </c>
      <c r="G153" s="262"/>
      <c r="H153" s="265">
        <v>10.573</v>
      </c>
      <c r="I153" s="266"/>
      <c r="J153" s="262"/>
      <c r="K153" s="262"/>
      <c r="L153" s="267"/>
      <c r="M153" s="268"/>
      <c r="N153" s="269"/>
      <c r="O153" s="269"/>
      <c r="P153" s="269"/>
      <c r="Q153" s="269"/>
      <c r="R153" s="269"/>
      <c r="S153" s="269"/>
      <c r="T153" s="270"/>
      <c r="U153" s="16"/>
      <c r="V153" s="16"/>
      <c r="W153" s="16"/>
      <c r="X153" s="16"/>
      <c r="Y153" s="16"/>
      <c r="Z153" s="16"/>
      <c r="AA153" s="16"/>
      <c r="AB153" s="16"/>
      <c r="AC153" s="16"/>
      <c r="AD153" s="16"/>
      <c r="AE153" s="16"/>
      <c r="AT153" s="271" t="s">
        <v>172</v>
      </c>
      <c r="AU153" s="271" t="s">
        <v>92</v>
      </c>
      <c r="AV153" s="16" t="s">
        <v>166</v>
      </c>
      <c r="AW153" s="16" t="s">
        <v>42</v>
      </c>
      <c r="AX153" s="16" t="s">
        <v>90</v>
      </c>
      <c r="AY153" s="271" t="s">
        <v>159</v>
      </c>
    </row>
    <row r="154" s="2" customFormat="1" ht="16.5" customHeight="1">
      <c r="A154" s="42"/>
      <c r="B154" s="43"/>
      <c r="C154" s="209" t="s">
        <v>384</v>
      </c>
      <c r="D154" s="209" t="s">
        <v>161</v>
      </c>
      <c r="E154" s="210" t="s">
        <v>1369</v>
      </c>
      <c r="F154" s="211" t="s">
        <v>1370</v>
      </c>
      <c r="G154" s="212" t="s">
        <v>164</v>
      </c>
      <c r="H154" s="213">
        <v>10.573</v>
      </c>
      <c r="I154" s="214"/>
      <c r="J154" s="215">
        <f>ROUND(I154*H154,2)</f>
        <v>0</v>
      </c>
      <c r="K154" s="211" t="s">
        <v>165</v>
      </c>
      <c r="L154" s="48"/>
      <c r="M154" s="216" t="s">
        <v>44</v>
      </c>
      <c r="N154" s="217"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166</v>
      </c>
      <c r="AT154" s="220" t="s">
        <v>161</v>
      </c>
      <c r="AU154" s="220" t="s">
        <v>92</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166</v>
      </c>
      <c r="BM154" s="220" t="s">
        <v>132</v>
      </c>
    </row>
    <row r="155" s="2" customFormat="1">
      <c r="A155" s="42"/>
      <c r="B155" s="43"/>
      <c r="C155" s="44"/>
      <c r="D155" s="222" t="s">
        <v>168</v>
      </c>
      <c r="E155" s="44"/>
      <c r="F155" s="223" t="s">
        <v>1371</v>
      </c>
      <c r="G155" s="44"/>
      <c r="H155" s="44"/>
      <c r="I155" s="224"/>
      <c r="J155" s="44"/>
      <c r="K155" s="44"/>
      <c r="L155" s="48"/>
      <c r="M155" s="225"/>
      <c r="N155" s="226"/>
      <c r="O155" s="88"/>
      <c r="P155" s="88"/>
      <c r="Q155" s="88"/>
      <c r="R155" s="88"/>
      <c r="S155" s="88"/>
      <c r="T155" s="89"/>
      <c r="U155" s="42"/>
      <c r="V155" s="42"/>
      <c r="W155" s="42"/>
      <c r="X155" s="42"/>
      <c r="Y155" s="42"/>
      <c r="Z155" s="42"/>
      <c r="AA155" s="42"/>
      <c r="AB155" s="42"/>
      <c r="AC155" s="42"/>
      <c r="AD155" s="42"/>
      <c r="AE155" s="42"/>
      <c r="AT155" s="20" t="s">
        <v>168</v>
      </c>
      <c r="AU155" s="20" t="s">
        <v>92</v>
      </c>
    </row>
    <row r="156" s="2" customFormat="1" ht="16.5" customHeight="1">
      <c r="A156" s="42"/>
      <c r="B156" s="43"/>
      <c r="C156" s="209" t="s">
        <v>7</v>
      </c>
      <c r="D156" s="209" t="s">
        <v>161</v>
      </c>
      <c r="E156" s="210" t="s">
        <v>1372</v>
      </c>
      <c r="F156" s="211" t="s">
        <v>1373</v>
      </c>
      <c r="G156" s="212" t="s">
        <v>164</v>
      </c>
      <c r="H156" s="213">
        <v>10.573</v>
      </c>
      <c r="I156" s="214"/>
      <c r="J156" s="215">
        <f>ROUND(I156*H156,2)</f>
        <v>0</v>
      </c>
      <c r="K156" s="211" t="s">
        <v>165</v>
      </c>
      <c r="L156" s="48"/>
      <c r="M156" s="216" t="s">
        <v>44</v>
      </c>
      <c r="N156" s="217" t="s">
        <v>53</v>
      </c>
      <c r="O156" s="88"/>
      <c r="P156" s="218">
        <f>O156*H156</f>
        <v>0</v>
      </c>
      <c r="Q156" s="218">
        <v>0</v>
      </c>
      <c r="R156" s="218">
        <f>Q156*H156</f>
        <v>0</v>
      </c>
      <c r="S156" s="218">
        <v>0</v>
      </c>
      <c r="T156" s="219">
        <f>S156*H156</f>
        <v>0</v>
      </c>
      <c r="U156" s="42"/>
      <c r="V156" s="42"/>
      <c r="W156" s="42"/>
      <c r="X156" s="42"/>
      <c r="Y156" s="42"/>
      <c r="Z156" s="42"/>
      <c r="AA156" s="42"/>
      <c r="AB156" s="42"/>
      <c r="AC156" s="42"/>
      <c r="AD156" s="42"/>
      <c r="AE156" s="42"/>
      <c r="AR156" s="220" t="s">
        <v>166</v>
      </c>
      <c r="AT156" s="220" t="s">
        <v>161</v>
      </c>
      <c r="AU156" s="220" t="s">
        <v>92</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426</v>
      </c>
    </row>
    <row r="157" s="2" customFormat="1">
      <c r="A157" s="42"/>
      <c r="B157" s="43"/>
      <c r="C157" s="44"/>
      <c r="D157" s="222" t="s">
        <v>168</v>
      </c>
      <c r="E157" s="44"/>
      <c r="F157" s="223" t="s">
        <v>1374</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168</v>
      </c>
      <c r="AU157" s="20" t="s">
        <v>92</v>
      </c>
    </row>
    <row r="158" s="2" customFormat="1" ht="16.5" customHeight="1">
      <c r="A158" s="42"/>
      <c r="B158" s="43"/>
      <c r="C158" s="272" t="s">
        <v>401</v>
      </c>
      <c r="D158" s="272" t="s">
        <v>212</v>
      </c>
      <c r="E158" s="273" t="s">
        <v>1375</v>
      </c>
      <c r="F158" s="274" t="s">
        <v>1376</v>
      </c>
      <c r="G158" s="275" t="s">
        <v>164</v>
      </c>
      <c r="H158" s="276">
        <v>10.573</v>
      </c>
      <c r="I158" s="277"/>
      <c r="J158" s="278">
        <f>ROUND(I158*H158,2)</f>
        <v>0</v>
      </c>
      <c r="K158" s="274" t="s">
        <v>165</v>
      </c>
      <c r="L158" s="279"/>
      <c r="M158" s="280" t="s">
        <v>44</v>
      </c>
      <c r="N158" s="281"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215</v>
      </c>
      <c r="AT158" s="220" t="s">
        <v>212</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436</v>
      </c>
    </row>
    <row r="159" s="2" customFormat="1" ht="21.75" customHeight="1">
      <c r="A159" s="42"/>
      <c r="B159" s="43"/>
      <c r="C159" s="209" t="s">
        <v>408</v>
      </c>
      <c r="D159" s="209" t="s">
        <v>161</v>
      </c>
      <c r="E159" s="210" t="s">
        <v>1377</v>
      </c>
      <c r="F159" s="211" t="s">
        <v>1378</v>
      </c>
      <c r="G159" s="212" t="s">
        <v>200</v>
      </c>
      <c r="H159" s="213">
        <v>23.344000000000001</v>
      </c>
      <c r="I159" s="214"/>
      <c r="J159" s="215">
        <f>ROUND(I159*H159,2)</f>
        <v>0</v>
      </c>
      <c r="K159" s="211" t="s">
        <v>165</v>
      </c>
      <c r="L159" s="48"/>
      <c r="M159" s="216" t="s">
        <v>44</v>
      </c>
      <c r="N159" s="217" t="s">
        <v>53</v>
      </c>
      <c r="O159" s="88"/>
      <c r="P159" s="218">
        <f>O159*H159</f>
        <v>0</v>
      </c>
      <c r="Q159" s="218">
        <v>0</v>
      </c>
      <c r="R159" s="218">
        <f>Q159*H159</f>
        <v>0</v>
      </c>
      <c r="S159" s="218">
        <v>0</v>
      </c>
      <c r="T159" s="219">
        <f>S159*H159</f>
        <v>0</v>
      </c>
      <c r="U159" s="42"/>
      <c r="V159" s="42"/>
      <c r="W159" s="42"/>
      <c r="X159" s="42"/>
      <c r="Y159" s="42"/>
      <c r="Z159" s="42"/>
      <c r="AA159" s="42"/>
      <c r="AB159" s="42"/>
      <c r="AC159" s="42"/>
      <c r="AD159" s="42"/>
      <c r="AE159" s="42"/>
      <c r="AR159" s="220" t="s">
        <v>166</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166</v>
      </c>
      <c r="BM159" s="220" t="s">
        <v>1379</v>
      </c>
    </row>
    <row r="160" s="2" customFormat="1">
      <c r="A160" s="42"/>
      <c r="B160" s="43"/>
      <c r="C160" s="44"/>
      <c r="D160" s="222" t="s">
        <v>168</v>
      </c>
      <c r="E160" s="44"/>
      <c r="F160" s="223" t="s">
        <v>1380</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2" customFormat="1" ht="33" customHeight="1">
      <c r="A161" s="42"/>
      <c r="B161" s="43"/>
      <c r="C161" s="209" t="s">
        <v>132</v>
      </c>
      <c r="D161" s="209" t="s">
        <v>161</v>
      </c>
      <c r="E161" s="210" t="s">
        <v>1381</v>
      </c>
      <c r="F161" s="211" t="s">
        <v>1382</v>
      </c>
      <c r="G161" s="212" t="s">
        <v>200</v>
      </c>
      <c r="H161" s="213">
        <v>70.031999999999996</v>
      </c>
      <c r="I161" s="214"/>
      <c r="J161" s="215">
        <f>ROUND(I161*H161,2)</f>
        <v>0</v>
      </c>
      <c r="K161" s="211" t="s">
        <v>165</v>
      </c>
      <c r="L161" s="48"/>
      <c r="M161" s="216" t="s">
        <v>44</v>
      </c>
      <c r="N161" s="217" t="s">
        <v>53</v>
      </c>
      <c r="O161" s="88"/>
      <c r="P161" s="218">
        <f>O161*H161</f>
        <v>0</v>
      </c>
      <c r="Q161" s="218">
        <v>0</v>
      </c>
      <c r="R161" s="218">
        <f>Q161*H161</f>
        <v>0</v>
      </c>
      <c r="S161" s="218">
        <v>0</v>
      </c>
      <c r="T161" s="219">
        <f>S161*H161</f>
        <v>0</v>
      </c>
      <c r="U161" s="42"/>
      <c r="V161" s="42"/>
      <c r="W161" s="42"/>
      <c r="X161" s="42"/>
      <c r="Y161" s="42"/>
      <c r="Z161" s="42"/>
      <c r="AA161" s="42"/>
      <c r="AB161" s="42"/>
      <c r="AC161" s="42"/>
      <c r="AD161" s="42"/>
      <c r="AE161" s="42"/>
      <c r="AR161" s="220" t="s">
        <v>166</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166</v>
      </c>
      <c r="BM161" s="220" t="s">
        <v>1383</v>
      </c>
    </row>
    <row r="162" s="2" customFormat="1">
      <c r="A162" s="42"/>
      <c r="B162" s="43"/>
      <c r="C162" s="44"/>
      <c r="D162" s="222" t="s">
        <v>168</v>
      </c>
      <c r="E162" s="44"/>
      <c r="F162" s="223" t="s">
        <v>1384</v>
      </c>
      <c r="G162" s="44"/>
      <c r="H162" s="44"/>
      <c r="I162" s="224"/>
      <c r="J162" s="44"/>
      <c r="K162" s="44"/>
      <c r="L162" s="48"/>
      <c r="M162" s="225"/>
      <c r="N162" s="226"/>
      <c r="O162" s="88"/>
      <c r="P162" s="88"/>
      <c r="Q162" s="88"/>
      <c r="R162" s="88"/>
      <c r="S162" s="88"/>
      <c r="T162" s="89"/>
      <c r="U162" s="42"/>
      <c r="V162" s="42"/>
      <c r="W162" s="42"/>
      <c r="X162" s="42"/>
      <c r="Y162" s="42"/>
      <c r="Z162" s="42"/>
      <c r="AA162" s="42"/>
      <c r="AB162" s="42"/>
      <c r="AC162" s="42"/>
      <c r="AD162" s="42"/>
      <c r="AE162" s="42"/>
      <c r="AT162" s="20" t="s">
        <v>168</v>
      </c>
      <c r="AU162" s="20" t="s">
        <v>92</v>
      </c>
    </row>
    <row r="163" s="14" customFormat="1">
      <c r="A163" s="14"/>
      <c r="B163" s="239"/>
      <c r="C163" s="240"/>
      <c r="D163" s="227" t="s">
        <v>172</v>
      </c>
      <c r="E163" s="240"/>
      <c r="F163" s="242" t="s">
        <v>1385</v>
      </c>
      <c r="G163" s="240"/>
      <c r="H163" s="243">
        <v>70.031999999999996</v>
      </c>
      <c r="I163" s="244"/>
      <c r="J163" s="240"/>
      <c r="K163" s="240"/>
      <c r="L163" s="245"/>
      <c r="M163" s="246"/>
      <c r="N163" s="247"/>
      <c r="O163" s="247"/>
      <c r="P163" s="247"/>
      <c r="Q163" s="247"/>
      <c r="R163" s="247"/>
      <c r="S163" s="247"/>
      <c r="T163" s="248"/>
      <c r="U163" s="14"/>
      <c r="V163" s="14"/>
      <c r="W163" s="14"/>
      <c r="X163" s="14"/>
      <c r="Y163" s="14"/>
      <c r="Z163" s="14"/>
      <c r="AA163" s="14"/>
      <c r="AB163" s="14"/>
      <c r="AC163" s="14"/>
      <c r="AD163" s="14"/>
      <c r="AE163" s="14"/>
      <c r="AT163" s="249" t="s">
        <v>172</v>
      </c>
      <c r="AU163" s="249" t="s">
        <v>92</v>
      </c>
      <c r="AV163" s="14" t="s">
        <v>92</v>
      </c>
      <c r="AW163" s="14" t="s">
        <v>4</v>
      </c>
      <c r="AX163" s="14" t="s">
        <v>90</v>
      </c>
      <c r="AY163" s="249" t="s">
        <v>159</v>
      </c>
    </row>
    <row r="164" s="12" customFormat="1" ht="22.8" customHeight="1">
      <c r="A164" s="12"/>
      <c r="B164" s="193"/>
      <c r="C164" s="194"/>
      <c r="D164" s="195" t="s">
        <v>81</v>
      </c>
      <c r="E164" s="207" t="s">
        <v>1386</v>
      </c>
      <c r="F164" s="207" t="s">
        <v>1387</v>
      </c>
      <c r="G164" s="194"/>
      <c r="H164" s="194"/>
      <c r="I164" s="197"/>
      <c r="J164" s="208">
        <f>BK164</f>
        <v>0</v>
      </c>
      <c r="K164" s="194"/>
      <c r="L164" s="199"/>
      <c r="M164" s="200"/>
      <c r="N164" s="201"/>
      <c r="O164" s="201"/>
      <c r="P164" s="202">
        <f>SUM(P165:P208)</f>
        <v>0</v>
      </c>
      <c r="Q164" s="201"/>
      <c r="R164" s="202">
        <f>SUM(R165:R208)</f>
        <v>3.9265200000000005</v>
      </c>
      <c r="S164" s="201"/>
      <c r="T164" s="203">
        <f>SUM(T165:T208)</f>
        <v>0</v>
      </c>
      <c r="U164" s="12"/>
      <c r="V164" s="12"/>
      <c r="W164" s="12"/>
      <c r="X164" s="12"/>
      <c r="Y164" s="12"/>
      <c r="Z164" s="12"/>
      <c r="AA164" s="12"/>
      <c r="AB164" s="12"/>
      <c r="AC164" s="12"/>
      <c r="AD164" s="12"/>
      <c r="AE164" s="12"/>
      <c r="AR164" s="204" t="s">
        <v>90</v>
      </c>
      <c r="AT164" s="205" t="s">
        <v>81</v>
      </c>
      <c r="AU164" s="205" t="s">
        <v>90</v>
      </c>
      <c r="AY164" s="204" t="s">
        <v>159</v>
      </c>
      <c r="BK164" s="206">
        <f>SUM(BK165:BK208)</f>
        <v>0</v>
      </c>
    </row>
    <row r="165" s="2" customFormat="1" ht="21.75" customHeight="1">
      <c r="A165" s="42"/>
      <c r="B165" s="43"/>
      <c r="C165" s="209" t="s">
        <v>420</v>
      </c>
      <c r="D165" s="209" t="s">
        <v>161</v>
      </c>
      <c r="E165" s="210" t="s">
        <v>1289</v>
      </c>
      <c r="F165" s="211" t="s">
        <v>1290</v>
      </c>
      <c r="G165" s="212" t="s">
        <v>310</v>
      </c>
      <c r="H165" s="213">
        <v>91.099999999999994</v>
      </c>
      <c r="I165" s="214"/>
      <c r="J165" s="215">
        <f>ROUND(I165*H165,2)</f>
        <v>0</v>
      </c>
      <c r="K165" s="211" t="s">
        <v>165</v>
      </c>
      <c r="L165" s="48"/>
      <c r="M165" s="216" t="s">
        <v>44</v>
      </c>
      <c r="N165" s="217" t="s">
        <v>53</v>
      </c>
      <c r="O165" s="88"/>
      <c r="P165" s="218">
        <f>O165*H165</f>
        <v>0</v>
      </c>
      <c r="Q165" s="218">
        <v>0</v>
      </c>
      <c r="R165" s="218">
        <f>Q165*H165</f>
        <v>0</v>
      </c>
      <c r="S165" s="218">
        <v>0</v>
      </c>
      <c r="T165" s="219">
        <f>S165*H165</f>
        <v>0</v>
      </c>
      <c r="U165" s="42"/>
      <c r="V165" s="42"/>
      <c r="W165" s="42"/>
      <c r="X165" s="42"/>
      <c r="Y165" s="42"/>
      <c r="Z165" s="42"/>
      <c r="AA165" s="42"/>
      <c r="AB165" s="42"/>
      <c r="AC165" s="42"/>
      <c r="AD165" s="42"/>
      <c r="AE165" s="42"/>
      <c r="AR165" s="220" t="s">
        <v>166</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1388</v>
      </c>
    </row>
    <row r="166" s="2" customFormat="1">
      <c r="A166" s="42"/>
      <c r="B166" s="43"/>
      <c r="C166" s="44"/>
      <c r="D166" s="222" t="s">
        <v>168</v>
      </c>
      <c r="E166" s="44"/>
      <c r="F166" s="223" t="s">
        <v>1292</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2" customFormat="1" ht="33" customHeight="1">
      <c r="A167" s="42"/>
      <c r="B167" s="43"/>
      <c r="C167" s="209" t="s">
        <v>426</v>
      </c>
      <c r="D167" s="209" t="s">
        <v>161</v>
      </c>
      <c r="E167" s="210" t="s">
        <v>1296</v>
      </c>
      <c r="F167" s="211" t="s">
        <v>1297</v>
      </c>
      <c r="G167" s="212" t="s">
        <v>310</v>
      </c>
      <c r="H167" s="213">
        <v>91.099999999999994</v>
      </c>
      <c r="I167" s="214"/>
      <c r="J167" s="215">
        <f>ROUND(I167*H167,2)</f>
        <v>0</v>
      </c>
      <c r="K167" s="211" t="s">
        <v>165</v>
      </c>
      <c r="L167" s="48"/>
      <c r="M167" s="216" t="s">
        <v>44</v>
      </c>
      <c r="N167" s="217" t="s">
        <v>53</v>
      </c>
      <c r="O167" s="88"/>
      <c r="P167" s="218">
        <f>O167*H167</f>
        <v>0</v>
      </c>
      <c r="Q167" s="218">
        <v>0</v>
      </c>
      <c r="R167" s="218">
        <f>Q167*H167</f>
        <v>0</v>
      </c>
      <c r="S167" s="218">
        <v>0</v>
      </c>
      <c r="T167" s="219">
        <f>S167*H167</f>
        <v>0</v>
      </c>
      <c r="U167" s="42"/>
      <c r="V167" s="42"/>
      <c r="W167" s="42"/>
      <c r="X167" s="42"/>
      <c r="Y167" s="42"/>
      <c r="Z167" s="42"/>
      <c r="AA167" s="42"/>
      <c r="AB167" s="42"/>
      <c r="AC167" s="42"/>
      <c r="AD167" s="42"/>
      <c r="AE167" s="42"/>
      <c r="AR167" s="220" t="s">
        <v>166</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166</v>
      </c>
      <c r="BM167" s="220" t="s">
        <v>1389</v>
      </c>
    </row>
    <row r="168" s="2" customFormat="1">
      <c r="A168" s="42"/>
      <c r="B168" s="43"/>
      <c r="C168" s="44"/>
      <c r="D168" s="222" t="s">
        <v>168</v>
      </c>
      <c r="E168" s="44"/>
      <c r="F168" s="223" t="s">
        <v>1299</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168</v>
      </c>
      <c r="AU168" s="20" t="s">
        <v>92</v>
      </c>
    </row>
    <row r="169" s="2" customFormat="1" ht="24.15" customHeight="1">
      <c r="A169" s="42"/>
      <c r="B169" s="43"/>
      <c r="C169" s="209" t="s">
        <v>431</v>
      </c>
      <c r="D169" s="209" t="s">
        <v>161</v>
      </c>
      <c r="E169" s="210" t="s">
        <v>1304</v>
      </c>
      <c r="F169" s="211" t="s">
        <v>1305</v>
      </c>
      <c r="G169" s="212" t="s">
        <v>310</v>
      </c>
      <c r="H169" s="213">
        <v>91.099999999999994</v>
      </c>
      <c r="I169" s="214"/>
      <c r="J169" s="215">
        <f>ROUND(I169*H169,2)</f>
        <v>0</v>
      </c>
      <c r="K169" s="211" t="s">
        <v>165</v>
      </c>
      <c r="L169" s="48"/>
      <c r="M169" s="216" t="s">
        <v>44</v>
      </c>
      <c r="N169" s="217" t="s">
        <v>53</v>
      </c>
      <c r="O169" s="88"/>
      <c r="P169" s="218">
        <f>O169*H169</f>
        <v>0</v>
      </c>
      <c r="Q169" s="218">
        <v>0</v>
      </c>
      <c r="R169" s="218">
        <f>Q169*H169</f>
        <v>0</v>
      </c>
      <c r="S169" s="218">
        <v>0</v>
      </c>
      <c r="T169" s="219">
        <f>S169*H169</f>
        <v>0</v>
      </c>
      <c r="U169" s="42"/>
      <c r="V169" s="42"/>
      <c r="W169" s="42"/>
      <c r="X169" s="42"/>
      <c r="Y169" s="42"/>
      <c r="Z169" s="42"/>
      <c r="AA169" s="42"/>
      <c r="AB169" s="42"/>
      <c r="AC169" s="42"/>
      <c r="AD169" s="42"/>
      <c r="AE169" s="42"/>
      <c r="AR169" s="220" t="s">
        <v>166</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166</v>
      </c>
      <c r="BM169" s="220" t="s">
        <v>1390</v>
      </c>
    </row>
    <row r="170" s="2" customFormat="1">
      <c r="A170" s="42"/>
      <c r="B170" s="43"/>
      <c r="C170" s="44"/>
      <c r="D170" s="222" t="s">
        <v>168</v>
      </c>
      <c r="E170" s="44"/>
      <c r="F170" s="223" t="s">
        <v>1307</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16.5" customHeight="1">
      <c r="A171" s="42"/>
      <c r="B171" s="43"/>
      <c r="C171" s="272" t="s">
        <v>436</v>
      </c>
      <c r="D171" s="272" t="s">
        <v>212</v>
      </c>
      <c r="E171" s="273" t="s">
        <v>1391</v>
      </c>
      <c r="F171" s="274" t="s">
        <v>1392</v>
      </c>
      <c r="G171" s="275" t="s">
        <v>164</v>
      </c>
      <c r="H171" s="276">
        <v>9.5660000000000007</v>
      </c>
      <c r="I171" s="277"/>
      <c r="J171" s="278">
        <f>ROUND(I171*H171,2)</f>
        <v>0</v>
      </c>
      <c r="K171" s="274" t="s">
        <v>165</v>
      </c>
      <c r="L171" s="279"/>
      <c r="M171" s="280" t="s">
        <v>44</v>
      </c>
      <c r="N171" s="281" t="s">
        <v>53</v>
      </c>
      <c r="O171" s="88"/>
      <c r="P171" s="218">
        <f>O171*H171</f>
        <v>0</v>
      </c>
      <c r="Q171" s="218">
        <v>0.22</v>
      </c>
      <c r="R171" s="218">
        <f>Q171*H171</f>
        <v>2.1045200000000004</v>
      </c>
      <c r="S171" s="218">
        <v>0</v>
      </c>
      <c r="T171" s="219">
        <f>S171*H171</f>
        <v>0</v>
      </c>
      <c r="U171" s="42"/>
      <c r="V171" s="42"/>
      <c r="W171" s="42"/>
      <c r="X171" s="42"/>
      <c r="Y171" s="42"/>
      <c r="Z171" s="42"/>
      <c r="AA171" s="42"/>
      <c r="AB171" s="42"/>
      <c r="AC171" s="42"/>
      <c r="AD171" s="42"/>
      <c r="AE171" s="42"/>
      <c r="AR171" s="220" t="s">
        <v>215</v>
      </c>
      <c r="AT171" s="220" t="s">
        <v>212</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1393</v>
      </c>
    </row>
    <row r="172" s="13" customFormat="1">
      <c r="A172" s="13"/>
      <c r="B172" s="229"/>
      <c r="C172" s="230"/>
      <c r="D172" s="227" t="s">
        <v>172</v>
      </c>
      <c r="E172" s="231" t="s">
        <v>44</v>
      </c>
      <c r="F172" s="232" t="s">
        <v>1394</v>
      </c>
      <c r="G172" s="230"/>
      <c r="H172" s="231" t="s">
        <v>44</v>
      </c>
      <c r="I172" s="233"/>
      <c r="J172" s="230"/>
      <c r="K172" s="230"/>
      <c r="L172" s="234"/>
      <c r="M172" s="235"/>
      <c r="N172" s="236"/>
      <c r="O172" s="236"/>
      <c r="P172" s="236"/>
      <c r="Q172" s="236"/>
      <c r="R172" s="236"/>
      <c r="S172" s="236"/>
      <c r="T172" s="237"/>
      <c r="U172" s="13"/>
      <c r="V172" s="13"/>
      <c r="W172" s="13"/>
      <c r="X172" s="13"/>
      <c r="Y172" s="13"/>
      <c r="Z172" s="13"/>
      <c r="AA172" s="13"/>
      <c r="AB172" s="13"/>
      <c r="AC172" s="13"/>
      <c r="AD172" s="13"/>
      <c r="AE172" s="13"/>
      <c r="AT172" s="238" t="s">
        <v>172</v>
      </c>
      <c r="AU172" s="238" t="s">
        <v>92</v>
      </c>
      <c r="AV172" s="13" t="s">
        <v>90</v>
      </c>
      <c r="AW172" s="13" t="s">
        <v>42</v>
      </c>
      <c r="AX172" s="13" t="s">
        <v>82</v>
      </c>
      <c r="AY172" s="238" t="s">
        <v>159</v>
      </c>
    </row>
    <row r="173" s="14" customFormat="1">
      <c r="A173" s="14"/>
      <c r="B173" s="239"/>
      <c r="C173" s="240"/>
      <c r="D173" s="227" t="s">
        <v>172</v>
      </c>
      <c r="E173" s="241" t="s">
        <v>44</v>
      </c>
      <c r="F173" s="242" t="s">
        <v>1395</v>
      </c>
      <c r="G173" s="240"/>
      <c r="H173" s="243">
        <v>9.1099999999999994</v>
      </c>
      <c r="I173" s="244"/>
      <c r="J173" s="240"/>
      <c r="K173" s="240"/>
      <c r="L173" s="245"/>
      <c r="M173" s="246"/>
      <c r="N173" s="247"/>
      <c r="O173" s="247"/>
      <c r="P173" s="247"/>
      <c r="Q173" s="247"/>
      <c r="R173" s="247"/>
      <c r="S173" s="247"/>
      <c r="T173" s="248"/>
      <c r="U173" s="14"/>
      <c r="V173" s="14"/>
      <c r="W173" s="14"/>
      <c r="X173" s="14"/>
      <c r="Y173" s="14"/>
      <c r="Z173" s="14"/>
      <c r="AA173" s="14"/>
      <c r="AB173" s="14"/>
      <c r="AC173" s="14"/>
      <c r="AD173" s="14"/>
      <c r="AE173" s="14"/>
      <c r="AT173" s="249" t="s">
        <v>172</v>
      </c>
      <c r="AU173" s="249" t="s">
        <v>92</v>
      </c>
      <c r="AV173" s="14" t="s">
        <v>92</v>
      </c>
      <c r="AW173" s="14" t="s">
        <v>42</v>
      </c>
      <c r="AX173" s="14" t="s">
        <v>82</v>
      </c>
      <c r="AY173" s="249" t="s">
        <v>159</v>
      </c>
    </row>
    <row r="174" s="16" customFormat="1">
      <c r="A174" s="16"/>
      <c r="B174" s="261"/>
      <c r="C174" s="262"/>
      <c r="D174" s="227" t="s">
        <v>172</v>
      </c>
      <c r="E174" s="263" t="s">
        <v>44</v>
      </c>
      <c r="F174" s="264" t="s">
        <v>178</v>
      </c>
      <c r="G174" s="262"/>
      <c r="H174" s="265">
        <v>9.1099999999999994</v>
      </c>
      <c r="I174" s="266"/>
      <c r="J174" s="262"/>
      <c r="K174" s="262"/>
      <c r="L174" s="267"/>
      <c r="M174" s="268"/>
      <c r="N174" s="269"/>
      <c r="O174" s="269"/>
      <c r="P174" s="269"/>
      <c r="Q174" s="269"/>
      <c r="R174" s="269"/>
      <c r="S174" s="269"/>
      <c r="T174" s="270"/>
      <c r="U174" s="16"/>
      <c r="V174" s="16"/>
      <c r="W174" s="16"/>
      <c r="X174" s="16"/>
      <c r="Y174" s="16"/>
      <c r="Z174" s="16"/>
      <c r="AA174" s="16"/>
      <c r="AB174" s="16"/>
      <c r="AC174" s="16"/>
      <c r="AD174" s="16"/>
      <c r="AE174" s="16"/>
      <c r="AT174" s="271" t="s">
        <v>172</v>
      </c>
      <c r="AU174" s="271" t="s">
        <v>92</v>
      </c>
      <c r="AV174" s="16" t="s">
        <v>166</v>
      </c>
      <c r="AW174" s="16" t="s">
        <v>42</v>
      </c>
      <c r="AX174" s="16" t="s">
        <v>90</v>
      </c>
      <c r="AY174" s="271" t="s">
        <v>159</v>
      </c>
    </row>
    <row r="175" s="14" customFormat="1">
      <c r="A175" s="14"/>
      <c r="B175" s="239"/>
      <c r="C175" s="240"/>
      <c r="D175" s="227" t="s">
        <v>172</v>
      </c>
      <c r="E175" s="240"/>
      <c r="F175" s="242" t="s">
        <v>1396</v>
      </c>
      <c r="G175" s="240"/>
      <c r="H175" s="243">
        <v>9.5660000000000007</v>
      </c>
      <c r="I175" s="244"/>
      <c r="J175" s="240"/>
      <c r="K175" s="240"/>
      <c r="L175" s="245"/>
      <c r="M175" s="246"/>
      <c r="N175" s="247"/>
      <c r="O175" s="247"/>
      <c r="P175" s="247"/>
      <c r="Q175" s="247"/>
      <c r="R175" s="247"/>
      <c r="S175" s="247"/>
      <c r="T175" s="248"/>
      <c r="U175" s="14"/>
      <c r="V175" s="14"/>
      <c r="W175" s="14"/>
      <c r="X175" s="14"/>
      <c r="Y175" s="14"/>
      <c r="Z175" s="14"/>
      <c r="AA175" s="14"/>
      <c r="AB175" s="14"/>
      <c r="AC175" s="14"/>
      <c r="AD175" s="14"/>
      <c r="AE175" s="14"/>
      <c r="AT175" s="249" t="s">
        <v>172</v>
      </c>
      <c r="AU175" s="249" t="s">
        <v>92</v>
      </c>
      <c r="AV175" s="14" t="s">
        <v>92</v>
      </c>
      <c r="AW175" s="14" t="s">
        <v>4</v>
      </c>
      <c r="AX175" s="14" t="s">
        <v>90</v>
      </c>
      <c r="AY175" s="249" t="s">
        <v>159</v>
      </c>
    </row>
    <row r="176" s="2" customFormat="1" ht="24.15" customHeight="1">
      <c r="A176" s="42"/>
      <c r="B176" s="43"/>
      <c r="C176" s="209" t="s">
        <v>441</v>
      </c>
      <c r="D176" s="209" t="s">
        <v>161</v>
      </c>
      <c r="E176" s="210" t="s">
        <v>1317</v>
      </c>
      <c r="F176" s="211" t="s">
        <v>1318</v>
      </c>
      <c r="G176" s="212" t="s">
        <v>310</v>
      </c>
      <c r="H176" s="213">
        <v>182.19999999999999</v>
      </c>
      <c r="I176" s="214"/>
      <c r="J176" s="215">
        <f>ROUND(I176*H176,2)</f>
        <v>0</v>
      </c>
      <c r="K176" s="211" t="s">
        <v>165</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166</v>
      </c>
      <c r="AT176" s="220" t="s">
        <v>161</v>
      </c>
      <c r="AU176" s="220" t="s">
        <v>92</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166</v>
      </c>
      <c r="BM176" s="220" t="s">
        <v>1397</v>
      </c>
    </row>
    <row r="177" s="2" customFormat="1">
      <c r="A177" s="42"/>
      <c r="B177" s="43"/>
      <c r="C177" s="44"/>
      <c r="D177" s="222" t="s">
        <v>168</v>
      </c>
      <c r="E177" s="44"/>
      <c r="F177" s="223" t="s">
        <v>1319</v>
      </c>
      <c r="G177" s="44"/>
      <c r="H177" s="44"/>
      <c r="I177" s="224"/>
      <c r="J177" s="44"/>
      <c r="K177" s="44"/>
      <c r="L177" s="48"/>
      <c r="M177" s="225"/>
      <c r="N177" s="226"/>
      <c r="O177" s="88"/>
      <c r="P177" s="88"/>
      <c r="Q177" s="88"/>
      <c r="R177" s="88"/>
      <c r="S177" s="88"/>
      <c r="T177" s="89"/>
      <c r="U177" s="42"/>
      <c r="V177" s="42"/>
      <c r="W177" s="42"/>
      <c r="X177" s="42"/>
      <c r="Y177" s="42"/>
      <c r="Z177" s="42"/>
      <c r="AA177" s="42"/>
      <c r="AB177" s="42"/>
      <c r="AC177" s="42"/>
      <c r="AD177" s="42"/>
      <c r="AE177" s="42"/>
      <c r="AT177" s="20" t="s">
        <v>168</v>
      </c>
      <c r="AU177" s="20" t="s">
        <v>92</v>
      </c>
    </row>
    <row r="178" s="14" customFormat="1">
      <c r="A178" s="14"/>
      <c r="B178" s="239"/>
      <c r="C178" s="240"/>
      <c r="D178" s="227" t="s">
        <v>172</v>
      </c>
      <c r="E178" s="240"/>
      <c r="F178" s="242" t="s">
        <v>1398</v>
      </c>
      <c r="G178" s="240"/>
      <c r="H178" s="243">
        <v>182.19999999999999</v>
      </c>
      <c r="I178" s="244"/>
      <c r="J178" s="240"/>
      <c r="K178" s="240"/>
      <c r="L178" s="245"/>
      <c r="M178" s="246"/>
      <c r="N178" s="247"/>
      <c r="O178" s="247"/>
      <c r="P178" s="247"/>
      <c r="Q178" s="247"/>
      <c r="R178" s="247"/>
      <c r="S178" s="247"/>
      <c r="T178" s="248"/>
      <c r="U178" s="14"/>
      <c r="V178" s="14"/>
      <c r="W178" s="14"/>
      <c r="X178" s="14"/>
      <c r="Y178" s="14"/>
      <c r="Z178" s="14"/>
      <c r="AA178" s="14"/>
      <c r="AB178" s="14"/>
      <c r="AC178" s="14"/>
      <c r="AD178" s="14"/>
      <c r="AE178" s="14"/>
      <c r="AT178" s="249" t="s">
        <v>172</v>
      </c>
      <c r="AU178" s="249" t="s">
        <v>92</v>
      </c>
      <c r="AV178" s="14" t="s">
        <v>92</v>
      </c>
      <c r="AW178" s="14" t="s">
        <v>4</v>
      </c>
      <c r="AX178" s="14" t="s">
        <v>90</v>
      </c>
      <c r="AY178" s="249" t="s">
        <v>159</v>
      </c>
    </row>
    <row r="179" s="2" customFormat="1" ht="24.15" customHeight="1">
      <c r="A179" s="42"/>
      <c r="B179" s="43"/>
      <c r="C179" s="209" t="s">
        <v>446</v>
      </c>
      <c r="D179" s="209" t="s">
        <v>161</v>
      </c>
      <c r="E179" s="210" t="s">
        <v>1399</v>
      </c>
      <c r="F179" s="211" t="s">
        <v>1400</v>
      </c>
      <c r="G179" s="212" t="s">
        <v>594</v>
      </c>
      <c r="H179" s="213">
        <v>100</v>
      </c>
      <c r="I179" s="214"/>
      <c r="J179" s="215">
        <f>ROUND(I179*H179,2)</f>
        <v>0</v>
      </c>
      <c r="K179" s="211" t="s">
        <v>165</v>
      </c>
      <c r="L179" s="48"/>
      <c r="M179" s="216" t="s">
        <v>44</v>
      </c>
      <c r="N179" s="217" t="s">
        <v>53</v>
      </c>
      <c r="O179" s="88"/>
      <c r="P179" s="218">
        <f>O179*H179</f>
        <v>0</v>
      </c>
      <c r="Q179" s="218">
        <v>0</v>
      </c>
      <c r="R179" s="218">
        <f>Q179*H179</f>
        <v>0</v>
      </c>
      <c r="S179" s="218">
        <v>0</v>
      </c>
      <c r="T179" s="219">
        <f>S179*H179</f>
        <v>0</v>
      </c>
      <c r="U179" s="42"/>
      <c r="V179" s="42"/>
      <c r="W179" s="42"/>
      <c r="X179" s="42"/>
      <c r="Y179" s="42"/>
      <c r="Z179" s="42"/>
      <c r="AA179" s="42"/>
      <c r="AB179" s="42"/>
      <c r="AC179" s="42"/>
      <c r="AD179" s="42"/>
      <c r="AE179" s="42"/>
      <c r="AR179" s="220" t="s">
        <v>166</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166</v>
      </c>
      <c r="BM179" s="220" t="s">
        <v>554</v>
      </c>
    </row>
    <row r="180" s="2" customFormat="1">
      <c r="A180" s="42"/>
      <c r="B180" s="43"/>
      <c r="C180" s="44"/>
      <c r="D180" s="222" t="s">
        <v>168</v>
      </c>
      <c r="E180" s="44"/>
      <c r="F180" s="223" t="s">
        <v>1401</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24.15" customHeight="1">
      <c r="A181" s="42"/>
      <c r="B181" s="43"/>
      <c r="C181" s="209" t="s">
        <v>451</v>
      </c>
      <c r="D181" s="209" t="s">
        <v>161</v>
      </c>
      <c r="E181" s="210" t="s">
        <v>1402</v>
      </c>
      <c r="F181" s="211" t="s">
        <v>1403</v>
      </c>
      <c r="G181" s="212" t="s">
        <v>594</v>
      </c>
      <c r="H181" s="213">
        <v>100</v>
      </c>
      <c r="I181" s="214"/>
      <c r="J181" s="215">
        <f>ROUND(I181*H181,2)</f>
        <v>0</v>
      </c>
      <c r="K181" s="211" t="s">
        <v>165</v>
      </c>
      <c r="L181" s="48"/>
      <c r="M181" s="216" t="s">
        <v>44</v>
      </c>
      <c r="N181" s="217" t="s">
        <v>53</v>
      </c>
      <c r="O181" s="88"/>
      <c r="P181" s="218">
        <f>O181*H181</f>
        <v>0</v>
      </c>
      <c r="Q181" s="218">
        <v>0</v>
      </c>
      <c r="R181" s="218">
        <f>Q181*H181</f>
        <v>0</v>
      </c>
      <c r="S181" s="218">
        <v>0</v>
      </c>
      <c r="T181" s="219">
        <f>S181*H181</f>
        <v>0</v>
      </c>
      <c r="U181" s="42"/>
      <c r="V181" s="42"/>
      <c r="W181" s="42"/>
      <c r="X181" s="42"/>
      <c r="Y181" s="42"/>
      <c r="Z181" s="42"/>
      <c r="AA181" s="42"/>
      <c r="AB181" s="42"/>
      <c r="AC181" s="42"/>
      <c r="AD181" s="42"/>
      <c r="AE181" s="42"/>
      <c r="AR181" s="220" t="s">
        <v>166</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166</v>
      </c>
      <c r="BM181" s="220" t="s">
        <v>567</v>
      </c>
    </row>
    <row r="182" s="2" customFormat="1">
      <c r="A182" s="42"/>
      <c r="B182" s="43"/>
      <c r="C182" s="44"/>
      <c r="D182" s="222" t="s">
        <v>168</v>
      </c>
      <c r="E182" s="44"/>
      <c r="F182" s="223" t="s">
        <v>1404</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16.5" customHeight="1">
      <c r="A183" s="42"/>
      <c r="B183" s="43"/>
      <c r="C183" s="272" t="s">
        <v>456</v>
      </c>
      <c r="D183" s="272" t="s">
        <v>212</v>
      </c>
      <c r="E183" s="273" t="s">
        <v>1405</v>
      </c>
      <c r="F183" s="274" t="s">
        <v>1406</v>
      </c>
      <c r="G183" s="275" t="s">
        <v>594</v>
      </c>
      <c r="H183" s="276">
        <v>60</v>
      </c>
      <c r="I183" s="277"/>
      <c r="J183" s="278">
        <f>ROUND(I183*H183,2)</f>
        <v>0</v>
      </c>
      <c r="K183" s="274" t="s">
        <v>201</v>
      </c>
      <c r="L183" s="279"/>
      <c r="M183" s="280" t="s">
        <v>44</v>
      </c>
      <c r="N183" s="281" t="s">
        <v>53</v>
      </c>
      <c r="O183" s="88"/>
      <c r="P183" s="218">
        <f>O183*H183</f>
        <v>0</v>
      </c>
      <c r="Q183" s="218">
        <v>0</v>
      </c>
      <c r="R183" s="218">
        <f>Q183*H183</f>
        <v>0</v>
      </c>
      <c r="S183" s="218">
        <v>0</v>
      </c>
      <c r="T183" s="219">
        <f>S183*H183</f>
        <v>0</v>
      </c>
      <c r="U183" s="42"/>
      <c r="V183" s="42"/>
      <c r="W183" s="42"/>
      <c r="X183" s="42"/>
      <c r="Y183" s="42"/>
      <c r="Z183" s="42"/>
      <c r="AA183" s="42"/>
      <c r="AB183" s="42"/>
      <c r="AC183" s="42"/>
      <c r="AD183" s="42"/>
      <c r="AE183" s="42"/>
      <c r="AR183" s="220" t="s">
        <v>215</v>
      </c>
      <c r="AT183" s="220" t="s">
        <v>212</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166</v>
      </c>
      <c r="BM183" s="220" t="s">
        <v>591</v>
      </c>
    </row>
    <row r="184" s="2" customFormat="1" ht="16.5" customHeight="1">
      <c r="A184" s="42"/>
      <c r="B184" s="43"/>
      <c r="C184" s="272" t="s">
        <v>461</v>
      </c>
      <c r="D184" s="272" t="s">
        <v>212</v>
      </c>
      <c r="E184" s="273" t="s">
        <v>1407</v>
      </c>
      <c r="F184" s="274" t="s">
        <v>1408</v>
      </c>
      <c r="G184" s="275" t="s">
        <v>594</v>
      </c>
      <c r="H184" s="276">
        <v>20</v>
      </c>
      <c r="I184" s="277"/>
      <c r="J184" s="278">
        <f>ROUND(I184*H184,2)</f>
        <v>0</v>
      </c>
      <c r="K184" s="274" t="s">
        <v>201</v>
      </c>
      <c r="L184" s="279"/>
      <c r="M184" s="280" t="s">
        <v>44</v>
      </c>
      <c r="N184" s="281" t="s">
        <v>53</v>
      </c>
      <c r="O184" s="88"/>
      <c r="P184" s="218">
        <f>O184*H184</f>
        <v>0</v>
      </c>
      <c r="Q184" s="218">
        <v>0</v>
      </c>
      <c r="R184" s="218">
        <f>Q184*H184</f>
        <v>0</v>
      </c>
      <c r="S184" s="218">
        <v>0</v>
      </c>
      <c r="T184" s="219">
        <f>S184*H184</f>
        <v>0</v>
      </c>
      <c r="U184" s="42"/>
      <c r="V184" s="42"/>
      <c r="W184" s="42"/>
      <c r="X184" s="42"/>
      <c r="Y184" s="42"/>
      <c r="Z184" s="42"/>
      <c r="AA184" s="42"/>
      <c r="AB184" s="42"/>
      <c r="AC184" s="42"/>
      <c r="AD184" s="42"/>
      <c r="AE184" s="42"/>
      <c r="AR184" s="220" t="s">
        <v>215</v>
      </c>
      <c r="AT184" s="220" t="s">
        <v>212</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604</v>
      </c>
    </row>
    <row r="185" s="2" customFormat="1" ht="16.5" customHeight="1">
      <c r="A185" s="42"/>
      <c r="B185" s="43"/>
      <c r="C185" s="272" t="s">
        <v>466</v>
      </c>
      <c r="D185" s="272" t="s">
        <v>212</v>
      </c>
      <c r="E185" s="273" t="s">
        <v>1409</v>
      </c>
      <c r="F185" s="274" t="s">
        <v>1410</v>
      </c>
      <c r="G185" s="275" t="s">
        <v>594</v>
      </c>
      <c r="H185" s="276">
        <v>10</v>
      </c>
      <c r="I185" s="277"/>
      <c r="J185" s="278">
        <f>ROUND(I185*H185,2)</f>
        <v>0</v>
      </c>
      <c r="K185" s="274" t="s">
        <v>201</v>
      </c>
      <c r="L185" s="279"/>
      <c r="M185" s="280" t="s">
        <v>44</v>
      </c>
      <c r="N185" s="281" t="s">
        <v>53</v>
      </c>
      <c r="O185" s="88"/>
      <c r="P185" s="218">
        <f>O185*H185</f>
        <v>0</v>
      </c>
      <c r="Q185" s="218">
        <v>0</v>
      </c>
      <c r="R185" s="218">
        <f>Q185*H185</f>
        <v>0</v>
      </c>
      <c r="S185" s="218">
        <v>0</v>
      </c>
      <c r="T185" s="219">
        <f>S185*H185</f>
        <v>0</v>
      </c>
      <c r="U185" s="42"/>
      <c r="V185" s="42"/>
      <c r="W185" s="42"/>
      <c r="X185" s="42"/>
      <c r="Y185" s="42"/>
      <c r="Z185" s="42"/>
      <c r="AA185" s="42"/>
      <c r="AB185" s="42"/>
      <c r="AC185" s="42"/>
      <c r="AD185" s="42"/>
      <c r="AE185" s="42"/>
      <c r="AR185" s="220" t="s">
        <v>215</v>
      </c>
      <c r="AT185" s="220" t="s">
        <v>212</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166</v>
      </c>
      <c r="BM185" s="220" t="s">
        <v>615</v>
      </c>
    </row>
    <row r="186" s="2" customFormat="1" ht="16.5" customHeight="1">
      <c r="A186" s="42"/>
      <c r="B186" s="43"/>
      <c r="C186" s="272" t="s">
        <v>471</v>
      </c>
      <c r="D186" s="272" t="s">
        <v>212</v>
      </c>
      <c r="E186" s="273" t="s">
        <v>1411</v>
      </c>
      <c r="F186" s="274" t="s">
        <v>1412</v>
      </c>
      <c r="G186" s="275" t="s">
        <v>594</v>
      </c>
      <c r="H186" s="276">
        <v>10</v>
      </c>
      <c r="I186" s="277"/>
      <c r="J186" s="278">
        <f>ROUND(I186*H186,2)</f>
        <v>0</v>
      </c>
      <c r="K186" s="274" t="s">
        <v>201</v>
      </c>
      <c r="L186" s="279"/>
      <c r="M186" s="280" t="s">
        <v>44</v>
      </c>
      <c r="N186" s="281"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215</v>
      </c>
      <c r="AT186" s="220" t="s">
        <v>212</v>
      </c>
      <c r="AU186" s="220" t="s">
        <v>92</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627</v>
      </c>
    </row>
    <row r="187" s="2" customFormat="1" ht="16.5" customHeight="1">
      <c r="A187" s="42"/>
      <c r="B187" s="43"/>
      <c r="C187" s="209" t="s">
        <v>475</v>
      </c>
      <c r="D187" s="209" t="s">
        <v>161</v>
      </c>
      <c r="E187" s="210" t="s">
        <v>1413</v>
      </c>
      <c r="F187" s="211" t="s">
        <v>1414</v>
      </c>
      <c r="G187" s="212" t="s">
        <v>594</v>
      </c>
      <c r="H187" s="213">
        <v>100</v>
      </c>
      <c r="I187" s="214"/>
      <c r="J187" s="215">
        <f>ROUND(I187*H187,2)</f>
        <v>0</v>
      </c>
      <c r="K187" s="211" t="s">
        <v>165</v>
      </c>
      <c r="L187" s="48"/>
      <c r="M187" s="216" t="s">
        <v>44</v>
      </c>
      <c r="N187" s="217" t="s">
        <v>53</v>
      </c>
      <c r="O187" s="88"/>
      <c r="P187" s="218">
        <f>O187*H187</f>
        <v>0</v>
      </c>
      <c r="Q187" s="218">
        <v>0</v>
      </c>
      <c r="R187" s="218">
        <f>Q187*H187</f>
        <v>0</v>
      </c>
      <c r="S187" s="218">
        <v>0</v>
      </c>
      <c r="T187" s="219">
        <f>S187*H187</f>
        <v>0</v>
      </c>
      <c r="U187" s="42"/>
      <c r="V187" s="42"/>
      <c r="W187" s="42"/>
      <c r="X187" s="42"/>
      <c r="Y187" s="42"/>
      <c r="Z187" s="42"/>
      <c r="AA187" s="42"/>
      <c r="AB187" s="42"/>
      <c r="AC187" s="42"/>
      <c r="AD187" s="42"/>
      <c r="AE187" s="42"/>
      <c r="AR187" s="220" t="s">
        <v>166</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166</v>
      </c>
      <c r="BM187" s="220" t="s">
        <v>637</v>
      </c>
    </row>
    <row r="188" s="2" customFormat="1">
      <c r="A188" s="42"/>
      <c r="B188" s="43"/>
      <c r="C188" s="44"/>
      <c r="D188" s="222" t="s">
        <v>168</v>
      </c>
      <c r="E188" s="44"/>
      <c r="F188" s="223" t="s">
        <v>1415</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16.5" customHeight="1">
      <c r="A189" s="42"/>
      <c r="B189" s="43"/>
      <c r="C189" s="209" t="s">
        <v>480</v>
      </c>
      <c r="D189" s="209" t="s">
        <v>161</v>
      </c>
      <c r="E189" s="210" t="s">
        <v>1416</v>
      </c>
      <c r="F189" s="211" t="s">
        <v>1417</v>
      </c>
      <c r="G189" s="212" t="s">
        <v>310</v>
      </c>
      <c r="H189" s="213">
        <v>91.099999999999994</v>
      </c>
      <c r="I189" s="214"/>
      <c r="J189" s="215">
        <f>ROUND(I189*H189,2)</f>
        <v>0</v>
      </c>
      <c r="K189" s="211" t="s">
        <v>165</v>
      </c>
      <c r="L189" s="48"/>
      <c r="M189" s="216" t="s">
        <v>44</v>
      </c>
      <c r="N189" s="217" t="s">
        <v>53</v>
      </c>
      <c r="O189" s="88"/>
      <c r="P189" s="218">
        <f>O189*H189</f>
        <v>0</v>
      </c>
      <c r="Q189" s="218">
        <v>0</v>
      </c>
      <c r="R189" s="218">
        <f>Q189*H189</f>
        <v>0</v>
      </c>
      <c r="S189" s="218">
        <v>0</v>
      </c>
      <c r="T189" s="219">
        <f>S189*H189</f>
        <v>0</v>
      </c>
      <c r="U189" s="42"/>
      <c r="V189" s="42"/>
      <c r="W189" s="42"/>
      <c r="X189" s="42"/>
      <c r="Y189" s="42"/>
      <c r="Z189" s="42"/>
      <c r="AA189" s="42"/>
      <c r="AB189" s="42"/>
      <c r="AC189" s="42"/>
      <c r="AD189" s="42"/>
      <c r="AE189" s="42"/>
      <c r="AR189" s="220" t="s">
        <v>166</v>
      </c>
      <c r="AT189" s="220" t="s">
        <v>161</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166</v>
      </c>
      <c r="BM189" s="220" t="s">
        <v>645</v>
      </c>
    </row>
    <row r="190" s="2" customFormat="1">
      <c r="A190" s="42"/>
      <c r="B190" s="43"/>
      <c r="C190" s="44"/>
      <c r="D190" s="222" t="s">
        <v>168</v>
      </c>
      <c r="E190" s="44"/>
      <c r="F190" s="223" t="s">
        <v>1418</v>
      </c>
      <c r="G190" s="44"/>
      <c r="H190" s="44"/>
      <c r="I190" s="224"/>
      <c r="J190" s="44"/>
      <c r="K190" s="44"/>
      <c r="L190" s="48"/>
      <c r="M190" s="225"/>
      <c r="N190" s="226"/>
      <c r="O190" s="88"/>
      <c r="P190" s="88"/>
      <c r="Q190" s="88"/>
      <c r="R190" s="88"/>
      <c r="S190" s="88"/>
      <c r="T190" s="89"/>
      <c r="U190" s="42"/>
      <c r="V190" s="42"/>
      <c r="W190" s="42"/>
      <c r="X190" s="42"/>
      <c r="Y190" s="42"/>
      <c r="Z190" s="42"/>
      <c r="AA190" s="42"/>
      <c r="AB190" s="42"/>
      <c r="AC190" s="42"/>
      <c r="AD190" s="42"/>
      <c r="AE190" s="42"/>
      <c r="AT190" s="20" t="s">
        <v>168</v>
      </c>
      <c r="AU190" s="20" t="s">
        <v>92</v>
      </c>
    </row>
    <row r="191" s="13" customFormat="1">
      <c r="A191" s="13"/>
      <c r="B191" s="229"/>
      <c r="C191" s="230"/>
      <c r="D191" s="227" t="s">
        <v>172</v>
      </c>
      <c r="E191" s="231" t="s">
        <v>44</v>
      </c>
      <c r="F191" s="232" t="s">
        <v>1419</v>
      </c>
      <c r="G191" s="230"/>
      <c r="H191" s="231" t="s">
        <v>44</v>
      </c>
      <c r="I191" s="233"/>
      <c r="J191" s="230"/>
      <c r="K191" s="230"/>
      <c r="L191" s="234"/>
      <c r="M191" s="235"/>
      <c r="N191" s="236"/>
      <c r="O191" s="236"/>
      <c r="P191" s="236"/>
      <c r="Q191" s="236"/>
      <c r="R191" s="236"/>
      <c r="S191" s="236"/>
      <c r="T191" s="237"/>
      <c r="U191" s="13"/>
      <c r="V191" s="13"/>
      <c r="W191" s="13"/>
      <c r="X191" s="13"/>
      <c r="Y191" s="13"/>
      <c r="Z191" s="13"/>
      <c r="AA191" s="13"/>
      <c r="AB191" s="13"/>
      <c r="AC191" s="13"/>
      <c r="AD191" s="13"/>
      <c r="AE191" s="13"/>
      <c r="AT191" s="238" t="s">
        <v>172</v>
      </c>
      <c r="AU191" s="238" t="s">
        <v>92</v>
      </c>
      <c r="AV191" s="13" t="s">
        <v>90</v>
      </c>
      <c r="AW191" s="13" t="s">
        <v>42</v>
      </c>
      <c r="AX191" s="13" t="s">
        <v>82</v>
      </c>
      <c r="AY191" s="238" t="s">
        <v>159</v>
      </c>
    </row>
    <row r="192" s="14" customFormat="1">
      <c r="A192" s="14"/>
      <c r="B192" s="239"/>
      <c r="C192" s="240"/>
      <c r="D192" s="227" t="s">
        <v>172</v>
      </c>
      <c r="E192" s="241" t="s">
        <v>44</v>
      </c>
      <c r="F192" s="242" t="s">
        <v>1420</v>
      </c>
      <c r="G192" s="240"/>
      <c r="H192" s="243">
        <v>41.600000000000001</v>
      </c>
      <c r="I192" s="244"/>
      <c r="J192" s="240"/>
      <c r="K192" s="240"/>
      <c r="L192" s="245"/>
      <c r="M192" s="246"/>
      <c r="N192" s="247"/>
      <c r="O192" s="247"/>
      <c r="P192" s="247"/>
      <c r="Q192" s="247"/>
      <c r="R192" s="247"/>
      <c r="S192" s="247"/>
      <c r="T192" s="248"/>
      <c r="U192" s="14"/>
      <c r="V192" s="14"/>
      <c r="W192" s="14"/>
      <c r="X192" s="14"/>
      <c r="Y192" s="14"/>
      <c r="Z192" s="14"/>
      <c r="AA192" s="14"/>
      <c r="AB192" s="14"/>
      <c r="AC192" s="14"/>
      <c r="AD192" s="14"/>
      <c r="AE192" s="14"/>
      <c r="AT192" s="249" t="s">
        <v>172</v>
      </c>
      <c r="AU192" s="249" t="s">
        <v>92</v>
      </c>
      <c r="AV192" s="14" t="s">
        <v>92</v>
      </c>
      <c r="AW192" s="14" t="s">
        <v>42</v>
      </c>
      <c r="AX192" s="14" t="s">
        <v>82</v>
      </c>
      <c r="AY192" s="249" t="s">
        <v>159</v>
      </c>
    </row>
    <row r="193" s="14" customFormat="1">
      <c r="A193" s="14"/>
      <c r="B193" s="239"/>
      <c r="C193" s="240"/>
      <c r="D193" s="227" t="s">
        <v>172</v>
      </c>
      <c r="E193" s="241" t="s">
        <v>44</v>
      </c>
      <c r="F193" s="242" t="s">
        <v>1421</v>
      </c>
      <c r="G193" s="240"/>
      <c r="H193" s="243">
        <v>49.5</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42</v>
      </c>
      <c r="AX193" s="14" t="s">
        <v>82</v>
      </c>
      <c r="AY193" s="249" t="s">
        <v>159</v>
      </c>
    </row>
    <row r="194" s="15" customFormat="1">
      <c r="A194" s="15"/>
      <c r="B194" s="250"/>
      <c r="C194" s="251"/>
      <c r="D194" s="227" t="s">
        <v>172</v>
      </c>
      <c r="E194" s="252" t="s">
        <v>1274</v>
      </c>
      <c r="F194" s="253" t="s">
        <v>176</v>
      </c>
      <c r="G194" s="251"/>
      <c r="H194" s="254">
        <v>91.099999999999994</v>
      </c>
      <c r="I194" s="255"/>
      <c r="J194" s="251"/>
      <c r="K194" s="251"/>
      <c r="L194" s="256"/>
      <c r="M194" s="257"/>
      <c r="N194" s="258"/>
      <c r="O194" s="258"/>
      <c r="P194" s="258"/>
      <c r="Q194" s="258"/>
      <c r="R194" s="258"/>
      <c r="S194" s="258"/>
      <c r="T194" s="259"/>
      <c r="U194" s="15"/>
      <c r="V194" s="15"/>
      <c r="W194" s="15"/>
      <c r="X194" s="15"/>
      <c r="Y194" s="15"/>
      <c r="Z194" s="15"/>
      <c r="AA194" s="15"/>
      <c r="AB194" s="15"/>
      <c r="AC194" s="15"/>
      <c r="AD194" s="15"/>
      <c r="AE194" s="15"/>
      <c r="AT194" s="260" t="s">
        <v>172</v>
      </c>
      <c r="AU194" s="260" t="s">
        <v>92</v>
      </c>
      <c r="AV194" s="15" t="s">
        <v>177</v>
      </c>
      <c r="AW194" s="15" t="s">
        <v>42</v>
      </c>
      <c r="AX194" s="15" t="s">
        <v>82</v>
      </c>
      <c r="AY194" s="260" t="s">
        <v>159</v>
      </c>
    </row>
    <row r="195" s="16" customFormat="1">
      <c r="A195" s="16"/>
      <c r="B195" s="261"/>
      <c r="C195" s="262"/>
      <c r="D195" s="227" t="s">
        <v>172</v>
      </c>
      <c r="E195" s="263" t="s">
        <v>44</v>
      </c>
      <c r="F195" s="264" t="s">
        <v>178</v>
      </c>
      <c r="G195" s="262"/>
      <c r="H195" s="265">
        <v>91.099999999999994</v>
      </c>
      <c r="I195" s="266"/>
      <c r="J195" s="262"/>
      <c r="K195" s="262"/>
      <c r="L195" s="267"/>
      <c r="M195" s="268"/>
      <c r="N195" s="269"/>
      <c r="O195" s="269"/>
      <c r="P195" s="269"/>
      <c r="Q195" s="269"/>
      <c r="R195" s="269"/>
      <c r="S195" s="269"/>
      <c r="T195" s="270"/>
      <c r="U195" s="16"/>
      <c r="V195" s="16"/>
      <c r="W195" s="16"/>
      <c r="X195" s="16"/>
      <c r="Y195" s="16"/>
      <c r="Z195" s="16"/>
      <c r="AA195" s="16"/>
      <c r="AB195" s="16"/>
      <c r="AC195" s="16"/>
      <c r="AD195" s="16"/>
      <c r="AE195" s="16"/>
      <c r="AT195" s="271" t="s">
        <v>172</v>
      </c>
      <c r="AU195" s="271" t="s">
        <v>92</v>
      </c>
      <c r="AV195" s="16" t="s">
        <v>166</v>
      </c>
      <c r="AW195" s="16" t="s">
        <v>42</v>
      </c>
      <c r="AX195" s="16" t="s">
        <v>90</v>
      </c>
      <c r="AY195" s="271" t="s">
        <v>159</v>
      </c>
    </row>
    <row r="196" s="2" customFormat="1" ht="16.5" customHeight="1">
      <c r="A196" s="42"/>
      <c r="B196" s="43"/>
      <c r="C196" s="272" t="s">
        <v>484</v>
      </c>
      <c r="D196" s="272" t="s">
        <v>212</v>
      </c>
      <c r="E196" s="273" t="s">
        <v>1422</v>
      </c>
      <c r="F196" s="274" t="s">
        <v>1423</v>
      </c>
      <c r="G196" s="275" t="s">
        <v>164</v>
      </c>
      <c r="H196" s="276">
        <v>9.1099999999999994</v>
      </c>
      <c r="I196" s="277"/>
      <c r="J196" s="278">
        <f>ROUND(I196*H196,2)</f>
        <v>0</v>
      </c>
      <c r="K196" s="274" t="s">
        <v>165</v>
      </c>
      <c r="L196" s="279"/>
      <c r="M196" s="280" t="s">
        <v>44</v>
      </c>
      <c r="N196" s="281" t="s">
        <v>53</v>
      </c>
      <c r="O196" s="88"/>
      <c r="P196" s="218">
        <f>O196*H196</f>
        <v>0</v>
      </c>
      <c r="Q196" s="218">
        <v>0.20000000000000001</v>
      </c>
      <c r="R196" s="218">
        <f>Q196*H196</f>
        <v>1.8220000000000001</v>
      </c>
      <c r="S196" s="218">
        <v>0</v>
      </c>
      <c r="T196" s="219">
        <f>S196*H196</f>
        <v>0</v>
      </c>
      <c r="U196" s="42"/>
      <c r="V196" s="42"/>
      <c r="W196" s="42"/>
      <c r="X196" s="42"/>
      <c r="Y196" s="42"/>
      <c r="Z196" s="42"/>
      <c r="AA196" s="42"/>
      <c r="AB196" s="42"/>
      <c r="AC196" s="42"/>
      <c r="AD196" s="42"/>
      <c r="AE196" s="42"/>
      <c r="AR196" s="220" t="s">
        <v>215</v>
      </c>
      <c r="AT196" s="220" t="s">
        <v>212</v>
      </c>
      <c r="AU196" s="220" t="s">
        <v>92</v>
      </c>
      <c r="AY196" s="20" t="s">
        <v>159</v>
      </c>
      <c r="BE196" s="221">
        <f>IF(N196="základní",J196,0)</f>
        <v>0</v>
      </c>
      <c r="BF196" s="221">
        <f>IF(N196="snížená",J196,0)</f>
        <v>0</v>
      </c>
      <c r="BG196" s="221">
        <f>IF(N196="zákl. přenesená",J196,0)</f>
        <v>0</v>
      </c>
      <c r="BH196" s="221">
        <f>IF(N196="sníž. přenesená",J196,0)</f>
        <v>0</v>
      </c>
      <c r="BI196" s="221">
        <f>IF(N196="nulová",J196,0)</f>
        <v>0</v>
      </c>
      <c r="BJ196" s="20" t="s">
        <v>90</v>
      </c>
      <c r="BK196" s="221">
        <f>ROUND(I196*H196,2)</f>
        <v>0</v>
      </c>
      <c r="BL196" s="20" t="s">
        <v>166</v>
      </c>
      <c r="BM196" s="220" t="s">
        <v>658</v>
      </c>
    </row>
    <row r="197" s="14" customFormat="1">
      <c r="A197" s="14"/>
      <c r="B197" s="239"/>
      <c r="C197" s="240"/>
      <c r="D197" s="227" t="s">
        <v>172</v>
      </c>
      <c r="E197" s="240"/>
      <c r="F197" s="242" t="s">
        <v>1424</v>
      </c>
      <c r="G197" s="240"/>
      <c r="H197" s="243">
        <v>9.1099999999999994</v>
      </c>
      <c r="I197" s="244"/>
      <c r="J197" s="240"/>
      <c r="K197" s="240"/>
      <c r="L197" s="245"/>
      <c r="M197" s="246"/>
      <c r="N197" s="247"/>
      <c r="O197" s="247"/>
      <c r="P197" s="247"/>
      <c r="Q197" s="247"/>
      <c r="R197" s="247"/>
      <c r="S197" s="247"/>
      <c r="T197" s="248"/>
      <c r="U197" s="14"/>
      <c r="V197" s="14"/>
      <c r="W197" s="14"/>
      <c r="X197" s="14"/>
      <c r="Y197" s="14"/>
      <c r="Z197" s="14"/>
      <c r="AA197" s="14"/>
      <c r="AB197" s="14"/>
      <c r="AC197" s="14"/>
      <c r="AD197" s="14"/>
      <c r="AE197" s="14"/>
      <c r="AT197" s="249" t="s">
        <v>172</v>
      </c>
      <c r="AU197" s="249" t="s">
        <v>92</v>
      </c>
      <c r="AV197" s="14" t="s">
        <v>92</v>
      </c>
      <c r="AW197" s="14" t="s">
        <v>4</v>
      </c>
      <c r="AX197" s="14" t="s">
        <v>90</v>
      </c>
      <c r="AY197" s="249" t="s">
        <v>159</v>
      </c>
    </row>
    <row r="198" s="2" customFormat="1" ht="24.15" customHeight="1">
      <c r="A198" s="42"/>
      <c r="B198" s="43"/>
      <c r="C198" s="209" t="s">
        <v>487</v>
      </c>
      <c r="D198" s="209" t="s">
        <v>161</v>
      </c>
      <c r="E198" s="210" t="s">
        <v>1425</v>
      </c>
      <c r="F198" s="211" t="s">
        <v>1426</v>
      </c>
      <c r="G198" s="212" t="s">
        <v>200</v>
      </c>
      <c r="H198" s="213">
        <v>0.0089999999999999993</v>
      </c>
      <c r="I198" s="214"/>
      <c r="J198" s="215">
        <f>ROUND(I198*H198,2)</f>
        <v>0</v>
      </c>
      <c r="K198" s="211" t="s">
        <v>165</v>
      </c>
      <c r="L198" s="48"/>
      <c r="M198" s="216" t="s">
        <v>44</v>
      </c>
      <c r="N198" s="217" t="s">
        <v>53</v>
      </c>
      <c r="O198" s="88"/>
      <c r="P198" s="218">
        <f>O198*H198</f>
        <v>0</v>
      </c>
      <c r="Q198" s="218">
        <v>0</v>
      </c>
      <c r="R198" s="218">
        <f>Q198*H198</f>
        <v>0</v>
      </c>
      <c r="S198" s="218">
        <v>0</v>
      </c>
      <c r="T198" s="219">
        <f>S198*H198</f>
        <v>0</v>
      </c>
      <c r="U198" s="42"/>
      <c r="V198" s="42"/>
      <c r="W198" s="42"/>
      <c r="X198" s="42"/>
      <c r="Y198" s="42"/>
      <c r="Z198" s="42"/>
      <c r="AA198" s="42"/>
      <c r="AB198" s="42"/>
      <c r="AC198" s="42"/>
      <c r="AD198" s="42"/>
      <c r="AE198" s="42"/>
      <c r="AR198" s="220" t="s">
        <v>166</v>
      </c>
      <c r="AT198" s="220" t="s">
        <v>161</v>
      </c>
      <c r="AU198" s="220" t="s">
        <v>92</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670</v>
      </c>
    </row>
    <row r="199" s="2" customFormat="1">
      <c r="A199" s="42"/>
      <c r="B199" s="43"/>
      <c r="C199" s="44"/>
      <c r="D199" s="222" t="s">
        <v>168</v>
      </c>
      <c r="E199" s="44"/>
      <c r="F199" s="223" t="s">
        <v>1427</v>
      </c>
      <c r="G199" s="44"/>
      <c r="H199" s="44"/>
      <c r="I199" s="224"/>
      <c r="J199" s="44"/>
      <c r="K199" s="44"/>
      <c r="L199" s="48"/>
      <c r="M199" s="225"/>
      <c r="N199" s="226"/>
      <c r="O199" s="88"/>
      <c r="P199" s="88"/>
      <c r="Q199" s="88"/>
      <c r="R199" s="88"/>
      <c r="S199" s="88"/>
      <c r="T199" s="89"/>
      <c r="U199" s="42"/>
      <c r="V199" s="42"/>
      <c r="W199" s="42"/>
      <c r="X199" s="42"/>
      <c r="Y199" s="42"/>
      <c r="Z199" s="42"/>
      <c r="AA199" s="42"/>
      <c r="AB199" s="42"/>
      <c r="AC199" s="42"/>
      <c r="AD199" s="42"/>
      <c r="AE199" s="42"/>
      <c r="AT199" s="20" t="s">
        <v>168</v>
      </c>
      <c r="AU199" s="20" t="s">
        <v>92</v>
      </c>
    </row>
    <row r="200" s="14" customFormat="1">
      <c r="A200" s="14"/>
      <c r="B200" s="239"/>
      <c r="C200" s="240"/>
      <c r="D200" s="227" t="s">
        <v>172</v>
      </c>
      <c r="E200" s="241" t="s">
        <v>44</v>
      </c>
      <c r="F200" s="242" t="s">
        <v>1428</v>
      </c>
      <c r="G200" s="240"/>
      <c r="H200" s="243">
        <v>0.0089999999999999993</v>
      </c>
      <c r="I200" s="244"/>
      <c r="J200" s="240"/>
      <c r="K200" s="240"/>
      <c r="L200" s="245"/>
      <c r="M200" s="246"/>
      <c r="N200" s="247"/>
      <c r="O200" s="247"/>
      <c r="P200" s="247"/>
      <c r="Q200" s="247"/>
      <c r="R200" s="247"/>
      <c r="S200" s="247"/>
      <c r="T200" s="248"/>
      <c r="U200" s="14"/>
      <c r="V200" s="14"/>
      <c r="W200" s="14"/>
      <c r="X200" s="14"/>
      <c r="Y200" s="14"/>
      <c r="Z200" s="14"/>
      <c r="AA200" s="14"/>
      <c r="AB200" s="14"/>
      <c r="AC200" s="14"/>
      <c r="AD200" s="14"/>
      <c r="AE200" s="14"/>
      <c r="AT200" s="249" t="s">
        <v>172</v>
      </c>
      <c r="AU200" s="249" t="s">
        <v>92</v>
      </c>
      <c r="AV200" s="14" t="s">
        <v>92</v>
      </c>
      <c r="AW200" s="14" t="s">
        <v>42</v>
      </c>
      <c r="AX200" s="14" t="s">
        <v>82</v>
      </c>
      <c r="AY200" s="249" t="s">
        <v>159</v>
      </c>
    </row>
    <row r="201" s="16" customFormat="1">
      <c r="A201" s="16"/>
      <c r="B201" s="261"/>
      <c r="C201" s="262"/>
      <c r="D201" s="227" t="s">
        <v>172</v>
      </c>
      <c r="E201" s="263" t="s">
        <v>44</v>
      </c>
      <c r="F201" s="264" t="s">
        <v>178</v>
      </c>
      <c r="G201" s="262"/>
      <c r="H201" s="265">
        <v>0.0089999999999999993</v>
      </c>
      <c r="I201" s="266"/>
      <c r="J201" s="262"/>
      <c r="K201" s="262"/>
      <c r="L201" s="267"/>
      <c r="M201" s="268"/>
      <c r="N201" s="269"/>
      <c r="O201" s="269"/>
      <c r="P201" s="269"/>
      <c r="Q201" s="269"/>
      <c r="R201" s="269"/>
      <c r="S201" s="269"/>
      <c r="T201" s="270"/>
      <c r="U201" s="16"/>
      <c r="V201" s="16"/>
      <c r="W201" s="16"/>
      <c r="X201" s="16"/>
      <c r="Y201" s="16"/>
      <c r="Z201" s="16"/>
      <c r="AA201" s="16"/>
      <c r="AB201" s="16"/>
      <c r="AC201" s="16"/>
      <c r="AD201" s="16"/>
      <c r="AE201" s="16"/>
      <c r="AT201" s="271" t="s">
        <v>172</v>
      </c>
      <c r="AU201" s="271" t="s">
        <v>92</v>
      </c>
      <c r="AV201" s="16" t="s">
        <v>166</v>
      </c>
      <c r="AW201" s="16" t="s">
        <v>42</v>
      </c>
      <c r="AX201" s="16" t="s">
        <v>90</v>
      </c>
      <c r="AY201" s="271" t="s">
        <v>159</v>
      </c>
    </row>
    <row r="202" s="2" customFormat="1" ht="16.5" customHeight="1">
      <c r="A202" s="42"/>
      <c r="B202" s="43"/>
      <c r="C202" s="209" t="s">
        <v>491</v>
      </c>
      <c r="D202" s="209" t="s">
        <v>161</v>
      </c>
      <c r="E202" s="210" t="s">
        <v>1363</v>
      </c>
      <c r="F202" s="211" t="s">
        <v>1364</v>
      </c>
      <c r="G202" s="212" t="s">
        <v>164</v>
      </c>
      <c r="H202" s="213">
        <v>1.8220000000000001</v>
      </c>
      <c r="I202" s="214"/>
      <c r="J202" s="215">
        <f>ROUND(I202*H202,2)</f>
        <v>0</v>
      </c>
      <c r="K202" s="211" t="s">
        <v>165</v>
      </c>
      <c r="L202" s="48"/>
      <c r="M202" s="216" t="s">
        <v>44</v>
      </c>
      <c r="N202" s="217" t="s">
        <v>53</v>
      </c>
      <c r="O202" s="88"/>
      <c r="P202" s="218">
        <f>O202*H202</f>
        <v>0</v>
      </c>
      <c r="Q202" s="218">
        <v>0</v>
      </c>
      <c r="R202" s="218">
        <f>Q202*H202</f>
        <v>0</v>
      </c>
      <c r="S202" s="218">
        <v>0</v>
      </c>
      <c r="T202" s="219">
        <f>S202*H202</f>
        <v>0</v>
      </c>
      <c r="U202" s="42"/>
      <c r="V202" s="42"/>
      <c r="W202" s="42"/>
      <c r="X202" s="42"/>
      <c r="Y202" s="42"/>
      <c r="Z202" s="42"/>
      <c r="AA202" s="42"/>
      <c r="AB202" s="42"/>
      <c r="AC202" s="42"/>
      <c r="AD202" s="42"/>
      <c r="AE202" s="42"/>
      <c r="AR202" s="220" t="s">
        <v>166</v>
      </c>
      <c r="AT202" s="220" t="s">
        <v>161</v>
      </c>
      <c r="AU202" s="220" t="s">
        <v>92</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166</v>
      </c>
      <c r="BM202" s="220" t="s">
        <v>683</v>
      </c>
    </row>
    <row r="203" s="2" customFormat="1">
      <c r="A203" s="42"/>
      <c r="B203" s="43"/>
      <c r="C203" s="44"/>
      <c r="D203" s="222" t="s">
        <v>168</v>
      </c>
      <c r="E203" s="44"/>
      <c r="F203" s="223" t="s">
        <v>1365</v>
      </c>
      <c r="G203" s="44"/>
      <c r="H203" s="44"/>
      <c r="I203" s="224"/>
      <c r="J203" s="44"/>
      <c r="K203" s="44"/>
      <c r="L203" s="48"/>
      <c r="M203" s="225"/>
      <c r="N203" s="226"/>
      <c r="O203" s="88"/>
      <c r="P203" s="88"/>
      <c r="Q203" s="88"/>
      <c r="R203" s="88"/>
      <c r="S203" s="88"/>
      <c r="T203" s="89"/>
      <c r="U203" s="42"/>
      <c r="V203" s="42"/>
      <c r="W203" s="42"/>
      <c r="X203" s="42"/>
      <c r="Y203" s="42"/>
      <c r="Z203" s="42"/>
      <c r="AA203" s="42"/>
      <c r="AB203" s="42"/>
      <c r="AC203" s="42"/>
      <c r="AD203" s="42"/>
      <c r="AE203" s="42"/>
      <c r="AT203" s="20" t="s">
        <v>168</v>
      </c>
      <c r="AU203" s="20" t="s">
        <v>92</v>
      </c>
    </row>
    <row r="204" s="13" customFormat="1">
      <c r="A204" s="13"/>
      <c r="B204" s="229"/>
      <c r="C204" s="230"/>
      <c r="D204" s="227" t="s">
        <v>172</v>
      </c>
      <c r="E204" s="231" t="s">
        <v>44</v>
      </c>
      <c r="F204" s="232" t="s">
        <v>1429</v>
      </c>
      <c r="G204" s="230"/>
      <c r="H204" s="231" t="s">
        <v>44</v>
      </c>
      <c r="I204" s="233"/>
      <c r="J204" s="230"/>
      <c r="K204" s="230"/>
      <c r="L204" s="234"/>
      <c r="M204" s="235"/>
      <c r="N204" s="236"/>
      <c r="O204" s="236"/>
      <c r="P204" s="236"/>
      <c r="Q204" s="236"/>
      <c r="R204" s="236"/>
      <c r="S204" s="236"/>
      <c r="T204" s="237"/>
      <c r="U204" s="13"/>
      <c r="V204" s="13"/>
      <c r="W204" s="13"/>
      <c r="X204" s="13"/>
      <c r="Y204" s="13"/>
      <c r="Z204" s="13"/>
      <c r="AA204" s="13"/>
      <c r="AB204" s="13"/>
      <c r="AC204" s="13"/>
      <c r="AD204" s="13"/>
      <c r="AE204" s="13"/>
      <c r="AT204" s="238" t="s">
        <v>172</v>
      </c>
      <c r="AU204" s="238" t="s">
        <v>92</v>
      </c>
      <c r="AV204" s="13" t="s">
        <v>90</v>
      </c>
      <c r="AW204" s="13" t="s">
        <v>42</v>
      </c>
      <c r="AX204" s="13" t="s">
        <v>82</v>
      </c>
      <c r="AY204" s="238" t="s">
        <v>159</v>
      </c>
    </row>
    <row r="205" s="14" customFormat="1">
      <c r="A205" s="14"/>
      <c r="B205" s="239"/>
      <c r="C205" s="240"/>
      <c r="D205" s="227" t="s">
        <v>172</v>
      </c>
      <c r="E205" s="241" t="s">
        <v>44</v>
      </c>
      <c r="F205" s="242" t="s">
        <v>1430</v>
      </c>
      <c r="G205" s="240"/>
      <c r="H205" s="243">
        <v>1.8220000000000001</v>
      </c>
      <c r="I205" s="244"/>
      <c r="J205" s="240"/>
      <c r="K205" s="240"/>
      <c r="L205" s="245"/>
      <c r="M205" s="246"/>
      <c r="N205" s="247"/>
      <c r="O205" s="247"/>
      <c r="P205" s="247"/>
      <c r="Q205" s="247"/>
      <c r="R205" s="247"/>
      <c r="S205" s="247"/>
      <c r="T205" s="248"/>
      <c r="U205" s="14"/>
      <c r="V205" s="14"/>
      <c r="W205" s="14"/>
      <c r="X205" s="14"/>
      <c r="Y205" s="14"/>
      <c r="Z205" s="14"/>
      <c r="AA205" s="14"/>
      <c r="AB205" s="14"/>
      <c r="AC205" s="14"/>
      <c r="AD205" s="14"/>
      <c r="AE205" s="14"/>
      <c r="AT205" s="249" t="s">
        <v>172</v>
      </c>
      <c r="AU205" s="249" t="s">
        <v>92</v>
      </c>
      <c r="AV205" s="14" t="s">
        <v>92</v>
      </c>
      <c r="AW205" s="14" t="s">
        <v>42</v>
      </c>
      <c r="AX205" s="14" t="s">
        <v>82</v>
      </c>
      <c r="AY205" s="249" t="s">
        <v>159</v>
      </c>
    </row>
    <row r="206" s="16" customFormat="1">
      <c r="A206" s="16"/>
      <c r="B206" s="261"/>
      <c r="C206" s="262"/>
      <c r="D206" s="227" t="s">
        <v>172</v>
      </c>
      <c r="E206" s="263" t="s">
        <v>44</v>
      </c>
      <c r="F206" s="264" t="s">
        <v>178</v>
      </c>
      <c r="G206" s="262"/>
      <c r="H206" s="265">
        <v>1.8220000000000001</v>
      </c>
      <c r="I206" s="266"/>
      <c r="J206" s="262"/>
      <c r="K206" s="262"/>
      <c r="L206" s="267"/>
      <c r="M206" s="268"/>
      <c r="N206" s="269"/>
      <c r="O206" s="269"/>
      <c r="P206" s="269"/>
      <c r="Q206" s="269"/>
      <c r="R206" s="269"/>
      <c r="S206" s="269"/>
      <c r="T206" s="270"/>
      <c r="U206" s="16"/>
      <c r="V206" s="16"/>
      <c r="W206" s="16"/>
      <c r="X206" s="16"/>
      <c r="Y206" s="16"/>
      <c r="Z206" s="16"/>
      <c r="AA206" s="16"/>
      <c r="AB206" s="16"/>
      <c r="AC206" s="16"/>
      <c r="AD206" s="16"/>
      <c r="AE206" s="16"/>
      <c r="AT206" s="271" t="s">
        <v>172</v>
      </c>
      <c r="AU206" s="271" t="s">
        <v>92</v>
      </c>
      <c r="AV206" s="16" t="s">
        <v>166</v>
      </c>
      <c r="AW206" s="16" t="s">
        <v>42</v>
      </c>
      <c r="AX206" s="16" t="s">
        <v>90</v>
      </c>
      <c r="AY206" s="271" t="s">
        <v>159</v>
      </c>
    </row>
    <row r="207" s="2" customFormat="1" ht="21.75" customHeight="1">
      <c r="A207" s="42"/>
      <c r="B207" s="43"/>
      <c r="C207" s="209" t="s">
        <v>495</v>
      </c>
      <c r="D207" s="209" t="s">
        <v>161</v>
      </c>
      <c r="E207" s="210" t="s">
        <v>1377</v>
      </c>
      <c r="F207" s="211" t="s">
        <v>1378</v>
      </c>
      <c r="G207" s="212" t="s">
        <v>200</v>
      </c>
      <c r="H207" s="213">
        <v>3.927</v>
      </c>
      <c r="I207" s="214"/>
      <c r="J207" s="215">
        <f>ROUND(I207*H207,2)</f>
        <v>0</v>
      </c>
      <c r="K207" s="211" t="s">
        <v>165</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166</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166</v>
      </c>
      <c r="BM207" s="220" t="s">
        <v>1431</v>
      </c>
    </row>
    <row r="208" s="2" customFormat="1">
      <c r="A208" s="42"/>
      <c r="B208" s="43"/>
      <c r="C208" s="44"/>
      <c r="D208" s="222" t="s">
        <v>168</v>
      </c>
      <c r="E208" s="44"/>
      <c r="F208" s="223" t="s">
        <v>1380</v>
      </c>
      <c r="G208" s="44"/>
      <c r="H208" s="44"/>
      <c r="I208" s="224"/>
      <c r="J208" s="44"/>
      <c r="K208" s="44"/>
      <c r="L208" s="48"/>
      <c r="M208" s="225"/>
      <c r="N208" s="226"/>
      <c r="O208" s="88"/>
      <c r="P208" s="88"/>
      <c r="Q208" s="88"/>
      <c r="R208" s="88"/>
      <c r="S208" s="88"/>
      <c r="T208" s="89"/>
      <c r="U208" s="42"/>
      <c r="V208" s="42"/>
      <c r="W208" s="42"/>
      <c r="X208" s="42"/>
      <c r="Y208" s="42"/>
      <c r="Z208" s="42"/>
      <c r="AA208" s="42"/>
      <c r="AB208" s="42"/>
      <c r="AC208" s="42"/>
      <c r="AD208" s="42"/>
      <c r="AE208" s="42"/>
      <c r="AT208" s="20" t="s">
        <v>168</v>
      </c>
      <c r="AU208" s="20" t="s">
        <v>92</v>
      </c>
    </row>
    <row r="209" s="12" customFormat="1" ht="22.8" customHeight="1">
      <c r="A209" s="12"/>
      <c r="B209" s="193"/>
      <c r="C209" s="194"/>
      <c r="D209" s="195" t="s">
        <v>81</v>
      </c>
      <c r="E209" s="207" t="s">
        <v>1432</v>
      </c>
      <c r="F209" s="207" t="s">
        <v>1433</v>
      </c>
      <c r="G209" s="194"/>
      <c r="H209" s="194"/>
      <c r="I209" s="197"/>
      <c r="J209" s="208">
        <f>BK209</f>
        <v>0</v>
      </c>
      <c r="K209" s="194"/>
      <c r="L209" s="199"/>
      <c r="M209" s="200"/>
      <c r="N209" s="201"/>
      <c r="O209" s="201"/>
      <c r="P209" s="202">
        <f>SUM(P210:P298)</f>
        <v>0</v>
      </c>
      <c r="Q209" s="201"/>
      <c r="R209" s="202">
        <f>SUM(R210:R298)</f>
        <v>10.54923</v>
      </c>
      <c r="S209" s="201"/>
      <c r="T209" s="203">
        <f>SUM(T210:T298)</f>
        <v>0</v>
      </c>
      <c r="U209" s="12"/>
      <c r="V209" s="12"/>
      <c r="W209" s="12"/>
      <c r="X209" s="12"/>
      <c r="Y209" s="12"/>
      <c r="Z209" s="12"/>
      <c r="AA209" s="12"/>
      <c r="AB209" s="12"/>
      <c r="AC209" s="12"/>
      <c r="AD209" s="12"/>
      <c r="AE209" s="12"/>
      <c r="AR209" s="204" t="s">
        <v>90</v>
      </c>
      <c r="AT209" s="205" t="s">
        <v>81</v>
      </c>
      <c r="AU209" s="205" t="s">
        <v>90</v>
      </c>
      <c r="AY209" s="204" t="s">
        <v>159</v>
      </c>
      <c r="BK209" s="206">
        <f>SUM(BK210:BK298)</f>
        <v>0</v>
      </c>
    </row>
    <row r="210" s="2" customFormat="1" ht="16.5" customHeight="1">
      <c r="A210" s="42"/>
      <c r="B210" s="43"/>
      <c r="C210" s="209" t="s">
        <v>501</v>
      </c>
      <c r="D210" s="209" t="s">
        <v>161</v>
      </c>
      <c r="E210" s="210" t="s">
        <v>1434</v>
      </c>
      <c r="F210" s="211" t="s">
        <v>1435</v>
      </c>
      <c r="G210" s="212" t="s">
        <v>594</v>
      </c>
      <c r="H210" s="213">
        <v>15</v>
      </c>
      <c r="I210" s="214"/>
      <c r="J210" s="215">
        <f>ROUND(I210*H210,2)</f>
        <v>0</v>
      </c>
      <c r="K210" s="211" t="s">
        <v>165</v>
      </c>
      <c r="L210" s="48"/>
      <c r="M210" s="216" t="s">
        <v>44</v>
      </c>
      <c r="N210" s="217" t="s">
        <v>53</v>
      </c>
      <c r="O210" s="88"/>
      <c r="P210" s="218">
        <f>O210*H210</f>
        <v>0</v>
      </c>
      <c r="Q210" s="218">
        <v>0.22597</v>
      </c>
      <c r="R210" s="218">
        <f>Q210*H210</f>
        <v>3.3895499999999998</v>
      </c>
      <c r="S210" s="218">
        <v>0</v>
      </c>
      <c r="T210" s="219">
        <f>S210*H210</f>
        <v>0</v>
      </c>
      <c r="U210" s="42"/>
      <c r="V210" s="42"/>
      <c r="W210" s="42"/>
      <c r="X210" s="42"/>
      <c r="Y210" s="42"/>
      <c r="Z210" s="42"/>
      <c r="AA210" s="42"/>
      <c r="AB210" s="42"/>
      <c r="AC210" s="42"/>
      <c r="AD210" s="42"/>
      <c r="AE210" s="42"/>
      <c r="AR210" s="220" t="s">
        <v>166</v>
      </c>
      <c r="AT210" s="220" t="s">
        <v>161</v>
      </c>
      <c r="AU210" s="220" t="s">
        <v>92</v>
      </c>
      <c r="AY210" s="20" t="s">
        <v>159</v>
      </c>
      <c r="BE210" s="221">
        <f>IF(N210="základní",J210,0)</f>
        <v>0</v>
      </c>
      <c r="BF210" s="221">
        <f>IF(N210="snížená",J210,0)</f>
        <v>0</v>
      </c>
      <c r="BG210" s="221">
        <f>IF(N210="zákl. přenesená",J210,0)</f>
        <v>0</v>
      </c>
      <c r="BH210" s="221">
        <f>IF(N210="sníž. přenesená",J210,0)</f>
        <v>0</v>
      </c>
      <c r="BI210" s="221">
        <f>IF(N210="nulová",J210,0)</f>
        <v>0</v>
      </c>
      <c r="BJ210" s="20" t="s">
        <v>90</v>
      </c>
      <c r="BK210" s="221">
        <f>ROUND(I210*H210,2)</f>
        <v>0</v>
      </c>
      <c r="BL210" s="20" t="s">
        <v>166</v>
      </c>
      <c r="BM210" s="220" t="s">
        <v>1436</v>
      </c>
    </row>
    <row r="211" s="2" customFormat="1">
      <c r="A211" s="42"/>
      <c r="B211" s="43"/>
      <c r="C211" s="44"/>
      <c r="D211" s="222" t="s">
        <v>168</v>
      </c>
      <c r="E211" s="44"/>
      <c r="F211" s="223" t="s">
        <v>1437</v>
      </c>
      <c r="G211" s="44"/>
      <c r="H211" s="44"/>
      <c r="I211" s="224"/>
      <c r="J211" s="44"/>
      <c r="K211" s="44"/>
      <c r="L211" s="48"/>
      <c r="M211" s="225"/>
      <c r="N211" s="226"/>
      <c r="O211" s="88"/>
      <c r="P211" s="88"/>
      <c r="Q211" s="88"/>
      <c r="R211" s="88"/>
      <c r="S211" s="88"/>
      <c r="T211" s="89"/>
      <c r="U211" s="42"/>
      <c r="V211" s="42"/>
      <c r="W211" s="42"/>
      <c r="X211" s="42"/>
      <c r="Y211" s="42"/>
      <c r="Z211" s="42"/>
      <c r="AA211" s="42"/>
      <c r="AB211" s="42"/>
      <c r="AC211" s="42"/>
      <c r="AD211" s="42"/>
      <c r="AE211" s="42"/>
      <c r="AT211" s="20" t="s">
        <v>168</v>
      </c>
      <c r="AU211" s="20" t="s">
        <v>92</v>
      </c>
    </row>
    <row r="212" s="2" customFormat="1">
      <c r="A212" s="42"/>
      <c r="B212" s="43"/>
      <c r="C212" s="44"/>
      <c r="D212" s="227" t="s">
        <v>170</v>
      </c>
      <c r="E212" s="44"/>
      <c r="F212" s="228" t="s">
        <v>1438</v>
      </c>
      <c r="G212" s="44"/>
      <c r="H212" s="44"/>
      <c r="I212" s="224"/>
      <c r="J212" s="44"/>
      <c r="K212" s="44"/>
      <c r="L212" s="48"/>
      <c r="M212" s="225"/>
      <c r="N212" s="226"/>
      <c r="O212" s="88"/>
      <c r="P212" s="88"/>
      <c r="Q212" s="88"/>
      <c r="R212" s="88"/>
      <c r="S212" s="88"/>
      <c r="T212" s="89"/>
      <c r="U212" s="42"/>
      <c r="V212" s="42"/>
      <c r="W212" s="42"/>
      <c r="X212" s="42"/>
      <c r="Y212" s="42"/>
      <c r="Z212" s="42"/>
      <c r="AA212" s="42"/>
      <c r="AB212" s="42"/>
      <c r="AC212" s="42"/>
      <c r="AD212" s="42"/>
      <c r="AE212" s="42"/>
      <c r="AT212" s="20" t="s">
        <v>170</v>
      </c>
      <c r="AU212" s="20" t="s">
        <v>92</v>
      </c>
    </row>
    <row r="213" s="14" customFormat="1">
      <c r="A213" s="14"/>
      <c r="B213" s="239"/>
      <c r="C213" s="240"/>
      <c r="D213" s="227" t="s">
        <v>172</v>
      </c>
      <c r="E213" s="241" t="s">
        <v>44</v>
      </c>
      <c r="F213" s="242" t="s">
        <v>351</v>
      </c>
      <c r="G213" s="240"/>
      <c r="H213" s="243">
        <v>15</v>
      </c>
      <c r="I213" s="244"/>
      <c r="J213" s="240"/>
      <c r="K213" s="240"/>
      <c r="L213" s="245"/>
      <c r="M213" s="246"/>
      <c r="N213" s="247"/>
      <c r="O213" s="247"/>
      <c r="P213" s="247"/>
      <c r="Q213" s="247"/>
      <c r="R213" s="247"/>
      <c r="S213" s="247"/>
      <c r="T213" s="248"/>
      <c r="U213" s="14"/>
      <c r="V213" s="14"/>
      <c r="W213" s="14"/>
      <c r="X213" s="14"/>
      <c r="Y213" s="14"/>
      <c r="Z213" s="14"/>
      <c r="AA213" s="14"/>
      <c r="AB213" s="14"/>
      <c r="AC213" s="14"/>
      <c r="AD213" s="14"/>
      <c r="AE213" s="14"/>
      <c r="AT213" s="249" t="s">
        <v>172</v>
      </c>
      <c r="AU213" s="249" t="s">
        <v>92</v>
      </c>
      <c r="AV213" s="14" t="s">
        <v>92</v>
      </c>
      <c r="AW213" s="14" t="s">
        <v>42</v>
      </c>
      <c r="AX213" s="14" t="s">
        <v>82</v>
      </c>
      <c r="AY213" s="249" t="s">
        <v>159</v>
      </c>
    </row>
    <row r="214" s="16" customFormat="1">
      <c r="A214" s="16"/>
      <c r="B214" s="261"/>
      <c r="C214" s="262"/>
      <c r="D214" s="227" t="s">
        <v>172</v>
      </c>
      <c r="E214" s="263" t="s">
        <v>44</v>
      </c>
      <c r="F214" s="264" t="s">
        <v>178</v>
      </c>
      <c r="G214" s="262"/>
      <c r="H214" s="265">
        <v>15</v>
      </c>
      <c r="I214" s="266"/>
      <c r="J214" s="262"/>
      <c r="K214" s="262"/>
      <c r="L214" s="267"/>
      <c r="M214" s="268"/>
      <c r="N214" s="269"/>
      <c r="O214" s="269"/>
      <c r="P214" s="269"/>
      <c r="Q214" s="269"/>
      <c r="R214" s="269"/>
      <c r="S214" s="269"/>
      <c r="T214" s="270"/>
      <c r="U214" s="16"/>
      <c r="V214" s="16"/>
      <c r="W214" s="16"/>
      <c r="X214" s="16"/>
      <c r="Y214" s="16"/>
      <c r="Z214" s="16"/>
      <c r="AA214" s="16"/>
      <c r="AB214" s="16"/>
      <c r="AC214" s="16"/>
      <c r="AD214" s="16"/>
      <c r="AE214" s="16"/>
      <c r="AT214" s="271" t="s">
        <v>172</v>
      </c>
      <c r="AU214" s="271" t="s">
        <v>92</v>
      </c>
      <c r="AV214" s="16" t="s">
        <v>166</v>
      </c>
      <c r="AW214" s="16" t="s">
        <v>42</v>
      </c>
      <c r="AX214" s="16" t="s">
        <v>90</v>
      </c>
      <c r="AY214" s="271" t="s">
        <v>159</v>
      </c>
    </row>
    <row r="215" s="2" customFormat="1" ht="16.5" customHeight="1">
      <c r="A215" s="42"/>
      <c r="B215" s="43"/>
      <c r="C215" s="272" t="s">
        <v>505</v>
      </c>
      <c r="D215" s="272" t="s">
        <v>212</v>
      </c>
      <c r="E215" s="273" t="s">
        <v>1439</v>
      </c>
      <c r="F215" s="274" t="s">
        <v>1440</v>
      </c>
      <c r="G215" s="275" t="s">
        <v>164</v>
      </c>
      <c r="H215" s="276">
        <v>5.5439999999999996</v>
      </c>
      <c r="I215" s="277"/>
      <c r="J215" s="278">
        <f>ROUND(I215*H215,2)</f>
        <v>0</v>
      </c>
      <c r="K215" s="274" t="s">
        <v>201</v>
      </c>
      <c r="L215" s="279"/>
      <c r="M215" s="280" t="s">
        <v>44</v>
      </c>
      <c r="N215" s="281" t="s">
        <v>53</v>
      </c>
      <c r="O215" s="88"/>
      <c r="P215" s="218">
        <f>O215*H215</f>
        <v>0</v>
      </c>
      <c r="Q215" s="218">
        <v>0.22</v>
      </c>
      <c r="R215" s="218">
        <f>Q215*H215</f>
        <v>1.2196799999999999</v>
      </c>
      <c r="S215" s="218">
        <v>0</v>
      </c>
      <c r="T215" s="219">
        <f>S215*H215</f>
        <v>0</v>
      </c>
      <c r="U215" s="42"/>
      <c r="V215" s="42"/>
      <c r="W215" s="42"/>
      <c r="X215" s="42"/>
      <c r="Y215" s="42"/>
      <c r="Z215" s="42"/>
      <c r="AA215" s="42"/>
      <c r="AB215" s="42"/>
      <c r="AC215" s="42"/>
      <c r="AD215" s="42"/>
      <c r="AE215" s="42"/>
      <c r="AR215" s="220" t="s">
        <v>215</v>
      </c>
      <c r="AT215" s="220" t="s">
        <v>212</v>
      </c>
      <c r="AU215" s="220" t="s">
        <v>92</v>
      </c>
      <c r="AY215" s="20" t="s">
        <v>159</v>
      </c>
      <c r="BE215" s="221">
        <f>IF(N215="základní",J215,0)</f>
        <v>0</v>
      </c>
      <c r="BF215" s="221">
        <f>IF(N215="snížená",J215,0)</f>
        <v>0</v>
      </c>
      <c r="BG215" s="221">
        <f>IF(N215="zákl. přenesená",J215,0)</f>
        <v>0</v>
      </c>
      <c r="BH215" s="221">
        <f>IF(N215="sníž. přenesená",J215,0)</f>
        <v>0</v>
      </c>
      <c r="BI215" s="221">
        <f>IF(N215="nulová",J215,0)</f>
        <v>0</v>
      </c>
      <c r="BJ215" s="20" t="s">
        <v>90</v>
      </c>
      <c r="BK215" s="221">
        <f>ROUND(I215*H215,2)</f>
        <v>0</v>
      </c>
      <c r="BL215" s="20" t="s">
        <v>166</v>
      </c>
      <c r="BM215" s="220" t="s">
        <v>1441</v>
      </c>
    </row>
    <row r="216" s="13" customFormat="1">
      <c r="A216" s="13"/>
      <c r="B216" s="229"/>
      <c r="C216" s="230"/>
      <c r="D216" s="227" t="s">
        <v>172</v>
      </c>
      <c r="E216" s="231" t="s">
        <v>44</v>
      </c>
      <c r="F216" s="232" t="s">
        <v>1442</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3" customFormat="1">
      <c r="A217" s="13"/>
      <c r="B217" s="229"/>
      <c r="C217" s="230"/>
      <c r="D217" s="227" t="s">
        <v>172</v>
      </c>
      <c r="E217" s="231" t="s">
        <v>44</v>
      </c>
      <c r="F217" s="232" t="s">
        <v>1443</v>
      </c>
      <c r="G217" s="230"/>
      <c r="H217" s="231" t="s">
        <v>44</v>
      </c>
      <c r="I217" s="233"/>
      <c r="J217" s="230"/>
      <c r="K217" s="230"/>
      <c r="L217" s="234"/>
      <c r="M217" s="235"/>
      <c r="N217" s="236"/>
      <c r="O217" s="236"/>
      <c r="P217" s="236"/>
      <c r="Q217" s="236"/>
      <c r="R217" s="236"/>
      <c r="S217" s="236"/>
      <c r="T217" s="237"/>
      <c r="U217" s="13"/>
      <c r="V217" s="13"/>
      <c r="W217" s="13"/>
      <c r="X217" s="13"/>
      <c r="Y217" s="13"/>
      <c r="Z217" s="13"/>
      <c r="AA217" s="13"/>
      <c r="AB217" s="13"/>
      <c r="AC217" s="13"/>
      <c r="AD217" s="13"/>
      <c r="AE217" s="13"/>
      <c r="AT217" s="238" t="s">
        <v>172</v>
      </c>
      <c r="AU217" s="238" t="s">
        <v>92</v>
      </c>
      <c r="AV217" s="13" t="s">
        <v>90</v>
      </c>
      <c r="AW217" s="13" t="s">
        <v>42</v>
      </c>
      <c r="AX217" s="13" t="s">
        <v>82</v>
      </c>
      <c r="AY217" s="238" t="s">
        <v>159</v>
      </c>
    </row>
    <row r="218" s="14" customFormat="1">
      <c r="A218" s="14"/>
      <c r="B218" s="239"/>
      <c r="C218" s="240"/>
      <c r="D218" s="227" t="s">
        <v>172</v>
      </c>
      <c r="E218" s="241" t="s">
        <v>44</v>
      </c>
      <c r="F218" s="242" t="s">
        <v>1444</v>
      </c>
      <c r="G218" s="240"/>
      <c r="H218" s="243">
        <v>1.8240000000000001</v>
      </c>
      <c r="I218" s="244"/>
      <c r="J218" s="240"/>
      <c r="K218" s="240"/>
      <c r="L218" s="245"/>
      <c r="M218" s="246"/>
      <c r="N218" s="247"/>
      <c r="O218" s="247"/>
      <c r="P218" s="247"/>
      <c r="Q218" s="247"/>
      <c r="R218" s="247"/>
      <c r="S218" s="247"/>
      <c r="T218" s="248"/>
      <c r="U218" s="14"/>
      <c r="V218" s="14"/>
      <c r="W218" s="14"/>
      <c r="X218" s="14"/>
      <c r="Y218" s="14"/>
      <c r="Z218" s="14"/>
      <c r="AA218" s="14"/>
      <c r="AB218" s="14"/>
      <c r="AC218" s="14"/>
      <c r="AD218" s="14"/>
      <c r="AE218" s="14"/>
      <c r="AT218" s="249" t="s">
        <v>172</v>
      </c>
      <c r="AU218" s="249" t="s">
        <v>92</v>
      </c>
      <c r="AV218" s="14" t="s">
        <v>92</v>
      </c>
      <c r="AW218" s="14" t="s">
        <v>42</v>
      </c>
      <c r="AX218" s="14" t="s">
        <v>82</v>
      </c>
      <c r="AY218" s="249" t="s">
        <v>159</v>
      </c>
    </row>
    <row r="219" s="13" customFormat="1">
      <c r="A219" s="13"/>
      <c r="B219" s="229"/>
      <c r="C219" s="230"/>
      <c r="D219" s="227" t="s">
        <v>172</v>
      </c>
      <c r="E219" s="231" t="s">
        <v>44</v>
      </c>
      <c r="F219" s="232" t="s">
        <v>1445</v>
      </c>
      <c r="G219" s="230"/>
      <c r="H219" s="231" t="s">
        <v>44</v>
      </c>
      <c r="I219" s="233"/>
      <c r="J219" s="230"/>
      <c r="K219" s="230"/>
      <c r="L219" s="234"/>
      <c r="M219" s="235"/>
      <c r="N219" s="236"/>
      <c r="O219" s="236"/>
      <c r="P219" s="236"/>
      <c r="Q219" s="236"/>
      <c r="R219" s="236"/>
      <c r="S219" s="236"/>
      <c r="T219" s="237"/>
      <c r="U219" s="13"/>
      <c r="V219" s="13"/>
      <c r="W219" s="13"/>
      <c r="X219" s="13"/>
      <c r="Y219" s="13"/>
      <c r="Z219" s="13"/>
      <c r="AA219" s="13"/>
      <c r="AB219" s="13"/>
      <c r="AC219" s="13"/>
      <c r="AD219" s="13"/>
      <c r="AE219" s="13"/>
      <c r="AT219" s="238" t="s">
        <v>172</v>
      </c>
      <c r="AU219" s="238" t="s">
        <v>92</v>
      </c>
      <c r="AV219" s="13" t="s">
        <v>90</v>
      </c>
      <c r="AW219" s="13" t="s">
        <v>42</v>
      </c>
      <c r="AX219" s="13" t="s">
        <v>82</v>
      </c>
      <c r="AY219" s="238" t="s">
        <v>159</v>
      </c>
    </row>
    <row r="220" s="14" customFormat="1">
      <c r="A220" s="14"/>
      <c r="B220" s="239"/>
      <c r="C220" s="240"/>
      <c r="D220" s="227" t="s">
        <v>172</v>
      </c>
      <c r="E220" s="241" t="s">
        <v>44</v>
      </c>
      <c r="F220" s="242" t="s">
        <v>1446</v>
      </c>
      <c r="G220" s="240"/>
      <c r="H220" s="243">
        <v>3.456</v>
      </c>
      <c r="I220" s="244"/>
      <c r="J220" s="240"/>
      <c r="K220" s="240"/>
      <c r="L220" s="245"/>
      <c r="M220" s="246"/>
      <c r="N220" s="247"/>
      <c r="O220" s="247"/>
      <c r="P220" s="247"/>
      <c r="Q220" s="247"/>
      <c r="R220" s="247"/>
      <c r="S220" s="247"/>
      <c r="T220" s="248"/>
      <c r="U220" s="14"/>
      <c r="V220" s="14"/>
      <c r="W220" s="14"/>
      <c r="X220" s="14"/>
      <c r="Y220" s="14"/>
      <c r="Z220" s="14"/>
      <c r="AA220" s="14"/>
      <c r="AB220" s="14"/>
      <c r="AC220" s="14"/>
      <c r="AD220" s="14"/>
      <c r="AE220" s="14"/>
      <c r="AT220" s="249" t="s">
        <v>172</v>
      </c>
      <c r="AU220" s="249" t="s">
        <v>92</v>
      </c>
      <c r="AV220" s="14" t="s">
        <v>92</v>
      </c>
      <c r="AW220" s="14" t="s">
        <v>42</v>
      </c>
      <c r="AX220" s="14" t="s">
        <v>82</v>
      </c>
      <c r="AY220" s="249" t="s">
        <v>159</v>
      </c>
    </row>
    <row r="221" s="16" customFormat="1">
      <c r="A221" s="16"/>
      <c r="B221" s="261"/>
      <c r="C221" s="262"/>
      <c r="D221" s="227" t="s">
        <v>172</v>
      </c>
      <c r="E221" s="263" t="s">
        <v>44</v>
      </c>
      <c r="F221" s="264" t="s">
        <v>178</v>
      </c>
      <c r="G221" s="262"/>
      <c r="H221" s="265">
        <v>5.2800000000000002</v>
      </c>
      <c r="I221" s="266"/>
      <c r="J221" s="262"/>
      <c r="K221" s="262"/>
      <c r="L221" s="267"/>
      <c r="M221" s="268"/>
      <c r="N221" s="269"/>
      <c r="O221" s="269"/>
      <c r="P221" s="269"/>
      <c r="Q221" s="269"/>
      <c r="R221" s="269"/>
      <c r="S221" s="269"/>
      <c r="T221" s="270"/>
      <c r="U221" s="16"/>
      <c r="V221" s="16"/>
      <c r="W221" s="16"/>
      <c r="X221" s="16"/>
      <c r="Y221" s="16"/>
      <c r="Z221" s="16"/>
      <c r="AA221" s="16"/>
      <c r="AB221" s="16"/>
      <c r="AC221" s="16"/>
      <c r="AD221" s="16"/>
      <c r="AE221" s="16"/>
      <c r="AT221" s="271" t="s">
        <v>172</v>
      </c>
      <c r="AU221" s="271" t="s">
        <v>92</v>
      </c>
      <c r="AV221" s="16" t="s">
        <v>166</v>
      </c>
      <c r="AW221" s="16" t="s">
        <v>42</v>
      </c>
      <c r="AX221" s="16" t="s">
        <v>90</v>
      </c>
      <c r="AY221" s="271" t="s">
        <v>159</v>
      </c>
    </row>
    <row r="222" s="14" customFormat="1">
      <c r="A222" s="14"/>
      <c r="B222" s="239"/>
      <c r="C222" s="240"/>
      <c r="D222" s="227" t="s">
        <v>172</v>
      </c>
      <c r="E222" s="240"/>
      <c r="F222" s="242" t="s">
        <v>1447</v>
      </c>
      <c r="G222" s="240"/>
      <c r="H222" s="243">
        <v>5.5439999999999996</v>
      </c>
      <c r="I222" s="244"/>
      <c r="J222" s="240"/>
      <c r="K222" s="240"/>
      <c r="L222" s="245"/>
      <c r="M222" s="246"/>
      <c r="N222" s="247"/>
      <c r="O222" s="247"/>
      <c r="P222" s="247"/>
      <c r="Q222" s="247"/>
      <c r="R222" s="247"/>
      <c r="S222" s="247"/>
      <c r="T222" s="248"/>
      <c r="U222" s="14"/>
      <c r="V222" s="14"/>
      <c r="W222" s="14"/>
      <c r="X222" s="14"/>
      <c r="Y222" s="14"/>
      <c r="Z222" s="14"/>
      <c r="AA222" s="14"/>
      <c r="AB222" s="14"/>
      <c r="AC222" s="14"/>
      <c r="AD222" s="14"/>
      <c r="AE222" s="14"/>
      <c r="AT222" s="249" t="s">
        <v>172</v>
      </c>
      <c r="AU222" s="249" t="s">
        <v>92</v>
      </c>
      <c r="AV222" s="14" t="s">
        <v>92</v>
      </c>
      <c r="AW222" s="14" t="s">
        <v>4</v>
      </c>
      <c r="AX222" s="14" t="s">
        <v>90</v>
      </c>
      <c r="AY222" s="249" t="s">
        <v>159</v>
      </c>
    </row>
    <row r="223" s="2" customFormat="1" ht="16.5" customHeight="1">
      <c r="A223" s="42"/>
      <c r="B223" s="43"/>
      <c r="C223" s="272" t="s">
        <v>517</v>
      </c>
      <c r="D223" s="272" t="s">
        <v>212</v>
      </c>
      <c r="E223" s="273" t="s">
        <v>288</v>
      </c>
      <c r="F223" s="274" t="s">
        <v>289</v>
      </c>
      <c r="G223" s="275" t="s">
        <v>200</v>
      </c>
      <c r="H223" s="276">
        <v>4.7519999999999998</v>
      </c>
      <c r="I223" s="277"/>
      <c r="J223" s="278">
        <f>ROUND(I223*H223,2)</f>
        <v>0</v>
      </c>
      <c r="K223" s="274" t="s">
        <v>165</v>
      </c>
      <c r="L223" s="279"/>
      <c r="M223" s="280" t="s">
        <v>44</v>
      </c>
      <c r="N223" s="281" t="s">
        <v>53</v>
      </c>
      <c r="O223" s="88"/>
      <c r="P223" s="218">
        <f>O223*H223</f>
        <v>0</v>
      </c>
      <c r="Q223" s="218">
        <v>1</v>
      </c>
      <c r="R223" s="218">
        <f>Q223*H223</f>
        <v>4.7519999999999998</v>
      </c>
      <c r="S223" s="218">
        <v>0</v>
      </c>
      <c r="T223" s="219">
        <f>S223*H223</f>
        <v>0</v>
      </c>
      <c r="U223" s="42"/>
      <c r="V223" s="42"/>
      <c r="W223" s="42"/>
      <c r="X223" s="42"/>
      <c r="Y223" s="42"/>
      <c r="Z223" s="42"/>
      <c r="AA223" s="42"/>
      <c r="AB223" s="42"/>
      <c r="AC223" s="42"/>
      <c r="AD223" s="42"/>
      <c r="AE223" s="42"/>
      <c r="AR223" s="220" t="s">
        <v>215</v>
      </c>
      <c r="AT223" s="220" t="s">
        <v>212</v>
      </c>
      <c r="AU223" s="220" t="s">
        <v>92</v>
      </c>
      <c r="AY223" s="20" t="s">
        <v>159</v>
      </c>
      <c r="BE223" s="221">
        <f>IF(N223="základní",J223,0)</f>
        <v>0</v>
      </c>
      <c r="BF223" s="221">
        <f>IF(N223="snížená",J223,0)</f>
        <v>0</v>
      </c>
      <c r="BG223" s="221">
        <f>IF(N223="zákl. přenesená",J223,0)</f>
        <v>0</v>
      </c>
      <c r="BH223" s="221">
        <f>IF(N223="sníž. přenesená",J223,0)</f>
        <v>0</v>
      </c>
      <c r="BI223" s="221">
        <f>IF(N223="nulová",J223,0)</f>
        <v>0</v>
      </c>
      <c r="BJ223" s="20" t="s">
        <v>90</v>
      </c>
      <c r="BK223" s="221">
        <f>ROUND(I223*H223,2)</f>
        <v>0</v>
      </c>
      <c r="BL223" s="20" t="s">
        <v>166</v>
      </c>
      <c r="BM223" s="220" t="s">
        <v>1448</v>
      </c>
    </row>
    <row r="224" s="13" customFormat="1">
      <c r="A224" s="13"/>
      <c r="B224" s="229"/>
      <c r="C224" s="230"/>
      <c r="D224" s="227" t="s">
        <v>172</v>
      </c>
      <c r="E224" s="231" t="s">
        <v>44</v>
      </c>
      <c r="F224" s="232" t="s">
        <v>1449</v>
      </c>
      <c r="G224" s="230"/>
      <c r="H224" s="231" t="s">
        <v>44</v>
      </c>
      <c r="I224" s="233"/>
      <c r="J224" s="230"/>
      <c r="K224" s="230"/>
      <c r="L224" s="234"/>
      <c r="M224" s="235"/>
      <c r="N224" s="236"/>
      <c r="O224" s="236"/>
      <c r="P224" s="236"/>
      <c r="Q224" s="236"/>
      <c r="R224" s="236"/>
      <c r="S224" s="236"/>
      <c r="T224" s="237"/>
      <c r="U224" s="13"/>
      <c r="V224" s="13"/>
      <c r="W224" s="13"/>
      <c r="X224" s="13"/>
      <c r="Y224" s="13"/>
      <c r="Z224" s="13"/>
      <c r="AA224" s="13"/>
      <c r="AB224" s="13"/>
      <c r="AC224" s="13"/>
      <c r="AD224" s="13"/>
      <c r="AE224" s="13"/>
      <c r="AT224" s="238" t="s">
        <v>172</v>
      </c>
      <c r="AU224" s="238" t="s">
        <v>92</v>
      </c>
      <c r="AV224" s="13" t="s">
        <v>90</v>
      </c>
      <c r="AW224" s="13" t="s">
        <v>42</v>
      </c>
      <c r="AX224" s="13" t="s">
        <v>82</v>
      </c>
      <c r="AY224" s="238" t="s">
        <v>159</v>
      </c>
    </row>
    <row r="225" s="13" customFormat="1">
      <c r="A225" s="13"/>
      <c r="B225" s="229"/>
      <c r="C225" s="230"/>
      <c r="D225" s="227" t="s">
        <v>172</v>
      </c>
      <c r="E225" s="231" t="s">
        <v>44</v>
      </c>
      <c r="F225" s="232" t="s">
        <v>1443</v>
      </c>
      <c r="G225" s="230"/>
      <c r="H225" s="231" t="s">
        <v>44</v>
      </c>
      <c r="I225" s="233"/>
      <c r="J225" s="230"/>
      <c r="K225" s="230"/>
      <c r="L225" s="234"/>
      <c r="M225" s="235"/>
      <c r="N225" s="236"/>
      <c r="O225" s="236"/>
      <c r="P225" s="236"/>
      <c r="Q225" s="236"/>
      <c r="R225" s="236"/>
      <c r="S225" s="236"/>
      <c r="T225" s="237"/>
      <c r="U225" s="13"/>
      <c r="V225" s="13"/>
      <c r="W225" s="13"/>
      <c r="X225" s="13"/>
      <c r="Y225" s="13"/>
      <c r="Z225" s="13"/>
      <c r="AA225" s="13"/>
      <c r="AB225" s="13"/>
      <c r="AC225" s="13"/>
      <c r="AD225" s="13"/>
      <c r="AE225" s="13"/>
      <c r="AT225" s="238" t="s">
        <v>172</v>
      </c>
      <c r="AU225" s="238" t="s">
        <v>92</v>
      </c>
      <c r="AV225" s="13" t="s">
        <v>90</v>
      </c>
      <c r="AW225" s="13" t="s">
        <v>42</v>
      </c>
      <c r="AX225" s="13" t="s">
        <v>82</v>
      </c>
      <c r="AY225" s="238" t="s">
        <v>159</v>
      </c>
    </row>
    <row r="226" s="14" customFormat="1">
      <c r="A226" s="14"/>
      <c r="B226" s="239"/>
      <c r="C226" s="240"/>
      <c r="D226" s="227" t="s">
        <v>172</v>
      </c>
      <c r="E226" s="241" t="s">
        <v>44</v>
      </c>
      <c r="F226" s="242" t="s">
        <v>1450</v>
      </c>
      <c r="G226" s="240"/>
      <c r="H226" s="243">
        <v>0.91200000000000003</v>
      </c>
      <c r="I226" s="244"/>
      <c r="J226" s="240"/>
      <c r="K226" s="240"/>
      <c r="L226" s="245"/>
      <c r="M226" s="246"/>
      <c r="N226" s="247"/>
      <c r="O226" s="247"/>
      <c r="P226" s="247"/>
      <c r="Q226" s="247"/>
      <c r="R226" s="247"/>
      <c r="S226" s="247"/>
      <c r="T226" s="248"/>
      <c r="U226" s="14"/>
      <c r="V226" s="14"/>
      <c r="W226" s="14"/>
      <c r="X226" s="14"/>
      <c r="Y226" s="14"/>
      <c r="Z226" s="14"/>
      <c r="AA226" s="14"/>
      <c r="AB226" s="14"/>
      <c r="AC226" s="14"/>
      <c r="AD226" s="14"/>
      <c r="AE226" s="14"/>
      <c r="AT226" s="249" t="s">
        <v>172</v>
      </c>
      <c r="AU226" s="249" t="s">
        <v>92</v>
      </c>
      <c r="AV226" s="14" t="s">
        <v>92</v>
      </c>
      <c r="AW226" s="14" t="s">
        <v>42</v>
      </c>
      <c r="AX226" s="14" t="s">
        <v>82</v>
      </c>
      <c r="AY226" s="249" t="s">
        <v>159</v>
      </c>
    </row>
    <row r="227" s="13" customFormat="1">
      <c r="A227" s="13"/>
      <c r="B227" s="229"/>
      <c r="C227" s="230"/>
      <c r="D227" s="227" t="s">
        <v>172</v>
      </c>
      <c r="E227" s="231" t="s">
        <v>44</v>
      </c>
      <c r="F227" s="232" t="s">
        <v>1445</v>
      </c>
      <c r="G227" s="230"/>
      <c r="H227" s="231" t="s">
        <v>44</v>
      </c>
      <c r="I227" s="233"/>
      <c r="J227" s="230"/>
      <c r="K227" s="230"/>
      <c r="L227" s="234"/>
      <c r="M227" s="235"/>
      <c r="N227" s="236"/>
      <c r="O227" s="236"/>
      <c r="P227" s="236"/>
      <c r="Q227" s="236"/>
      <c r="R227" s="236"/>
      <c r="S227" s="236"/>
      <c r="T227" s="237"/>
      <c r="U227" s="13"/>
      <c r="V227" s="13"/>
      <c r="W227" s="13"/>
      <c r="X227" s="13"/>
      <c r="Y227" s="13"/>
      <c r="Z227" s="13"/>
      <c r="AA227" s="13"/>
      <c r="AB227" s="13"/>
      <c r="AC227" s="13"/>
      <c r="AD227" s="13"/>
      <c r="AE227" s="13"/>
      <c r="AT227" s="238" t="s">
        <v>172</v>
      </c>
      <c r="AU227" s="238" t="s">
        <v>92</v>
      </c>
      <c r="AV227" s="13" t="s">
        <v>90</v>
      </c>
      <c r="AW227" s="13" t="s">
        <v>42</v>
      </c>
      <c r="AX227" s="13" t="s">
        <v>82</v>
      </c>
      <c r="AY227" s="238" t="s">
        <v>159</v>
      </c>
    </row>
    <row r="228" s="14" customFormat="1">
      <c r="A228" s="14"/>
      <c r="B228" s="239"/>
      <c r="C228" s="240"/>
      <c r="D228" s="227" t="s">
        <v>172</v>
      </c>
      <c r="E228" s="241" t="s">
        <v>44</v>
      </c>
      <c r="F228" s="242" t="s">
        <v>1451</v>
      </c>
      <c r="G228" s="240"/>
      <c r="H228" s="243">
        <v>1.728</v>
      </c>
      <c r="I228" s="244"/>
      <c r="J228" s="240"/>
      <c r="K228" s="240"/>
      <c r="L228" s="245"/>
      <c r="M228" s="246"/>
      <c r="N228" s="247"/>
      <c r="O228" s="247"/>
      <c r="P228" s="247"/>
      <c r="Q228" s="247"/>
      <c r="R228" s="247"/>
      <c r="S228" s="247"/>
      <c r="T228" s="248"/>
      <c r="U228" s="14"/>
      <c r="V228" s="14"/>
      <c r="W228" s="14"/>
      <c r="X228" s="14"/>
      <c r="Y228" s="14"/>
      <c r="Z228" s="14"/>
      <c r="AA228" s="14"/>
      <c r="AB228" s="14"/>
      <c r="AC228" s="14"/>
      <c r="AD228" s="14"/>
      <c r="AE228" s="14"/>
      <c r="AT228" s="249" t="s">
        <v>172</v>
      </c>
      <c r="AU228" s="249" t="s">
        <v>92</v>
      </c>
      <c r="AV228" s="14" t="s">
        <v>92</v>
      </c>
      <c r="AW228" s="14" t="s">
        <v>42</v>
      </c>
      <c r="AX228" s="14" t="s">
        <v>82</v>
      </c>
      <c r="AY228" s="249" t="s">
        <v>159</v>
      </c>
    </row>
    <row r="229" s="16" customFormat="1">
      <c r="A229" s="16"/>
      <c r="B229" s="261"/>
      <c r="C229" s="262"/>
      <c r="D229" s="227" t="s">
        <v>172</v>
      </c>
      <c r="E229" s="263" t="s">
        <v>44</v>
      </c>
      <c r="F229" s="264" t="s">
        <v>178</v>
      </c>
      <c r="G229" s="262"/>
      <c r="H229" s="265">
        <v>2.6400000000000001</v>
      </c>
      <c r="I229" s="266"/>
      <c r="J229" s="262"/>
      <c r="K229" s="262"/>
      <c r="L229" s="267"/>
      <c r="M229" s="268"/>
      <c r="N229" s="269"/>
      <c r="O229" s="269"/>
      <c r="P229" s="269"/>
      <c r="Q229" s="269"/>
      <c r="R229" s="269"/>
      <c r="S229" s="269"/>
      <c r="T229" s="270"/>
      <c r="U229" s="16"/>
      <c r="V229" s="16"/>
      <c r="W229" s="16"/>
      <c r="X229" s="16"/>
      <c r="Y229" s="16"/>
      <c r="Z229" s="16"/>
      <c r="AA229" s="16"/>
      <c r="AB229" s="16"/>
      <c r="AC229" s="16"/>
      <c r="AD229" s="16"/>
      <c r="AE229" s="16"/>
      <c r="AT229" s="271" t="s">
        <v>172</v>
      </c>
      <c r="AU229" s="271" t="s">
        <v>92</v>
      </c>
      <c r="AV229" s="16" t="s">
        <v>166</v>
      </c>
      <c r="AW229" s="16" t="s">
        <v>42</v>
      </c>
      <c r="AX229" s="16" t="s">
        <v>90</v>
      </c>
      <c r="AY229" s="271" t="s">
        <v>159</v>
      </c>
    </row>
    <row r="230" s="14" customFormat="1">
      <c r="A230" s="14"/>
      <c r="B230" s="239"/>
      <c r="C230" s="240"/>
      <c r="D230" s="227" t="s">
        <v>172</v>
      </c>
      <c r="E230" s="240"/>
      <c r="F230" s="242" t="s">
        <v>1452</v>
      </c>
      <c r="G230" s="240"/>
      <c r="H230" s="243">
        <v>4.7519999999999998</v>
      </c>
      <c r="I230" s="244"/>
      <c r="J230" s="240"/>
      <c r="K230" s="240"/>
      <c r="L230" s="245"/>
      <c r="M230" s="246"/>
      <c r="N230" s="247"/>
      <c r="O230" s="247"/>
      <c r="P230" s="247"/>
      <c r="Q230" s="247"/>
      <c r="R230" s="247"/>
      <c r="S230" s="247"/>
      <c r="T230" s="248"/>
      <c r="U230" s="14"/>
      <c r="V230" s="14"/>
      <c r="W230" s="14"/>
      <c r="X230" s="14"/>
      <c r="Y230" s="14"/>
      <c r="Z230" s="14"/>
      <c r="AA230" s="14"/>
      <c r="AB230" s="14"/>
      <c r="AC230" s="14"/>
      <c r="AD230" s="14"/>
      <c r="AE230" s="14"/>
      <c r="AT230" s="249" t="s">
        <v>172</v>
      </c>
      <c r="AU230" s="249" t="s">
        <v>92</v>
      </c>
      <c r="AV230" s="14" t="s">
        <v>92</v>
      </c>
      <c r="AW230" s="14" t="s">
        <v>4</v>
      </c>
      <c r="AX230" s="14" t="s">
        <v>90</v>
      </c>
      <c r="AY230" s="249" t="s">
        <v>159</v>
      </c>
    </row>
    <row r="231" s="2" customFormat="1" ht="24.15" customHeight="1">
      <c r="A231" s="42"/>
      <c r="B231" s="43"/>
      <c r="C231" s="209" t="s">
        <v>522</v>
      </c>
      <c r="D231" s="209" t="s">
        <v>161</v>
      </c>
      <c r="E231" s="210" t="s">
        <v>1453</v>
      </c>
      <c r="F231" s="211" t="s">
        <v>1454</v>
      </c>
      <c r="G231" s="212" t="s">
        <v>594</v>
      </c>
      <c r="H231" s="213">
        <v>1038</v>
      </c>
      <c r="I231" s="214"/>
      <c r="J231" s="215">
        <f>ROUND(I231*H231,2)</f>
        <v>0</v>
      </c>
      <c r="K231" s="211" t="s">
        <v>165</v>
      </c>
      <c r="L231" s="48"/>
      <c r="M231" s="216" t="s">
        <v>44</v>
      </c>
      <c r="N231" s="217" t="s">
        <v>53</v>
      </c>
      <c r="O231" s="88"/>
      <c r="P231" s="218">
        <f>O231*H231</f>
        <v>0</v>
      </c>
      <c r="Q231" s="218">
        <v>0</v>
      </c>
      <c r="R231" s="218">
        <f>Q231*H231</f>
        <v>0</v>
      </c>
      <c r="S231" s="218">
        <v>0</v>
      </c>
      <c r="T231" s="219">
        <f>S231*H231</f>
        <v>0</v>
      </c>
      <c r="U231" s="42"/>
      <c r="V231" s="42"/>
      <c r="W231" s="42"/>
      <c r="X231" s="42"/>
      <c r="Y231" s="42"/>
      <c r="Z231" s="42"/>
      <c r="AA231" s="42"/>
      <c r="AB231" s="42"/>
      <c r="AC231" s="42"/>
      <c r="AD231" s="42"/>
      <c r="AE231" s="42"/>
      <c r="AR231" s="220" t="s">
        <v>166</v>
      </c>
      <c r="AT231" s="220" t="s">
        <v>161</v>
      </c>
      <c r="AU231" s="220" t="s">
        <v>92</v>
      </c>
      <c r="AY231" s="20" t="s">
        <v>159</v>
      </c>
      <c r="BE231" s="221">
        <f>IF(N231="základní",J231,0)</f>
        <v>0</v>
      </c>
      <c r="BF231" s="221">
        <f>IF(N231="snížená",J231,0)</f>
        <v>0</v>
      </c>
      <c r="BG231" s="221">
        <f>IF(N231="zákl. přenesená",J231,0)</f>
        <v>0</v>
      </c>
      <c r="BH231" s="221">
        <f>IF(N231="sníž. přenesená",J231,0)</f>
        <v>0</v>
      </c>
      <c r="BI231" s="221">
        <f>IF(N231="nulová",J231,0)</f>
        <v>0</v>
      </c>
      <c r="BJ231" s="20" t="s">
        <v>90</v>
      </c>
      <c r="BK231" s="221">
        <f>ROUND(I231*H231,2)</f>
        <v>0</v>
      </c>
      <c r="BL231" s="20" t="s">
        <v>166</v>
      </c>
      <c r="BM231" s="220" t="s">
        <v>1455</v>
      </c>
    </row>
    <row r="232" s="2" customFormat="1">
      <c r="A232" s="42"/>
      <c r="B232" s="43"/>
      <c r="C232" s="44"/>
      <c r="D232" s="222" t="s">
        <v>168</v>
      </c>
      <c r="E232" s="44"/>
      <c r="F232" s="223" t="s">
        <v>1456</v>
      </c>
      <c r="G232" s="44"/>
      <c r="H232" s="44"/>
      <c r="I232" s="224"/>
      <c r="J232" s="44"/>
      <c r="K232" s="44"/>
      <c r="L232" s="48"/>
      <c r="M232" s="225"/>
      <c r="N232" s="226"/>
      <c r="O232" s="88"/>
      <c r="P232" s="88"/>
      <c r="Q232" s="88"/>
      <c r="R232" s="88"/>
      <c r="S232" s="88"/>
      <c r="T232" s="89"/>
      <c r="U232" s="42"/>
      <c r="V232" s="42"/>
      <c r="W232" s="42"/>
      <c r="X232" s="42"/>
      <c r="Y232" s="42"/>
      <c r="Z232" s="42"/>
      <c r="AA232" s="42"/>
      <c r="AB232" s="42"/>
      <c r="AC232" s="42"/>
      <c r="AD232" s="42"/>
      <c r="AE232" s="42"/>
      <c r="AT232" s="20" t="s">
        <v>168</v>
      </c>
      <c r="AU232" s="20" t="s">
        <v>92</v>
      </c>
    </row>
    <row r="233" s="2" customFormat="1" ht="21.75" customHeight="1">
      <c r="A233" s="42"/>
      <c r="B233" s="43"/>
      <c r="C233" s="209" t="s">
        <v>530</v>
      </c>
      <c r="D233" s="209" t="s">
        <v>161</v>
      </c>
      <c r="E233" s="210" t="s">
        <v>1457</v>
      </c>
      <c r="F233" s="211" t="s">
        <v>1458</v>
      </c>
      <c r="G233" s="212" t="s">
        <v>594</v>
      </c>
      <c r="H233" s="213">
        <v>714</v>
      </c>
      <c r="I233" s="214"/>
      <c r="J233" s="215">
        <f>ROUND(I233*H233,2)</f>
        <v>0</v>
      </c>
      <c r="K233" s="211" t="s">
        <v>165</v>
      </c>
      <c r="L233" s="48"/>
      <c r="M233" s="216" t="s">
        <v>44</v>
      </c>
      <c r="N233" s="217" t="s">
        <v>53</v>
      </c>
      <c r="O233" s="88"/>
      <c r="P233" s="218">
        <f>O233*H233</f>
        <v>0</v>
      </c>
      <c r="Q233" s="218">
        <v>0</v>
      </c>
      <c r="R233" s="218">
        <f>Q233*H233</f>
        <v>0</v>
      </c>
      <c r="S233" s="218">
        <v>0</v>
      </c>
      <c r="T233" s="219">
        <f>S233*H233</f>
        <v>0</v>
      </c>
      <c r="U233" s="42"/>
      <c r="V233" s="42"/>
      <c r="W233" s="42"/>
      <c r="X233" s="42"/>
      <c r="Y233" s="42"/>
      <c r="Z233" s="42"/>
      <c r="AA233" s="42"/>
      <c r="AB233" s="42"/>
      <c r="AC233" s="42"/>
      <c r="AD233" s="42"/>
      <c r="AE233" s="42"/>
      <c r="AR233" s="220" t="s">
        <v>166</v>
      </c>
      <c r="AT233" s="220" t="s">
        <v>161</v>
      </c>
      <c r="AU233" s="220" t="s">
        <v>92</v>
      </c>
      <c r="AY233" s="20" t="s">
        <v>159</v>
      </c>
      <c r="BE233" s="221">
        <f>IF(N233="základní",J233,0)</f>
        <v>0</v>
      </c>
      <c r="BF233" s="221">
        <f>IF(N233="snížená",J233,0)</f>
        <v>0</v>
      </c>
      <c r="BG233" s="221">
        <f>IF(N233="zákl. přenesená",J233,0)</f>
        <v>0</v>
      </c>
      <c r="BH233" s="221">
        <f>IF(N233="sníž. přenesená",J233,0)</f>
        <v>0</v>
      </c>
      <c r="BI233" s="221">
        <f>IF(N233="nulová",J233,0)</f>
        <v>0</v>
      </c>
      <c r="BJ233" s="20" t="s">
        <v>90</v>
      </c>
      <c r="BK233" s="221">
        <f>ROUND(I233*H233,2)</f>
        <v>0</v>
      </c>
      <c r="BL233" s="20" t="s">
        <v>166</v>
      </c>
      <c r="BM233" s="220" t="s">
        <v>1459</v>
      </c>
    </row>
    <row r="234" s="2" customFormat="1">
      <c r="A234" s="42"/>
      <c r="B234" s="43"/>
      <c r="C234" s="44"/>
      <c r="D234" s="222" t="s">
        <v>168</v>
      </c>
      <c r="E234" s="44"/>
      <c r="F234" s="223" t="s">
        <v>1460</v>
      </c>
      <c r="G234" s="44"/>
      <c r="H234" s="44"/>
      <c r="I234" s="224"/>
      <c r="J234" s="44"/>
      <c r="K234" s="44"/>
      <c r="L234" s="48"/>
      <c r="M234" s="225"/>
      <c r="N234" s="226"/>
      <c r="O234" s="88"/>
      <c r="P234" s="88"/>
      <c r="Q234" s="88"/>
      <c r="R234" s="88"/>
      <c r="S234" s="88"/>
      <c r="T234" s="89"/>
      <c r="U234" s="42"/>
      <c r="V234" s="42"/>
      <c r="W234" s="42"/>
      <c r="X234" s="42"/>
      <c r="Y234" s="42"/>
      <c r="Z234" s="42"/>
      <c r="AA234" s="42"/>
      <c r="AB234" s="42"/>
      <c r="AC234" s="42"/>
      <c r="AD234" s="42"/>
      <c r="AE234" s="42"/>
      <c r="AT234" s="20" t="s">
        <v>168</v>
      </c>
      <c r="AU234" s="20" t="s">
        <v>92</v>
      </c>
    </row>
    <row r="235" s="2" customFormat="1" ht="16.5" customHeight="1">
      <c r="A235" s="42"/>
      <c r="B235" s="43"/>
      <c r="C235" s="209" t="s">
        <v>537</v>
      </c>
      <c r="D235" s="209" t="s">
        <v>161</v>
      </c>
      <c r="E235" s="210" t="s">
        <v>1461</v>
      </c>
      <c r="F235" s="211" t="s">
        <v>1462</v>
      </c>
      <c r="G235" s="212" t="s">
        <v>594</v>
      </c>
      <c r="H235" s="213">
        <v>324</v>
      </c>
      <c r="I235" s="214"/>
      <c r="J235" s="215">
        <f>ROUND(I235*H235,2)</f>
        <v>0</v>
      </c>
      <c r="K235" s="211" t="s">
        <v>165</v>
      </c>
      <c r="L235" s="48"/>
      <c r="M235" s="216" t="s">
        <v>44</v>
      </c>
      <c r="N235" s="217" t="s">
        <v>53</v>
      </c>
      <c r="O235" s="88"/>
      <c r="P235" s="218">
        <f>O235*H235</f>
        <v>0</v>
      </c>
      <c r="Q235" s="218">
        <v>0</v>
      </c>
      <c r="R235" s="218">
        <f>Q235*H235</f>
        <v>0</v>
      </c>
      <c r="S235" s="218">
        <v>0</v>
      </c>
      <c r="T235" s="219">
        <f>S235*H235</f>
        <v>0</v>
      </c>
      <c r="U235" s="42"/>
      <c r="V235" s="42"/>
      <c r="W235" s="42"/>
      <c r="X235" s="42"/>
      <c r="Y235" s="42"/>
      <c r="Z235" s="42"/>
      <c r="AA235" s="42"/>
      <c r="AB235" s="42"/>
      <c r="AC235" s="42"/>
      <c r="AD235" s="42"/>
      <c r="AE235" s="42"/>
      <c r="AR235" s="220" t="s">
        <v>166</v>
      </c>
      <c r="AT235" s="220" t="s">
        <v>161</v>
      </c>
      <c r="AU235" s="220" t="s">
        <v>92</v>
      </c>
      <c r="AY235" s="20" t="s">
        <v>159</v>
      </c>
      <c r="BE235" s="221">
        <f>IF(N235="základní",J235,0)</f>
        <v>0</v>
      </c>
      <c r="BF235" s="221">
        <f>IF(N235="snížená",J235,0)</f>
        <v>0</v>
      </c>
      <c r="BG235" s="221">
        <f>IF(N235="zákl. přenesená",J235,0)</f>
        <v>0</v>
      </c>
      <c r="BH235" s="221">
        <f>IF(N235="sníž. přenesená",J235,0)</f>
        <v>0</v>
      </c>
      <c r="BI235" s="221">
        <f>IF(N235="nulová",J235,0)</f>
        <v>0</v>
      </c>
      <c r="BJ235" s="20" t="s">
        <v>90</v>
      </c>
      <c r="BK235" s="221">
        <f>ROUND(I235*H235,2)</f>
        <v>0</v>
      </c>
      <c r="BL235" s="20" t="s">
        <v>166</v>
      </c>
      <c r="BM235" s="220" t="s">
        <v>1463</v>
      </c>
    </row>
    <row r="236" s="2" customFormat="1">
      <c r="A236" s="42"/>
      <c r="B236" s="43"/>
      <c r="C236" s="44"/>
      <c r="D236" s="222" t="s">
        <v>168</v>
      </c>
      <c r="E236" s="44"/>
      <c r="F236" s="223" t="s">
        <v>1464</v>
      </c>
      <c r="G236" s="44"/>
      <c r="H236" s="44"/>
      <c r="I236" s="224"/>
      <c r="J236" s="44"/>
      <c r="K236" s="44"/>
      <c r="L236" s="48"/>
      <c r="M236" s="225"/>
      <c r="N236" s="226"/>
      <c r="O236" s="88"/>
      <c r="P236" s="88"/>
      <c r="Q236" s="88"/>
      <c r="R236" s="88"/>
      <c r="S236" s="88"/>
      <c r="T236" s="89"/>
      <c r="U236" s="42"/>
      <c r="V236" s="42"/>
      <c r="W236" s="42"/>
      <c r="X236" s="42"/>
      <c r="Y236" s="42"/>
      <c r="Z236" s="42"/>
      <c r="AA236" s="42"/>
      <c r="AB236" s="42"/>
      <c r="AC236" s="42"/>
      <c r="AD236" s="42"/>
      <c r="AE236" s="42"/>
      <c r="AT236" s="20" t="s">
        <v>168</v>
      </c>
      <c r="AU236" s="20" t="s">
        <v>92</v>
      </c>
    </row>
    <row r="237" s="2" customFormat="1" ht="24.15" customHeight="1">
      <c r="A237" s="42"/>
      <c r="B237" s="43"/>
      <c r="C237" s="209" t="s">
        <v>542</v>
      </c>
      <c r="D237" s="209" t="s">
        <v>161</v>
      </c>
      <c r="E237" s="210" t="s">
        <v>1465</v>
      </c>
      <c r="F237" s="211" t="s">
        <v>1466</v>
      </c>
      <c r="G237" s="212" t="s">
        <v>594</v>
      </c>
      <c r="H237" s="213">
        <v>1038</v>
      </c>
      <c r="I237" s="214"/>
      <c r="J237" s="215">
        <f>ROUND(I237*H237,2)</f>
        <v>0</v>
      </c>
      <c r="K237" s="211" t="s">
        <v>165</v>
      </c>
      <c r="L237" s="48"/>
      <c r="M237" s="216" t="s">
        <v>44</v>
      </c>
      <c r="N237" s="217" t="s">
        <v>53</v>
      </c>
      <c r="O237" s="88"/>
      <c r="P237" s="218">
        <f>O237*H237</f>
        <v>0</v>
      </c>
      <c r="Q237" s="218">
        <v>0</v>
      </c>
      <c r="R237" s="218">
        <f>Q237*H237</f>
        <v>0</v>
      </c>
      <c r="S237" s="218">
        <v>0</v>
      </c>
      <c r="T237" s="219">
        <f>S237*H237</f>
        <v>0</v>
      </c>
      <c r="U237" s="42"/>
      <c r="V237" s="42"/>
      <c r="W237" s="42"/>
      <c r="X237" s="42"/>
      <c r="Y237" s="42"/>
      <c r="Z237" s="42"/>
      <c r="AA237" s="42"/>
      <c r="AB237" s="42"/>
      <c r="AC237" s="42"/>
      <c r="AD237" s="42"/>
      <c r="AE237" s="42"/>
      <c r="AR237" s="220" t="s">
        <v>166</v>
      </c>
      <c r="AT237" s="220" t="s">
        <v>161</v>
      </c>
      <c r="AU237" s="220" t="s">
        <v>92</v>
      </c>
      <c r="AY237" s="20" t="s">
        <v>159</v>
      </c>
      <c r="BE237" s="221">
        <f>IF(N237="základní",J237,0)</f>
        <v>0</v>
      </c>
      <c r="BF237" s="221">
        <f>IF(N237="snížená",J237,0)</f>
        <v>0</v>
      </c>
      <c r="BG237" s="221">
        <f>IF(N237="zákl. přenesená",J237,0)</f>
        <v>0</v>
      </c>
      <c r="BH237" s="221">
        <f>IF(N237="sníž. přenesená",J237,0)</f>
        <v>0</v>
      </c>
      <c r="BI237" s="221">
        <f>IF(N237="nulová",J237,0)</f>
        <v>0</v>
      </c>
      <c r="BJ237" s="20" t="s">
        <v>90</v>
      </c>
      <c r="BK237" s="221">
        <f>ROUND(I237*H237,2)</f>
        <v>0</v>
      </c>
      <c r="BL237" s="20" t="s">
        <v>166</v>
      </c>
      <c r="BM237" s="220" t="s">
        <v>1467</v>
      </c>
    </row>
    <row r="238" s="2" customFormat="1">
      <c r="A238" s="42"/>
      <c r="B238" s="43"/>
      <c r="C238" s="44"/>
      <c r="D238" s="222" t="s">
        <v>168</v>
      </c>
      <c r="E238" s="44"/>
      <c r="F238" s="223" t="s">
        <v>1468</v>
      </c>
      <c r="G238" s="44"/>
      <c r="H238" s="44"/>
      <c r="I238" s="224"/>
      <c r="J238" s="44"/>
      <c r="K238" s="44"/>
      <c r="L238" s="48"/>
      <c r="M238" s="225"/>
      <c r="N238" s="226"/>
      <c r="O238" s="88"/>
      <c r="P238" s="88"/>
      <c r="Q238" s="88"/>
      <c r="R238" s="88"/>
      <c r="S238" s="88"/>
      <c r="T238" s="89"/>
      <c r="U238" s="42"/>
      <c r="V238" s="42"/>
      <c r="W238" s="42"/>
      <c r="X238" s="42"/>
      <c r="Y238" s="42"/>
      <c r="Z238" s="42"/>
      <c r="AA238" s="42"/>
      <c r="AB238" s="42"/>
      <c r="AC238" s="42"/>
      <c r="AD238" s="42"/>
      <c r="AE238" s="42"/>
      <c r="AT238" s="20" t="s">
        <v>168</v>
      </c>
      <c r="AU238" s="20" t="s">
        <v>92</v>
      </c>
    </row>
    <row r="239" s="2" customFormat="1" ht="16.5" customHeight="1">
      <c r="A239" s="42"/>
      <c r="B239" s="43"/>
      <c r="C239" s="272" t="s">
        <v>547</v>
      </c>
      <c r="D239" s="272" t="s">
        <v>212</v>
      </c>
      <c r="E239" s="273" t="s">
        <v>1469</v>
      </c>
      <c r="F239" s="274" t="s">
        <v>1470</v>
      </c>
      <c r="G239" s="275" t="s">
        <v>594</v>
      </c>
      <c r="H239" s="276">
        <v>45</v>
      </c>
      <c r="I239" s="277"/>
      <c r="J239" s="278">
        <f>ROUND(I239*H239,2)</f>
        <v>0</v>
      </c>
      <c r="K239" s="274" t="s">
        <v>201</v>
      </c>
      <c r="L239" s="279"/>
      <c r="M239" s="280" t="s">
        <v>44</v>
      </c>
      <c r="N239" s="281" t="s">
        <v>53</v>
      </c>
      <c r="O239" s="88"/>
      <c r="P239" s="218">
        <f>O239*H239</f>
        <v>0</v>
      </c>
      <c r="Q239" s="218">
        <v>0</v>
      </c>
      <c r="R239" s="218">
        <f>Q239*H239</f>
        <v>0</v>
      </c>
      <c r="S239" s="218">
        <v>0</v>
      </c>
      <c r="T239" s="219">
        <f>S239*H239</f>
        <v>0</v>
      </c>
      <c r="U239" s="42"/>
      <c r="V239" s="42"/>
      <c r="W239" s="42"/>
      <c r="X239" s="42"/>
      <c r="Y239" s="42"/>
      <c r="Z239" s="42"/>
      <c r="AA239" s="42"/>
      <c r="AB239" s="42"/>
      <c r="AC239" s="42"/>
      <c r="AD239" s="42"/>
      <c r="AE239" s="42"/>
      <c r="AR239" s="220" t="s">
        <v>215</v>
      </c>
      <c r="AT239" s="220" t="s">
        <v>212</v>
      </c>
      <c r="AU239" s="220" t="s">
        <v>92</v>
      </c>
      <c r="AY239" s="20" t="s">
        <v>159</v>
      </c>
      <c r="BE239" s="221">
        <f>IF(N239="základní",J239,0)</f>
        <v>0</v>
      </c>
      <c r="BF239" s="221">
        <f>IF(N239="snížená",J239,0)</f>
        <v>0</v>
      </c>
      <c r="BG239" s="221">
        <f>IF(N239="zákl. přenesená",J239,0)</f>
        <v>0</v>
      </c>
      <c r="BH239" s="221">
        <f>IF(N239="sníž. přenesená",J239,0)</f>
        <v>0</v>
      </c>
      <c r="BI239" s="221">
        <f>IF(N239="nulová",J239,0)</f>
        <v>0</v>
      </c>
      <c r="BJ239" s="20" t="s">
        <v>90</v>
      </c>
      <c r="BK239" s="221">
        <f>ROUND(I239*H239,2)</f>
        <v>0</v>
      </c>
      <c r="BL239" s="20" t="s">
        <v>166</v>
      </c>
      <c r="BM239" s="220" t="s">
        <v>1471</v>
      </c>
    </row>
    <row r="240" s="14" customFormat="1">
      <c r="A240" s="14"/>
      <c r="B240" s="239"/>
      <c r="C240" s="240"/>
      <c r="D240" s="227" t="s">
        <v>172</v>
      </c>
      <c r="E240" s="241" t="s">
        <v>44</v>
      </c>
      <c r="F240" s="242" t="s">
        <v>1472</v>
      </c>
      <c r="G240" s="240"/>
      <c r="H240" s="243">
        <v>45</v>
      </c>
      <c r="I240" s="244"/>
      <c r="J240" s="240"/>
      <c r="K240" s="240"/>
      <c r="L240" s="245"/>
      <c r="M240" s="246"/>
      <c r="N240" s="247"/>
      <c r="O240" s="247"/>
      <c r="P240" s="247"/>
      <c r="Q240" s="247"/>
      <c r="R240" s="247"/>
      <c r="S240" s="247"/>
      <c r="T240" s="248"/>
      <c r="U240" s="14"/>
      <c r="V240" s="14"/>
      <c r="W240" s="14"/>
      <c r="X240" s="14"/>
      <c r="Y240" s="14"/>
      <c r="Z240" s="14"/>
      <c r="AA240" s="14"/>
      <c r="AB240" s="14"/>
      <c r="AC240" s="14"/>
      <c r="AD240" s="14"/>
      <c r="AE240" s="14"/>
      <c r="AT240" s="249" t="s">
        <v>172</v>
      </c>
      <c r="AU240" s="249" t="s">
        <v>92</v>
      </c>
      <c r="AV240" s="14" t="s">
        <v>92</v>
      </c>
      <c r="AW240" s="14" t="s">
        <v>42</v>
      </c>
      <c r="AX240" s="14" t="s">
        <v>82</v>
      </c>
      <c r="AY240" s="249" t="s">
        <v>159</v>
      </c>
    </row>
    <row r="241" s="16" customFormat="1">
      <c r="A241" s="16"/>
      <c r="B241" s="261"/>
      <c r="C241" s="262"/>
      <c r="D241" s="227" t="s">
        <v>172</v>
      </c>
      <c r="E241" s="263" t="s">
        <v>44</v>
      </c>
      <c r="F241" s="264" t="s">
        <v>178</v>
      </c>
      <c r="G241" s="262"/>
      <c r="H241" s="265">
        <v>45</v>
      </c>
      <c r="I241" s="266"/>
      <c r="J241" s="262"/>
      <c r="K241" s="262"/>
      <c r="L241" s="267"/>
      <c r="M241" s="268"/>
      <c r="N241" s="269"/>
      <c r="O241" s="269"/>
      <c r="P241" s="269"/>
      <c r="Q241" s="269"/>
      <c r="R241" s="269"/>
      <c r="S241" s="269"/>
      <c r="T241" s="270"/>
      <c r="U241" s="16"/>
      <c r="V241" s="16"/>
      <c r="W241" s="16"/>
      <c r="X241" s="16"/>
      <c r="Y241" s="16"/>
      <c r="Z241" s="16"/>
      <c r="AA241" s="16"/>
      <c r="AB241" s="16"/>
      <c r="AC241" s="16"/>
      <c r="AD241" s="16"/>
      <c r="AE241" s="16"/>
      <c r="AT241" s="271" t="s">
        <v>172</v>
      </c>
      <c r="AU241" s="271" t="s">
        <v>92</v>
      </c>
      <c r="AV241" s="16" t="s">
        <v>166</v>
      </c>
      <c r="AW241" s="16" t="s">
        <v>42</v>
      </c>
      <c r="AX241" s="16" t="s">
        <v>90</v>
      </c>
      <c r="AY241" s="271" t="s">
        <v>159</v>
      </c>
    </row>
    <row r="242" s="2" customFormat="1" ht="16.5" customHeight="1">
      <c r="A242" s="42"/>
      <c r="B242" s="43"/>
      <c r="C242" s="272" t="s">
        <v>554</v>
      </c>
      <c r="D242" s="272" t="s">
        <v>212</v>
      </c>
      <c r="E242" s="273" t="s">
        <v>1473</v>
      </c>
      <c r="F242" s="274" t="s">
        <v>1474</v>
      </c>
      <c r="G242" s="275" t="s">
        <v>594</v>
      </c>
      <c r="H242" s="276">
        <v>429</v>
      </c>
      <c r="I242" s="277"/>
      <c r="J242" s="278">
        <f>ROUND(I242*H242,2)</f>
        <v>0</v>
      </c>
      <c r="K242" s="274" t="s">
        <v>201</v>
      </c>
      <c r="L242" s="279"/>
      <c r="M242" s="280" t="s">
        <v>44</v>
      </c>
      <c r="N242" s="281" t="s">
        <v>53</v>
      </c>
      <c r="O242" s="88"/>
      <c r="P242" s="218">
        <f>O242*H242</f>
        <v>0</v>
      </c>
      <c r="Q242" s="218">
        <v>0</v>
      </c>
      <c r="R242" s="218">
        <f>Q242*H242</f>
        <v>0</v>
      </c>
      <c r="S242" s="218">
        <v>0</v>
      </c>
      <c r="T242" s="219">
        <f>S242*H242</f>
        <v>0</v>
      </c>
      <c r="U242" s="42"/>
      <c r="V242" s="42"/>
      <c r="W242" s="42"/>
      <c r="X242" s="42"/>
      <c r="Y242" s="42"/>
      <c r="Z242" s="42"/>
      <c r="AA242" s="42"/>
      <c r="AB242" s="42"/>
      <c r="AC242" s="42"/>
      <c r="AD242" s="42"/>
      <c r="AE242" s="42"/>
      <c r="AR242" s="220" t="s">
        <v>215</v>
      </c>
      <c r="AT242" s="220" t="s">
        <v>212</v>
      </c>
      <c r="AU242" s="220" t="s">
        <v>92</v>
      </c>
      <c r="AY242" s="20" t="s">
        <v>159</v>
      </c>
      <c r="BE242" s="221">
        <f>IF(N242="základní",J242,0)</f>
        <v>0</v>
      </c>
      <c r="BF242" s="221">
        <f>IF(N242="snížená",J242,0)</f>
        <v>0</v>
      </c>
      <c r="BG242" s="221">
        <f>IF(N242="zákl. přenesená",J242,0)</f>
        <v>0</v>
      </c>
      <c r="BH242" s="221">
        <f>IF(N242="sníž. přenesená",J242,0)</f>
        <v>0</v>
      </c>
      <c r="BI242" s="221">
        <f>IF(N242="nulová",J242,0)</f>
        <v>0</v>
      </c>
      <c r="BJ242" s="20" t="s">
        <v>90</v>
      </c>
      <c r="BK242" s="221">
        <f>ROUND(I242*H242,2)</f>
        <v>0</v>
      </c>
      <c r="BL242" s="20" t="s">
        <v>166</v>
      </c>
      <c r="BM242" s="220" t="s">
        <v>1475</v>
      </c>
    </row>
    <row r="243" s="14" customFormat="1">
      <c r="A243" s="14"/>
      <c r="B243" s="239"/>
      <c r="C243" s="240"/>
      <c r="D243" s="227" t="s">
        <v>172</v>
      </c>
      <c r="E243" s="241" t="s">
        <v>44</v>
      </c>
      <c r="F243" s="242" t="s">
        <v>1476</v>
      </c>
      <c r="G243" s="240"/>
      <c r="H243" s="243">
        <v>429</v>
      </c>
      <c r="I243" s="244"/>
      <c r="J243" s="240"/>
      <c r="K243" s="240"/>
      <c r="L243" s="245"/>
      <c r="M243" s="246"/>
      <c r="N243" s="247"/>
      <c r="O243" s="247"/>
      <c r="P243" s="247"/>
      <c r="Q243" s="247"/>
      <c r="R243" s="247"/>
      <c r="S243" s="247"/>
      <c r="T243" s="248"/>
      <c r="U243" s="14"/>
      <c r="V243" s="14"/>
      <c r="W243" s="14"/>
      <c r="X243" s="14"/>
      <c r="Y243" s="14"/>
      <c r="Z243" s="14"/>
      <c r="AA243" s="14"/>
      <c r="AB243" s="14"/>
      <c r="AC243" s="14"/>
      <c r="AD243" s="14"/>
      <c r="AE243" s="14"/>
      <c r="AT243" s="249" t="s">
        <v>172</v>
      </c>
      <c r="AU243" s="249" t="s">
        <v>92</v>
      </c>
      <c r="AV243" s="14" t="s">
        <v>92</v>
      </c>
      <c r="AW243" s="14" t="s">
        <v>42</v>
      </c>
      <c r="AX243" s="14" t="s">
        <v>82</v>
      </c>
      <c r="AY243" s="249" t="s">
        <v>159</v>
      </c>
    </row>
    <row r="244" s="16" customFormat="1">
      <c r="A244" s="16"/>
      <c r="B244" s="261"/>
      <c r="C244" s="262"/>
      <c r="D244" s="227" t="s">
        <v>172</v>
      </c>
      <c r="E244" s="263" t="s">
        <v>44</v>
      </c>
      <c r="F244" s="264" t="s">
        <v>178</v>
      </c>
      <c r="G244" s="262"/>
      <c r="H244" s="265">
        <v>429</v>
      </c>
      <c r="I244" s="266"/>
      <c r="J244" s="262"/>
      <c r="K244" s="262"/>
      <c r="L244" s="267"/>
      <c r="M244" s="268"/>
      <c r="N244" s="269"/>
      <c r="O244" s="269"/>
      <c r="P244" s="269"/>
      <c r="Q244" s="269"/>
      <c r="R244" s="269"/>
      <c r="S244" s="269"/>
      <c r="T244" s="270"/>
      <c r="U244" s="16"/>
      <c r="V244" s="16"/>
      <c r="W244" s="16"/>
      <c r="X244" s="16"/>
      <c r="Y244" s="16"/>
      <c r="Z244" s="16"/>
      <c r="AA244" s="16"/>
      <c r="AB244" s="16"/>
      <c r="AC244" s="16"/>
      <c r="AD244" s="16"/>
      <c r="AE244" s="16"/>
      <c r="AT244" s="271" t="s">
        <v>172</v>
      </c>
      <c r="AU244" s="271" t="s">
        <v>92</v>
      </c>
      <c r="AV244" s="16" t="s">
        <v>166</v>
      </c>
      <c r="AW244" s="16" t="s">
        <v>42</v>
      </c>
      <c r="AX244" s="16" t="s">
        <v>90</v>
      </c>
      <c r="AY244" s="271" t="s">
        <v>159</v>
      </c>
    </row>
    <row r="245" s="2" customFormat="1" ht="16.5" customHeight="1">
      <c r="A245" s="42"/>
      <c r="B245" s="43"/>
      <c r="C245" s="272" t="s">
        <v>559</v>
      </c>
      <c r="D245" s="272" t="s">
        <v>212</v>
      </c>
      <c r="E245" s="273" t="s">
        <v>1477</v>
      </c>
      <c r="F245" s="274" t="s">
        <v>1478</v>
      </c>
      <c r="G245" s="275" t="s">
        <v>594</v>
      </c>
      <c r="H245" s="276">
        <v>18</v>
      </c>
      <c r="I245" s="277"/>
      <c r="J245" s="278">
        <f>ROUND(I245*H245,2)</f>
        <v>0</v>
      </c>
      <c r="K245" s="274" t="s">
        <v>201</v>
      </c>
      <c r="L245" s="279"/>
      <c r="M245" s="280" t="s">
        <v>44</v>
      </c>
      <c r="N245" s="281" t="s">
        <v>53</v>
      </c>
      <c r="O245" s="88"/>
      <c r="P245" s="218">
        <f>O245*H245</f>
        <v>0</v>
      </c>
      <c r="Q245" s="218">
        <v>0</v>
      </c>
      <c r="R245" s="218">
        <f>Q245*H245</f>
        <v>0</v>
      </c>
      <c r="S245" s="218">
        <v>0</v>
      </c>
      <c r="T245" s="219">
        <f>S245*H245</f>
        <v>0</v>
      </c>
      <c r="U245" s="42"/>
      <c r="V245" s="42"/>
      <c r="W245" s="42"/>
      <c r="X245" s="42"/>
      <c r="Y245" s="42"/>
      <c r="Z245" s="42"/>
      <c r="AA245" s="42"/>
      <c r="AB245" s="42"/>
      <c r="AC245" s="42"/>
      <c r="AD245" s="42"/>
      <c r="AE245" s="42"/>
      <c r="AR245" s="220" t="s">
        <v>215</v>
      </c>
      <c r="AT245" s="220" t="s">
        <v>212</v>
      </c>
      <c r="AU245" s="220" t="s">
        <v>92</v>
      </c>
      <c r="AY245" s="20" t="s">
        <v>159</v>
      </c>
      <c r="BE245" s="221">
        <f>IF(N245="základní",J245,0)</f>
        <v>0</v>
      </c>
      <c r="BF245" s="221">
        <f>IF(N245="snížená",J245,0)</f>
        <v>0</v>
      </c>
      <c r="BG245" s="221">
        <f>IF(N245="zákl. přenesená",J245,0)</f>
        <v>0</v>
      </c>
      <c r="BH245" s="221">
        <f>IF(N245="sníž. přenesená",J245,0)</f>
        <v>0</v>
      </c>
      <c r="BI245" s="221">
        <f>IF(N245="nulová",J245,0)</f>
        <v>0</v>
      </c>
      <c r="BJ245" s="20" t="s">
        <v>90</v>
      </c>
      <c r="BK245" s="221">
        <f>ROUND(I245*H245,2)</f>
        <v>0</v>
      </c>
      <c r="BL245" s="20" t="s">
        <v>166</v>
      </c>
      <c r="BM245" s="220" t="s">
        <v>1479</v>
      </c>
    </row>
    <row r="246" s="14" customFormat="1">
      <c r="A246" s="14"/>
      <c r="B246" s="239"/>
      <c r="C246" s="240"/>
      <c r="D246" s="227" t="s">
        <v>172</v>
      </c>
      <c r="E246" s="241" t="s">
        <v>44</v>
      </c>
      <c r="F246" s="242" t="s">
        <v>1480</v>
      </c>
      <c r="G246" s="240"/>
      <c r="H246" s="243">
        <v>18</v>
      </c>
      <c r="I246" s="244"/>
      <c r="J246" s="240"/>
      <c r="K246" s="240"/>
      <c r="L246" s="245"/>
      <c r="M246" s="246"/>
      <c r="N246" s="247"/>
      <c r="O246" s="247"/>
      <c r="P246" s="247"/>
      <c r="Q246" s="247"/>
      <c r="R246" s="247"/>
      <c r="S246" s="247"/>
      <c r="T246" s="248"/>
      <c r="U246" s="14"/>
      <c r="V246" s="14"/>
      <c r="W246" s="14"/>
      <c r="X246" s="14"/>
      <c r="Y246" s="14"/>
      <c r="Z246" s="14"/>
      <c r="AA246" s="14"/>
      <c r="AB246" s="14"/>
      <c r="AC246" s="14"/>
      <c r="AD246" s="14"/>
      <c r="AE246" s="14"/>
      <c r="AT246" s="249" t="s">
        <v>172</v>
      </c>
      <c r="AU246" s="249" t="s">
        <v>92</v>
      </c>
      <c r="AV246" s="14" t="s">
        <v>92</v>
      </c>
      <c r="AW246" s="14" t="s">
        <v>42</v>
      </c>
      <c r="AX246" s="14" t="s">
        <v>82</v>
      </c>
      <c r="AY246" s="249" t="s">
        <v>159</v>
      </c>
    </row>
    <row r="247" s="16" customFormat="1">
      <c r="A247" s="16"/>
      <c r="B247" s="261"/>
      <c r="C247" s="262"/>
      <c r="D247" s="227" t="s">
        <v>172</v>
      </c>
      <c r="E247" s="263" t="s">
        <v>44</v>
      </c>
      <c r="F247" s="264" t="s">
        <v>178</v>
      </c>
      <c r="G247" s="262"/>
      <c r="H247" s="265">
        <v>18</v>
      </c>
      <c r="I247" s="266"/>
      <c r="J247" s="262"/>
      <c r="K247" s="262"/>
      <c r="L247" s="267"/>
      <c r="M247" s="268"/>
      <c r="N247" s="269"/>
      <c r="O247" s="269"/>
      <c r="P247" s="269"/>
      <c r="Q247" s="269"/>
      <c r="R247" s="269"/>
      <c r="S247" s="269"/>
      <c r="T247" s="270"/>
      <c r="U247" s="16"/>
      <c r="V247" s="16"/>
      <c r="W247" s="16"/>
      <c r="X247" s="16"/>
      <c r="Y247" s="16"/>
      <c r="Z247" s="16"/>
      <c r="AA247" s="16"/>
      <c r="AB247" s="16"/>
      <c r="AC247" s="16"/>
      <c r="AD247" s="16"/>
      <c r="AE247" s="16"/>
      <c r="AT247" s="271" t="s">
        <v>172</v>
      </c>
      <c r="AU247" s="271" t="s">
        <v>92</v>
      </c>
      <c r="AV247" s="16" t="s">
        <v>166</v>
      </c>
      <c r="AW247" s="16" t="s">
        <v>42</v>
      </c>
      <c r="AX247" s="16" t="s">
        <v>90</v>
      </c>
      <c r="AY247" s="271" t="s">
        <v>159</v>
      </c>
    </row>
    <row r="248" s="2" customFormat="1" ht="16.5" customHeight="1">
      <c r="A248" s="42"/>
      <c r="B248" s="43"/>
      <c r="C248" s="272" t="s">
        <v>567</v>
      </c>
      <c r="D248" s="272" t="s">
        <v>212</v>
      </c>
      <c r="E248" s="273" t="s">
        <v>1481</v>
      </c>
      <c r="F248" s="274" t="s">
        <v>1482</v>
      </c>
      <c r="G248" s="275" t="s">
        <v>594</v>
      </c>
      <c r="H248" s="276">
        <v>30</v>
      </c>
      <c r="I248" s="277"/>
      <c r="J248" s="278">
        <f>ROUND(I248*H248,2)</f>
        <v>0</v>
      </c>
      <c r="K248" s="274" t="s">
        <v>201</v>
      </c>
      <c r="L248" s="279"/>
      <c r="M248" s="280" t="s">
        <v>44</v>
      </c>
      <c r="N248" s="281" t="s">
        <v>53</v>
      </c>
      <c r="O248" s="88"/>
      <c r="P248" s="218">
        <f>O248*H248</f>
        <v>0</v>
      </c>
      <c r="Q248" s="218">
        <v>0</v>
      </c>
      <c r="R248" s="218">
        <f>Q248*H248</f>
        <v>0</v>
      </c>
      <c r="S248" s="218">
        <v>0</v>
      </c>
      <c r="T248" s="219">
        <f>S248*H248</f>
        <v>0</v>
      </c>
      <c r="U248" s="42"/>
      <c r="V248" s="42"/>
      <c r="W248" s="42"/>
      <c r="X248" s="42"/>
      <c r="Y248" s="42"/>
      <c r="Z248" s="42"/>
      <c r="AA248" s="42"/>
      <c r="AB248" s="42"/>
      <c r="AC248" s="42"/>
      <c r="AD248" s="42"/>
      <c r="AE248" s="42"/>
      <c r="AR248" s="220" t="s">
        <v>215</v>
      </c>
      <c r="AT248" s="220" t="s">
        <v>212</v>
      </c>
      <c r="AU248" s="220" t="s">
        <v>92</v>
      </c>
      <c r="AY248" s="20" t="s">
        <v>159</v>
      </c>
      <c r="BE248" s="221">
        <f>IF(N248="základní",J248,0)</f>
        <v>0</v>
      </c>
      <c r="BF248" s="221">
        <f>IF(N248="snížená",J248,0)</f>
        <v>0</v>
      </c>
      <c r="BG248" s="221">
        <f>IF(N248="zákl. přenesená",J248,0)</f>
        <v>0</v>
      </c>
      <c r="BH248" s="221">
        <f>IF(N248="sníž. přenesená",J248,0)</f>
        <v>0</v>
      </c>
      <c r="BI248" s="221">
        <f>IF(N248="nulová",J248,0)</f>
        <v>0</v>
      </c>
      <c r="BJ248" s="20" t="s">
        <v>90</v>
      </c>
      <c r="BK248" s="221">
        <f>ROUND(I248*H248,2)</f>
        <v>0</v>
      </c>
      <c r="BL248" s="20" t="s">
        <v>166</v>
      </c>
      <c r="BM248" s="220" t="s">
        <v>1483</v>
      </c>
    </row>
    <row r="249" s="14" customFormat="1">
      <c r="A249" s="14"/>
      <c r="B249" s="239"/>
      <c r="C249" s="240"/>
      <c r="D249" s="227" t="s">
        <v>172</v>
      </c>
      <c r="E249" s="241" t="s">
        <v>44</v>
      </c>
      <c r="F249" s="242" t="s">
        <v>1484</v>
      </c>
      <c r="G249" s="240"/>
      <c r="H249" s="243">
        <v>30</v>
      </c>
      <c r="I249" s="244"/>
      <c r="J249" s="240"/>
      <c r="K249" s="240"/>
      <c r="L249" s="245"/>
      <c r="M249" s="246"/>
      <c r="N249" s="247"/>
      <c r="O249" s="247"/>
      <c r="P249" s="247"/>
      <c r="Q249" s="247"/>
      <c r="R249" s="247"/>
      <c r="S249" s="247"/>
      <c r="T249" s="248"/>
      <c r="U249" s="14"/>
      <c r="V249" s="14"/>
      <c r="W249" s="14"/>
      <c r="X249" s="14"/>
      <c r="Y249" s="14"/>
      <c r="Z249" s="14"/>
      <c r="AA249" s="14"/>
      <c r="AB249" s="14"/>
      <c r="AC249" s="14"/>
      <c r="AD249" s="14"/>
      <c r="AE249" s="14"/>
      <c r="AT249" s="249" t="s">
        <v>172</v>
      </c>
      <c r="AU249" s="249" t="s">
        <v>92</v>
      </c>
      <c r="AV249" s="14" t="s">
        <v>92</v>
      </c>
      <c r="AW249" s="14" t="s">
        <v>42</v>
      </c>
      <c r="AX249" s="14" t="s">
        <v>82</v>
      </c>
      <c r="AY249" s="249" t="s">
        <v>159</v>
      </c>
    </row>
    <row r="250" s="16" customFormat="1">
      <c r="A250" s="16"/>
      <c r="B250" s="261"/>
      <c r="C250" s="262"/>
      <c r="D250" s="227" t="s">
        <v>172</v>
      </c>
      <c r="E250" s="263" t="s">
        <v>44</v>
      </c>
      <c r="F250" s="264" t="s">
        <v>178</v>
      </c>
      <c r="G250" s="262"/>
      <c r="H250" s="265">
        <v>30</v>
      </c>
      <c r="I250" s="266"/>
      <c r="J250" s="262"/>
      <c r="K250" s="262"/>
      <c r="L250" s="267"/>
      <c r="M250" s="268"/>
      <c r="N250" s="269"/>
      <c r="O250" s="269"/>
      <c r="P250" s="269"/>
      <c r="Q250" s="269"/>
      <c r="R250" s="269"/>
      <c r="S250" s="269"/>
      <c r="T250" s="270"/>
      <c r="U250" s="16"/>
      <c r="V250" s="16"/>
      <c r="W250" s="16"/>
      <c r="X250" s="16"/>
      <c r="Y250" s="16"/>
      <c r="Z250" s="16"/>
      <c r="AA250" s="16"/>
      <c r="AB250" s="16"/>
      <c r="AC250" s="16"/>
      <c r="AD250" s="16"/>
      <c r="AE250" s="16"/>
      <c r="AT250" s="271" t="s">
        <v>172</v>
      </c>
      <c r="AU250" s="271" t="s">
        <v>92</v>
      </c>
      <c r="AV250" s="16" t="s">
        <v>166</v>
      </c>
      <c r="AW250" s="16" t="s">
        <v>42</v>
      </c>
      <c r="AX250" s="16" t="s">
        <v>90</v>
      </c>
      <c r="AY250" s="271" t="s">
        <v>159</v>
      </c>
    </row>
    <row r="251" s="2" customFormat="1" ht="16.5" customHeight="1">
      <c r="A251" s="42"/>
      <c r="B251" s="43"/>
      <c r="C251" s="272" t="s">
        <v>583</v>
      </c>
      <c r="D251" s="272" t="s">
        <v>212</v>
      </c>
      <c r="E251" s="273" t="s">
        <v>1485</v>
      </c>
      <c r="F251" s="274" t="s">
        <v>1486</v>
      </c>
      <c r="G251" s="275" t="s">
        <v>594</v>
      </c>
      <c r="H251" s="276">
        <v>39</v>
      </c>
      <c r="I251" s="277"/>
      <c r="J251" s="278">
        <f>ROUND(I251*H251,2)</f>
        <v>0</v>
      </c>
      <c r="K251" s="274" t="s">
        <v>201</v>
      </c>
      <c r="L251" s="279"/>
      <c r="M251" s="280" t="s">
        <v>44</v>
      </c>
      <c r="N251" s="281" t="s">
        <v>53</v>
      </c>
      <c r="O251" s="88"/>
      <c r="P251" s="218">
        <f>O251*H251</f>
        <v>0</v>
      </c>
      <c r="Q251" s="218">
        <v>0</v>
      </c>
      <c r="R251" s="218">
        <f>Q251*H251</f>
        <v>0</v>
      </c>
      <c r="S251" s="218">
        <v>0</v>
      </c>
      <c r="T251" s="219">
        <f>S251*H251</f>
        <v>0</v>
      </c>
      <c r="U251" s="42"/>
      <c r="V251" s="42"/>
      <c r="W251" s="42"/>
      <c r="X251" s="42"/>
      <c r="Y251" s="42"/>
      <c r="Z251" s="42"/>
      <c r="AA251" s="42"/>
      <c r="AB251" s="42"/>
      <c r="AC251" s="42"/>
      <c r="AD251" s="42"/>
      <c r="AE251" s="42"/>
      <c r="AR251" s="220" t="s">
        <v>215</v>
      </c>
      <c r="AT251" s="220" t="s">
        <v>212</v>
      </c>
      <c r="AU251" s="220" t="s">
        <v>92</v>
      </c>
      <c r="AY251" s="20" t="s">
        <v>159</v>
      </c>
      <c r="BE251" s="221">
        <f>IF(N251="základní",J251,0)</f>
        <v>0</v>
      </c>
      <c r="BF251" s="221">
        <f>IF(N251="snížená",J251,0)</f>
        <v>0</v>
      </c>
      <c r="BG251" s="221">
        <f>IF(N251="zákl. přenesená",J251,0)</f>
        <v>0</v>
      </c>
      <c r="BH251" s="221">
        <f>IF(N251="sníž. přenesená",J251,0)</f>
        <v>0</v>
      </c>
      <c r="BI251" s="221">
        <f>IF(N251="nulová",J251,0)</f>
        <v>0</v>
      </c>
      <c r="BJ251" s="20" t="s">
        <v>90</v>
      </c>
      <c r="BK251" s="221">
        <f>ROUND(I251*H251,2)</f>
        <v>0</v>
      </c>
      <c r="BL251" s="20" t="s">
        <v>166</v>
      </c>
      <c r="BM251" s="220" t="s">
        <v>1487</v>
      </c>
    </row>
    <row r="252" s="14" customFormat="1">
      <c r="A252" s="14"/>
      <c r="B252" s="239"/>
      <c r="C252" s="240"/>
      <c r="D252" s="227" t="s">
        <v>172</v>
      </c>
      <c r="E252" s="241" t="s">
        <v>44</v>
      </c>
      <c r="F252" s="242" t="s">
        <v>1488</v>
      </c>
      <c r="G252" s="240"/>
      <c r="H252" s="243">
        <v>39</v>
      </c>
      <c r="I252" s="244"/>
      <c r="J252" s="240"/>
      <c r="K252" s="240"/>
      <c r="L252" s="245"/>
      <c r="M252" s="246"/>
      <c r="N252" s="247"/>
      <c r="O252" s="247"/>
      <c r="P252" s="247"/>
      <c r="Q252" s="247"/>
      <c r="R252" s="247"/>
      <c r="S252" s="247"/>
      <c r="T252" s="248"/>
      <c r="U252" s="14"/>
      <c r="V252" s="14"/>
      <c r="W252" s="14"/>
      <c r="X252" s="14"/>
      <c r="Y252" s="14"/>
      <c r="Z252" s="14"/>
      <c r="AA252" s="14"/>
      <c r="AB252" s="14"/>
      <c r="AC252" s="14"/>
      <c r="AD252" s="14"/>
      <c r="AE252" s="14"/>
      <c r="AT252" s="249" t="s">
        <v>172</v>
      </c>
      <c r="AU252" s="249" t="s">
        <v>92</v>
      </c>
      <c r="AV252" s="14" t="s">
        <v>92</v>
      </c>
      <c r="AW252" s="14" t="s">
        <v>42</v>
      </c>
      <c r="AX252" s="14" t="s">
        <v>82</v>
      </c>
      <c r="AY252" s="249" t="s">
        <v>159</v>
      </c>
    </row>
    <row r="253" s="16" customFormat="1">
      <c r="A253" s="16"/>
      <c r="B253" s="261"/>
      <c r="C253" s="262"/>
      <c r="D253" s="227" t="s">
        <v>172</v>
      </c>
      <c r="E253" s="263" t="s">
        <v>44</v>
      </c>
      <c r="F253" s="264" t="s">
        <v>178</v>
      </c>
      <c r="G253" s="262"/>
      <c r="H253" s="265">
        <v>39</v>
      </c>
      <c r="I253" s="266"/>
      <c r="J253" s="262"/>
      <c r="K253" s="262"/>
      <c r="L253" s="267"/>
      <c r="M253" s="268"/>
      <c r="N253" s="269"/>
      <c r="O253" s="269"/>
      <c r="P253" s="269"/>
      <c r="Q253" s="269"/>
      <c r="R253" s="269"/>
      <c r="S253" s="269"/>
      <c r="T253" s="270"/>
      <c r="U253" s="16"/>
      <c r="V253" s="16"/>
      <c r="W253" s="16"/>
      <c r="X253" s="16"/>
      <c r="Y253" s="16"/>
      <c r="Z253" s="16"/>
      <c r="AA253" s="16"/>
      <c r="AB253" s="16"/>
      <c r="AC253" s="16"/>
      <c r="AD253" s="16"/>
      <c r="AE253" s="16"/>
      <c r="AT253" s="271" t="s">
        <v>172</v>
      </c>
      <c r="AU253" s="271" t="s">
        <v>92</v>
      </c>
      <c r="AV253" s="16" t="s">
        <v>166</v>
      </c>
      <c r="AW253" s="16" t="s">
        <v>42</v>
      </c>
      <c r="AX253" s="16" t="s">
        <v>90</v>
      </c>
      <c r="AY253" s="271" t="s">
        <v>159</v>
      </c>
    </row>
    <row r="254" s="2" customFormat="1" ht="16.5" customHeight="1">
      <c r="A254" s="42"/>
      <c r="B254" s="43"/>
      <c r="C254" s="272" t="s">
        <v>591</v>
      </c>
      <c r="D254" s="272" t="s">
        <v>212</v>
      </c>
      <c r="E254" s="273" t="s">
        <v>1489</v>
      </c>
      <c r="F254" s="274" t="s">
        <v>1490</v>
      </c>
      <c r="G254" s="275" t="s">
        <v>594</v>
      </c>
      <c r="H254" s="276">
        <v>153</v>
      </c>
      <c r="I254" s="277"/>
      <c r="J254" s="278">
        <f>ROUND(I254*H254,2)</f>
        <v>0</v>
      </c>
      <c r="K254" s="274" t="s">
        <v>201</v>
      </c>
      <c r="L254" s="279"/>
      <c r="M254" s="280" t="s">
        <v>44</v>
      </c>
      <c r="N254" s="281" t="s">
        <v>53</v>
      </c>
      <c r="O254" s="88"/>
      <c r="P254" s="218">
        <f>O254*H254</f>
        <v>0</v>
      </c>
      <c r="Q254" s="218">
        <v>0</v>
      </c>
      <c r="R254" s="218">
        <f>Q254*H254</f>
        <v>0</v>
      </c>
      <c r="S254" s="218">
        <v>0</v>
      </c>
      <c r="T254" s="219">
        <f>S254*H254</f>
        <v>0</v>
      </c>
      <c r="U254" s="42"/>
      <c r="V254" s="42"/>
      <c r="W254" s="42"/>
      <c r="X254" s="42"/>
      <c r="Y254" s="42"/>
      <c r="Z254" s="42"/>
      <c r="AA254" s="42"/>
      <c r="AB254" s="42"/>
      <c r="AC254" s="42"/>
      <c r="AD254" s="42"/>
      <c r="AE254" s="42"/>
      <c r="AR254" s="220" t="s">
        <v>215</v>
      </c>
      <c r="AT254" s="220" t="s">
        <v>212</v>
      </c>
      <c r="AU254" s="220" t="s">
        <v>92</v>
      </c>
      <c r="AY254" s="20" t="s">
        <v>159</v>
      </c>
      <c r="BE254" s="221">
        <f>IF(N254="základní",J254,0)</f>
        <v>0</v>
      </c>
      <c r="BF254" s="221">
        <f>IF(N254="snížená",J254,0)</f>
        <v>0</v>
      </c>
      <c r="BG254" s="221">
        <f>IF(N254="zákl. přenesená",J254,0)</f>
        <v>0</v>
      </c>
      <c r="BH254" s="221">
        <f>IF(N254="sníž. přenesená",J254,0)</f>
        <v>0</v>
      </c>
      <c r="BI254" s="221">
        <f>IF(N254="nulová",J254,0)</f>
        <v>0</v>
      </c>
      <c r="BJ254" s="20" t="s">
        <v>90</v>
      </c>
      <c r="BK254" s="221">
        <f>ROUND(I254*H254,2)</f>
        <v>0</v>
      </c>
      <c r="BL254" s="20" t="s">
        <v>166</v>
      </c>
      <c r="BM254" s="220" t="s">
        <v>266</v>
      </c>
    </row>
    <row r="255" s="14" customFormat="1">
      <c r="A255" s="14"/>
      <c r="B255" s="239"/>
      <c r="C255" s="240"/>
      <c r="D255" s="227" t="s">
        <v>172</v>
      </c>
      <c r="E255" s="241" t="s">
        <v>44</v>
      </c>
      <c r="F255" s="242" t="s">
        <v>1491</v>
      </c>
      <c r="G255" s="240"/>
      <c r="H255" s="243">
        <v>153</v>
      </c>
      <c r="I255" s="244"/>
      <c r="J255" s="240"/>
      <c r="K255" s="240"/>
      <c r="L255" s="245"/>
      <c r="M255" s="246"/>
      <c r="N255" s="247"/>
      <c r="O255" s="247"/>
      <c r="P255" s="247"/>
      <c r="Q255" s="247"/>
      <c r="R255" s="247"/>
      <c r="S255" s="247"/>
      <c r="T255" s="248"/>
      <c r="U255" s="14"/>
      <c r="V255" s="14"/>
      <c r="W255" s="14"/>
      <c r="X255" s="14"/>
      <c r="Y255" s="14"/>
      <c r="Z255" s="14"/>
      <c r="AA255" s="14"/>
      <c r="AB255" s="14"/>
      <c r="AC255" s="14"/>
      <c r="AD255" s="14"/>
      <c r="AE255" s="14"/>
      <c r="AT255" s="249" t="s">
        <v>172</v>
      </c>
      <c r="AU255" s="249" t="s">
        <v>92</v>
      </c>
      <c r="AV255" s="14" t="s">
        <v>92</v>
      </c>
      <c r="AW255" s="14" t="s">
        <v>42</v>
      </c>
      <c r="AX255" s="14" t="s">
        <v>82</v>
      </c>
      <c r="AY255" s="249" t="s">
        <v>159</v>
      </c>
    </row>
    <row r="256" s="16" customFormat="1">
      <c r="A256" s="16"/>
      <c r="B256" s="261"/>
      <c r="C256" s="262"/>
      <c r="D256" s="227" t="s">
        <v>172</v>
      </c>
      <c r="E256" s="263" t="s">
        <v>44</v>
      </c>
      <c r="F256" s="264" t="s">
        <v>178</v>
      </c>
      <c r="G256" s="262"/>
      <c r="H256" s="265">
        <v>153</v>
      </c>
      <c r="I256" s="266"/>
      <c r="J256" s="262"/>
      <c r="K256" s="262"/>
      <c r="L256" s="267"/>
      <c r="M256" s="268"/>
      <c r="N256" s="269"/>
      <c r="O256" s="269"/>
      <c r="P256" s="269"/>
      <c r="Q256" s="269"/>
      <c r="R256" s="269"/>
      <c r="S256" s="269"/>
      <c r="T256" s="270"/>
      <c r="U256" s="16"/>
      <c r="V256" s="16"/>
      <c r="W256" s="16"/>
      <c r="X256" s="16"/>
      <c r="Y256" s="16"/>
      <c r="Z256" s="16"/>
      <c r="AA256" s="16"/>
      <c r="AB256" s="16"/>
      <c r="AC256" s="16"/>
      <c r="AD256" s="16"/>
      <c r="AE256" s="16"/>
      <c r="AT256" s="271" t="s">
        <v>172</v>
      </c>
      <c r="AU256" s="271" t="s">
        <v>92</v>
      </c>
      <c r="AV256" s="16" t="s">
        <v>166</v>
      </c>
      <c r="AW256" s="16" t="s">
        <v>42</v>
      </c>
      <c r="AX256" s="16" t="s">
        <v>90</v>
      </c>
      <c r="AY256" s="271" t="s">
        <v>159</v>
      </c>
    </row>
    <row r="257" s="2" customFormat="1" ht="16.5" customHeight="1">
      <c r="A257" s="42"/>
      <c r="B257" s="43"/>
      <c r="C257" s="272" t="s">
        <v>598</v>
      </c>
      <c r="D257" s="272" t="s">
        <v>212</v>
      </c>
      <c r="E257" s="273" t="s">
        <v>1492</v>
      </c>
      <c r="F257" s="274" t="s">
        <v>1493</v>
      </c>
      <c r="G257" s="275" t="s">
        <v>594</v>
      </c>
      <c r="H257" s="276">
        <v>117</v>
      </c>
      <c r="I257" s="277"/>
      <c r="J257" s="278">
        <f>ROUND(I257*H257,2)</f>
        <v>0</v>
      </c>
      <c r="K257" s="274" t="s">
        <v>201</v>
      </c>
      <c r="L257" s="279"/>
      <c r="M257" s="280" t="s">
        <v>44</v>
      </c>
      <c r="N257" s="281" t="s">
        <v>53</v>
      </c>
      <c r="O257" s="88"/>
      <c r="P257" s="218">
        <f>O257*H257</f>
        <v>0</v>
      </c>
      <c r="Q257" s="218">
        <v>0</v>
      </c>
      <c r="R257" s="218">
        <f>Q257*H257</f>
        <v>0</v>
      </c>
      <c r="S257" s="218">
        <v>0</v>
      </c>
      <c r="T257" s="219">
        <f>S257*H257</f>
        <v>0</v>
      </c>
      <c r="U257" s="42"/>
      <c r="V257" s="42"/>
      <c r="W257" s="42"/>
      <c r="X257" s="42"/>
      <c r="Y257" s="42"/>
      <c r="Z257" s="42"/>
      <c r="AA257" s="42"/>
      <c r="AB257" s="42"/>
      <c r="AC257" s="42"/>
      <c r="AD257" s="42"/>
      <c r="AE257" s="42"/>
      <c r="AR257" s="220" t="s">
        <v>215</v>
      </c>
      <c r="AT257" s="220" t="s">
        <v>212</v>
      </c>
      <c r="AU257" s="220" t="s">
        <v>92</v>
      </c>
      <c r="AY257" s="20" t="s">
        <v>159</v>
      </c>
      <c r="BE257" s="221">
        <f>IF(N257="základní",J257,0)</f>
        <v>0</v>
      </c>
      <c r="BF257" s="221">
        <f>IF(N257="snížená",J257,0)</f>
        <v>0</v>
      </c>
      <c r="BG257" s="221">
        <f>IF(N257="zákl. přenesená",J257,0)</f>
        <v>0</v>
      </c>
      <c r="BH257" s="221">
        <f>IF(N257="sníž. přenesená",J257,0)</f>
        <v>0</v>
      </c>
      <c r="BI257" s="221">
        <f>IF(N257="nulová",J257,0)</f>
        <v>0</v>
      </c>
      <c r="BJ257" s="20" t="s">
        <v>90</v>
      </c>
      <c r="BK257" s="221">
        <f>ROUND(I257*H257,2)</f>
        <v>0</v>
      </c>
      <c r="BL257" s="20" t="s">
        <v>166</v>
      </c>
      <c r="BM257" s="220" t="s">
        <v>1494</v>
      </c>
    </row>
    <row r="258" s="14" customFormat="1">
      <c r="A258" s="14"/>
      <c r="B258" s="239"/>
      <c r="C258" s="240"/>
      <c r="D258" s="227" t="s">
        <v>172</v>
      </c>
      <c r="E258" s="241" t="s">
        <v>44</v>
      </c>
      <c r="F258" s="242" t="s">
        <v>1495</v>
      </c>
      <c r="G258" s="240"/>
      <c r="H258" s="243">
        <v>117</v>
      </c>
      <c r="I258" s="244"/>
      <c r="J258" s="240"/>
      <c r="K258" s="240"/>
      <c r="L258" s="245"/>
      <c r="M258" s="246"/>
      <c r="N258" s="247"/>
      <c r="O258" s="247"/>
      <c r="P258" s="247"/>
      <c r="Q258" s="247"/>
      <c r="R258" s="247"/>
      <c r="S258" s="247"/>
      <c r="T258" s="248"/>
      <c r="U258" s="14"/>
      <c r="V258" s="14"/>
      <c r="W258" s="14"/>
      <c r="X258" s="14"/>
      <c r="Y258" s="14"/>
      <c r="Z258" s="14"/>
      <c r="AA258" s="14"/>
      <c r="AB258" s="14"/>
      <c r="AC258" s="14"/>
      <c r="AD258" s="14"/>
      <c r="AE258" s="14"/>
      <c r="AT258" s="249" t="s">
        <v>172</v>
      </c>
      <c r="AU258" s="249" t="s">
        <v>92</v>
      </c>
      <c r="AV258" s="14" t="s">
        <v>92</v>
      </c>
      <c r="AW258" s="14" t="s">
        <v>42</v>
      </c>
      <c r="AX258" s="14" t="s">
        <v>82</v>
      </c>
      <c r="AY258" s="249" t="s">
        <v>159</v>
      </c>
    </row>
    <row r="259" s="16" customFormat="1">
      <c r="A259" s="16"/>
      <c r="B259" s="261"/>
      <c r="C259" s="262"/>
      <c r="D259" s="227" t="s">
        <v>172</v>
      </c>
      <c r="E259" s="263" t="s">
        <v>44</v>
      </c>
      <c r="F259" s="264" t="s">
        <v>178</v>
      </c>
      <c r="G259" s="262"/>
      <c r="H259" s="265">
        <v>117</v>
      </c>
      <c r="I259" s="266"/>
      <c r="J259" s="262"/>
      <c r="K259" s="262"/>
      <c r="L259" s="267"/>
      <c r="M259" s="268"/>
      <c r="N259" s="269"/>
      <c r="O259" s="269"/>
      <c r="P259" s="269"/>
      <c r="Q259" s="269"/>
      <c r="R259" s="269"/>
      <c r="S259" s="269"/>
      <c r="T259" s="270"/>
      <c r="U259" s="16"/>
      <c r="V259" s="16"/>
      <c r="W259" s="16"/>
      <c r="X259" s="16"/>
      <c r="Y259" s="16"/>
      <c r="Z259" s="16"/>
      <c r="AA259" s="16"/>
      <c r="AB259" s="16"/>
      <c r="AC259" s="16"/>
      <c r="AD259" s="16"/>
      <c r="AE259" s="16"/>
      <c r="AT259" s="271" t="s">
        <v>172</v>
      </c>
      <c r="AU259" s="271" t="s">
        <v>92</v>
      </c>
      <c r="AV259" s="16" t="s">
        <v>166</v>
      </c>
      <c r="AW259" s="16" t="s">
        <v>42</v>
      </c>
      <c r="AX259" s="16" t="s">
        <v>90</v>
      </c>
      <c r="AY259" s="271" t="s">
        <v>159</v>
      </c>
    </row>
    <row r="260" s="2" customFormat="1" ht="16.5" customHeight="1">
      <c r="A260" s="42"/>
      <c r="B260" s="43"/>
      <c r="C260" s="272" t="s">
        <v>604</v>
      </c>
      <c r="D260" s="272" t="s">
        <v>212</v>
      </c>
      <c r="E260" s="273" t="s">
        <v>1496</v>
      </c>
      <c r="F260" s="274" t="s">
        <v>1497</v>
      </c>
      <c r="G260" s="275" t="s">
        <v>594</v>
      </c>
      <c r="H260" s="276">
        <v>90</v>
      </c>
      <c r="I260" s="277"/>
      <c r="J260" s="278">
        <f>ROUND(I260*H260,2)</f>
        <v>0</v>
      </c>
      <c r="K260" s="274" t="s">
        <v>201</v>
      </c>
      <c r="L260" s="279"/>
      <c r="M260" s="280" t="s">
        <v>44</v>
      </c>
      <c r="N260" s="281" t="s">
        <v>53</v>
      </c>
      <c r="O260" s="88"/>
      <c r="P260" s="218">
        <f>O260*H260</f>
        <v>0</v>
      </c>
      <c r="Q260" s="218">
        <v>0</v>
      </c>
      <c r="R260" s="218">
        <f>Q260*H260</f>
        <v>0</v>
      </c>
      <c r="S260" s="218">
        <v>0</v>
      </c>
      <c r="T260" s="219">
        <f>S260*H260</f>
        <v>0</v>
      </c>
      <c r="U260" s="42"/>
      <c r="V260" s="42"/>
      <c r="W260" s="42"/>
      <c r="X260" s="42"/>
      <c r="Y260" s="42"/>
      <c r="Z260" s="42"/>
      <c r="AA260" s="42"/>
      <c r="AB260" s="42"/>
      <c r="AC260" s="42"/>
      <c r="AD260" s="42"/>
      <c r="AE260" s="42"/>
      <c r="AR260" s="220" t="s">
        <v>215</v>
      </c>
      <c r="AT260" s="220" t="s">
        <v>212</v>
      </c>
      <c r="AU260" s="220" t="s">
        <v>92</v>
      </c>
      <c r="AY260" s="20" t="s">
        <v>159</v>
      </c>
      <c r="BE260" s="221">
        <f>IF(N260="základní",J260,0)</f>
        <v>0</v>
      </c>
      <c r="BF260" s="221">
        <f>IF(N260="snížená",J260,0)</f>
        <v>0</v>
      </c>
      <c r="BG260" s="221">
        <f>IF(N260="zákl. přenesená",J260,0)</f>
        <v>0</v>
      </c>
      <c r="BH260" s="221">
        <f>IF(N260="sníž. přenesená",J260,0)</f>
        <v>0</v>
      </c>
      <c r="BI260" s="221">
        <f>IF(N260="nulová",J260,0)</f>
        <v>0</v>
      </c>
      <c r="BJ260" s="20" t="s">
        <v>90</v>
      </c>
      <c r="BK260" s="221">
        <f>ROUND(I260*H260,2)</f>
        <v>0</v>
      </c>
      <c r="BL260" s="20" t="s">
        <v>166</v>
      </c>
      <c r="BM260" s="220" t="s">
        <v>1498</v>
      </c>
    </row>
    <row r="261" s="14" customFormat="1">
      <c r="A261" s="14"/>
      <c r="B261" s="239"/>
      <c r="C261" s="240"/>
      <c r="D261" s="227" t="s">
        <v>172</v>
      </c>
      <c r="E261" s="241" t="s">
        <v>44</v>
      </c>
      <c r="F261" s="242" t="s">
        <v>1499</v>
      </c>
      <c r="G261" s="240"/>
      <c r="H261" s="243">
        <v>90</v>
      </c>
      <c r="I261" s="244"/>
      <c r="J261" s="240"/>
      <c r="K261" s="240"/>
      <c r="L261" s="245"/>
      <c r="M261" s="246"/>
      <c r="N261" s="247"/>
      <c r="O261" s="247"/>
      <c r="P261" s="247"/>
      <c r="Q261" s="247"/>
      <c r="R261" s="247"/>
      <c r="S261" s="247"/>
      <c r="T261" s="248"/>
      <c r="U261" s="14"/>
      <c r="V261" s="14"/>
      <c r="W261" s="14"/>
      <c r="X261" s="14"/>
      <c r="Y261" s="14"/>
      <c r="Z261" s="14"/>
      <c r="AA261" s="14"/>
      <c r="AB261" s="14"/>
      <c r="AC261" s="14"/>
      <c r="AD261" s="14"/>
      <c r="AE261" s="14"/>
      <c r="AT261" s="249" t="s">
        <v>172</v>
      </c>
      <c r="AU261" s="249" t="s">
        <v>92</v>
      </c>
      <c r="AV261" s="14" t="s">
        <v>92</v>
      </c>
      <c r="AW261" s="14" t="s">
        <v>42</v>
      </c>
      <c r="AX261" s="14" t="s">
        <v>82</v>
      </c>
      <c r="AY261" s="249" t="s">
        <v>159</v>
      </c>
    </row>
    <row r="262" s="16" customFormat="1">
      <c r="A262" s="16"/>
      <c r="B262" s="261"/>
      <c r="C262" s="262"/>
      <c r="D262" s="227" t="s">
        <v>172</v>
      </c>
      <c r="E262" s="263" t="s">
        <v>44</v>
      </c>
      <c r="F262" s="264" t="s">
        <v>178</v>
      </c>
      <c r="G262" s="262"/>
      <c r="H262" s="265">
        <v>90</v>
      </c>
      <c r="I262" s="266"/>
      <c r="J262" s="262"/>
      <c r="K262" s="262"/>
      <c r="L262" s="267"/>
      <c r="M262" s="268"/>
      <c r="N262" s="269"/>
      <c r="O262" s="269"/>
      <c r="P262" s="269"/>
      <c r="Q262" s="269"/>
      <c r="R262" s="269"/>
      <c r="S262" s="269"/>
      <c r="T262" s="270"/>
      <c r="U262" s="16"/>
      <c r="V262" s="16"/>
      <c r="W262" s="16"/>
      <c r="X262" s="16"/>
      <c r="Y262" s="16"/>
      <c r="Z262" s="16"/>
      <c r="AA262" s="16"/>
      <c r="AB262" s="16"/>
      <c r="AC262" s="16"/>
      <c r="AD262" s="16"/>
      <c r="AE262" s="16"/>
      <c r="AT262" s="271" t="s">
        <v>172</v>
      </c>
      <c r="AU262" s="271" t="s">
        <v>92</v>
      </c>
      <c r="AV262" s="16" t="s">
        <v>166</v>
      </c>
      <c r="AW262" s="16" t="s">
        <v>42</v>
      </c>
      <c r="AX262" s="16" t="s">
        <v>90</v>
      </c>
      <c r="AY262" s="271" t="s">
        <v>159</v>
      </c>
    </row>
    <row r="263" s="2" customFormat="1" ht="16.5" customHeight="1">
      <c r="A263" s="42"/>
      <c r="B263" s="43"/>
      <c r="C263" s="272" t="s">
        <v>609</v>
      </c>
      <c r="D263" s="272" t="s">
        <v>212</v>
      </c>
      <c r="E263" s="273" t="s">
        <v>1500</v>
      </c>
      <c r="F263" s="274" t="s">
        <v>1501</v>
      </c>
      <c r="G263" s="275" t="s">
        <v>594</v>
      </c>
      <c r="H263" s="276">
        <v>117</v>
      </c>
      <c r="I263" s="277"/>
      <c r="J263" s="278">
        <f>ROUND(I263*H263,2)</f>
        <v>0</v>
      </c>
      <c r="K263" s="274" t="s">
        <v>201</v>
      </c>
      <c r="L263" s="279"/>
      <c r="M263" s="280" t="s">
        <v>44</v>
      </c>
      <c r="N263" s="281" t="s">
        <v>53</v>
      </c>
      <c r="O263" s="88"/>
      <c r="P263" s="218">
        <f>O263*H263</f>
        <v>0</v>
      </c>
      <c r="Q263" s="218">
        <v>0</v>
      </c>
      <c r="R263" s="218">
        <f>Q263*H263</f>
        <v>0</v>
      </c>
      <c r="S263" s="218">
        <v>0</v>
      </c>
      <c r="T263" s="219">
        <f>S263*H263</f>
        <v>0</v>
      </c>
      <c r="U263" s="42"/>
      <c r="V263" s="42"/>
      <c r="W263" s="42"/>
      <c r="X263" s="42"/>
      <c r="Y263" s="42"/>
      <c r="Z263" s="42"/>
      <c r="AA263" s="42"/>
      <c r="AB263" s="42"/>
      <c r="AC263" s="42"/>
      <c r="AD263" s="42"/>
      <c r="AE263" s="42"/>
      <c r="AR263" s="220" t="s">
        <v>215</v>
      </c>
      <c r="AT263" s="220" t="s">
        <v>212</v>
      </c>
      <c r="AU263" s="220" t="s">
        <v>92</v>
      </c>
      <c r="AY263" s="20" t="s">
        <v>159</v>
      </c>
      <c r="BE263" s="221">
        <f>IF(N263="základní",J263,0)</f>
        <v>0</v>
      </c>
      <c r="BF263" s="221">
        <f>IF(N263="snížená",J263,0)</f>
        <v>0</v>
      </c>
      <c r="BG263" s="221">
        <f>IF(N263="zákl. přenesená",J263,0)</f>
        <v>0</v>
      </c>
      <c r="BH263" s="221">
        <f>IF(N263="sníž. přenesená",J263,0)</f>
        <v>0</v>
      </c>
      <c r="BI263" s="221">
        <f>IF(N263="nulová",J263,0)</f>
        <v>0</v>
      </c>
      <c r="BJ263" s="20" t="s">
        <v>90</v>
      </c>
      <c r="BK263" s="221">
        <f>ROUND(I263*H263,2)</f>
        <v>0</v>
      </c>
      <c r="BL263" s="20" t="s">
        <v>166</v>
      </c>
      <c r="BM263" s="220" t="s">
        <v>1502</v>
      </c>
    </row>
    <row r="264" s="14" customFormat="1">
      <c r="A264" s="14"/>
      <c r="B264" s="239"/>
      <c r="C264" s="240"/>
      <c r="D264" s="227" t="s">
        <v>172</v>
      </c>
      <c r="E264" s="241" t="s">
        <v>44</v>
      </c>
      <c r="F264" s="242" t="s">
        <v>1495</v>
      </c>
      <c r="G264" s="240"/>
      <c r="H264" s="243">
        <v>117</v>
      </c>
      <c r="I264" s="244"/>
      <c r="J264" s="240"/>
      <c r="K264" s="240"/>
      <c r="L264" s="245"/>
      <c r="M264" s="246"/>
      <c r="N264" s="247"/>
      <c r="O264" s="247"/>
      <c r="P264" s="247"/>
      <c r="Q264" s="247"/>
      <c r="R264" s="247"/>
      <c r="S264" s="247"/>
      <c r="T264" s="248"/>
      <c r="U264" s="14"/>
      <c r="V264" s="14"/>
      <c r="W264" s="14"/>
      <c r="X264" s="14"/>
      <c r="Y264" s="14"/>
      <c r="Z264" s="14"/>
      <c r="AA264" s="14"/>
      <c r="AB264" s="14"/>
      <c r="AC264" s="14"/>
      <c r="AD264" s="14"/>
      <c r="AE264" s="14"/>
      <c r="AT264" s="249" t="s">
        <v>172</v>
      </c>
      <c r="AU264" s="249" t="s">
        <v>92</v>
      </c>
      <c r="AV264" s="14" t="s">
        <v>92</v>
      </c>
      <c r="AW264" s="14" t="s">
        <v>42</v>
      </c>
      <c r="AX264" s="14" t="s">
        <v>82</v>
      </c>
      <c r="AY264" s="249" t="s">
        <v>159</v>
      </c>
    </row>
    <row r="265" s="16" customFormat="1">
      <c r="A265" s="16"/>
      <c r="B265" s="261"/>
      <c r="C265" s="262"/>
      <c r="D265" s="227" t="s">
        <v>172</v>
      </c>
      <c r="E265" s="263" t="s">
        <v>44</v>
      </c>
      <c r="F265" s="264" t="s">
        <v>178</v>
      </c>
      <c r="G265" s="262"/>
      <c r="H265" s="265">
        <v>117</v>
      </c>
      <c r="I265" s="266"/>
      <c r="J265" s="262"/>
      <c r="K265" s="262"/>
      <c r="L265" s="267"/>
      <c r="M265" s="268"/>
      <c r="N265" s="269"/>
      <c r="O265" s="269"/>
      <c r="P265" s="269"/>
      <c r="Q265" s="269"/>
      <c r="R265" s="269"/>
      <c r="S265" s="269"/>
      <c r="T265" s="270"/>
      <c r="U265" s="16"/>
      <c r="V265" s="16"/>
      <c r="W265" s="16"/>
      <c r="X265" s="16"/>
      <c r="Y265" s="16"/>
      <c r="Z265" s="16"/>
      <c r="AA265" s="16"/>
      <c r="AB265" s="16"/>
      <c r="AC265" s="16"/>
      <c r="AD265" s="16"/>
      <c r="AE265" s="16"/>
      <c r="AT265" s="271" t="s">
        <v>172</v>
      </c>
      <c r="AU265" s="271" t="s">
        <v>92</v>
      </c>
      <c r="AV265" s="16" t="s">
        <v>166</v>
      </c>
      <c r="AW265" s="16" t="s">
        <v>42</v>
      </c>
      <c r="AX265" s="16" t="s">
        <v>90</v>
      </c>
      <c r="AY265" s="271" t="s">
        <v>159</v>
      </c>
    </row>
    <row r="266" s="2" customFormat="1" ht="24.15" customHeight="1">
      <c r="A266" s="42"/>
      <c r="B266" s="43"/>
      <c r="C266" s="209" t="s">
        <v>615</v>
      </c>
      <c r="D266" s="209" t="s">
        <v>161</v>
      </c>
      <c r="E266" s="210" t="s">
        <v>1425</v>
      </c>
      <c r="F266" s="211" t="s">
        <v>1426</v>
      </c>
      <c r="G266" s="212" t="s">
        <v>200</v>
      </c>
      <c r="H266" s="213">
        <v>0.001</v>
      </c>
      <c r="I266" s="214"/>
      <c r="J266" s="215">
        <f>ROUND(I266*H266,2)</f>
        <v>0</v>
      </c>
      <c r="K266" s="211" t="s">
        <v>165</v>
      </c>
      <c r="L266" s="48"/>
      <c r="M266" s="216" t="s">
        <v>44</v>
      </c>
      <c r="N266" s="217" t="s">
        <v>53</v>
      </c>
      <c r="O266" s="88"/>
      <c r="P266" s="218">
        <f>O266*H266</f>
        <v>0</v>
      </c>
      <c r="Q266" s="218">
        <v>0</v>
      </c>
      <c r="R266" s="218">
        <f>Q266*H266</f>
        <v>0</v>
      </c>
      <c r="S266" s="218">
        <v>0</v>
      </c>
      <c r="T266" s="219">
        <f>S266*H266</f>
        <v>0</v>
      </c>
      <c r="U266" s="42"/>
      <c r="V266" s="42"/>
      <c r="W266" s="42"/>
      <c r="X266" s="42"/>
      <c r="Y266" s="42"/>
      <c r="Z266" s="42"/>
      <c r="AA266" s="42"/>
      <c r="AB266" s="42"/>
      <c r="AC266" s="42"/>
      <c r="AD266" s="42"/>
      <c r="AE266" s="42"/>
      <c r="AR266" s="220" t="s">
        <v>166</v>
      </c>
      <c r="AT266" s="220" t="s">
        <v>161</v>
      </c>
      <c r="AU266" s="220" t="s">
        <v>92</v>
      </c>
      <c r="AY266" s="20" t="s">
        <v>159</v>
      </c>
      <c r="BE266" s="221">
        <f>IF(N266="základní",J266,0)</f>
        <v>0</v>
      </c>
      <c r="BF266" s="221">
        <f>IF(N266="snížená",J266,0)</f>
        <v>0</v>
      </c>
      <c r="BG266" s="221">
        <f>IF(N266="zákl. přenesená",J266,0)</f>
        <v>0</v>
      </c>
      <c r="BH266" s="221">
        <f>IF(N266="sníž. přenesená",J266,0)</f>
        <v>0</v>
      </c>
      <c r="BI266" s="221">
        <f>IF(N266="nulová",J266,0)</f>
        <v>0</v>
      </c>
      <c r="BJ266" s="20" t="s">
        <v>90</v>
      </c>
      <c r="BK266" s="221">
        <f>ROUND(I266*H266,2)</f>
        <v>0</v>
      </c>
      <c r="BL266" s="20" t="s">
        <v>166</v>
      </c>
      <c r="BM266" s="220" t="s">
        <v>1503</v>
      </c>
    </row>
    <row r="267" s="2" customFormat="1">
      <c r="A267" s="42"/>
      <c r="B267" s="43"/>
      <c r="C267" s="44"/>
      <c r="D267" s="222" t="s">
        <v>168</v>
      </c>
      <c r="E267" s="44"/>
      <c r="F267" s="223" t="s">
        <v>1427</v>
      </c>
      <c r="G267" s="44"/>
      <c r="H267" s="44"/>
      <c r="I267" s="224"/>
      <c r="J267" s="44"/>
      <c r="K267" s="44"/>
      <c r="L267" s="48"/>
      <c r="M267" s="225"/>
      <c r="N267" s="226"/>
      <c r="O267" s="88"/>
      <c r="P267" s="88"/>
      <c r="Q267" s="88"/>
      <c r="R267" s="88"/>
      <c r="S267" s="88"/>
      <c r="T267" s="89"/>
      <c r="U267" s="42"/>
      <c r="V267" s="42"/>
      <c r="W267" s="42"/>
      <c r="X267" s="42"/>
      <c r="Y267" s="42"/>
      <c r="Z267" s="42"/>
      <c r="AA267" s="42"/>
      <c r="AB267" s="42"/>
      <c r="AC267" s="42"/>
      <c r="AD267" s="42"/>
      <c r="AE267" s="42"/>
      <c r="AT267" s="20" t="s">
        <v>168</v>
      </c>
      <c r="AU267" s="20" t="s">
        <v>92</v>
      </c>
    </row>
    <row r="268" s="14" customFormat="1">
      <c r="A268" s="14"/>
      <c r="B268" s="239"/>
      <c r="C268" s="240"/>
      <c r="D268" s="227" t="s">
        <v>172</v>
      </c>
      <c r="E268" s="240"/>
      <c r="F268" s="242" t="s">
        <v>1504</v>
      </c>
      <c r="G268" s="240"/>
      <c r="H268" s="243">
        <v>0.001</v>
      </c>
      <c r="I268" s="244"/>
      <c r="J268" s="240"/>
      <c r="K268" s="240"/>
      <c r="L268" s="245"/>
      <c r="M268" s="246"/>
      <c r="N268" s="247"/>
      <c r="O268" s="247"/>
      <c r="P268" s="247"/>
      <c r="Q268" s="247"/>
      <c r="R268" s="247"/>
      <c r="S268" s="247"/>
      <c r="T268" s="248"/>
      <c r="U268" s="14"/>
      <c r="V268" s="14"/>
      <c r="W268" s="14"/>
      <c r="X268" s="14"/>
      <c r="Y268" s="14"/>
      <c r="Z268" s="14"/>
      <c r="AA268" s="14"/>
      <c r="AB268" s="14"/>
      <c r="AC268" s="14"/>
      <c r="AD268" s="14"/>
      <c r="AE268" s="14"/>
      <c r="AT268" s="249" t="s">
        <v>172</v>
      </c>
      <c r="AU268" s="249" t="s">
        <v>92</v>
      </c>
      <c r="AV268" s="14" t="s">
        <v>92</v>
      </c>
      <c r="AW268" s="14" t="s">
        <v>4</v>
      </c>
      <c r="AX268" s="14" t="s">
        <v>90</v>
      </c>
      <c r="AY268" s="249" t="s">
        <v>159</v>
      </c>
    </row>
    <row r="269" s="2" customFormat="1" ht="37.8" customHeight="1">
      <c r="A269" s="42"/>
      <c r="B269" s="43"/>
      <c r="C269" s="272" t="s">
        <v>620</v>
      </c>
      <c r="D269" s="272" t="s">
        <v>212</v>
      </c>
      <c r="E269" s="273" t="s">
        <v>1505</v>
      </c>
      <c r="F269" s="274" t="s">
        <v>1506</v>
      </c>
      <c r="G269" s="275" t="s">
        <v>1169</v>
      </c>
      <c r="H269" s="276">
        <v>1.3200000000000001</v>
      </c>
      <c r="I269" s="277"/>
      <c r="J269" s="278">
        <f>ROUND(I269*H269,2)</f>
        <v>0</v>
      </c>
      <c r="K269" s="274" t="s">
        <v>201</v>
      </c>
      <c r="L269" s="279"/>
      <c r="M269" s="280" t="s">
        <v>44</v>
      </c>
      <c r="N269" s="281" t="s">
        <v>53</v>
      </c>
      <c r="O269" s="88"/>
      <c r="P269" s="218">
        <f>O269*H269</f>
        <v>0</v>
      </c>
      <c r="Q269" s="218">
        <v>0</v>
      </c>
      <c r="R269" s="218">
        <f>Q269*H269</f>
        <v>0</v>
      </c>
      <c r="S269" s="218">
        <v>0</v>
      </c>
      <c r="T269" s="219">
        <f>S269*H269</f>
        <v>0</v>
      </c>
      <c r="U269" s="42"/>
      <c r="V269" s="42"/>
      <c r="W269" s="42"/>
      <c r="X269" s="42"/>
      <c r="Y269" s="42"/>
      <c r="Z269" s="42"/>
      <c r="AA269" s="42"/>
      <c r="AB269" s="42"/>
      <c r="AC269" s="42"/>
      <c r="AD269" s="42"/>
      <c r="AE269" s="42"/>
      <c r="AR269" s="220" t="s">
        <v>215</v>
      </c>
      <c r="AT269" s="220" t="s">
        <v>212</v>
      </c>
      <c r="AU269" s="220" t="s">
        <v>92</v>
      </c>
      <c r="AY269" s="20" t="s">
        <v>159</v>
      </c>
      <c r="BE269" s="221">
        <f>IF(N269="základní",J269,0)</f>
        <v>0</v>
      </c>
      <c r="BF269" s="221">
        <f>IF(N269="snížená",J269,0)</f>
        <v>0</v>
      </c>
      <c r="BG269" s="221">
        <f>IF(N269="zákl. přenesená",J269,0)</f>
        <v>0</v>
      </c>
      <c r="BH269" s="221">
        <f>IF(N269="sníž. přenesená",J269,0)</f>
        <v>0</v>
      </c>
      <c r="BI269" s="221">
        <f>IF(N269="nulová",J269,0)</f>
        <v>0</v>
      </c>
      <c r="BJ269" s="20" t="s">
        <v>90</v>
      </c>
      <c r="BK269" s="221">
        <f>ROUND(I269*H269,2)</f>
        <v>0</v>
      </c>
      <c r="BL269" s="20" t="s">
        <v>166</v>
      </c>
      <c r="BM269" s="220" t="s">
        <v>1507</v>
      </c>
    </row>
    <row r="270" s="13" customFormat="1">
      <c r="A270" s="13"/>
      <c r="B270" s="229"/>
      <c r="C270" s="230"/>
      <c r="D270" s="227" t="s">
        <v>172</v>
      </c>
      <c r="E270" s="231" t="s">
        <v>44</v>
      </c>
      <c r="F270" s="232" t="s">
        <v>1508</v>
      </c>
      <c r="G270" s="230"/>
      <c r="H270" s="231" t="s">
        <v>44</v>
      </c>
      <c r="I270" s="233"/>
      <c r="J270" s="230"/>
      <c r="K270" s="230"/>
      <c r="L270" s="234"/>
      <c r="M270" s="235"/>
      <c r="N270" s="236"/>
      <c r="O270" s="236"/>
      <c r="P270" s="236"/>
      <c r="Q270" s="236"/>
      <c r="R270" s="236"/>
      <c r="S270" s="236"/>
      <c r="T270" s="237"/>
      <c r="U270" s="13"/>
      <c r="V270" s="13"/>
      <c r="W270" s="13"/>
      <c r="X270" s="13"/>
      <c r="Y270" s="13"/>
      <c r="Z270" s="13"/>
      <c r="AA270" s="13"/>
      <c r="AB270" s="13"/>
      <c r="AC270" s="13"/>
      <c r="AD270" s="13"/>
      <c r="AE270" s="13"/>
      <c r="AT270" s="238" t="s">
        <v>172</v>
      </c>
      <c r="AU270" s="238" t="s">
        <v>92</v>
      </c>
      <c r="AV270" s="13" t="s">
        <v>90</v>
      </c>
      <c r="AW270" s="13" t="s">
        <v>42</v>
      </c>
      <c r="AX270" s="13" t="s">
        <v>82</v>
      </c>
      <c r="AY270" s="238" t="s">
        <v>159</v>
      </c>
    </row>
    <row r="271" s="14" customFormat="1">
      <c r="A271" s="14"/>
      <c r="B271" s="239"/>
      <c r="C271" s="240"/>
      <c r="D271" s="227" t="s">
        <v>172</v>
      </c>
      <c r="E271" s="241" t="s">
        <v>44</v>
      </c>
      <c r="F271" s="242" t="s">
        <v>1509</v>
      </c>
      <c r="G271" s="240"/>
      <c r="H271" s="243">
        <v>1.3200000000000001</v>
      </c>
      <c r="I271" s="244"/>
      <c r="J271" s="240"/>
      <c r="K271" s="240"/>
      <c r="L271" s="245"/>
      <c r="M271" s="246"/>
      <c r="N271" s="247"/>
      <c r="O271" s="247"/>
      <c r="P271" s="247"/>
      <c r="Q271" s="247"/>
      <c r="R271" s="247"/>
      <c r="S271" s="247"/>
      <c r="T271" s="248"/>
      <c r="U271" s="14"/>
      <c r="V271" s="14"/>
      <c r="W271" s="14"/>
      <c r="X271" s="14"/>
      <c r="Y271" s="14"/>
      <c r="Z271" s="14"/>
      <c r="AA271" s="14"/>
      <c r="AB271" s="14"/>
      <c r="AC271" s="14"/>
      <c r="AD271" s="14"/>
      <c r="AE271" s="14"/>
      <c r="AT271" s="249" t="s">
        <v>172</v>
      </c>
      <c r="AU271" s="249" t="s">
        <v>92</v>
      </c>
      <c r="AV271" s="14" t="s">
        <v>92</v>
      </c>
      <c r="AW271" s="14" t="s">
        <v>42</v>
      </c>
      <c r="AX271" s="14" t="s">
        <v>82</v>
      </c>
      <c r="AY271" s="249" t="s">
        <v>159</v>
      </c>
    </row>
    <row r="272" s="16" customFormat="1">
      <c r="A272" s="16"/>
      <c r="B272" s="261"/>
      <c r="C272" s="262"/>
      <c r="D272" s="227" t="s">
        <v>172</v>
      </c>
      <c r="E272" s="263" t="s">
        <v>44</v>
      </c>
      <c r="F272" s="264" t="s">
        <v>178</v>
      </c>
      <c r="G272" s="262"/>
      <c r="H272" s="265">
        <v>1.3200000000000001</v>
      </c>
      <c r="I272" s="266"/>
      <c r="J272" s="262"/>
      <c r="K272" s="262"/>
      <c r="L272" s="267"/>
      <c r="M272" s="268"/>
      <c r="N272" s="269"/>
      <c r="O272" s="269"/>
      <c r="P272" s="269"/>
      <c r="Q272" s="269"/>
      <c r="R272" s="269"/>
      <c r="S272" s="269"/>
      <c r="T272" s="270"/>
      <c r="U272" s="16"/>
      <c r="V272" s="16"/>
      <c r="W272" s="16"/>
      <c r="X272" s="16"/>
      <c r="Y272" s="16"/>
      <c r="Z272" s="16"/>
      <c r="AA272" s="16"/>
      <c r="AB272" s="16"/>
      <c r="AC272" s="16"/>
      <c r="AD272" s="16"/>
      <c r="AE272" s="16"/>
      <c r="AT272" s="271" t="s">
        <v>172</v>
      </c>
      <c r="AU272" s="271" t="s">
        <v>92</v>
      </c>
      <c r="AV272" s="16" t="s">
        <v>166</v>
      </c>
      <c r="AW272" s="16" t="s">
        <v>42</v>
      </c>
      <c r="AX272" s="16" t="s">
        <v>90</v>
      </c>
      <c r="AY272" s="271" t="s">
        <v>159</v>
      </c>
    </row>
    <row r="273" s="2" customFormat="1" ht="24.15" customHeight="1">
      <c r="A273" s="42"/>
      <c r="B273" s="43"/>
      <c r="C273" s="209" t="s">
        <v>627</v>
      </c>
      <c r="D273" s="209" t="s">
        <v>161</v>
      </c>
      <c r="E273" s="210" t="s">
        <v>1510</v>
      </c>
      <c r="F273" s="211" t="s">
        <v>1511</v>
      </c>
      <c r="G273" s="212" t="s">
        <v>310</v>
      </c>
      <c r="H273" s="213">
        <v>13.199999999999999</v>
      </c>
      <c r="I273" s="214"/>
      <c r="J273" s="215">
        <f>ROUND(I273*H273,2)</f>
        <v>0</v>
      </c>
      <c r="K273" s="211" t="s">
        <v>165</v>
      </c>
      <c r="L273" s="48"/>
      <c r="M273" s="216" t="s">
        <v>44</v>
      </c>
      <c r="N273" s="217" t="s">
        <v>53</v>
      </c>
      <c r="O273" s="88"/>
      <c r="P273" s="218">
        <f>O273*H273</f>
        <v>0</v>
      </c>
      <c r="Q273" s="218">
        <v>0</v>
      </c>
      <c r="R273" s="218">
        <f>Q273*H273</f>
        <v>0</v>
      </c>
      <c r="S273" s="218">
        <v>0</v>
      </c>
      <c r="T273" s="219">
        <f>S273*H273</f>
        <v>0</v>
      </c>
      <c r="U273" s="42"/>
      <c r="V273" s="42"/>
      <c r="W273" s="42"/>
      <c r="X273" s="42"/>
      <c r="Y273" s="42"/>
      <c r="Z273" s="42"/>
      <c r="AA273" s="42"/>
      <c r="AB273" s="42"/>
      <c r="AC273" s="42"/>
      <c r="AD273" s="42"/>
      <c r="AE273" s="42"/>
      <c r="AR273" s="220" t="s">
        <v>166</v>
      </c>
      <c r="AT273" s="220" t="s">
        <v>161</v>
      </c>
      <c r="AU273" s="220" t="s">
        <v>92</v>
      </c>
      <c r="AY273" s="20" t="s">
        <v>159</v>
      </c>
      <c r="BE273" s="221">
        <f>IF(N273="základní",J273,0)</f>
        <v>0</v>
      </c>
      <c r="BF273" s="221">
        <f>IF(N273="snížená",J273,0)</f>
        <v>0</v>
      </c>
      <c r="BG273" s="221">
        <f>IF(N273="zákl. přenesená",J273,0)</f>
        <v>0</v>
      </c>
      <c r="BH273" s="221">
        <f>IF(N273="sníž. přenesená",J273,0)</f>
        <v>0</v>
      </c>
      <c r="BI273" s="221">
        <f>IF(N273="nulová",J273,0)</f>
        <v>0</v>
      </c>
      <c r="BJ273" s="20" t="s">
        <v>90</v>
      </c>
      <c r="BK273" s="221">
        <f>ROUND(I273*H273,2)</f>
        <v>0</v>
      </c>
      <c r="BL273" s="20" t="s">
        <v>166</v>
      </c>
      <c r="BM273" s="220" t="s">
        <v>1512</v>
      </c>
    </row>
    <row r="274" s="2" customFormat="1">
      <c r="A274" s="42"/>
      <c r="B274" s="43"/>
      <c r="C274" s="44"/>
      <c r="D274" s="222" t="s">
        <v>168</v>
      </c>
      <c r="E274" s="44"/>
      <c r="F274" s="223" t="s">
        <v>1513</v>
      </c>
      <c r="G274" s="44"/>
      <c r="H274" s="44"/>
      <c r="I274" s="224"/>
      <c r="J274" s="44"/>
      <c r="K274" s="44"/>
      <c r="L274" s="48"/>
      <c r="M274" s="225"/>
      <c r="N274" s="226"/>
      <c r="O274" s="88"/>
      <c r="P274" s="88"/>
      <c r="Q274" s="88"/>
      <c r="R274" s="88"/>
      <c r="S274" s="88"/>
      <c r="T274" s="89"/>
      <c r="U274" s="42"/>
      <c r="V274" s="42"/>
      <c r="W274" s="42"/>
      <c r="X274" s="42"/>
      <c r="Y274" s="42"/>
      <c r="Z274" s="42"/>
      <c r="AA274" s="42"/>
      <c r="AB274" s="42"/>
      <c r="AC274" s="42"/>
      <c r="AD274" s="42"/>
      <c r="AE274" s="42"/>
      <c r="AT274" s="20" t="s">
        <v>168</v>
      </c>
      <c r="AU274" s="20" t="s">
        <v>92</v>
      </c>
    </row>
    <row r="275" s="13" customFormat="1">
      <c r="A275" s="13"/>
      <c r="B275" s="229"/>
      <c r="C275" s="230"/>
      <c r="D275" s="227" t="s">
        <v>172</v>
      </c>
      <c r="E275" s="231" t="s">
        <v>44</v>
      </c>
      <c r="F275" s="232" t="s">
        <v>1514</v>
      </c>
      <c r="G275" s="230"/>
      <c r="H275" s="231" t="s">
        <v>44</v>
      </c>
      <c r="I275" s="233"/>
      <c r="J275" s="230"/>
      <c r="K275" s="230"/>
      <c r="L275" s="234"/>
      <c r="M275" s="235"/>
      <c r="N275" s="236"/>
      <c r="O275" s="236"/>
      <c r="P275" s="236"/>
      <c r="Q275" s="236"/>
      <c r="R275" s="236"/>
      <c r="S275" s="236"/>
      <c r="T275" s="237"/>
      <c r="U275" s="13"/>
      <c r="V275" s="13"/>
      <c r="W275" s="13"/>
      <c r="X275" s="13"/>
      <c r="Y275" s="13"/>
      <c r="Z275" s="13"/>
      <c r="AA275" s="13"/>
      <c r="AB275" s="13"/>
      <c r="AC275" s="13"/>
      <c r="AD275" s="13"/>
      <c r="AE275" s="13"/>
      <c r="AT275" s="238" t="s">
        <v>172</v>
      </c>
      <c r="AU275" s="238" t="s">
        <v>92</v>
      </c>
      <c r="AV275" s="13" t="s">
        <v>90</v>
      </c>
      <c r="AW275" s="13" t="s">
        <v>42</v>
      </c>
      <c r="AX275" s="13" t="s">
        <v>82</v>
      </c>
      <c r="AY275" s="238" t="s">
        <v>159</v>
      </c>
    </row>
    <row r="276" s="13" customFormat="1">
      <c r="A276" s="13"/>
      <c r="B276" s="229"/>
      <c r="C276" s="230"/>
      <c r="D276" s="227" t="s">
        <v>172</v>
      </c>
      <c r="E276" s="231" t="s">
        <v>44</v>
      </c>
      <c r="F276" s="232" t="s">
        <v>1443</v>
      </c>
      <c r="G276" s="230"/>
      <c r="H276" s="231" t="s">
        <v>44</v>
      </c>
      <c r="I276" s="233"/>
      <c r="J276" s="230"/>
      <c r="K276" s="230"/>
      <c r="L276" s="234"/>
      <c r="M276" s="235"/>
      <c r="N276" s="236"/>
      <c r="O276" s="236"/>
      <c r="P276" s="236"/>
      <c r="Q276" s="236"/>
      <c r="R276" s="236"/>
      <c r="S276" s="236"/>
      <c r="T276" s="237"/>
      <c r="U276" s="13"/>
      <c r="V276" s="13"/>
      <c r="W276" s="13"/>
      <c r="X276" s="13"/>
      <c r="Y276" s="13"/>
      <c r="Z276" s="13"/>
      <c r="AA276" s="13"/>
      <c r="AB276" s="13"/>
      <c r="AC276" s="13"/>
      <c r="AD276" s="13"/>
      <c r="AE276" s="13"/>
      <c r="AT276" s="238" t="s">
        <v>172</v>
      </c>
      <c r="AU276" s="238" t="s">
        <v>92</v>
      </c>
      <c r="AV276" s="13" t="s">
        <v>90</v>
      </c>
      <c r="AW276" s="13" t="s">
        <v>42</v>
      </c>
      <c r="AX276" s="13" t="s">
        <v>82</v>
      </c>
      <c r="AY276" s="238" t="s">
        <v>159</v>
      </c>
    </row>
    <row r="277" s="14" customFormat="1">
      <c r="A277" s="14"/>
      <c r="B277" s="239"/>
      <c r="C277" s="240"/>
      <c r="D277" s="227" t="s">
        <v>172</v>
      </c>
      <c r="E277" s="241" t="s">
        <v>44</v>
      </c>
      <c r="F277" s="242" t="s">
        <v>1515</v>
      </c>
      <c r="G277" s="240"/>
      <c r="H277" s="243">
        <v>4.5599999999999996</v>
      </c>
      <c r="I277" s="244"/>
      <c r="J277" s="240"/>
      <c r="K277" s="240"/>
      <c r="L277" s="245"/>
      <c r="M277" s="246"/>
      <c r="N277" s="247"/>
      <c r="O277" s="247"/>
      <c r="P277" s="247"/>
      <c r="Q277" s="247"/>
      <c r="R277" s="247"/>
      <c r="S277" s="247"/>
      <c r="T277" s="248"/>
      <c r="U277" s="14"/>
      <c r="V277" s="14"/>
      <c r="W277" s="14"/>
      <c r="X277" s="14"/>
      <c r="Y277" s="14"/>
      <c r="Z277" s="14"/>
      <c r="AA277" s="14"/>
      <c r="AB277" s="14"/>
      <c r="AC277" s="14"/>
      <c r="AD277" s="14"/>
      <c r="AE277" s="14"/>
      <c r="AT277" s="249" t="s">
        <v>172</v>
      </c>
      <c r="AU277" s="249" t="s">
        <v>92</v>
      </c>
      <c r="AV277" s="14" t="s">
        <v>92</v>
      </c>
      <c r="AW277" s="14" t="s">
        <v>42</v>
      </c>
      <c r="AX277" s="14" t="s">
        <v>82</v>
      </c>
      <c r="AY277" s="249" t="s">
        <v>159</v>
      </c>
    </row>
    <row r="278" s="13" customFormat="1">
      <c r="A278" s="13"/>
      <c r="B278" s="229"/>
      <c r="C278" s="230"/>
      <c r="D278" s="227" t="s">
        <v>172</v>
      </c>
      <c r="E278" s="231" t="s">
        <v>44</v>
      </c>
      <c r="F278" s="232" t="s">
        <v>1445</v>
      </c>
      <c r="G278" s="230"/>
      <c r="H278" s="231" t="s">
        <v>44</v>
      </c>
      <c r="I278" s="233"/>
      <c r="J278" s="230"/>
      <c r="K278" s="230"/>
      <c r="L278" s="234"/>
      <c r="M278" s="235"/>
      <c r="N278" s="236"/>
      <c r="O278" s="236"/>
      <c r="P278" s="236"/>
      <c r="Q278" s="236"/>
      <c r="R278" s="236"/>
      <c r="S278" s="236"/>
      <c r="T278" s="237"/>
      <c r="U278" s="13"/>
      <c r="V278" s="13"/>
      <c r="W278" s="13"/>
      <c r="X278" s="13"/>
      <c r="Y278" s="13"/>
      <c r="Z278" s="13"/>
      <c r="AA278" s="13"/>
      <c r="AB278" s="13"/>
      <c r="AC278" s="13"/>
      <c r="AD278" s="13"/>
      <c r="AE278" s="13"/>
      <c r="AT278" s="238" t="s">
        <v>172</v>
      </c>
      <c r="AU278" s="238" t="s">
        <v>92</v>
      </c>
      <c r="AV278" s="13" t="s">
        <v>90</v>
      </c>
      <c r="AW278" s="13" t="s">
        <v>42</v>
      </c>
      <c r="AX278" s="13" t="s">
        <v>82</v>
      </c>
      <c r="AY278" s="238" t="s">
        <v>159</v>
      </c>
    </row>
    <row r="279" s="14" customFormat="1">
      <c r="A279" s="14"/>
      <c r="B279" s="239"/>
      <c r="C279" s="240"/>
      <c r="D279" s="227" t="s">
        <v>172</v>
      </c>
      <c r="E279" s="241" t="s">
        <v>44</v>
      </c>
      <c r="F279" s="242" t="s">
        <v>1516</v>
      </c>
      <c r="G279" s="240"/>
      <c r="H279" s="243">
        <v>8.6400000000000006</v>
      </c>
      <c r="I279" s="244"/>
      <c r="J279" s="240"/>
      <c r="K279" s="240"/>
      <c r="L279" s="245"/>
      <c r="M279" s="246"/>
      <c r="N279" s="247"/>
      <c r="O279" s="247"/>
      <c r="P279" s="247"/>
      <c r="Q279" s="247"/>
      <c r="R279" s="247"/>
      <c r="S279" s="247"/>
      <c r="T279" s="248"/>
      <c r="U279" s="14"/>
      <c r="V279" s="14"/>
      <c r="W279" s="14"/>
      <c r="X279" s="14"/>
      <c r="Y279" s="14"/>
      <c r="Z279" s="14"/>
      <c r="AA279" s="14"/>
      <c r="AB279" s="14"/>
      <c r="AC279" s="14"/>
      <c r="AD279" s="14"/>
      <c r="AE279" s="14"/>
      <c r="AT279" s="249" t="s">
        <v>172</v>
      </c>
      <c r="AU279" s="249" t="s">
        <v>92</v>
      </c>
      <c r="AV279" s="14" t="s">
        <v>92</v>
      </c>
      <c r="AW279" s="14" t="s">
        <v>42</v>
      </c>
      <c r="AX279" s="14" t="s">
        <v>82</v>
      </c>
      <c r="AY279" s="249" t="s">
        <v>159</v>
      </c>
    </row>
    <row r="280" s="15" customFormat="1">
      <c r="A280" s="15"/>
      <c r="B280" s="250"/>
      <c r="C280" s="251"/>
      <c r="D280" s="227" t="s">
        <v>172</v>
      </c>
      <c r="E280" s="252" t="s">
        <v>1276</v>
      </c>
      <c r="F280" s="253" t="s">
        <v>176</v>
      </c>
      <c r="G280" s="251"/>
      <c r="H280" s="254">
        <v>13.199999999999999</v>
      </c>
      <c r="I280" s="255"/>
      <c r="J280" s="251"/>
      <c r="K280" s="251"/>
      <c r="L280" s="256"/>
      <c r="M280" s="257"/>
      <c r="N280" s="258"/>
      <c r="O280" s="258"/>
      <c r="P280" s="258"/>
      <c r="Q280" s="258"/>
      <c r="R280" s="258"/>
      <c r="S280" s="258"/>
      <c r="T280" s="259"/>
      <c r="U280" s="15"/>
      <c r="V280" s="15"/>
      <c r="W280" s="15"/>
      <c r="X280" s="15"/>
      <c r="Y280" s="15"/>
      <c r="Z280" s="15"/>
      <c r="AA280" s="15"/>
      <c r="AB280" s="15"/>
      <c r="AC280" s="15"/>
      <c r="AD280" s="15"/>
      <c r="AE280" s="15"/>
      <c r="AT280" s="260" t="s">
        <v>172</v>
      </c>
      <c r="AU280" s="260" t="s">
        <v>92</v>
      </c>
      <c r="AV280" s="15" t="s">
        <v>177</v>
      </c>
      <c r="AW280" s="15" t="s">
        <v>42</v>
      </c>
      <c r="AX280" s="15" t="s">
        <v>82</v>
      </c>
      <c r="AY280" s="260" t="s">
        <v>159</v>
      </c>
    </row>
    <row r="281" s="16" customFormat="1">
      <c r="A281" s="16"/>
      <c r="B281" s="261"/>
      <c r="C281" s="262"/>
      <c r="D281" s="227" t="s">
        <v>172</v>
      </c>
      <c r="E281" s="263" t="s">
        <v>44</v>
      </c>
      <c r="F281" s="264" t="s">
        <v>178</v>
      </c>
      <c r="G281" s="262"/>
      <c r="H281" s="265">
        <v>13.199999999999999</v>
      </c>
      <c r="I281" s="266"/>
      <c r="J281" s="262"/>
      <c r="K281" s="262"/>
      <c r="L281" s="267"/>
      <c r="M281" s="268"/>
      <c r="N281" s="269"/>
      <c r="O281" s="269"/>
      <c r="P281" s="269"/>
      <c r="Q281" s="269"/>
      <c r="R281" s="269"/>
      <c r="S281" s="269"/>
      <c r="T281" s="270"/>
      <c r="U281" s="16"/>
      <c r="V281" s="16"/>
      <c r="W281" s="16"/>
      <c r="X281" s="16"/>
      <c r="Y281" s="16"/>
      <c r="Z281" s="16"/>
      <c r="AA281" s="16"/>
      <c r="AB281" s="16"/>
      <c r="AC281" s="16"/>
      <c r="AD281" s="16"/>
      <c r="AE281" s="16"/>
      <c r="AT281" s="271" t="s">
        <v>172</v>
      </c>
      <c r="AU281" s="271" t="s">
        <v>92</v>
      </c>
      <c r="AV281" s="16" t="s">
        <v>166</v>
      </c>
      <c r="AW281" s="16" t="s">
        <v>42</v>
      </c>
      <c r="AX281" s="16" t="s">
        <v>90</v>
      </c>
      <c r="AY281" s="271" t="s">
        <v>159</v>
      </c>
    </row>
    <row r="282" s="2" customFormat="1" ht="16.5" customHeight="1">
      <c r="A282" s="42"/>
      <c r="B282" s="43"/>
      <c r="C282" s="272" t="s">
        <v>631</v>
      </c>
      <c r="D282" s="272" t="s">
        <v>212</v>
      </c>
      <c r="E282" s="273" t="s">
        <v>1517</v>
      </c>
      <c r="F282" s="274" t="s">
        <v>1518</v>
      </c>
      <c r="G282" s="275" t="s">
        <v>200</v>
      </c>
      <c r="H282" s="276">
        <v>1.1879999999999999</v>
      </c>
      <c r="I282" s="277"/>
      <c r="J282" s="278">
        <f>ROUND(I282*H282,2)</f>
        <v>0</v>
      </c>
      <c r="K282" s="274" t="s">
        <v>165</v>
      </c>
      <c r="L282" s="279"/>
      <c r="M282" s="280" t="s">
        <v>44</v>
      </c>
      <c r="N282" s="281" t="s">
        <v>53</v>
      </c>
      <c r="O282" s="88"/>
      <c r="P282" s="218">
        <f>O282*H282</f>
        <v>0</v>
      </c>
      <c r="Q282" s="218">
        <v>1</v>
      </c>
      <c r="R282" s="218">
        <f>Q282*H282</f>
        <v>1.1879999999999999</v>
      </c>
      <c r="S282" s="218">
        <v>0</v>
      </c>
      <c r="T282" s="219">
        <f>S282*H282</f>
        <v>0</v>
      </c>
      <c r="U282" s="42"/>
      <c r="V282" s="42"/>
      <c r="W282" s="42"/>
      <c r="X282" s="42"/>
      <c r="Y282" s="42"/>
      <c r="Z282" s="42"/>
      <c r="AA282" s="42"/>
      <c r="AB282" s="42"/>
      <c r="AC282" s="42"/>
      <c r="AD282" s="42"/>
      <c r="AE282" s="42"/>
      <c r="AR282" s="220" t="s">
        <v>215</v>
      </c>
      <c r="AT282" s="220" t="s">
        <v>212</v>
      </c>
      <c r="AU282" s="220" t="s">
        <v>92</v>
      </c>
      <c r="AY282" s="20" t="s">
        <v>159</v>
      </c>
      <c r="BE282" s="221">
        <f>IF(N282="základní",J282,0)</f>
        <v>0</v>
      </c>
      <c r="BF282" s="221">
        <f>IF(N282="snížená",J282,0)</f>
        <v>0</v>
      </c>
      <c r="BG282" s="221">
        <f>IF(N282="zákl. přenesená",J282,0)</f>
        <v>0</v>
      </c>
      <c r="BH282" s="221">
        <f>IF(N282="sníž. přenesená",J282,0)</f>
        <v>0</v>
      </c>
      <c r="BI282" s="221">
        <f>IF(N282="nulová",J282,0)</f>
        <v>0</v>
      </c>
      <c r="BJ282" s="20" t="s">
        <v>90</v>
      </c>
      <c r="BK282" s="221">
        <f>ROUND(I282*H282,2)</f>
        <v>0</v>
      </c>
      <c r="BL282" s="20" t="s">
        <v>166</v>
      </c>
      <c r="BM282" s="220" t="s">
        <v>1519</v>
      </c>
    </row>
    <row r="283" s="13" customFormat="1">
      <c r="A283" s="13"/>
      <c r="B283" s="229"/>
      <c r="C283" s="230"/>
      <c r="D283" s="227" t="s">
        <v>172</v>
      </c>
      <c r="E283" s="231" t="s">
        <v>44</v>
      </c>
      <c r="F283" s="232" t="s">
        <v>1520</v>
      </c>
      <c r="G283" s="230"/>
      <c r="H283" s="231" t="s">
        <v>44</v>
      </c>
      <c r="I283" s="233"/>
      <c r="J283" s="230"/>
      <c r="K283" s="230"/>
      <c r="L283" s="234"/>
      <c r="M283" s="235"/>
      <c r="N283" s="236"/>
      <c r="O283" s="236"/>
      <c r="P283" s="236"/>
      <c r="Q283" s="236"/>
      <c r="R283" s="236"/>
      <c r="S283" s="236"/>
      <c r="T283" s="237"/>
      <c r="U283" s="13"/>
      <c r="V283" s="13"/>
      <c r="W283" s="13"/>
      <c r="X283" s="13"/>
      <c r="Y283" s="13"/>
      <c r="Z283" s="13"/>
      <c r="AA283" s="13"/>
      <c r="AB283" s="13"/>
      <c r="AC283" s="13"/>
      <c r="AD283" s="13"/>
      <c r="AE283" s="13"/>
      <c r="AT283" s="238" t="s">
        <v>172</v>
      </c>
      <c r="AU283" s="238" t="s">
        <v>92</v>
      </c>
      <c r="AV283" s="13" t="s">
        <v>90</v>
      </c>
      <c r="AW283" s="13" t="s">
        <v>42</v>
      </c>
      <c r="AX283" s="13" t="s">
        <v>82</v>
      </c>
      <c r="AY283" s="238" t="s">
        <v>159</v>
      </c>
    </row>
    <row r="284" s="13" customFormat="1">
      <c r="A284" s="13"/>
      <c r="B284" s="229"/>
      <c r="C284" s="230"/>
      <c r="D284" s="227" t="s">
        <v>172</v>
      </c>
      <c r="E284" s="231" t="s">
        <v>44</v>
      </c>
      <c r="F284" s="232" t="s">
        <v>1443</v>
      </c>
      <c r="G284" s="230"/>
      <c r="H284" s="231" t="s">
        <v>44</v>
      </c>
      <c r="I284" s="233"/>
      <c r="J284" s="230"/>
      <c r="K284" s="230"/>
      <c r="L284" s="234"/>
      <c r="M284" s="235"/>
      <c r="N284" s="236"/>
      <c r="O284" s="236"/>
      <c r="P284" s="236"/>
      <c r="Q284" s="236"/>
      <c r="R284" s="236"/>
      <c r="S284" s="236"/>
      <c r="T284" s="237"/>
      <c r="U284" s="13"/>
      <c r="V284" s="13"/>
      <c r="W284" s="13"/>
      <c r="X284" s="13"/>
      <c r="Y284" s="13"/>
      <c r="Z284" s="13"/>
      <c r="AA284" s="13"/>
      <c r="AB284" s="13"/>
      <c r="AC284" s="13"/>
      <c r="AD284" s="13"/>
      <c r="AE284" s="13"/>
      <c r="AT284" s="238" t="s">
        <v>172</v>
      </c>
      <c r="AU284" s="238" t="s">
        <v>92</v>
      </c>
      <c r="AV284" s="13" t="s">
        <v>90</v>
      </c>
      <c r="AW284" s="13" t="s">
        <v>42</v>
      </c>
      <c r="AX284" s="13" t="s">
        <v>82</v>
      </c>
      <c r="AY284" s="238" t="s">
        <v>159</v>
      </c>
    </row>
    <row r="285" s="14" customFormat="1">
      <c r="A285" s="14"/>
      <c r="B285" s="239"/>
      <c r="C285" s="240"/>
      <c r="D285" s="227" t="s">
        <v>172</v>
      </c>
      <c r="E285" s="241" t="s">
        <v>44</v>
      </c>
      <c r="F285" s="242" t="s">
        <v>1521</v>
      </c>
      <c r="G285" s="240"/>
      <c r="H285" s="243">
        <v>0.22800000000000001</v>
      </c>
      <c r="I285" s="244"/>
      <c r="J285" s="240"/>
      <c r="K285" s="240"/>
      <c r="L285" s="245"/>
      <c r="M285" s="246"/>
      <c r="N285" s="247"/>
      <c r="O285" s="247"/>
      <c r="P285" s="247"/>
      <c r="Q285" s="247"/>
      <c r="R285" s="247"/>
      <c r="S285" s="247"/>
      <c r="T285" s="248"/>
      <c r="U285" s="14"/>
      <c r="V285" s="14"/>
      <c r="W285" s="14"/>
      <c r="X285" s="14"/>
      <c r="Y285" s="14"/>
      <c r="Z285" s="14"/>
      <c r="AA285" s="14"/>
      <c r="AB285" s="14"/>
      <c r="AC285" s="14"/>
      <c r="AD285" s="14"/>
      <c r="AE285" s="14"/>
      <c r="AT285" s="249" t="s">
        <v>172</v>
      </c>
      <c r="AU285" s="249" t="s">
        <v>92</v>
      </c>
      <c r="AV285" s="14" t="s">
        <v>92</v>
      </c>
      <c r="AW285" s="14" t="s">
        <v>42</v>
      </c>
      <c r="AX285" s="14" t="s">
        <v>82</v>
      </c>
      <c r="AY285" s="249" t="s">
        <v>159</v>
      </c>
    </row>
    <row r="286" s="13" customFormat="1">
      <c r="A286" s="13"/>
      <c r="B286" s="229"/>
      <c r="C286" s="230"/>
      <c r="D286" s="227" t="s">
        <v>172</v>
      </c>
      <c r="E286" s="231" t="s">
        <v>44</v>
      </c>
      <c r="F286" s="232" t="s">
        <v>1445</v>
      </c>
      <c r="G286" s="230"/>
      <c r="H286" s="231" t="s">
        <v>44</v>
      </c>
      <c r="I286" s="233"/>
      <c r="J286" s="230"/>
      <c r="K286" s="230"/>
      <c r="L286" s="234"/>
      <c r="M286" s="235"/>
      <c r="N286" s="236"/>
      <c r="O286" s="236"/>
      <c r="P286" s="236"/>
      <c r="Q286" s="236"/>
      <c r="R286" s="236"/>
      <c r="S286" s="236"/>
      <c r="T286" s="237"/>
      <c r="U286" s="13"/>
      <c r="V286" s="13"/>
      <c r="W286" s="13"/>
      <c r="X286" s="13"/>
      <c r="Y286" s="13"/>
      <c r="Z286" s="13"/>
      <c r="AA286" s="13"/>
      <c r="AB286" s="13"/>
      <c r="AC286" s="13"/>
      <c r="AD286" s="13"/>
      <c r="AE286" s="13"/>
      <c r="AT286" s="238" t="s">
        <v>172</v>
      </c>
      <c r="AU286" s="238" t="s">
        <v>92</v>
      </c>
      <c r="AV286" s="13" t="s">
        <v>90</v>
      </c>
      <c r="AW286" s="13" t="s">
        <v>42</v>
      </c>
      <c r="AX286" s="13" t="s">
        <v>82</v>
      </c>
      <c r="AY286" s="238" t="s">
        <v>159</v>
      </c>
    </row>
    <row r="287" s="14" customFormat="1">
      <c r="A287" s="14"/>
      <c r="B287" s="239"/>
      <c r="C287" s="240"/>
      <c r="D287" s="227" t="s">
        <v>172</v>
      </c>
      <c r="E287" s="241" t="s">
        <v>44</v>
      </c>
      <c r="F287" s="242" t="s">
        <v>1522</v>
      </c>
      <c r="G287" s="240"/>
      <c r="H287" s="243">
        <v>0.432</v>
      </c>
      <c r="I287" s="244"/>
      <c r="J287" s="240"/>
      <c r="K287" s="240"/>
      <c r="L287" s="245"/>
      <c r="M287" s="246"/>
      <c r="N287" s="247"/>
      <c r="O287" s="247"/>
      <c r="P287" s="247"/>
      <c r="Q287" s="247"/>
      <c r="R287" s="247"/>
      <c r="S287" s="247"/>
      <c r="T287" s="248"/>
      <c r="U287" s="14"/>
      <c r="V287" s="14"/>
      <c r="W287" s="14"/>
      <c r="X287" s="14"/>
      <c r="Y287" s="14"/>
      <c r="Z287" s="14"/>
      <c r="AA287" s="14"/>
      <c r="AB287" s="14"/>
      <c r="AC287" s="14"/>
      <c r="AD287" s="14"/>
      <c r="AE287" s="14"/>
      <c r="AT287" s="249" t="s">
        <v>172</v>
      </c>
      <c r="AU287" s="249" t="s">
        <v>92</v>
      </c>
      <c r="AV287" s="14" t="s">
        <v>92</v>
      </c>
      <c r="AW287" s="14" t="s">
        <v>42</v>
      </c>
      <c r="AX287" s="14" t="s">
        <v>82</v>
      </c>
      <c r="AY287" s="249" t="s">
        <v>159</v>
      </c>
    </row>
    <row r="288" s="16" customFormat="1">
      <c r="A288" s="16"/>
      <c r="B288" s="261"/>
      <c r="C288" s="262"/>
      <c r="D288" s="227" t="s">
        <v>172</v>
      </c>
      <c r="E288" s="263" t="s">
        <v>44</v>
      </c>
      <c r="F288" s="264" t="s">
        <v>178</v>
      </c>
      <c r="G288" s="262"/>
      <c r="H288" s="265">
        <v>0.66000000000000003</v>
      </c>
      <c r="I288" s="266"/>
      <c r="J288" s="262"/>
      <c r="K288" s="262"/>
      <c r="L288" s="267"/>
      <c r="M288" s="268"/>
      <c r="N288" s="269"/>
      <c r="O288" s="269"/>
      <c r="P288" s="269"/>
      <c r="Q288" s="269"/>
      <c r="R288" s="269"/>
      <c r="S288" s="269"/>
      <c r="T288" s="270"/>
      <c r="U288" s="16"/>
      <c r="V288" s="16"/>
      <c r="W288" s="16"/>
      <c r="X288" s="16"/>
      <c r="Y288" s="16"/>
      <c r="Z288" s="16"/>
      <c r="AA288" s="16"/>
      <c r="AB288" s="16"/>
      <c r="AC288" s="16"/>
      <c r="AD288" s="16"/>
      <c r="AE288" s="16"/>
      <c r="AT288" s="271" t="s">
        <v>172</v>
      </c>
      <c r="AU288" s="271" t="s">
        <v>92</v>
      </c>
      <c r="AV288" s="16" t="s">
        <v>166</v>
      </c>
      <c r="AW288" s="16" t="s">
        <v>42</v>
      </c>
      <c r="AX288" s="16" t="s">
        <v>90</v>
      </c>
      <c r="AY288" s="271" t="s">
        <v>159</v>
      </c>
    </row>
    <row r="289" s="14" customFormat="1">
      <c r="A289" s="14"/>
      <c r="B289" s="239"/>
      <c r="C289" s="240"/>
      <c r="D289" s="227" t="s">
        <v>172</v>
      </c>
      <c r="E289" s="240"/>
      <c r="F289" s="242" t="s">
        <v>1523</v>
      </c>
      <c r="G289" s="240"/>
      <c r="H289" s="243">
        <v>1.1879999999999999</v>
      </c>
      <c r="I289" s="244"/>
      <c r="J289" s="240"/>
      <c r="K289" s="240"/>
      <c r="L289" s="245"/>
      <c r="M289" s="246"/>
      <c r="N289" s="247"/>
      <c r="O289" s="247"/>
      <c r="P289" s="247"/>
      <c r="Q289" s="247"/>
      <c r="R289" s="247"/>
      <c r="S289" s="247"/>
      <c r="T289" s="248"/>
      <c r="U289" s="14"/>
      <c r="V289" s="14"/>
      <c r="W289" s="14"/>
      <c r="X289" s="14"/>
      <c r="Y289" s="14"/>
      <c r="Z289" s="14"/>
      <c r="AA289" s="14"/>
      <c r="AB289" s="14"/>
      <c r="AC289" s="14"/>
      <c r="AD289" s="14"/>
      <c r="AE289" s="14"/>
      <c r="AT289" s="249" t="s">
        <v>172</v>
      </c>
      <c r="AU289" s="249" t="s">
        <v>92</v>
      </c>
      <c r="AV289" s="14" t="s">
        <v>92</v>
      </c>
      <c r="AW289" s="14" t="s">
        <v>4</v>
      </c>
      <c r="AX289" s="14" t="s">
        <v>90</v>
      </c>
      <c r="AY289" s="249" t="s">
        <v>159</v>
      </c>
    </row>
    <row r="290" s="2" customFormat="1" ht="16.5" customHeight="1">
      <c r="A290" s="42"/>
      <c r="B290" s="43"/>
      <c r="C290" s="209" t="s">
        <v>637</v>
      </c>
      <c r="D290" s="209" t="s">
        <v>161</v>
      </c>
      <c r="E290" s="210" t="s">
        <v>1524</v>
      </c>
      <c r="F290" s="211" t="s">
        <v>1525</v>
      </c>
      <c r="G290" s="212" t="s">
        <v>164</v>
      </c>
      <c r="H290" s="213">
        <v>0.13200000000000001</v>
      </c>
      <c r="I290" s="214"/>
      <c r="J290" s="215">
        <f>ROUND(I290*H290,2)</f>
        <v>0</v>
      </c>
      <c r="K290" s="211" t="s">
        <v>165</v>
      </c>
      <c r="L290" s="48"/>
      <c r="M290" s="216" t="s">
        <v>44</v>
      </c>
      <c r="N290" s="217" t="s">
        <v>53</v>
      </c>
      <c r="O290" s="88"/>
      <c r="P290" s="218">
        <f>O290*H290</f>
        <v>0</v>
      </c>
      <c r="Q290" s="218">
        <v>0</v>
      </c>
      <c r="R290" s="218">
        <f>Q290*H290</f>
        <v>0</v>
      </c>
      <c r="S290" s="218">
        <v>0</v>
      </c>
      <c r="T290" s="219">
        <f>S290*H290</f>
        <v>0</v>
      </c>
      <c r="U290" s="42"/>
      <c r="V290" s="42"/>
      <c r="W290" s="42"/>
      <c r="X290" s="42"/>
      <c r="Y290" s="42"/>
      <c r="Z290" s="42"/>
      <c r="AA290" s="42"/>
      <c r="AB290" s="42"/>
      <c r="AC290" s="42"/>
      <c r="AD290" s="42"/>
      <c r="AE290" s="42"/>
      <c r="AR290" s="220" t="s">
        <v>166</v>
      </c>
      <c r="AT290" s="220" t="s">
        <v>161</v>
      </c>
      <c r="AU290" s="220" t="s">
        <v>92</v>
      </c>
      <c r="AY290" s="20" t="s">
        <v>159</v>
      </c>
      <c r="BE290" s="221">
        <f>IF(N290="základní",J290,0)</f>
        <v>0</v>
      </c>
      <c r="BF290" s="221">
        <f>IF(N290="snížená",J290,0)</f>
        <v>0</v>
      </c>
      <c r="BG290" s="221">
        <f>IF(N290="zákl. přenesená",J290,0)</f>
        <v>0</v>
      </c>
      <c r="BH290" s="221">
        <f>IF(N290="sníž. přenesená",J290,0)</f>
        <v>0</v>
      </c>
      <c r="BI290" s="221">
        <f>IF(N290="nulová",J290,0)</f>
        <v>0</v>
      </c>
      <c r="BJ290" s="20" t="s">
        <v>90</v>
      </c>
      <c r="BK290" s="221">
        <f>ROUND(I290*H290,2)</f>
        <v>0</v>
      </c>
      <c r="BL290" s="20" t="s">
        <v>166</v>
      </c>
      <c r="BM290" s="220" t="s">
        <v>1526</v>
      </c>
    </row>
    <row r="291" s="2" customFormat="1">
      <c r="A291" s="42"/>
      <c r="B291" s="43"/>
      <c r="C291" s="44"/>
      <c r="D291" s="222" t="s">
        <v>168</v>
      </c>
      <c r="E291" s="44"/>
      <c r="F291" s="223" t="s">
        <v>1527</v>
      </c>
      <c r="G291" s="44"/>
      <c r="H291" s="44"/>
      <c r="I291" s="224"/>
      <c r="J291" s="44"/>
      <c r="K291" s="44"/>
      <c r="L291" s="48"/>
      <c r="M291" s="225"/>
      <c r="N291" s="226"/>
      <c r="O291" s="88"/>
      <c r="P291" s="88"/>
      <c r="Q291" s="88"/>
      <c r="R291" s="88"/>
      <c r="S291" s="88"/>
      <c r="T291" s="89"/>
      <c r="U291" s="42"/>
      <c r="V291" s="42"/>
      <c r="W291" s="42"/>
      <c r="X291" s="42"/>
      <c r="Y291" s="42"/>
      <c r="Z291" s="42"/>
      <c r="AA291" s="42"/>
      <c r="AB291" s="42"/>
      <c r="AC291" s="42"/>
      <c r="AD291" s="42"/>
      <c r="AE291" s="42"/>
      <c r="AT291" s="20" t="s">
        <v>168</v>
      </c>
      <c r="AU291" s="20" t="s">
        <v>92</v>
      </c>
    </row>
    <row r="292" s="13" customFormat="1">
      <c r="A292" s="13"/>
      <c r="B292" s="229"/>
      <c r="C292" s="230"/>
      <c r="D292" s="227" t="s">
        <v>172</v>
      </c>
      <c r="E292" s="231" t="s">
        <v>44</v>
      </c>
      <c r="F292" s="232" t="s">
        <v>1528</v>
      </c>
      <c r="G292" s="230"/>
      <c r="H292" s="231" t="s">
        <v>44</v>
      </c>
      <c r="I292" s="233"/>
      <c r="J292" s="230"/>
      <c r="K292" s="230"/>
      <c r="L292" s="234"/>
      <c r="M292" s="235"/>
      <c r="N292" s="236"/>
      <c r="O292" s="236"/>
      <c r="P292" s="236"/>
      <c r="Q292" s="236"/>
      <c r="R292" s="236"/>
      <c r="S292" s="236"/>
      <c r="T292" s="237"/>
      <c r="U292" s="13"/>
      <c r="V292" s="13"/>
      <c r="W292" s="13"/>
      <c r="X292" s="13"/>
      <c r="Y292" s="13"/>
      <c r="Z292" s="13"/>
      <c r="AA292" s="13"/>
      <c r="AB292" s="13"/>
      <c r="AC292" s="13"/>
      <c r="AD292" s="13"/>
      <c r="AE292" s="13"/>
      <c r="AT292" s="238" t="s">
        <v>172</v>
      </c>
      <c r="AU292" s="238" t="s">
        <v>92</v>
      </c>
      <c r="AV292" s="13" t="s">
        <v>90</v>
      </c>
      <c r="AW292" s="13" t="s">
        <v>42</v>
      </c>
      <c r="AX292" s="13" t="s">
        <v>82</v>
      </c>
      <c r="AY292" s="238" t="s">
        <v>159</v>
      </c>
    </row>
    <row r="293" s="14" customFormat="1">
      <c r="A293" s="14"/>
      <c r="B293" s="239"/>
      <c r="C293" s="240"/>
      <c r="D293" s="227" t="s">
        <v>172</v>
      </c>
      <c r="E293" s="241" t="s">
        <v>44</v>
      </c>
      <c r="F293" s="242" t="s">
        <v>1529</v>
      </c>
      <c r="G293" s="240"/>
      <c r="H293" s="243">
        <v>0.13200000000000001</v>
      </c>
      <c r="I293" s="244"/>
      <c r="J293" s="240"/>
      <c r="K293" s="240"/>
      <c r="L293" s="245"/>
      <c r="M293" s="246"/>
      <c r="N293" s="247"/>
      <c r="O293" s="247"/>
      <c r="P293" s="247"/>
      <c r="Q293" s="247"/>
      <c r="R293" s="247"/>
      <c r="S293" s="247"/>
      <c r="T293" s="248"/>
      <c r="U293" s="14"/>
      <c r="V293" s="14"/>
      <c r="W293" s="14"/>
      <c r="X293" s="14"/>
      <c r="Y293" s="14"/>
      <c r="Z293" s="14"/>
      <c r="AA293" s="14"/>
      <c r="AB293" s="14"/>
      <c r="AC293" s="14"/>
      <c r="AD293" s="14"/>
      <c r="AE293" s="14"/>
      <c r="AT293" s="249" t="s">
        <v>172</v>
      </c>
      <c r="AU293" s="249" t="s">
        <v>92</v>
      </c>
      <c r="AV293" s="14" t="s">
        <v>92</v>
      </c>
      <c r="AW293" s="14" t="s">
        <v>42</v>
      </c>
      <c r="AX293" s="14" t="s">
        <v>82</v>
      </c>
      <c r="AY293" s="249" t="s">
        <v>159</v>
      </c>
    </row>
    <row r="294" s="16" customFormat="1">
      <c r="A294" s="16"/>
      <c r="B294" s="261"/>
      <c r="C294" s="262"/>
      <c r="D294" s="227" t="s">
        <v>172</v>
      </c>
      <c r="E294" s="263" t="s">
        <v>44</v>
      </c>
      <c r="F294" s="264" t="s">
        <v>178</v>
      </c>
      <c r="G294" s="262"/>
      <c r="H294" s="265">
        <v>0.13200000000000001</v>
      </c>
      <c r="I294" s="266"/>
      <c r="J294" s="262"/>
      <c r="K294" s="262"/>
      <c r="L294" s="267"/>
      <c r="M294" s="268"/>
      <c r="N294" s="269"/>
      <c r="O294" s="269"/>
      <c r="P294" s="269"/>
      <c r="Q294" s="269"/>
      <c r="R294" s="269"/>
      <c r="S294" s="269"/>
      <c r="T294" s="270"/>
      <c r="U294" s="16"/>
      <c r="V294" s="16"/>
      <c r="W294" s="16"/>
      <c r="X294" s="16"/>
      <c r="Y294" s="16"/>
      <c r="Z294" s="16"/>
      <c r="AA294" s="16"/>
      <c r="AB294" s="16"/>
      <c r="AC294" s="16"/>
      <c r="AD294" s="16"/>
      <c r="AE294" s="16"/>
      <c r="AT294" s="271" t="s">
        <v>172</v>
      </c>
      <c r="AU294" s="271" t="s">
        <v>92</v>
      </c>
      <c r="AV294" s="16" t="s">
        <v>166</v>
      </c>
      <c r="AW294" s="16" t="s">
        <v>42</v>
      </c>
      <c r="AX294" s="16" t="s">
        <v>90</v>
      </c>
      <c r="AY294" s="271" t="s">
        <v>159</v>
      </c>
    </row>
    <row r="295" s="2" customFormat="1" ht="21.75" customHeight="1">
      <c r="A295" s="42"/>
      <c r="B295" s="43"/>
      <c r="C295" s="209" t="s">
        <v>641</v>
      </c>
      <c r="D295" s="209" t="s">
        <v>161</v>
      </c>
      <c r="E295" s="210" t="s">
        <v>1530</v>
      </c>
      <c r="F295" s="211" t="s">
        <v>1531</v>
      </c>
      <c r="G295" s="212" t="s">
        <v>164</v>
      </c>
      <c r="H295" s="213">
        <v>0.13200000000000001</v>
      </c>
      <c r="I295" s="214"/>
      <c r="J295" s="215">
        <f>ROUND(I295*H295,2)</f>
        <v>0</v>
      </c>
      <c r="K295" s="211" t="s">
        <v>165</v>
      </c>
      <c r="L295" s="48"/>
      <c r="M295" s="216" t="s">
        <v>44</v>
      </c>
      <c r="N295" s="217" t="s">
        <v>53</v>
      </c>
      <c r="O295" s="88"/>
      <c r="P295" s="218">
        <f>O295*H295</f>
        <v>0</v>
      </c>
      <c r="Q295" s="218">
        <v>0</v>
      </c>
      <c r="R295" s="218">
        <f>Q295*H295</f>
        <v>0</v>
      </c>
      <c r="S295" s="218">
        <v>0</v>
      </c>
      <c r="T295" s="219">
        <f>S295*H295</f>
        <v>0</v>
      </c>
      <c r="U295" s="42"/>
      <c r="V295" s="42"/>
      <c r="W295" s="42"/>
      <c r="X295" s="42"/>
      <c r="Y295" s="42"/>
      <c r="Z295" s="42"/>
      <c r="AA295" s="42"/>
      <c r="AB295" s="42"/>
      <c r="AC295" s="42"/>
      <c r="AD295" s="42"/>
      <c r="AE295" s="42"/>
      <c r="AR295" s="220" t="s">
        <v>166</v>
      </c>
      <c r="AT295" s="220" t="s">
        <v>161</v>
      </c>
      <c r="AU295" s="220" t="s">
        <v>92</v>
      </c>
      <c r="AY295" s="20" t="s">
        <v>159</v>
      </c>
      <c r="BE295" s="221">
        <f>IF(N295="základní",J295,0)</f>
        <v>0</v>
      </c>
      <c r="BF295" s="221">
        <f>IF(N295="snížená",J295,0)</f>
        <v>0</v>
      </c>
      <c r="BG295" s="221">
        <f>IF(N295="zákl. přenesená",J295,0)</f>
        <v>0</v>
      </c>
      <c r="BH295" s="221">
        <f>IF(N295="sníž. přenesená",J295,0)</f>
        <v>0</v>
      </c>
      <c r="BI295" s="221">
        <f>IF(N295="nulová",J295,0)</f>
        <v>0</v>
      </c>
      <c r="BJ295" s="20" t="s">
        <v>90</v>
      </c>
      <c r="BK295" s="221">
        <f>ROUND(I295*H295,2)</f>
        <v>0</v>
      </c>
      <c r="BL295" s="20" t="s">
        <v>166</v>
      </c>
      <c r="BM295" s="220" t="s">
        <v>1532</v>
      </c>
    </row>
    <row r="296" s="2" customFormat="1">
      <c r="A296" s="42"/>
      <c r="B296" s="43"/>
      <c r="C296" s="44"/>
      <c r="D296" s="222" t="s">
        <v>168</v>
      </c>
      <c r="E296" s="44"/>
      <c r="F296" s="223" t="s">
        <v>1533</v>
      </c>
      <c r="G296" s="44"/>
      <c r="H296" s="44"/>
      <c r="I296" s="224"/>
      <c r="J296" s="44"/>
      <c r="K296" s="44"/>
      <c r="L296" s="48"/>
      <c r="M296" s="225"/>
      <c r="N296" s="226"/>
      <c r="O296" s="88"/>
      <c r="P296" s="88"/>
      <c r="Q296" s="88"/>
      <c r="R296" s="88"/>
      <c r="S296" s="88"/>
      <c r="T296" s="89"/>
      <c r="U296" s="42"/>
      <c r="V296" s="42"/>
      <c r="W296" s="42"/>
      <c r="X296" s="42"/>
      <c r="Y296" s="42"/>
      <c r="Z296" s="42"/>
      <c r="AA296" s="42"/>
      <c r="AB296" s="42"/>
      <c r="AC296" s="42"/>
      <c r="AD296" s="42"/>
      <c r="AE296" s="42"/>
      <c r="AT296" s="20" t="s">
        <v>168</v>
      </c>
      <c r="AU296" s="20" t="s">
        <v>92</v>
      </c>
    </row>
    <row r="297" s="2" customFormat="1" ht="21.75" customHeight="1">
      <c r="A297" s="42"/>
      <c r="B297" s="43"/>
      <c r="C297" s="209" t="s">
        <v>645</v>
      </c>
      <c r="D297" s="209" t="s">
        <v>161</v>
      </c>
      <c r="E297" s="210" t="s">
        <v>1377</v>
      </c>
      <c r="F297" s="211" t="s">
        <v>1378</v>
      </c>
      <c r="G297" s="212" t="s">
        <v>200</v>
      </c>
      <c r="H297" s="213">
        <v>10.549</v>
      </c>
      <c r="I297" s="214"/>
      <c r="J297" s="215">
        <f>ROUND(I297*H297,2)</f>
        <v>0</v>
      </c>
      <c r="K297" s="211" t="s">
        <v>165</v>
      </c>
      <c r="L297" s="48"/>
      <c r="M297" s="216" t="s">
        <v>44</v>
      </c>
      <c r="N297" s="217" t="s">
        <v>53</v>
      </c>
      <c r="O297" s="88"/>
      <c r="P297" s="218">
        <f>O297*H297</f>
        <v>0</v>
      </c>
      <c r="Q297" s="218">
        <v>0</v>
      </c>
      <c r="R297" s="218">
        <f>Q297*H297</f>
        <v>0</v>
      </c>
      <c r="S297" s="218">
        <v>0</v>
      </c>
      <c r="T297" s="219">
        <f>S297*H297</f>
        <v>0</v>
      </c>
      <c r="U297" s="42"/>
      <c r="V297" s="42"/>
      <c r="W297" s="42"/>
      <c r="X297" s="42"/>
      <c r="Y297" s="42"/>
      <c r="Z297" s="42"/>
      <c r="AA297" s="42"/>
      <c r="AB297" s="42"/>
      <c r="AC297" s="42"/>
      <c r="AD297" s="42"/>
      <c r="AE297" s="42"/>
      <c r="AR297" s="220" t="s">
        <v>166</v>
      </c>
      <c r="AT297" s="220" t="s">
        <v>161</v>
      </c>
      <c r="AU297" s="220" t="s">
        <v>92</v>
      </c>
      <c r="AY297" s="20" t="s">
        <v>159</v>
      </c>
      <c r="BE297" s="221">
        <f>IF(N297="základní",J297,0)</f>
        <v>0</v>
      </c>
      <c r="BF297" s="221">
        <f>IF(N297="snížená",J297,0)</f>
        <v>0</v>
      </c>
      <c r="BG297" s="221">
        <f>IF(N297="zákl. přenesená",J297,0)</f>
        <v>0</v>
      </c>
      <c r="BH297" s="221">
        <f>IF(N297="sníž. přenesená",J297,0)</f>
        <v>0</v>
      </c>
      <c r="BI297" s="221">
        <f>IF(N297="nulová",J297,0)</f>
        <v>0</v>
      </c>
      <c r="BJ297" s="20" t="s">
        <v>90</v>
      </c>
      <c r="BK297" s="221">
        <f>ROUND(I297*H297,2)</f>
        <v>0</v>
      </c>
      <c r="BL297" s="20" t="s">
        <v>166</v>
      </c>
      <c r="BM297" s="220" t="s">
        <v>1534</v>
      </c>
    </row>
    <row r="298" s="2" customFormat="1">
      <c r="A298" s="42"/>
      <c r="B298" s="43"/>
      <c r="C298" s="44"/>
      <c r="D298" s="222" t="s">
        <v>168</v>
      </c>
      <c r="E298" s="44"/>
      <c r="F298" s="223" t="s">
        <v>1380</v>
      </c>
      <c r="G298" s="44"/>
      <c r="H298" s="44"/>
      <c r="I298" s="224"/>
      <c r="J298" s="44"/>
      <c r="K298" s="44"/>
      <c r="L298" s="48"/>
      <c r="M298" s="225"/>
      <c r="N298" s="226"/>
      <c r="O298" s="88"/>
      <c r="P298" s="88"/>
      <c r="Q298" s="88"/>
      <c r="R298" s="88"/>
      <c r="S298" s="88"/>
      <c r="T298" s="89"/>
      <c r="U298" s="42"/>
      <c r="V298" s="42"/>
      <c r="W298" s="42"/>
      <c r="X298" s="42"/>
      <c r="Y298" s="42"/>
      <c r="Z298" s="42"/>
      <c r="AA298" s="42"/>
      <c r="AB298" s="42"/>
      <c r="AC298" s="42"/>
      <c r="AD298" s="42"/>
      <c r="AE298" s="42"/>
      <c r="AT298" s="20" t="s">
        <v>168</v>
      </c>
      <c r="AU298" s="20" t="s">
        <v>92</v>
      </c>
    </row>
    <row r="299" s="12" customFormat="1" ht="22.8" customHeight="1">
      <c r="A299" s="12"/>
      <c r="B299" s="193"/>
      <c r="C299" s="194"/>
      <c r="D299" s="195" t="s">
        <v>81</v>
      </c>
      <c r="E299" s="207" t="s">
        <v>1535</v>
      </c>
      <c r="F299" s="207" t="s">
        <v>1536</v>
      </c>
      <c r="G299" s="194"/>
      <c r="H299" s="194"/>
      <c r="I299" s="197"/>
      <c r="J299" s="208">
        <f>BK299</f>
        <v>0</v>
      </c>
      <c r="K299" s="194"/>
      <c r="L299" s="199"/>
      <c r="M299" s="200"/>
      <c r="N299" s="201"/>
      <c r="O299" s="201"/>
      <c r="P299" s="202">
        <f>SUM(P300:P367)</f>
        <v>0</v>
      </c>
      <c r="Q299" s="201"/>
      <c r="R299" s="202">
        <f>SUM(R300:R367)</f>
        <v>3.0099999999999998</v>
      </c>
      <c r="S299" s="201"/>
      <c r="T299" s="203">
        <f>SUM(T300:T367)</f>
        <v>0</v>
      </c>
      <c r="U299" s="12"/>
      <c r="V299" s="12"/>
      <c r="W299" s="12"/>
      <c r="X299" s="12"/>
      <c r="Y299" s="12"/>
      <c r="Z299" s="12"/>
      <c r="AA299" s="12"/>
      <c r="AB299" s="12"/>
      <c r="AC299" s="12"/>
      <c r="AD299" s="12"/>
      <c r="AE299" s="12"/>
      <c r="AR299" s="204" t="s">
        <v>90</v>
      </c>
      <c r="AT299" s="205" t="s">
        <v>81</v>
      </c>
      <c r="AU299" s="205" t="s">
        <v>90</v>
      </c>
      <c r="AY299" s="204" t="s">
        <v>159</v>
      </c>
      <c r="BK299" s="206">
        <f>SUM(BK300:BK367)</f>
        <v>0</v>
      </c>
    </row>
    <row r="300" s="2" customFormat="1" ht="16.5" customHeight="1">
      <c r="A300" s="42"/>
      <c r="B300" s="43"/>
      <c r="C300" s="209" t="s">
        <v>649</v>
      </c>
      <c r="D300" s="209" t="s">
        <v>161</v>
      </c>
      <c r="E300" s="210" t="s">
        <v>1537</v>
      </c>
      <c r="F300" s="211" t="s">
        <v>1538</v>
      </c>
      <c r="G300" s="212" t="s">
        <v>310</v>
      </c>
      <c r="H300" s="213">
        <v>158.40000000000001</v>
      </c>
      <c r="I300" s="214"/>
      <c r="J300" s="215">
        <f>ROUND(I300*H300,2)</f>
        <v>0</v>
      </c>
      <c r="K300" s="211" t="s">
        <v>165</v>
      </c>
      <c r="L300" s="48"/>
      <c r="M300" s="216" t="s">
        <v>44</v>
      </c>
      <c r="N300" s="217" t="s">
        <v>53</v>
      </c>
      <c r="O300" s="88"/>
      <c r="P300" s="218">
        <f>O300*H300</f>
        <v>0</v>
      </c>
      <c r="Q300" s="218">
        <v>0</v>
      </c>
      <c r="R300" s="218">
        <f>Q300*H300</f>
        <v>0</v>
      </c>
      <c r="S300" s="218">
        <v>0</v>
      </c>
      <c r="T300" s="219">
        <f>S300*H300</f>
        <v>0</v>
      </c>
      <c r="U300" s="42"/>
      <c r="V300" s="42"/>
      <c r="W300" s="42"/>
      <c r="X300" s="42"/>
      <c r="Y300" s="42"/>
      <c r="Z300" s="42"/>
      <c r="AA300" s="42"/>
      <c r="AB300" s="42"/>
      <c r="AC300" s="42"/>
      <c r="AD300" s="42"/>
      <c r="AE300" s="42"/>
      <c r="AR300" s="220" t="s">
        <v>166</v>
      </c>
      <c r="AT300" s="220" t="s">
        <v>161</v>
      </c>
      <c r="AU300" s="220" t="s">
        <v>92</v>
      </c>
      <c r="AY300" s="20" t="s">
        <v>159</v>
      </c>
      <c r="BE300" s="221">
        <f>IF(N300="základní",J300,0)</f>
        <v>0</v>
      </c>
      <c r="BF300" s="221">
        <f>IF(N300="snížená",J300,0)</f>
        <v>0</v>
      </c>
      <c r="BG300" s="221">
        <f>IF(N300="zákl. přenesená",J300,0)</f>
        <v>0</v>
      </c>
      <c r="BH300" s="221">
        <f>IF(N300="sníž. přenesená",J300,0)</f>
        <v>0</v>
      </c>
      <c r="BI300" s="221">
        <f>IF(N300="nulová",J300,0)</f>
        <v>0</v>
      </c>
      <c r="BJ300" s="20" t="s">
        <v>90</v>
      </c>
      <c r="BK300" s="221">
        <f>ROUND(I300*H300,2)</f>
        <v>0</v>
      </c>
      <c r="BL300" s="20" t="s">
        <v>166</v>
      </c>
      <c r="BM300" s="220" t="s">
        <v>1539</v>
      </c>
    </row>
    <row r="301" s="2" customFormat="1">
      <c r="A301" s="42"/>
      <c r="B301" s="43"/>
      <c r="C301" s="44"/>
      <c r="D301" s="222" t="s">
        <v>168</v>
      </c>
      <c r="E301" s="44"/>
      <c r="F301" s="223" t="s">
        <v>1540</v>
      </c>
      <c r="G301" s="44"/>
      <c r="H301" s="44"/>
      <c r="I301" s="224"/>
      <c r="J301" s="44"/>
      <c r="K301" s="44"/>
      <c r="L301" s="48"/>
      <c r="M301" s="225"/>
      <c r="N301" s="226"/>
      <c r="O301" s="88"/>
      <c r="P301" s="88"/>
      <c r="Q301" s="88"/>
      <c r="R301" s="88"/>
      <c r="S301" s="88"/>
      <c r="T301" s="89"/>
      <c r="U301" s="42"/>
      <c r="V301" s="42"/>
      <c r="W301" s="42"/>
      <c r="X301" s="42"/>
      <c r="Y301" s="42"/>
      <c r="Z301" s="42"/>
      <c r="AA301" s="42"/>
      <c r="AB301" s="42"/>
      <c r="AC301" s="42"/>
      <c r="AD301" s="42"/>
      <c r="AE301" s="42"/>
      <c r="AT301" s="20" t="s">
        <v>168</v>
      </c>
      <c r="AU301" s="20" t="s">
        <v>92</v>
      </c>
    </row>
    <row r="302" s="13" customFormat="1">
      <c r="A302" s="13"/>
      <c r="B302" s="229"/>
      <c r="C302" s="230"/>
      <c r="D302" s="227" t="s">
        <v>172</v>
      </c>
      <c r="E302" s="231" t="s">
        <v>44</v>
      </c>
      <c r="F302" s="232" t="s">
        <v>1541</v>
      </c>
      <c r="G302" s="230"/>
      <c r="H302" s="231" t="s">
        <v>44</v>
      </c>
      <c r="I302" s="233"/>
      <c r="J302" s="230"/>
      <c r="K302" s="230"/>
      <c r="L302" s="234"/>
      <c r="M302" s="235"/>
      <c r="N302" s="236"/>
      <c r="O302" s="236"/>
      <c r="P302" s="236"/>
      <c r="Q302" s="236"/>
      <c r="R302" s="236"/>
      <c r="S302" s="236"/>
      <c r="T302" s="237"/>
      <c r="U302" s="13"/>
      <c r="V302" s="13"/>
      <c r="W302" s="13"/>
      <c r="X302" s="13"/>
      <c r="Y302" s="13"/>
      <c r="Z302" s="13"/>
      <c r="AA302" s="13"/>
      <c r="AB302" s="13"/>
      <c r="AC302" s="13"/>
      <c r="AD302" s="13"/>
      <c r="AE302" s="13"/>
      <c r="AT302" s="238" t="s">
        <v>172</v>
      </c>
      <c r="AU302" s="238" t="s">
        <v>92</v>
      </c>
      <c r="AV302" s="13" t="s">
        <v>90</v>
      </c>
      <c r="AW302" s="13" t="s">
        <v>42</v>
      </c>
      <c r="AX302" s="13" t="s">
        <v>82</v>
      </c>
      <c r="AY302" s="238" t="s">
        <v>159</v>
      </c>
    </row>
    <row r="303" s="14" customFormat="1">
      <c r="A303" s="14"/>
      <c r="B303" s="239"/>
      <c r="C303" s="240"/>
      <c r="D303" s="227" t="s">
        <v>172</v>
      </c>
      <c r="E303" s="241" t="s">
        <v>44</v>
      </c>
      <c r="F303" s="242" t="s">
        <v>1542</v>
      </c>
      <c r="G303" s="240"/>
      <c r="H303" s="243">
        <v>158.40000000000001</v>
      </c>
      <c r="I303" s="244"/>
      <c r="J303" s="240"/>
      <c r="K303" s="240"/>
      <c r="L303" s="245"/>
      <c r="M303" s="246"/>
      <c r="N303" s="247"/>
      <c r="O303" s="247"/>
      <c r="P303" s="247"/>
      <c r="Q303" s="247"/>
      <c r="R303" s="247"/>
      <c r="S303" s="247"/>
      <c r="T303" s="248"/>
      <c r="U303" s="14"/>
      <c r="V303" s="14"/>
      <c r="W303" s="14"/>
      <c r="X303" s="14"/>
      <c r="Y303" s="14"/>
      <c r="Z303" s="14"/>
      <c r="AA303" s="14"/>
      <c r="AB303" s="14"/>
      <c r="AC303" s="14"/>
      <c r="AD303" s="14"/>
      <c r="AE303" s="14"/>
      <c r="AT303" s="249" t="s">
        <v>172</v>
      </c>
      <c r="AU303" s="249" t="s">
        <v>92</v>
      </c>
      <c r="AV303" s="14" t="s">
        <v>92</v>
      </c>
      <c r="AW303" s="14" t="s">
        <v>42</v>
      </c>
      <c r="AX303" s="14" t="s">
        <v>82</v>
      </c>
      <c r="AY303" s="249" t="s">
        <v>159</v>
      </c>
    </row>
    <row r="304" s="16" customFormat="1">
      <c r="A304" s="16"/>
      <c r="B304" s="261"/>
      <c r="C304" s="262"/>
      <c r="D304" s="227" t="s">
        <v>172</v>
      </c>
      <c r="E304" s="263" t="s">
        <v>44</v>
      </c>
      <c r="F304" s="264" t="s">
        <v>178</v>
      </c>
      <c r="G304" s="262"/>
      <c r="H304" s="265">
        <v>158.40000000000001</v>
      </c>
      <c r="I304" s="266"/>
      <c r="J304" s="262"/>
      <c r="K304" s="262"/>
      <c r="L304" s="267"/>
      <c r="M304" s="268"/>
      <c r="N304" s="269"/>
      <c r="O304" s="269"/>
      <c r="P304" s="269"/>
      <c r="Q304" s="269"/>
      <c r="R304" s="269"/>
      <c r="S304" s="269"/>
      <c r="T304" s="270"/>
      <c r="U304" s="16"/>
      <c r="V304" s="16"/>
      <c r="W304" s="16"/>
      <c r="X304" s="16"/>
      <c r="Y304" s="16"/>
      <c r="Z304" s="16"/>
      <c r="AA304" s="16"/>
      <c r="AB304" s="16"/>
      <c r="AC304" s="16"/>
      <c r="AD304" s="16"/>
      <c r="AE304" s="16"/>
      <c r="AT304" s="271" t="s">
        <v>172</v>
      </c>
      <c r="AU304" s="271" t="s">
        <v>92</v>
      </c>
      <c r="AV304" s="16" t="s">
        <v>166</v>
      </c>
      <c r="AW304" s="16" t="s">
        <v>42</v>
      </c>
      <c r="AX304" s="16" t="s">
        <v>90</v>
      </c>
      <c r="AY304" s="271" t="s">
        <v>159</v>
      </c>
    </row>
    <row r="305" s="2" customFormat="1" ht="16.5" customHeight="1">
      <c r="A305" s="42"/>
      <c r="B305" s="43"/>
      <c r="C305" s="209" t="s">
        <v>658</v>
      </c>
      <c r="D305" s="209" t="s">
        <v>161</v>
      </c>
      <c r="E305" s="210" t="s">
        <v>1543</v>
      </c>
      <c r="F305" s="211" t="s">
        <v>1544</v>
      </c>
      <c r="G305" s="212" t="s">
        <v>310</v>
      </c>
      <c r="H305" s="213">
        <v>158.40000000000001</v>
      </c>
      <c r="I305" s="214"/>
      <c r="J305" s="215">
        <f>ROUND(I305*H305,2)</f>
        <v>0</v>
      </c>
      <c r="K305" s="211" t="s">
        <v>165</v>
      </c>
      <c r="L305" s="48"/>
      <c r="M305" s="216" t="s">
        <v>44</v>
      </c>
      <c r="N305" s="217" t="s">
        <v>53</v>
      </c>
      <c r="O305" s="88"/>
      <c r="P305" s="218">
        <f>O305*H305</f>
        <v>0</v>
      </c>
      <c r="Q305" s="218">
        <v>0</v>
      </c>
      <c r="R305" s="218">
        <f>Q305*H305</f>
        <v>0</v>
      </c>
      <c r="S305" s="218">
        <v>0</v>
      </c>
      <c r="T305" s="219">
        <f>S305*H305</f>
        <v>0</v>
      </c>
      <c r="U305" s="42"/>
      <c r="V305" s="42"/>
      <c r="W305" s="42"/>
      <c r="X305" s="42"/>
      <c r="Y305" s="42"/>
      <c r="Z305" s="42"/>
      <c r="AA305" s="42"/>
      <c r="AB305" s="42"/>
      <c r="AC305" s="42"/>
      <c r="AD305" s="42"/>
      <c r="AE305" s="42"/>
      <c r="AR305" s="220" t="s">
        <v>166</v>
      </c>
      <c r="AT305" s="220" t="s">
        <v>161</v>
      </c>
      <c r="AU305" s="220" t="s">
        <v>92</v>
      </c>
      <c r="AY305" s="20" t="s">
        <v>159</v>
      </c>
      <c r="BE305" s="221">
        <f>IF(N305="základní",J305,0)</f>
        <v>0</v>
      </c>
      <c r="BF305" s="221">
        <f>IF(N305="snížená",J305,0)</f>
        <v>0</v>
      </c>
      <c r="BG305" s="221">
        <f>IF(N305="zákl. přenesená",J305,0)</f>
        <v>0</v>
      </c>
      <c r="BH305" s="221">
        <f>IF(N305="sníž. přenesená",J305,0)</f>
        <v>0</v>
      </c>
      <c r="BI305" s="221">
        <f>IF(N305="nulová",J305,0)</f>
        <v>0</v>
      </c>
      <c r="BJ305" s="20" t="s">
        <v>90</v>
      </c>
      <c r="BK305" s="221">
        <f>ROUND(I305*H305,2)</f>
        <v>0</v>
      </c>
      <c r="BL305" s="20" t="s">
        <v>166</v>
      </c>
      <c r="BM305" s="220" t="s">
        <v>1545</v>
      </c>
    </row>
    <row r="306" s="2" customFormat="1">
      <c r="A306" s="42"/>
      <c r="B306" s="43"/>
      <c r="C306" s="44"/>
      <c r="D306" s="222" t="s">
        <v>168</v>
      </c>
      <c r="E306" s="44"/>
      <c r="F306" s="223" t="s">
        <v>1546</v>
      </c>
      <c r="G306" s="44"/>
      <c r="H306" s="44"/>
      <c r="I306" s="224"/>
      <c r="J306" s="44"/>
      <c r="K306" s="44"/>
      <c r="L306" s="48"/>
      <c r="M306" s="225"/>
      <c r="N306" s="226"/>
      <c r="O306" s="88"/>
      <c r="P306" s="88"/>
      <c r="Q306" s="88"/>
      <c r="R306" s="88"/>
      <c r="S306" s="88"/>
      <c r="T306" s="89"/>
      <c r="U306" s="42"/>
      <c r="V306" s="42"/>
      <c r="W306" s="42"/>
      <c r="X306" s="42"/>
      <c r="Y306" s="42"/>
      <c r="Z306" s="42"/>
      <c r="AA306" s="42"/>
      <c r="AB306" s="42"/>
      <c r="AC306" s="42"/>
      <c r="AD306" s="42"/>
      <c r="AE306" s="42"/>
      <c r="AT306" s="20" t="s">
        <v>168</v>
      </c>
      <c r="AU306" s="20" t="s">
        <v>92</v>
      </c>
    </row>
    <row r="307" s="2" customFormat="1" ht="16.5" customHeight="1">
      <c r="A307" s="42"/>
      <c r="B307" s="43"/>
      <c r="C307" s="209" t="s">
        <v>665</v>
      </c>
      <c r="D307" s="209" t="s">
        <v>161</v>
      </c>
      <c r="E307" s="210" t="s">
        <v>1547</v>
      </c>
      <c r="F307" s="211" t="s">
        <v>1548</v>
      </c>
      <c r="G307" s="212" t="s">
        <v>310</v>
      </c>
      <c r="H307" s="213">
        <v>132</v>
      </c>
      <c r="I307" s="214"/>
      <c r="J307" s="215">
        <f>ROUND(I307*H307,2)</f>
        <v>0</v>
      </c>
      <c r="K307" s="211" t="s">
        <v>165</v>
      </c>
      <c r="L307" s="48"/>
      <c r="M307" s="216" t="s">
        <v>44</v>
      </c>
      <c r="N307" s="217" t="s">
        <v>53</v>
      </c>
      <c r="O307" s="88"/>
      <c r="P307" s="218">
        <f>O307*H307</f>
        <v>0</v>
      </c>
      <c r="Q307" s="218">
        <v>0</v>
      </c>
      <c r="R307" s="218">
        <f>Q307*H307</f>
        <v>0</v>
      </c>
      <c r="S307" s="218">
        <v>0</v>
      </c>
      <c r="T307" s="219">
        <f>S307*H307</f>
        <v>0</v>
      </c>
      <c r="U307" s="42"/>
      <c r="V307" s="42"/>
      <c r="W307" s="42"/>
      <c r="X307" s="42"/>
      <c r="Y307" s="42"/>
      <c r="Z307" s="42"/>
      <c r="AA307" s="42"/>
      <c r="AB307" s="42"/>
      <c r="AC307" s="42"/>
      <c r="AD307" s="42"/>
      <c r="AE307" s="42"/>
      <c r="AR307" s="220" t="s">
        <v>166</v>
      </c>
      <c r="AT307" s="220" t="s">
        <v>161</v>
      </c>
      <c r="AU307" s="220" t="s">
        <v>92</v>
      </c>
      <c r="AY307" s="20" t="s">
        <v>159</v>
      </c>
      <c r="BE307" s="221">
        <f>IF(N307="základní",J307,0)</f>
        <v>0</v>
      </c>
      <c r="BF307" s="221">
        <f>IF(N307="snížená",J307,0)</f>
        <v>0</v>
      </c>
      <c r="BG307" s="221">
        <f>IF(N307="zákl. přenesená",J307,0)</f>
        <v>0</v>
      </c>
      <c r="BH307" s="221">
        <f>IF(N307="sníž. přenesená",J307,0)</f>
        <v>0</v>
      </c>
      <c r="BI307" s="221">
        <f>IF(N307="nulová",J307,0)</f>
        <v>0</v>
      </c>
      <c r="BJ307" s="20" t="s">
        <v>90</v>
      </c>
      <c r="BK307" s="221">
        <f>ROUND(I307*H307,2)</f>
        <v>0</v>
      </c>
      <c r="BL307" s="20" t="s">
        <v>166</v>
      </c>
      <c r="BM307" s="220" t="s">
        <v>1549</v>
      </c>
    </row>
    <row r="308" s="2" customFormat="1">
      <c r="A308" s="42"/>
      <c r="B308" s="43"/>
      <c r="C308" s="44"/>
      <c r="D308" s="222" t="s">
        <v>168</v>
      </c>
      <c r="E308" s="44"/>
      <c r="F308" s="223" t="s">
        <v>1550</v>
      </c>
      <c r="G308" s="44"/>
      <c r="H308" s="44"/>
      <c r="I308" s="224"/>
      <c r="J308" s="44"/>
      <c r="K308" s="44"/>
      <c r="L308" s="48"/>
      <c r="M308" s="225"/>
      <c r="N308" s="226"/>
      <c r="O308" s="88"/>
      <c r="P308" s="88"/>
      <c r="Q308" s="88"/>
      <c r="R308" s="88"/>
      <c r="S308" s="88"/>
      <c r="T308" s="89"/>
      <c r="U308" s="42"/>
      <c r="V308" s="42"/>
      <c r="W308" s="42"/>
      <c r="X308" s="42"/>
      <c r="Y308" s="42"/>
      <c r="Z308" s="42"/>
      <c r="AA308" s="42"/>
      <c r="AB308" s="42"/>
      <c r="AC308" s="42"/>
      <c r="AD308" s="42"/>
      <c r="AE308" s="42"/>
      <c r="AT308" s="20" t="s">
        <v>168</v>
      </c>
      <c r="AU308" s="20" t="s">
        <v>92</v>
      </c>
    </row>
    <row r="309" s="13" customFormat="1">
      <c r="A309" s="13"/>
      <c r="B309" s="229"/>
      <c r="C309" s="230"/>
      <c r="D309" s="227" t="s">
        <v>172</v>
      </c>
      <c r="E309" s="231" t="s">
        <v>44</v>
      </c>
      <c r="F309" s="232" t="s">
        <v>1551</v>
      </c>
      <c r="G309" s="230"/>
      <c r="H309" s="231" t="s">
        <v>44</v>
      </c>
      <c r="I309" s="233"/>
      <c r="J309" s="230"/>
      <c r="K309" s="230"/>
      <c r="L309" s="234"/>
      <c r="M309" s="235"/>
      <c r="N309" s="236"/>
      <c r="O309" s="236"/>
      <c r="P309" s="236"/>
      <c r="Q309" s="236"/>
      <c r="R309" s="236"/>
      <c r="S309" s="236"/>
      <c r="T309" s="237"/>
      <c r="U309" s="13"/>
      <c r="V309" s="13"/>
      <c r="W309" s="13"/>
      <c r="X309" s="13"/>
      <c r="Y309" s="13"/>
      <c r="Z309" s="13"/>
      <c r="AA309" s="13"/>
      <c r="AB309" s="13"/>
      <c r="AC309" s="13"/>
      <c r="AD309" s="13"/>
      <c r="AE309" s="13"/>
      <c r="AT309" s="238" t="s">
        <v>172</v>
      </c>
      <c r="AU309" s="238" t="s">
        <v>92</v>
      </c>
      <c r="AV309" s="13" t="s">
        <v>90</v>
      </c>
      <c r="AW309" s="13" t="s">
        <v>42</v>
      </c>
      <c r="AX309" s="13" t="s">
        <v>82</v>
      </c>
      <c r="AY309" s="238" t="s">
        <v>159</v>
      </c>
    </row>
    <row r="310" s="14" customFormat="1">
      <c r="A310" s="14"/>
      <c r="B310" s="239"/>
      <c r="C310" s="240"/>
      <c r="D310" s="227" t="s">
        <v>172</v>
      </c>
      <c r="E310" s="241" t="s">
        <v>44</v>
      </c>
      <c r="F310" s="242" t="s">
        <v>1552</v>
      </c>
      <c r="G310" s="240"/>
      <c r="H310" s="243">
        <v>132</v>
      </c>
      <c r="I310" s="244"/>
      <c r="J310" s="240"/>
      <c r="K310" s="240"/>
      <c r="L310" s="245"/>
      <c r="M310" s="246"/>
      <c r="N310" s="247"/>
      <c r="O310" s="247"/>
      <c r="P310" s="247"/>
      <c r="Q310" s="247"/>
      <c r="R310" s="247"/>
      <c r="S310" s="247"/>
      <c r="T310" s="248"/>
      <c r="U310" s="14"/>
      <c r="V310" s="14"/>
      <c r="W310" s="14"/>
      <c r="X310" s="14"/>
      <c r="Y310" s="14"/>
      <c r="Z310" s="14"/>
      <c r="AA310" s="14"/>
      <c r="AB310" s="14"/>
      <c r="AC310" s="14"/>
      <c r="AD310" s="14"/>
      <c r="AE310" s="14"/>
      <c r="AT310" s="249" t="s">
        <v>172</v>
      </c>
      <c r="AU310" s="249" t="s">
        <v>92</v>
      </c>
      <c r="AV310" s="14" t="s">
        <v>92</v>
      </c>
      <c r="AW310" s="14" t="s">
        <v>42</v>
      </c>
      <c r="AX310" s="14" t="s">
        <v>82</v>
      </c>
      <c r="AY310" s="249" t="s">
        <v>159</v>
      </c>
    </row>
    <row r="311" s="16" customFormat="1">
      <c r="A311" s="16"/>
      <c r="B311" s="261"/>
      <c r="C311" s="262"/>
      <c r="D311" s="227" t="s">
        <v>172</v>
      </c>
      <c r="E311" s="263" t="s">
        <v>44</v>
      </c>
      <c r="F311" s="264" t="s">
        <v>178</v>
      </c>
      <c r="G311" s="262"/>
      <c r="H311" s="265">
        <v>132</v>
      </c>
      <c r="I311" s="266"/>
      <c r="J311" s="262"/>
      <c r="K311" s="262"/>
      <c r="L311" s="267"/>
      <c r="M311" s="268"/>
      <c r="N311" s="269"/>
      <c r="O311" s="269"/>
      <c r="P311" s="269"/>
      <c r="Q311" s="269"/>
      <c r="R311" s="269"/>
      <c r="S311" s="269"/>
      <c r="T311" s="270"/>
      <c r="U311" s="16"/>
      <c r="V311" s="16"/>
      <c r="W311" s="16"/>
      <c r="X311" s="16"/>
      <c r="Y311" s="16"/>
      <c r="Z311" s="16"/>
      <c r="AA311" s="16"/>
      <c r="AB311" s="16"/>
      <c r="AC311" s="16"/>
      <c r="AD311" s="16"/>
      <c r="AE311" s="16"/>
      <c r="AT311" s="271" t="s">
        <v>172</v>
      </c>
      <c r="AU311" s="271" t="s">
        <v>92</v>
      </c>
      <c r="AV311" s="16" t="s">
        <v>166</v>
      </c>
      <c r="AW311" s="16" t="s">
        <v>42</v>
      </c>
      <c r="AX311" s="16" t="s">
        <v>90</v>
      </c>
      <c r="AY311" s="271" t="s">
        <v>159</v>
      </c>
    </row>
    <row r="312" s="2" customFormat="1" ht="16.5" customHeight="1">
      <c r="A312" s="42"/>
      <c r="B312" s="43"/>
      <c r="C312" s="209" t="s">
        <v>670</v>
      </c>
      <c r="D312" s="209" t="s">
        <v>161</v>
      </c>
      <c r="E312" s="210" t="s">
        <v>1553</v>
      </c>
      <c r="F312" s="211" t="s">
        <v>1554</v>
      </c>
      <c r="G312" s="212" t="s">
        <v>310</v>
      </c>
      <c r="H312" s="213">
        <v>66</v>
      </c>
      <c r="I312" s="214"/>
      <c r="J312" s="215">
        <f>ROUND(I312*H312,2)</f>
        <v>0</v>
      </c>
      <c r="K312" s="211" t="s">
        <v>165</v>
      </c>
      <c r="L312" s="48"/>
      <c r="M312" s="216" t="s">
        <v>44</v>
      </c>
      <c r="N312" s="217" t="s">
        <v>53</v>
      </c>
      <c r="O312" s="88"/>
      <c r="P312" s="218">
        <f>O312*H312</f>
        <v>0</v>
      </c>
      <c r="Q312" s="218">
        <v>0</v>
      </c>
      <c r="R312" s="218">
        <f>Q312*H312</f>
        <v>0</v>
      </c>
      <c r="S312" s="218">
        <v>0</v>
      </c>
      <c r="T312" s="219">
        <f>S312*H312</f>
        <v>0</v>
      </c>
      <c r="U312" s="42"/>
      <c r="V312" s="42"/>
      <c r="W312" s="42"/>
      <c r="X312" s="42"/>
      <c r="Y312" s="42"/>
      <c r="Z312" s="42"/>
      <c r="AA312" s="42"/>
      <c r="AB312" s="42"/>
      <c r="AC312" s="42"/>
      <c r="AD312" s="42"/>
      <c r="AE312" s="42"/>
      <c r="AR312" s="220" t="s">
        <v>166</v>
      </c>
      <c r="AT312" s="220" t="s">
        <v>161</v>
      </c>
      <c r="AU312" s="220" t="s">
        <v>92</v>
      </c>
      <c r="AY312" s="20" t="s">
        <v>159</v>
      </c>
      <c r="BE312" s="221">
        <f>IF(N312="základní",J312,0)</f>
        <v>0</v>
      </c>
      <c r="BF312" s="221">
        <f>IF(N312="snížená",J312,0)</f>
        <v>0</v>
      </c>
      <c r="BG312" s="221">
        <f>IF(N312="zákl. přenesená",J312,0)</f>
        <v>0</v>
      </c>
      <c r="BH312" s="221">
        <f>IF(N312="sníž. přenesená",J312,0)</f>
        <v>0</v>
      </c>
      <c r="BI312" s="221">
        <f>IF(N312="nulová",J312,0)</f>
        <v>0</v>
      </c>
      <c r="BJ312" s="20" t="s">
        <v>90</v>
      </c>
      <c r="BK312" s="221">
        <f>ROUND(I312*H312,2)</f>
        <v>0</v>
      </c>
      <c r="BL312" s="20" t="s">
        <v>166</v>
      </c>
      <c r="BM312" s="220" t="s">
        <v>1555</v>
      </c>
    </row>
    <row r="313" s="2" customFormat="1">
      <c r="A313" s="42"/>
      <c r="B313" s="43"/>
      <c r="C313" s="44"/>
      <c r="D313" s="222" t="s">
        <v>168</v>
      </c>
      <c r="E313" s="44"/>
      <c r="F313" s="223" t="s">
        <v>1556</v>
      </c>
      <c r="G313" s="44"/>
      <c r="H313" s="44"/>
      <c r="I313" s="224"/>
      <c r="J313" s="44"/>
      <c r="K313" s="44"/>
      <c r="L313" s="48"/>
      <c r="M313" s="225"/>
      <c r="N313" s="226"/>
      <c r="O313" s="88"/>
      <c r="P313" s="88"/>
      <c r="Q313" s="88"/>
      <c r="R313" s="88"/>
      <c r="S313" s="88"/>
      <c r="T313" s="89"/>
      <c r="U313" s="42"/>
      <c r="V313" s="42"/>
      <c r="W313" s="42"/>
      <c r="X313" s="42"/>
      <c r="Y313" s="42"/>
      <c r="Z313" s="42"/>
      <c r="AA313" s="42"/>
      <c r="AB313" s="42"/>
      <c r="AC313" s="42"/>
      <c r="AD313" s="42"/>
      <c r="AE313" s="42"/>
      <c r="AT313" s="20" t="s">
        <v>168</v>
      </c>
      <c r="AU313" s="20" t="s">
        <v>92</v>
      </c>
    </row>
    <row r="314" s="13" customFormat="1">
      <c r="A314" s="13"/>
      <c r="B314" s="229"/>
      <c r="C314" s="230"/>
      <c r="D314" s="227" t="s">
        <v>172</v>
      </c>
      <c r="E314" s="231" t="s">
        <v>44</v>
      </c>
      <c r="F314" s="232" t="s">
        <v>1557</v>
      </c>
      <c r="G314" s="230"/>
      <c r="H314" s="231" t="s">
        <v>44</v>
      </c>
      <c r="I314" s="233"/>
      <c r="J314" s="230"/>
      <c r="K314" s="230"/>
      <c r="L314" s="234"/>
      <c r="M314" s="235"/>
      <c r="N314" s="236"/>
      <c r="O314" s="236"/>
      <c r="P314" s="236"/>
      <c r="Q314" s="236"/>
      <c r="R314" s="236"/>
      <c r="S314" s="236"/>
      <c r="T314" s="237"/>
      <c r="U314" s="13"/>
      <c r="V314" s="13"/>
      <c r="W314" s="13"/>
      <c r="X314" s="13"/>
      <c r="Y314" s="13"/>
      <c r="Z314" s="13"/>
      <c r="AA314" s="13"/>
      <c r="AB314" s="13"/>
      <c r="AC314" s="13"/>
      <c r="AD314" s="13"/>
      <c r="AE314" s="13"/>
      <c r="AT314" s="238" t="s">
        <v>172</v>
      </c>
      <c r="AU314" s="238" t="s">
        <v>92</v>
      </c>
      <c r="AV314" s="13" t="s">
        <v>90</v>
      </c>
      <c r="AW314" s="13" t="s">
        <v>42</v>
      </c>
      <c r="AX314" s="13" t="s">
        <v>82</v>
      </c>
      <c r="AY314" s="238" t="s">
        <v>159</v>
      </c>
    </row>
    <row r="315" s="14" customFormat="1">
      <c r="A315" s="14"/>
      <c r="B315" s="239"/>
      <c r="C315" s="240"/>
      <c r="D315" s="227" t="s">
        <v>172</v>
      </c>
      <c r="E315" s="241" t="s">
        <v>44</v>
      </c>
      <c r="F315" s="242" t="s">
        <v>1558</v>
      </c>
      <c r="G315" s="240"/>
      <c r="H315" s="243">
        <v>66</v>
      </c>
      <c r="I315" s="244"/>
      <c r="J315" s="240"/>
      <c r="K315" s="240"/>
      <c r="L315" s="245"/>
      <c r="M315" s="246"/>
      <c r="N315" s="247"/>
      <c r="O315" s="247"/>
      <c r="P315" s="247"/>
      <c r="Q315" s="247"/>
      <c r="R315" s="247"/>
      <c r="S315" s="247"/>
      <c r="T315" s="248"/>
      <c r="U315" s="14"/>
      <c r="V315" s="14"/>
      <c r="W315" s="14"/>
      <c r="X315" s="14"/>
      <c r="Y315" s="14"/>
      <c r="Z315" s="14"/>
      <c r="AA315" s="14"/>
      <c r="AB315" s="14"/>
      <c r="AC315" s="14"/>
      <c r="AD315" s="14"/>
      <c r="AE315" s="14"/>
      <c r="AT315" s="249" t="s">
        <v>172</v>
      </c>
      <c r="AU315" s="249" t="s">
        <v>92</v>
      </c>
      <c r="AV315" s="14" t="s">
        <v>92</v>
      </c>
      <c r="AW315" s="14" t="s">
        <v>42</v>
      </c>
      <c r="AX315" s="14" t="s">
        <v>82</v>
      </c>
      <c r="AY315" s="249" t="s">
        <v>159</v>
      </c>
    </row>
    <row r="316" s="16" customFormat="1">
      <c r="A316" s="16"/>
      <c r="B316" s="261"/>
      <c r="C316" s="262"/>
      <c r="D316" s="227" t="s">
        <v>172</v>
      </c>
      <c r="E316" s="263" t="s">
        <v>44</v>
      </c>
      <c r="F316" s="264" t="s">
        <v>178</v>
      </c>
      <c r="G316" s="262"/>
      <c r="H316" s="265">
        <v>66</v>
      </c>
      <c r="I316" s="266"/>
      <c r="J316" s="262"/>
      <c r="K316" s="262"/>
      <c r="L316" s="267"/>
      <c r="M316" s="268"/>
      <c r="N316" s="269"/>
      <c r="O316" s="269"/>
      <c r="P316" s="269"/>
      <c r="Q316" s="269"/>
      <c r="R316" s="269"/>
      <c r="S316" s="269"/>
      <c r="T316" s="270"/>
      <c r="U316" s="16"/>
      <c r="V316" s="16"/>
      <c r="W316" s="16"/>
      <c r="X316" s="16"/>
      <c r="Y316" s="16"/>
      <c r="Z316" s="16"/>
      <c r="AA316" s="16"/>
      <c r="AB316" s="16"/>
      <c r="AC316" s="16"/>
      <c r="AD316" s="16"/>
      <c r="AE316" s="16"/>
      <c r="AT316" s="271" t="s">
        <v>172</v>
      </c>
      <c r="AU316" s="271" t="s">
        <v>92</v>
      </c>
      <c r="AV316" s="16" t="s">
        <v>166</v>
      </c>
      <c r="AW316" s="16" t="s">
        <v>42</v>
      </c>
      <c r="AX316" s="16" t="s">
        <v>90</v>
      </c>
      <c r="AY316" s="271" t="s">
        <v>159</v>
      </c>
    </row>
    <row r="317" s="2" customFormat="1" ht="24.15" customHeight="1">
      <c r="A317" s="42"/>
      <c r="B317" s="43"/>
      <c r="C317" s="209" t="s">
        <v>674</v>
      </c>
      <c r="D317" s="209" t="s">
        <v>161</v>
      </c>
      <c r="E317" s="210" t="s">
        <v>1510</v>
      </c>
      <c r="F317" s="211" t="s">
        <v>1511</v>
      </c>
      <c r="G317" s="212" t="s">
        <v>310</v>
      </c>
      <c r="H317" s="213">
        <v>13.199999999999999</v>
      </c>
      <c r="I317" s="214"/>
      <c r="J317" s="215">
        <f>ROUND(I317*H317,2)</f>
        <v>0</v>
      </c>
      <c r="K317" s="211" t="s">
        <v>165</v>
      </c>
      <c r="L317" s="48"/>
      <c r="M317" s="216" t="s">
        <v>44</v>
      </c>
      <c r="N317" s="217" t="s">
        <v>53</v>
      </c>
      <c r="O317" s="88"/>
      <c r="P317" s="218">
        <f>O317*H317</f>
        <v>0</v>
      </c>
      <c r="Q317" s="218">
        <v>0</v>
      </c>
      <c r="R317" s="218">
        <f>Q317*H317</f>
        <v>0</v>
      </c>
      <c r="S317" s="218">
        <v>0</v>
      </c>
      <c r="T317" s="219">
        <f>S317*H317</f>
        <v>0</v>
      </c>
      <c r="U317" s="42"/>
      <c r="V317" s="42"/>
      <c r="W317" s="42"/>
      <c r="X317" s="42"/>
      <c r="Y317" s="42"/>
      <c r="Z317" s="42"/>
      <c r="AA317" s="42"/>
      <c r="AB317" s="42"/>
      <c r="AC317" s="42"/>
      <c r="AD317" s="42"/>
      <c r="AE317" s="42"/>
      <c r="AR317" s="220" t="s">
        <v>166</v>
      </c>
      <c r="AT317" s="220" t="s">
        <v>161</v>
      </c>
      <c r="AU317" s="220" t="s">
        <v>92</v>
      </c>
      <c r="AY317" s="20" t="s">
        <v>159</v>
      </c>
      <c r="BE317" s="221">
        <f>IF(N317="základní",J317,0)</f>
        <v>0</v>
      </c>
      <c r="BF317" s="221">
        <f>IF(N317="snížená",J317,0)</f>
        <v>0</v>
      </c>
      <c r="BG317" s="221">
        <f>IF(N317="zákl. přenesená",J317,0)</f>
        <v>0</v>
      </c>
      <c r="BH317" s="221">
        <f>IF(N317="sníž. přenesená",J317,0)</f>
        <v>0</v>
      </c>
      <c r="BI317" s="221">
        <f>IF(N317="nulová",J317,0)</f>
        <v>0</v>
      </c>
      <c r="BJ317" s="20" t="s">
        <v>90</v>
      </c>
      <c r="BK317" s="221">
        <f>ROUND(I317*H317,2)</f>
        <v>0</v>
      </c>
      <c r="BL317" s="20" t="s">
        <v>166</v>
      </c>
      <c r="BM317" s="220" t="s">
        <v>1559</v>
      </c>
    </row>
    <row r="318" s="2" customFormat="1">
      <c r="A318" s="42"/>
      <c r="B318" s="43"/>
      <c r="C318" s="44"/>
      <c r="D318" s="222" t="s">
        <v>168</v>
      </c>
      <c r="E318" s="44"/>
      <c r="F318" s="223" t="s">
        <v>1513</v>
      </c>
      <c r="G318" s="44"/>
      <c r="H318" s="44"/>
      <c r="I318" s="224"/>
      <c r="J318" s="44"/>
      <c r="K318" s="44"/>
      <c r="L318" s="48"/>
      <c r="M318" s="225"/>
      <c r="N318" s="226"/>
      <c r="O318" s="88"/>
      <c r="P318" s="88"/>
      <c r="Q318" s="88"/>
      <c r="R318" s="88"/>
      <c r="S318" s="88"/>
      <c r="T318" s="89"/>
      <c r="U318" s="42"/>
      <c r="V318" s="42"/>
      <c r="W318" s="42"/>
      <c r="X318" s="42"/>
      <c r="Y318" s="42"/>
      <c r="Z318" s="42"/>
      <c r="AA318" s="42"/>
      <c r="AB318" s="42"/>
      <c r="AC318" s="42"/>
      <c r="AD318" s="42"/>
      <c r="AE318" s="42"/>
      <c r="AT318" s="20" t="s">
        <v>168</v>
      </c>
      <c r="AU318" s="20" t="s">
        <v>92</v>
      </c>
    </row>
    <row r="319" s="13" customFormat="1">
      <c r="A319" s="13"/>
      <c r="B319" s="229"/>
      <c r="C319" s="230"/>
      <c r="D319" s="227" t="s">
        <v>172</v>
      </c>
      <c r="E319" s="231" t="s">
        <v>44</v>
      </c>
      <c r="F319" s="232" t="s">
        <v>1560</v>
      </c>
      <c r="G319" s="230"/>
      <c r="H319" s="231" t="s">
        <v>44</v>
      </c>
      <c r="I319" s="233"/>
      <c r="J319" s="230"/>
      <c r="K319" s="230"/>
      <c r="L319" s="234"/>
      <c r="M319" s="235"/>
      <c r="N319" s="236"/>
      <c r="O319" s="236"/>
      <c r="P319" s="236"/>
      <c r="Q319" s="236"/>
      <c r="R319" s="236"/>
      <c r="S319" s="236"/>
      <c r="T319" s="237"/>
      <c r="U319" s="13"/>
      <c r="V319" s="13"/>
      <c r="W319" s="13"/>
      <c r="X319" s="13"/>
      <c r="Y319" s="13"/>
      <c r="Z319" s="13"/>
      <c r="AA319" s="13"/>
      <c r="AB319" s="13"/>
      <c r="AC319" s="13"/>
      <c r="AD319" s="13"/>
      <c r="AE319" s="13"/>
      <c r="AT319" s="238" t="s">
        <v>172</v>
      </c>
      <c r="AU319" s="238" t="s">
        <v>92</v>
      </c>
      <c r="AV319" s="13" t="s">
        <v>90</v>
      </c>
      <c r="AW319" s="13" t="s">
        <v>42</v>
      </c>
      <c r="AX319" s="13" t="s">
        <v>82</v>
      </c>
      <c r="AY319" s="238" t="s">
        <v>159</v>
      </c>
    </row>
    <row r="320" s="14" customFormat="1">
      <c r="A320" s="14"/>
      <c r="B320" s="239"/>
      <c r="C320" s="240"/>
      <c r="D320" s="227" t="s">
        <v>172</v>
      </c>
      <c r="E320" s="241" t="s">
        <v>44</v>
      </c>
      <c r="F320" s="242" t="s">
        <v>1276</v>
      </c>
      <c r="G320" s="240"/>
      <c r="H320" s="243">
        <v>13.199999999999999</v>
      </c>
      <c r="I320" s="244"/>
      <c r="J320" s="240"/>
      <c r="K320" s="240"/>
      <c r="L320" s="245"/>
      <c r="M320" s="246"/>
      <c r="N320" s="247"/>
      <c r="O320" s="247"/>
      <c r="P320" s="247"/>
      <c r="Q320" s="247"/>
      <c r="R320" s="247"/>
      <c r="S320" s="247"/>
      <c r="T320" s="248"/>
      <c r="U320" s="14"/>
      <c r="V320" s="14"/>
      <c r="W320" s="14"/>
      <c r="X320" s="14"/>
      <c r="Y320" s="14"/>
      <c r="Z320" s="14"/>
      <c r="AA320" s="14"/>
      <c r="AB320" s="14"/>
      <c r="AC320" s="14"/>
      <c r="AD320" s="14"/>
      <c r="AE320" s="14"/>
      <c r="AT320" s="249" t="s">
        <v>172</v>
      </c>
      <c r="AU320" s="249" t="s">
        <v>92</v>
      </c>
      <c r="AV320" s="14" t="s">
        <v>92</v>
      </c>
      <c r="AW320" s="14" t="s">
        <v>42</v>
      </c>
      <c r="AX320" s="14" t="s">
        <v>82</v>
      </c>
      <c r="AY320" s="249" t="s">
        <v>159</v>
      </c>
    </row>
    <row r="321" s="16" customFormat="1">
      <c r="A321" s="16"/>
      <c r="B321" s="261"/>
      <c r="C321" s="262"/>
      <c r="D321" s="227" t="s">
        <v>172</v>
      </c>
      <c r="E321" s="263" t="s">
        <v>44</v>
      </c>
      <c r="F321" s="264" t="s">
        <v>178</v>
      </c>
      <c r="G321" s="262"/>
      <c r="H321" s="265">
        <v>13.199999999999999</v>
      </c>
      <c r="I321" s="266"/>
      <c r="J321" s="262"/>
      <c r="K321" s="262"/>
      <c r="L321" s="267"/>
      <c r="M321" s="268"/>
      <c r="N321" s="269"/>
      <c r="O321" s="269"/>
      <c r="P321" s="269"/>
      <c r="Q321" s="269"/>
      <c r="R321" s="269"/>
      <c r="S321" s="269"/>
      <c r="T321" s="270"/>
      <c r="U321" s="16"/>
      <c r="V321" s="16"/>
      <c r="W321" s="16"/>
      <c r="X321" s="16"/>
      <c r="Y321" s="16"/>
      <c r="Z321" s="16"/>
      <c r="AA321" s="16"/>
      <c r="AB321" s="16"/>
      <c r="AC321" s="16"/>
      <c r="AD321" s="16"/>
      <c r="AE321" s="16"/>
      <c r="AT321" s="271" t="s">
        <v>172</v>
      </c>
      <c r="AU321" s="271" t="s">
        <v>92</v>
      </c>
      <c r="AV321" s="16" t="s">
        <v>166</v>
      </c>
      <c r="AW321" s="16" t="s">
        <v>42</v>
      </c>
      <c r="AX321" s="16" t="s">
        <v>90</v>
      </c>
      <c r="AY321" s="271" t="s">
        <v>159</v>
      </c>
    </row>
    <row r="322" s="2" customFormat="1" ht="16.5" customHeight="1">
      <c r="A322" s="42"/>
      <c r="B322" s="43"/>
      <c r="C322" s="272" t="s">
        <v>1561</v>
      </c>
      <c r="D322" s="272" t="s">
        <v>212</v>
      </c>
      <c r="E322" s="273" t="s">
        <v>1517</v>
      </c>
      <c r="F322" s="274" t="s">
        <v>1518</v>
      </c>
      <c r="G322" s="275" t="s">
        <v>200</v>
      </c>
      <c r="H322" s="276">
        <v>1.1879999999999999</v>
      </c>
      <c r="I322" s="277"/>
      <c r="J322" s="278">
        <f>ROUND(I322*H322,2)</f>
        <v>0</v>
      </c>
      <c r="K322" s="274" t="s">
        <v>165</v>
      </c>
      <c r="L322" s="279"/>
      <c r="M322" s="280" t="s">
        <v>44</v>
      </c>
      <c r="N322" s="281" t="s">
        <v>53</v>
      </c>
      <c r="O322" s="88"/>
      <c r="P322" s="218">
        <f>O322*H322</f>
        <v>0</v>
      </c>
      <c r="Q322" s="218">
        <v>1</v>
      </c>
      <c r="R322" s="218">
        <f>Q322*H322</f>
        <v>1.1879999999999999</v>
      </c>
      <c r="S322" s="218">
        <v>0</v>
      </c>
      <c r="T322" s="219">
        <f>S322*H322</f>
        <v>0</v>
      </c>
      <c r="U322" s="42"/>
      <c r="V322" s="42"/>
      <c r="W322" s="42"/>
      <c r="X322" s="42"/>
      <c r="Y322" s="42"/>
      <c r="Z322" s="42"/>
      <c r="AA322" s="42"/>
      <c r="AB322" s="42"/>
      <c r="AC322" s="42"/>
      <c r="AD322" s="42"/>
      <c r="AE322" s="42"/>
      <c r="AR322" s="220" t="s">
        <v>215</v>
      </c>
      <c r="AT322" s="220" t="s">
        <v>212</v>
      </c>
      <c r="AU322" s="220" t="s">
        <v>92</v>
      </c>
      <c r="AY322" s="20" t="s">
        <v>159</v>
      </c>
      <c r="BE322" s="221">
        <f>IF(N322="základní",J322,0)</f>
        <v>0</v>
      </c>
      <c r="BF322" s="221">
        <f>IF(N322="snížená",J322,0)</f>
        <v>0</v>
      </c>
      <c r="BG322" s="221">
        <f>IF(N322="zákl. přenesená",J322,0)</f>
        <v>0</v>
      </c>
      <c r="BH322" s="221">
        <f>IF(N322="sníž. přenesená",J322,0)</f>
        <v>0</v>
      </c>
      <c r="BI322" s="221">
        <f>IF(N322="nulová",J322,0)</f>
        <v>0</v>
      </c>
      <c r="BJ322" s="20" t="s">
        <v>90</v>
      </c>
      <c r="BK322" s="221">
        <f>ROUND(I322*H322,2)</f>
        <v>0</v>
      </c>
      <c r="BL322" s="20" t="s">
        <v>166</v>
      </c>
      <c r="BM322" s="220" t="s">
        <v>1562</v>
      </c>
    </row>
    <row r="323" s="13" customFormat="1">
      <c r="A323" s="13"/>
      <c r="B323" s="229"/>
      <c r="C323" s="230"/>
      <c r="D323" s="227" t="s">
        <v>172</v>
      </c>
      <c r="E323" s="231" t="s">
        <v>44</v>
      </c>
      <c r="F323" s="232" t="s">
        <v>1560</v>
      </c>
      <c r="G323" s="230"/>
      <c r="H323" s="231" t="s">
        <v>44</v>
      </c>
      <c r="I323" s="233"/>
      <c r="J323" s="230"/>
      <c r="K323" s="230"/>
      <c r="L323" s="234"/>
      <c r="M323" s="235"/>
      <c r="N323" s="236"/>
      <c r="O323" s="236"/>
      <c r="P323" s="236"/>
      <c r="Q323" s="236"/>
      <c r="R323" s="236"/>
      <c r="S323" s="236"/>
      <c r="T323" s="237"/>
      <c r="U323" s="13"/>
      <c r="V323" s="13"/>
      <c r="W323" s="13"/>
      <c r="X323" s="13"/>
      <c r="Y323" s="13"/>
      <c r="Z323" s="13"/>
      <c r="AA323" s="13"/>
      <c r="AB323" s="13"/>
      <c r="AC323" s="13"/>
      <c r="AD323" s="13"/>
      <c r="AE323" s="13"/>
      <c r="AT323" s="238" t="s">
        <v>172</v>
      </c>
      <c r="AU323" s="238" t="s">
        <v>92</v>
      </c>
      <c r="AV323" s="13" t="s">
        <v>90</v>
      </c>
      <c r="AW323" s="13" t="s">
        <v>42</v>
      </c>
      <c r="AX323" s="13" t="s">
        <v>82</v>
      </c>
      <c r="AY323" s="238" t="s">
        <v>159</v>
      </c>
    </row>
    <row r="324" s="14" customFormat="1">
      <c r="A324" s="14"/>
      <c r="B324" s="239"/>
      <c r="C324" s="240"/>
      <c r="D324" s="227" t="s">
        <v>172</v>
      </c>
      <c r="E324" s="241" t="s">
        <v>44</v>
      </c>
      <c r="F324" s="242" t="s">
        <v>1563</v>
      </c>
      <c r="G324" s="240"/>
      <c r="H324" s="243">
        <v>0.66000000000000003</v>
      </c>
      <c r="I324" s="244"/>
      <c r="J324" s="240"/>
      <c r="K324" s="240"/>
      <c r="L324" s="245"/>
      <c r="M324" s="246"/>
      <c r="N324" s="247"/>
      <c r="O324" s="247"/>
      <c r="P324" s="247"/>
      <c r="Q324" s="247"/>
      <c r="R324" s="247"/>
      <c r="S324" s="247"/>
      <c r="T324" s="248"/>
      <c r="U324" s="14"/>
      <c r="V324" s="14"/>
      <c r="W324" s="14"/>
      <c r="X324" s="14"/>
      <c r="Y324" s="14"/>
      <c r="Z324" s="14"/>
      <c r="AA324" s="14"/>
      <c r="AB324" s="14"/>
      <c r="AC324" s="14"/>
      <c r="AD324" s="14"/>
      <c r="AE324" s="14"/>
      <c r="AT324" s="249" t="s">
        <v>172</v>
      </c>
      <c r="AU324" s="249" t="s">
        <v>92</v>
      </c>
      <c r="AV324" s="14" t="s">
        <v>92</v>
      </c>
      <c r="AW324" s="14" t="s">
        <v>42</v>
      </c>
      <c r="AX324" s="14" t="s">
        <v>82</v>
      </c>
      <c r="AY324" s="249" t="s">
        <v>159</v>
      </c>
    </row>
    <row r="325" s="16" customFormat="1">
      <c r="A325" s="16"/>
      <c r="B325" s="261"/>
      <c r="C325" s="262"/>
      <c r="D325" s="227" t="s">
        <v>172</v>
      </c>
      <c r="E325" s="263" t="s">
        <v>44</v>
      </c>
      <c r="F325" s="264" t="s">
        <v>178</v>
      </c>
      <c r="G325" s="262"/>
      <c r="H325" s="265">
        <v>0.66000000000000003</v>
      </c>
      <c r="I325" s="266"/>
      <c r="J325" s="262"/>
      <c r="K325" s="262"/>
      <c r="L325" s="267"/>
      <c r="M325" s="268"/>
      <c r="N325" s="269"/>
      <c r="O325" s="269"/>
      <c r="P325" s="269"/>
      <c r="Q325" s="269"/>
      <c r="R325" s="269"/>
      <c r="S325" s="269"/>
      <c r="T325" s="270"/>
      <c r="U325" s="16"/>
      <c r="V325" s="16"/>
      <c r="W325" s="16"/>
      <c r="X325" s="16"/>
      <c r="Y325" s="16"/>
      <c r="Z325" s="16"/>
      <c r="AA325" s="16"/>
      <c r="AB325" s="16"/>
      <c r="AC325" s="16"/>
      <c r="AD325" s="16"/>
      <c r="AE325" s="16"/>
      <c r="AT325" s="271" t="s">
        <v>172</v>
      </c>
      <c r="AU325" s="271" t="s">
        <v>92</v>
      </c>
      <c r="AV325" s="16" t="s">
        <v>166</v>
      </c>
      <c r="AW325" s="16" t="s">
        <v>42</v>
      </c>
      <c r="AX325" s="16" t="s">
        <v>90</v>
      </c>
      <c r="AY325" s="271" t="s">
        <v>159</v>
      </c>
    </row>
    <row r="326" s="14" customFormat="1">
      <c r="A326" s="14"/>
      <c r="B326" s="239"/>
      <c r="C326" s="240"/>
      <c r="D326" s="227" t="s">
        <v>172</v>
      </c>
      <c r="E326" s="240"/>
      <c r="F326" s="242" t="s">
        <v>1523</v>
      </c>
      <c r="G326" s="240"/>
      <c r="H326" s="243">
        <v>1.1879999999999999</v>
      </c>
      <c r="I326" s="244"/>
      <c r="J326" s="240"/>
      <c r="K326" s="240"/>
      <c r="L326" s="245"/>
      <c r="M326" s="246"/>
      <c r="N326" s="247"/>
      <c r="O326" s="247"/>
      <c r="P326" s="247"/>
      <c r="Q326" s="247"/>
      <c r="R326" s="247"/>
      <c r="S326" s="247"/>
      <c r="T326" s="248"/>
      <c r="U326" s="14"/>
      <c r="V326" s="14"/>
      <c r="W326" s="14"/>
      <c r="X326" s="14"/>
      <c r="Y326" s="14"/>
      <c r="Z326" s="14"/>
      <c r="AA326" s="14"/>
      <c r="AB326" s="14"/>
      <c r="AC326" s="14"/>
      <c r="AD326" s="14"/>
      <c r="AE326" s="14"/>
      <c r="AT326" s="249" t="s">
        <v>172</v>
      </c>
      <c r="AU326" s="249" t="s">
        <v>92</v>
      </c>
      <c r="AV326" s="14" t="s">
        <v>92</v>
      </c>
      <c r="AW326" s="14" t="s">
        <v>4</v>
      </c>
      <c r="AX326" s="14" t="s">
        <v>90</v>
      </c>
      <c r="AY326" s="249" t="s">
        <v>159</v>
      </c>
    </row>
    <row r="327" s="2" customFormat="1" ht="16.5" customHeight="1">
      <c r="A327" s="42"/>
      <c r="B327" s="43"/>
      <c r="C327" s="209" t="s">
        <v>678</v>
      </c>
      <c r="D327" s="209" t="s">
        <v>161</v>
      </c>
      <c r="E327" s="210" t="s">
        <v>1564</v>
      </c>
      <c r="F327" s="211" t="s">
        <v>1565</v>
      </c>
      <c r="G327" s="212" t="s">
        <v>310</v>
      </c>
      <c r="H327" s="213">
        <v>1093.2000000000001</v>
      </c>
      <c r="I327" s="214"/>
      <c r="J327" s="215">
        <f>ROUND(I327*H327,2)</f>
        <v>0</v>
      </c>
      <c r="K327" s="211" t="s">
        <v>165</v>
      </c>
      <c r="L327" s="48"/>
      <c r="M327" s="216" t="s">
        <v>44</v>
      </c>
      <c r="N327" s="217" t="s">
        <v>53</v>
      </c>
      <c r="O327" s="88"/>
      <c r="P327" s="218">
        <f>O327*H327</f>
        <v>0</v>
      </c>
      <c r="Q327" s="218">
        <v>0</v>
      </c>
      <c r="R327" s="218">
        <f>Q327*H327</f>
        <v>0</v>
      </c>
      <c r="S327" s="218">
        <v>0</v>
      </c>
      <c r="T327" s="219">
        <f>S327*H327</f>
        <v>0</v>
      </c>
      <c r="U327" s="42"/>
      <c r="V327" s="42"/>
      <c r="W327" s="42"/>
      <c r="X327" s="42"/>
      <c r="Y327" s="42"/>
      <c r="Z327" s="42"/>
      <c r="AA327" s="42"/>
      <c r="AB327" s="42"/>
      <c r="AC327" s="42"/>
      <c r="AD327" s="42"/>
      <c r="AE327" s="42"/>
      <c r="AR327" s="220" t="s">
        <v>166</v>
      </c>
      <c r="AT327" s="220" t="s">
        <v>161</v>
      </c>
      <c r="AU327" s="220" t="s">
        <v>92</v>
      </c>
      <c r="AY327" s="20" t="s">
        <v>159</v>
      </c>
      <c r="BE327" s="221">
        <f>IF(N327="základní",J327,0)</f>
        <v>0</v>
      </c>
      <c r="BF327" s="221">
        <f>IF(N327="snížená",J327,0)</f>
        <v>0</v>
      </c>
      <c r="BG327" s="221">
        <f>IF(N327="zákl. přenesená",J327,0)</f>
        <v>0</v>
      </c>
      <c r="BH327" s="221">
        <f>IF(N327="sníž. přenesená",J327,0)</f>
        <v>0</v>
      </c>
      <c r="BI327" s="221">
        <f>IF(N327="nulová",J327,0)</f>
        <v>0</v>
      </c>
      <c r="BJ327" s="20" t="s">
        <v>90</v>
      </c>
      <c r="BK327" s="221">
        <f>ROUND(I327*H327,2)</f>
        <v>0</v>
      </c>
      <c r="BL327" s="20" t="s">
        <v>166</v>
      </c>
      <c r="BM327" s="220" t="s">
        <v>742</v>
      </c>
    </row>
    <row r="328" s="2" customFormat="1">
      <c r="A328" s="42"/>
      <c r="B328" s="43"/>
      <c r="C328" s="44"/>
      <c r="D328" s="222" t="s">
        <v>168</v>
      </c>
      <c r="E328" s="44"/>
      <c r="F328" s="223" t="s">
        <v>1566</v>
      </c>
      <c r="G328" s="44"/>
      <c r="H328" s="44"/>
      <c r="I328" s="224"/>
      <c r="J328" s="44"/>
      <c r="K328" s="44"/>
      <c r="L328" s="48"/>
      <c r="M328" s="225"/>
      <c r="N328" s="226"/>
      <c r="O328" s="88"/>
      <c r="P328" s="88"/>
      <c r="Q328" s="88"/>
      <c r="R328" s="88"/>
      <c r="S328" s="88"/>
      <c r="T328" s="89"/>
      <c r="U328" s="42"/>
      <c r="V328" s="42"/>
      <c r="W328" s="42"/>
      <c r="X328" s="42"/>
      <c r="Y328" s="42"/>
      <c r="Z328" s="42"/>
      <c r="AA328" s="42"/>
      <c r="AB328" s="42"/>
      <c r="AC328" s="42"/>
      <c r="AD328" s="42"/>
      <c r="AE328" s="42"/>
      <c r="AT328" s="20" t="s">
        <v>168</v>
      </c>
      <c r="AU328" s="20" t="s">
        <v>92</v>
      </c>
    </row>
    <row r="329" s="13" customFormat="1">
      <c r="A329" s="13"/>
      <c r="B329" s="229"/>
      <c r="C329" s="230"/>
      <c r="D329" s="227" t="s">
        <v>172</v>
      </c>
      <c r="E329" s="231" t="s">
        <v>44</v>
      </c>
      <c r="F329" s="232" t="s">
        <v>1541</v>
      </c>
      <c r="G329" s="230"/>
      <c r="H329" s="231" t="s">
        <v>44</v>
      </c>
      <c r="I329" s="233"/>
      <c r="J329" s="230"/>
      <c r="K329" s="230"/>
      <c r="L329" s="234"/>
      <c r="M329" s="235"/>
      <c r="N329" s="236"/>
      <c r="O329" s="236"/>
      <c r="P329" s="236"/>
      <c r="Q329" s="236"/>
      <c r="R329" s="236"/>
      <c r="S329" s="236"/>
      <c r="T329" s="237"/>
      <c r="U329" s="13"/>
      <c r="V329" s="13"/>
      <c r="W329" s="13"/>
      <c r="X329" s="13"/>
      <c r="Y329" s="13"/>
      <c r="Z329" s="13"/>
      <c r="AA329" s="13"/>
      <c r="AB329" s="13"/>
      <c r="AC329" s="13"/>
      <c r="AD329" s="13"/>
      <c r="AE329" s="13"/>
      <c r="AT329" s="238" t="s">
        <v>172</v>
      </c>
      <c r="AU329" s="238" t="s">
        <v>92</v>
      </c>
      <c r="AV329" s="13" t="s">
        <v>90</v>
      </c>
      <c r="AW329" s="13" t="s">
        <v>42</v>
      </c>
      <c r="AX329" s="13" t="s">
        <v>82</v>
      </c>
      <c r="AY329" s="238" t="s">
        <v>159</v>
      </c>
    </row>
    <row r="330" s="14" customFormat="1">
      <c r="A330" s="14"/>
      <c r="B330" s="239"/>
      <c r="C330" s="240"/>
      <c r="D330" s="227" t="s">
        <v>172</v>
      </c>
      <c r="E330" s="241" t="s">
        <v>44</v>
      </c>
      <c r="F330" s="242" t="s">
        <v>1567</v>
      </c>
      <c r="G330" s="240"/>
      <c r="H330" s="243">
        <v>1093.2000000000001</v>
      </c>
      <c r="I330" s="244"/>
      <c r="J330" s="240"/>
      <c r="K330" s="240"/>
      <c r="L330" s="245"/>
      <c r="M330" s="246"/>
      <c r="N330" s="247"/>
      <c r="O330" s="247"/>
      <c r="P330" s="247"/>
      <c r="Q330" s="247"/>
      <c r="R330" s="247"/>
      <c r="S330" s="247"/>
      <c r="T330" s="248"/>
      <c r="U330" s="14"/>
      <c r="V330" s="14"/>
      <c r="W330" s="14"/>
      <c r="X330" s="14"/>
      <c r="Y330" s="14"/>
      <c r="Z330" s="14"/>
      <c r="AA330" s="14"/>
      <c r="AB330" s="14"/>
      <c r="AC330" s="14"/>
      <c r="AD330" s="14"/>
      <c r="AE330" s="14"/>
      <c r="AT330" s="249" t="s">
        <v>172</v>
      </c>
      <c r="AU330" s="249" t="s">
        <v>92</v>
      </c>
      <c r="AV330" s="14" t="s">
        <v>92</v>
      </c>
      <c r="AW330" s="14" t="s">
        <v>42</v>
      </c>
      <c r="AX330" s="14" t="s">
        <v>82</v>
      </c>
      <c r="AY330" s="249" t="s">
        <v>159</v>
      </c>
    </row>
    <row r="331" s="16" customFormat="1">
      <c r="A331" s="16"/>
      <c r="B331" s="261"/>
      <c r="C331" s="262"/>
      <c r="D331" s="227" t="s">
        <v>172</v>
      </c>
      <c r="E331" s="263" t="s">
        <v>44</v>
      </c>
      <c r="F331" s="264" t="s">
        <v>178</v>
      </c>
      <c r="G331" s="262"/>
      <c r="H331" s="265">
        <v>1093.2000000000001</v>
      </c>
      <c r="I331" s="266"/>
      <c r="J331" s="262"/>
      <c r="K331" s="262"/>
      <c r="L331" s="267"/>
      <c r="M331" s="268"/>
      <c r="N331" s="269"/>
      <c r="O331" s="269"/>
      <c r="P331" s="269"/>
      <c r="Q331" s="269"/>
      <c r="R331" s="269"/>
      <c r="S331" s="269"/>
      <c r="T331" s="270"/>
      <c r="U331" s="16"/>
      <c r="V331" s="16"/>
      <c r="W331" s="16"/>
      <c r="X331" s="16"/>
      <c r="Y331" s="16"/>
      <c r="Z331" s="16"/>
      <c r="AA331" s="16"/>
      <c r="AB331" s="16"/>
      <c r="AC331" s="16"/>
      <c r="AD331" s="16"/>
      <c r="AE331" s="16"/>
      <c r="AT331" s="271" t="s">
        <v>172</v>
      </c>
      <c r="AU331" s="271" t="s">
        <v>92</v>
      </c>
      <c r="AV331" s="16" t="s">
        <v>166</v>
      </c>
      <c r="AW331" s="16" t="s">
        <v>42</v>
      </c>
      <c r="AX331" s="16" t="s">
        <v>90</v>
      </c>
      <c r="AY331" s="271" t="s">
        <v>159</v>
      </c>
    </row>
    <row r="332" s="2" customFormat="1" ht="16.5" customHeight="1">
      <c r="A332" s="42"/>
      <c r="B332" s="43"/>
      <c r="C332" s="209" t="s">
        <v>683</v>
      </c>
      <c r="D332" s="209" t="s">
        <v>161</v>
      </c>
      <c r="E332" s="210" t="s">
        <v>1568</v>
      </c>
      <c r="F332" s="211" t="s">
        <v>1569</v>
      </c>
      <c r="G332" s="212" t="s">
        <v>310</v>
      </c>
      <c r="H332" s="213">
        <v>911</v>
      </c>
      <c r="I332" s="214"/>
      <c r="J332" s="215">
        <f>ROUND(I332*H332,2)</f>
        <v>0</v>
      </c>
      <c r="K332" s="211" t="s">
        <v>165</v>
      </c>
      <c r="L332" s="48"/>
      <c r="M332" s="216" t="s">
        <v>44</v>
      </c>
      <c r="N332" s="217" t="s">
        <v>53</v>
      </c>
      <c r="O332" s="88"/>
      <c r="P332" s="218">
        <f>O332*H332</f>
        <v>0</v>
      </c>
      <c r="Q332" s="218">
        <v>0</v>
      </c>
      <c r="R332" s="218">
        <f>Q332*H332</f>
        <v>0</v>
      </c>
      <c r="S332" s="218">
        <v>0</v>
      </c>
      <c r="T332" s="219">
        <f>S332*H332</f>
        <v>0</v>
      </c>
      <c r="U332" s="42"/>
      <c r="V332" s="42"/>
      <c r="W332" s="42"/>
      <c r="X332" s="42"/>
      <c r="Y332" s="42"/>
      <c r="Z332" s="42"/>
      <c r="AA332" s="42"/>
      <c r="AB332" s="42"/>
      <c r="AC332" s="42"/>
      <c r="AD332" s="42"/>
      <c r="AE332" s="42"/>
      <c r="AR332" s="220" t="s">
        <v>166</v>
      </c>
      <c r="AT332" s="220" t="s">
        <v>161</v>
      </c>
      <c r="AU332" s="220" t="s">
        <v>92</v>
      </c>
      <c r="AY332" s="20" t="s">
        <v>159</v>
      </c>
      <c r="BE332" s="221">
        <f>IF(N332="základní",J332,0)</f>
        <v>0</v>
      </c>
      <c r="BF332" s="221">
        <f>IF(N332="snížená",J332,0)</f>
        <v>0</v>
      </c>
      <c r="BG332" s="221">
        <f>IF(N332="zákl. přenesená",J332,0)</f>
        <v>0</v>
      </c>
      <c r="BH332" s="221">
        <f>IF(N332="sníž. přenesená",J332,0)</f>
        <v>0</v>
      </c>
      <c r="BI332" s="221">
        <f>IF(N332="nulová",J332,0)</f>
        <v>0</v>
      </c>
      <c r="BJ332" s="20" t="s">
        <v>90</v>
      </c>
      <c r="BK332" s="221">
        <f>ROUND(I332*H332,2)</f>
        <v>0</v>
      </c>
      <c r="BL332" s="20" t="s">
        <v>166</v>
      </c>
      <c r="BM332" s="220" t="s">
        <v>1570</v>
      </c>
    </row>
    <row r="333" s="2" customFormat="1">
      <c r="A333" s="42"/>
      <c r="B333" s="43"/>
      <c r="C333" s="44"/>
      <c r="D333" s="222" t="s">
        <v>168</v>
      </c>
      <c r="E333" s="44"/>
      <c r="F333" s="223" t="s">
        <v>1571</v>
      </c>
      <c r="G333" s="44"/>
      <c r="H333" s="44"/>
      <c r="I333" s="224"/>
      <c r="J333" s="44"/>
      <c r="K333" s="44"/>
      <c r="L333" s="48"/>
      <c r="M333" s="225"/>
      <c r="N333" s="226"/>
      <c r="O333" s="88"/>
      <c r="P333" s="88"/>
      <c r="Q333" s="88"/>
      <c r="R333" s="88"/>
      <c r="S333" s="88"/>
      <c r="T333" s="89"/>
      <c r="U333" s="42"/>
      <c r="V333" s="42"/>
      <c r="W333" s="42"/>
      <c r="X333" s="42"/>
      <c r="Y333" s="42"/>
      <c r="Z333" s="42"/>
      <c r="AA333" s="42"/>
      <c r="AB333" s="42"/>
      <c r="AC333" s="42"/>
      <c r="AD333" s="42"/>
      <c r="AE333" s="42"/>
      <c r="AT333" s="20" t="s">
        <v>168</v>
      </c>
      <c r="AU333" s="20" t="s">
        <v>92</v>
      </c>
    </row>
    <row r="334" s="13" customFormat="1">
      <c r="A334" s="13"/>
      <c r="B334" s="229"/>
      <c r="C334" s="230"/>
      <c r="D334" s="227" t="s">
        <v>172</v>
      </c>
      <c r="E334" s="231" t="s">
        <v>44</v>
      </c>
      <c r="F334" s="232" t="s">
        <v>1572</v>
      </c>
      <c r="G334" s="230"/>
      <c r="H334" s="231" t="s">
        <v>44</v>
      </c>
      <c r="I334" s="233"/>
      <c r="J334" s="230"/>
      <c r="K334" s="230"/>
      <c r="L334" s="234"/>
      <c r="M334" s="235"/>
      <c r="N334" s="236"/>
      <c r="O334" s="236"/>
      <c r="P334" s="236"/>
      <c r="Q334" s="236"/>
      <c r="R334" s="236"/>
      <c r="S334" s="236"/>
      <c r="T334" s="237"/>
      <c r="U334" s="13"/>
      <c r="V334" s="13"/>
      <c r="W334" s="13"/>
      <c r="X334" s="13"/>
      <c r="Y334" s="13"/>
      <c r="Z334" s="13"/>
      <c r="AA334" s="13"/>
      <c r="AB334" s="13"/>
      <c r="AC334" s="13"/>
      <c r="AD334" s="13"/>
      <c r="AE334" s="13"/>
      <c r="AT334" s="238" t="s">
        <v>172</v>
      </c>
      <c r="AU334" s="238" t="s">
        <v>92</v>
      </c>
      <c r="AV334" s="13" t="s">
        <v>90</v>
      </c>
      <c r="AW334" s="13" t="s">
        <v>42</v>
      </c>
      <c r="AX334" s="13" t="s">
        <v>82</v>
      </c>
      <c r="AY334" s="238" t="s">
        <v>159</v>
      </c>
    </row>
    <row r="335" s="14" customFormat="1">
      <c r="A335" s="14"/>
      <c r="B335" s="239"/>
      <c r="C335" s="240"/>
      <c r="D335" s="227" t="s">
        <v>172</v>
      </c>
      <c r="E335" s="241" t="s">
        <v>44</v>
      </c>
      <c r="F335" s="242" t="s">
        <v>1573</v>
      </c>
      <c r="G335" s="240"/>
      <c r="H335" s="243">
        <v>911</v>
      </c>
      <c r="I335" s="244"/>
      <c r="J335" s="240"/>
      <c r="K335" s="240"/>
      <c r="L335" s="245"/>
      <c r="M335" s="246"/>
      <c r="N335" s="247"/>
      <c r="O335" s="247"/>
      <c r="P335" s="247"/>
      <c r="Q335" s="247"/>
      <c r="R335" s="247"/>
      <c r="S335" s="247"/>
      <c r="T335" s="248"/>
      <c r="U335" s="14"/>
      <c r="V335" s="14"/>
      <c r="W335" s="14"/>
      <c r="X335" s="14"/>
      <c r="Y335" s="14"/>
      <c r="Z335" s="14"/>
      <c r="AA335" s="14"/>
      <c r="AB335" s="14"/>
      <c r="AC335" s="14"/>
      <c r="AD335" s="14"/>
      <c r="AE335" s="14"/>
      <c r="AT335" s="249" t="s">
        <v>172</v>
      </c>
      <c r="AU335" s="249" t="s">
        <v>92</v>
      </c>
      <c r="AV335" s="14" t="s">
        <v>92</v>
      </c>
      <c r="AW335" s="14" t="s">
        <v>42</v>
      </c>
      <c r="AX335" s="14" t="s">
        <v>82</v>
      </c>
      <c r="AY335" s="249" t="s">
        <v>159</v>
      </c>
    </row>
    <row r="336" s="16" customFormat="1">
      <c r="A336" s="16"/>
      <c r="B336" s="261"/>
      <c r="C336" s="262"/>
      <c r="D336" s="227" t="s">
        <v>172</v>
      </c>
      <c r="E336" s="263" t="s">
        <v>44</v>
      </c>
      <c r="F336" s="264" t="s">
        <v>178</v>
      </c>
      <c r="G336" s="262"/>
      <c r="H336" s="265">
        <v>911</v>
      </c>
      <c r="I336" s="266"/>
      <c r="J336" s="262"/>
      <c r="K336" s="262"/>
      <c r="L336" s="267"/>
      <c r="M336" s="268"/>
      <c r="N336" s="269"/>
      <c r="O336" s="269"/>
      <c r="P336" s="269"/>
      <c r="Q336" s="269"/>
      <c r="R336" s="269"/>
      <c r="S336" s="269"/>
      <c r="T336" s="270"/>
      <c r="U336" s="16"/>
      <c r="V336" s="16"/>
      <c r="W336" s="16"/>
      <c r="X336" s="16"/>
      <c r="Y336" s="16"/>
      <c r="Z336" s="16"/>
      <c r="AA336" s="16"/>
      <c r="AB336" s="16"/>
      <c r="AC336" s="16"/>
      <c r="AD336" s="16"/>
      <c r="AE336" s="16"/>
      <c r="AT336" s="271" t="s">
        <v>172</v>
      </c>
      <c r="AU336" s="271" t="s">
        <v>92</v>
      </c>
      <c r="AV336" s="16" t="s">
        <v>166</v>
      </c>
      <c r="AW336" s="16" t="s">
        <v>42</v>
      </c>
      <c r="AX336" s="16" t="s">
        <v>90</v>
      </c>
      <c r="AY336" s="271" t="s">
        <v>159</v>
      </c>
    </row>
    <row r="337" s="2" customFormat="1" ht="16.5" customHeight="1">
      <c r="A337" s="42"/>
      <c r="B337" s="43"/>
      <c r="C337" s="209" t="s">
        <v>687</v>
      </c>
      <c r="D337" s="209" t="s">
        <v>161</v>
      </c>
      <c r="E337" s="210" t="s">
        <v>1416</v>
      </c>
      <c r="F337" s="211" t="s">
        <v>1417</v>
      </c>
      <c r="G337" s="212" t="s">
        <v>310</v>
      </c>
      <c r="H337" s="213">
        <v>91.099999999999994</v>
      </c>
      <c r="I337" s="214"/>
      <c r="J337" s="215">
        <f>ROUND(I337*H337,2)</f>
        <v>0</v>
      </c>
      <c r="K337" s="211" t="s">
        <v>165</v>
      </c>
      <c r="L337" s="48"/>
      <c r="M337" s="216" t="s">
        <v>44</v>
      </c>
      <c r="N337" s="217" t="s">
        <v>53</v>
      </c>
      <c r="O337" s="88"/>
      <c r="P337" s="218">
        <f>O337*H337</f>
        <v>0</v>
      </c>
      <c r="Q337" s="218">
        <v>0</v>
      </c>
      <c r="R337" s="218">
        <f>Q337*H337</f>
        <v>0</v>
      </c>
      <c r="S337" s="218">
        <v>0</v>
      </c>
      <c r="T337" s="219">
        <f>S337*H337</f>
        <v>0</v>
      </c>
      <c r="U337" s="42"/>
      <c r="V337" s="42"/>
      <c r="W337" s="42"/>
      <c r="X337" s="42"/>
      <c r="Y337" s="42"/>
      <c r="Z337" s="42"/>
      <c r="AA337" s="42"/>
      <c r="AB337" s="42"/>
      <c r="AC337" s="42"/>
      <c r="AD337" s="42"/>
      <c r="AE337" s="42"/>
      <c r="AR337" s="220" t="s">
        <v>166</v>
      </c>
      <c r="AT337" s="220" t="s">
        <v>161</v>
      </c>
      <c r="AU337" s="220" t="s">
        <v>92</v>
      </c>
      <c r="AY337" s="20" t="s">
        <v>159</v>
      </c>
      <c r="BE337" s="221">
        <f>IF(N337="základní",J337,0)</f>
        <v>0</v>
      </c>
      <c r="BF337" s="221">
        <f>IF(N337="snížená",J337,0)</f>
        <v>0</v>
      </c>
      <c r="BG337" s="221">
        <f>IF(N337="zákl. přenesená",J337,0)</f>
        <v>0</v>
      </c>
      <c r="BH337" s="221">
        <f>IF(N337="sníž. přenesená",J337,0)</f>
        <v>0</v>
      </c>
      <c r="BI337" s="221">
        <f>IF(N337="nulová",J337,0)</f>
        <v>0</v>
      </c>
      <c r="BJ337" s="20" t="s">
        <v>90</v>
      </c>
      <c r="BK337" s="221">
        <f>ROUND(I337*H337,2)</f>
        <v>0</v>
      </c>
      <c r="BL337" s="20" t="s">
        <v>166</v>
      </c>
      <c r="BM337" s="220" t="s">
        <v>1574</v>
      </c>
    </row>
    <row r="338" s="2" customFormat="1">
      <c r="A338" s="42"/>
      <c r="B338" s="43"/>
      <c r="C338" s="44"/>
      <c r="D338" s="222" t="s">
        <v>168</v>
      </c>
      <c r="E338" s="44"/>
      <c r="F338" s="223" t="s">
        <v>1418</v>
      </c>
      <c r="G338" s="44"/>
      <c r="H338" s="44"/>
      <c r="I338" s="224"/>
      <c r="J338" s="44"/>
      <c r="K338" s="44"/>
      <c r="L338" s="48"/>
      <c r="M338" s="225"/>
      <c r="N338" s="226"/>
      <c r="O338" s="88"/>
      <c r="P338" s="88"/>
      <c r="Q338" s="88"/>
      <c r="R338" s="88"/>
      <c r="S338" s="88"/>
      <c r="T338" s="89"/>
      <c r="U338" s="42"/>
      <c r="V338" s="42"/>
      <c r="W338" s="42"/>
      <c r="X338" s="42"/>
      <c r="Y338" s="42"/>
      <c r="Z338" s="42"/>
      <c r="AA338" s="42"/>
      <c r="AB338" s="42"/>
      <c r="AC338" s="42"/>
      <c r="AD338" s="42"/>
      <c r="AE338" s="42"/>
      <c r="AT338" s="20" t="s">
        <v>168</v>
      </c>
      <c r="AU338" s="20" t="s">
        <v>92</v>
      </c>
    </row>
    <row r="339" s="13" customFormat="1">
      <c r="A339" s="13"/>
      <c r="B339" s="229"/>
      <c r="C339" s="230"/>
      <c r="D339" s="227" t="s">
        <v>172</v>
      </c>
      <c r="E339" s="231" t="s">
        <v>44</v>
      </c>
      <c r="F339" s="232" t="s">
        <v>1575</v>
      </c>
      <c r="G339" s="230"/>
      <c r="H339" s="231" t="s">
        <v>44</v>
      </c>
      <c r="I339" s="233"/>
      <c r="J339" s="230"/>
      <c r="K339" s="230"/>
      <c r="L339" s="234"/>
      <c r="M339" s="235"/>
      <c r="N339" s="236"/>
      <c r="O339" s="236"/>
      <c r="P339" s="236"/>
      <c r="Q339" s="236"/>
      <c r="R339" s="236"/>
      <c r="S339" s="236"/>
      <c r="T339" s="237"/>
      <c r="U339" s="13"/>
      <c r="V339" s="13"/>
      <c r="W339" s="13"/>
      <c r="X339" s="13"/>
      <c r="Y339" s="13"/>
      <c r="Z339" s="13"/>
      <c r="AA339" s="13"/>
      <c r="AB339" s="13"/>
      <c r="AC339" s="13"/>
      <c r="AD339" s="13"/>
      <c r="AE339" s="13"/>
      <c r="AT339" s="238" t="s">
        <v>172</v>
      </c>
      <c r="AU339" s="238" t="s">
        <v>92</v>
      </c>
      <c r="AV339" s="13" t="s">
        <v>90</v>
      </c>
      <c r="AW339" s="13" t="s">
        <v>42</v>
      </c>
      <c r="AX339" s="13" t="s">
        <v>82</v>
      </c>
      <c r="AY339" s="238" t="s">
        <v>159</v>
      </c>
    </row>
    <row r="340" s="14" customFormat="1">
      <c r="A340" s="14"/>
      <c r="B340" s="239"/>
      <c r="C340" s="240"/>
      <c r="D340" s="227" t="s">
        <v>172</v>
      </c>
      <c r="E340" s="241" t="s">
        <v>44</v>
      </c>
      <c r="F340" s="242" t="s">
        <v>1576</v>
      </c>
      <c r="G340" s="240"/>
      <c r="H340" s="243">
        <v>91.099999999999994</v>
      </c>
      <c r="I340" s="244"/>
      <c r="J340" s="240"/>
      <c r="K340" s="240"/>
      <c r="L340" s="245"/>
      <c r="M340" s="246"/>
      <c r="N340" s="247"/>
      <c r="O340" s="247"/>
      <c r="P340" s="247"/>
      <c r="Q340" s="247"/>
      <c r="R340" s="247"/>
      <c r="S340" s="247"/>
      <c r="T340" s="248"/>
      <c r="U340" s="14"/>
      <c r="V340" s="14"/>
      <c r="W340" s="14"/>
      <c r="X340" s="14"/>
      <c r="Y340" s="14"/>
      <c r="Z340" s="14"/>
      <c r="AA340" s="14"/>
      <c r="AB340" s="14"/>
      <c r="AC340" s="14"/>
      <c r="AD340" s="14"/>
      <c r="AE340" s="14"/>
      <c r="AT340" s="249" t="s">
        <v>172</v>
      </c>
      <c r="AU340" s="249" t="s">
        <v>92</v>
      </c>
      <c r="AV340" s="14" t="s">
        <v>92</v>
      </c>
      <c r="AW340" s="14" t="s">
        <v>42</v>
      </c>
      <c r="AX340" s="14" t="s">
        <v>82</v>
      </c>
      <c r="AY340" s="249" t="s">
        <v>159</v>
      </c>
    </row>
    <row r="341" s="16" customFormat="1">
      <c r="A341" s="16"/>
      <c r="B341" s="261"/>
      <c r="C341" s="262"/>
      <c r="D341" s="227" t="s">
        <v>172</v>
      </c>
      <c r="E341" s="263" t="s">
        <v>44</v>
      </c>
      <c r="F341" s="264" t="s">
        <v>178</v>
      </c>
      <c r="G341" s="262"/>
      <c r="H341" s="265">
        <v>91.099999999999994</v>
      </c>
      <c r="I341" s="266"/>
      <c r="J341" s="262"/>
      <c r="K341" s="262"/>
      <c r="L341" s="267"/>
      <c r="M341" s="268"/>
      <c r="N341" s="269"/>
      <c r="O341" s="269"/>
      <c r="P341" s="269"/>
      <c r="Q341" s="269"/>
      <c r="R341" s="269"/>
      <c r="S341" s="269"/>
      <c r="T341" s="270"/>
      <c r="U341" s="16"/>
      <c r="V341" s="16"/>
      <c r="W341" s="16"/>
      <c r="X341" s="16"/>
      <c r="Y341" s="16"/>
      <c r="Z341" s="16"/>
      <c r="AA341" s="16"/>
      <c r="AB341" s="16"/>
      <c r="AC341" s="16"/>
      <c r="AD341" s="16"/>
      <c r="AE341" s="16"/>
      <c r="AT341" s="271" t="s">
        <v>172</v>
      </c>
      <c r="AU341" s="271" t="s">
        <v>92</v>
      </c>
      <c r="AV341" s="16" t="s">
        <v>166</v>
      </c>
      <c r="AW341" s="16" t="s">
        <v>42</v>
      </c>
      <c r="AX341" s="16" t="s">
        <v>90</v>
      </c>
      <c r="AY341" s="271" t="s">
        <v>159</v>
      </c>
    </row>
    <row r="342" s="2" customFormat="1" ht="16.5" customHeight="1">
      <c r="A342" s="42"/>
      <c r="B342" s="43"/>
      <c r="C342" s="272" t="s">
        <v>692</v>
      </c>
      <c r="D342" s="272" t="s">
        <v>212</v>
      </c>
      <c r="E342" s="273" t="s">
        <v>1422</v>
      </c>
      <c r="F342" s="274" t="s">
        <v>1423</v>
      </c>
      <c r="G342" s="275" t="s">
        <v>164</v>
      </c>
      <c r="H342" s="276">
        <v>9.1099999999999994</v>
      </c>
      <c r="I342" s="277"/>
      <c r="J342" s="278">
        <f>ROUND(I342*H342,2)</f>
        <v>0</v>
      </c>
      <c r="K342" s="274" t="s">
        <v>165</v>
      </c>
      <c r="L342" s="279"/>
      <c r="M342" s="280" t="s">
        <v>44</v>
      </c>
      <c r="N342" s="281" t="s">
        <v>53</v>
      </c>
      <c r="O342" s="88"/>
      <c r="P342" s="218">
        <f>O342*H342</f>
        <v>0</v>
      </c>
      <c r="Q342" s="218">
        <v>0.20000000000000001</v>
      </c>
      <c r="R342" s="218">
        <f>Q342*H342</f>
        <v>1.8220000000000001</v>
      </c>
      <c r="S342" s="218">
        <v>0</v>
      </c>
      <c r="T342" s="219">
        <f>S342*H342</f>
        <v>0</v>
      </c>
      <c r="U342" s="42"/>
      <c r="V342" s="42"/>
      <c r="W342" s="42"/>
      <c r="X342" s="42"/>
      <c r="Y342" s="42"/>
      <c r="Z342" s="42"/>
      <c r="AA342" s="42"/>
      <c r="AB342" s="42"/>
      <c r="AC342" s="42"/>
      <c r="AD342" s="42"/>
      <c r="AE342" s="42"/>
      <c r="AR342" s="220" t="s">
        <v>215</v>
      </c>
      <c r="AT342" s="220" t="s">
        <v>212</v>
      </c>
      <c r="AU342" s="220" t="s">
        <v>92</v>
      </c>
      <c r="AY342" s="20" t="s">
        <v>159</v>
      </c>
      <c r="BE342" s="221">
        <f>IF(N342="základní",J342,0)</f>
        <v>0</v>
      </c>
      <c r="BF342" s="221">
        <f>IF(N342="snížená",J342,0)</f>
        <v>0</v>
      </c>
      <c r="BG342" s="221">
        <f>IF(N342="zákl. přenesená",J342,0)</f>
        <v>0</v>
      </c>
      <c r="BH342" s="221">
        <f>IF(N342="sníž. přenesená",J342,0)</f>
        <v>0</v>
      </c>
      <c r="BI342" s="221">
        <f>IF(N342="nulová",J342,0)</f>
        <v>0</v>
      </c>
      <c r="BJ342" s="20" t="s">
        <v>90</v>
      </c>
      <c r="BK342" s="221">
        <f>ROUND(I342*H342,2)</f>
        <v>0</v>
      </c>
      <c r="BL342" s="20" t="s">
        <v>166</v>
      </c>
      <c r="BM342" s="220" t="s">
        <v>1577</v>
      </c>
    </row>
    <row r="343" s="14" customFormat="1">
      <c r="A343" s="14"/>
      <c r="B343" s="239"/>
      <c r="C343" s="240"/>
      <c r="D343" s="227" t="s">
        <v>172</v>
      </c>
      <c r="E343" s="240"/>
      <c r="F343" s="242" t="s">
        <v>1424</v>
      </c>
      <c r="G343" s="240"/>
      <c r="H343" s="243">
        <v>9.1099999999999994</v>
      </c>
      <c r="I343" s="244"/>
      <c r="J343" s="240"/>
      <c r="K343" s="240"/>
      <c r="L343" s="245"/>
      <c r="M343" s="246"/>
      <c r="N343" s="247"/>
      <c r="O343" s="247"/>
      <c r="P343" s="247"/>
      <c r="Q343" s="247"/>
      <c r="R343" s="247"/>
      <c r="S343" s="247"/>
      <c r="T343" s="248"/>
      <c r="U343" s="14"/>
      <c r="V343" s="14"/>
      <c r="W343" s="14"/>
      <c r="X343" s="14"/>
      <c r="Y343" s="14"/>
      <c r="Z343" s="14"/>
      <c r="AA343" s="14"/>
      <c r="AB343" s="14"/>
      <c r="AC343" s="14"/>
      <c r="AD343" s="14"/>
      <c r="AE343" s="14"/>
      <c r="AT343" s="249" t="s">
        <v>172</v>
      </c>
      <c r="AU343" s="249" t="s">
        <v>92</v>
      </c>
      <c r="AV343" s="14" t="s">
        <v>92</v>
      </c>
      <c r="AW343" s="14" t="s">
        <v>4</v>
      </c>
      <c r="AX343" s="14" t="s">
        <v>90</v>
      </c>
      <c r="AY343" s="249" t="s">
        <v>159</v>
      </c>
    </row>
    <row r="344" s="2" customFormat="1" ht="16.5" customHeight="1">
      <c r="A344" s="42"/>
      <c r="B344" s="43"/>
      <c r="C344" s="209" t="s">
        <v>697</v>
      </c>
      <c r="D344" s="209" t="s">
        <v>161</v>
      </c>
      <c r="E344" s="210" t="s">
        <v>1578</v>
      </c>
      <c r="F344" s="211" t="s">
        <v>1579</v>
      </c>
      <c r="G344" s="212" t="s">
        <v>310</v>
      </c>
      <c r="H344" s="213">
        <v>5012.5</v>
      </c>
      <c r="I344" s="214"/>
      <c r="J344" s="215">
        <f>ROUND(I344*H344,2)</f>
        <v>0</v>
      </c>
      <c r="K344" s="211" t="s">
        <v>165</v>
      </c>
      <c r="L344" s="48"/>
      <c r="M344" s="216" t="s">
        <v>44</v>
      </c>
      <c r="N344" s="217" t="s">
        <v>53</v>
      </c>
      <c r="O344" s="88"/>
      <c r="P344" s="218">
        <f>O344*H344</f>
        <v>0</v>
      </c>
      <c r="Q344" s="218">
        <v>0</v>
      </c>
      <c r="R344" s="218">
        <f>Q344*H344</f>
        <v>0</v>
      </c>
      <c r="S344" s="218">
        <v>0</v>
      </c>
      <c r="T344" s="219">
        <f>S344*H344</f>
        <v>0</v>
      </c>
      <c r="U344" s="42"/>
      <c r="V344" s="42"/>
      <c r="W344" s="42"/>
      <c r="X344" s="42"/>
      <c r="Y344" s="42"/>
      <c r="Z344" s="42"/>
      <c r="AA344" s="42"/>
      <c r="AB344" s="42"/>
      <c r="AC344" s="42"/>
      <c r="AD344" s="42"/>
      <c r="AE344" s="42"/>
      <c r="AR344" s="220" t="s">
        <v>166</v>
      </c>
      <c r="AT344" s="220" t="s">
        <v>161</v>
      </c>
      <c r="AU344" s="220" t="s">
        <v>92</v>
      </c>
      <c r="AY344" s="20" t="s">
        <v>159</v>
      </c>
      <c r="BE344" s="221">
        <f>IF(N344="základní",J344,0)</f>
        <v>0</v>
      </c>
      <c r="BF344" s="221">
        <f>IF(N344="snížená",J344,0)</f>
        <v>0</v>
      </c>
      <c r="BG344" s="221">
        <f>IF(N344="zákl. přenesená",J344,0)</f>
        <v>0</v>
      </c>
      <c r="BH344" s="221">
        <f>IF(N344="sníž. přenesená",J344,0)</f>
        <v>0</v>
      </c>
      <c r="BI344" s="221">
        <f>IF(N344="nulová",J344,0)</f>
        <v>0</v>
      </c>
      <c r="BJ344" s="20" t="s">
        <v>90</v>
      </c>
      <c r="BK344" s="221">
        <f>ROUND(I344*H344,2)</f>
        <v>0</v>
      </c>
      <c r="BL344" s="20" t="s">
        <v>166</v>
      </c>
      <c r="BM344" s="220" t="s">
        <v>1580</v>
      </c>
    </row>
    <row r="345" s="2" customFormat="1">
      <c r="A345" s="42"/>
      <c r="B345" s="43"/>
      <c r="C345" s="44"/>
      <c r="D345" s="222" t="s">
        <v>168</v>
      </c>
      <c r="E345" s="44"/>
      <c r="F345" s="223" t="s">
        <v>1581</v>
      </c>
      <c r="G345" s="44"/>
      <c r="H345" s="44"/>
      <c r="I345" s="224"/>
      <c r="J345" s="44"/>
      <c r="K345" s="44"/>
      <c r="L345" s="48"/>
      <c r="M345" s="225"/>
      <c r="N345" s="226"/>
      <c r="O345" s="88"/>
      <c r="P345" s="88"/>
      <c r="Q345" s="88"/>
      <c r="R345" s="88"/>
      <c r="S345" s="88"/>
      <c r="T345" s="89"/>
      <c r="U345" s="42"/>
      <c r="V345" s="42"/>
      <c r="W345" s="42"/>
      <c r="X345" s="42"/>
      <c r="Y345" s="42"/>
      <c r="Z345" s="42"/>
      <c r="AA345" s="42"/>
      <c r="AB345" s="42"/>
      <c r="AC345" s="42"/>
      <c r="AD345" s="42"/>
      <c r="AE345" s="42"/>
      <c r="AT345" s="20" t="s">
        <v>168</v>
      </c>
      <c r="AU345" s="20" t="s">
        <v>92</v>
      </c>
    </row>
    <row r="346" s="13" customFormat="1">
      <c r="A346" s="13"/>
      <c r="B346" s="229"/>
      <c r="C346" s="230"/>
      <c r="D346" s="227" t="s">
        <v>172</v>
      </c>
      <c r="E346" s="231" t="s">
        <v>44</v>
      </c>
      <c r="F346" s="232" t="s">
        <v>1582</v>
      </c>
      <c r="G346" s="230"/>
      <c r="H346" s="231" t="s">
        <v>44</v>
      </c>
      <c r="I346" s="233"/>
      <c r="J346" s="230"/>
      <c r="K346" s="230"/>
      <c r="L346" s="234"/>
      <c r="M346" s="235"/>
      <c r="N346" s="236"/>
      <c r="O346" s="236"/>
      <c r="P346" s="236"/>
      <c r="Q346" s="236"/>
      <c r="R346" s="236"/>
      <c r="S346" s="236"/>
      <c r="T346" s="237"/>
      <c r="U346" s="13"/>
      <c r="V346" s="13"/>
      <c r="W346" s="13"/>
      <c r="X346" s="13"/>
      <c r="Y346" s="13"/>
      <c r="Z346" s="13"/>
      <c r="AA346" s="13"/>
      <c r="AB346" s="13"/>
      <c r="AC346" s="13"/>
      <c r="AD346" s="13"/>
      <c r="AE346" s="13"/>
      <c r="AT346" s="238" t="s">
        <v>172</v>
      </c>
      <c r="AU346" s="238" t="s">
        <v>92</v>
      </c>
      <c r="AV346" s="13" t="s">
        <v>90</v>
      </c>
      <c r="AW346" s="13" t="s">
        <v>42</v>
      </c>
      <c r="AX346" s="13" t="s">
        <v>82</v>
      </c>
      <c r="AY346" s="238" t="s">
        <v>159</v>
      </c>
    </row>
    <row r="347" s="14" customFormat="1">
      <c r="A347" s="14"/>
      <c r="B347" s="239"/>
      <c r="C347" s="240"/>
      <c r="D347" s="227" t="s">
        <v>172</v>
      </c>
      <c r="E347" s="241" t="s">
        <v>44</v>
      </c>
      <c r="F347" s="242" t="s">
        <v>1583</v>
      </c>
      <c r="G347" s="240"/>
      <c r="H347" s="243">
        <v>5012.5</v>
      </c>
      <c r="I347" s="244"/>
      <c r="J347" s="240"/>
      <c r="K347" s="240"/>
      <c r="L347" s="245"/>
      <c r="M347" s="246"/>
      <c r="N347" s="247"/>
      <c r="O347" s="247"/>
      <c r="P347" s="247"/>
      <c r="Q347" s="247"/>
      <c r="R347" s="247"/>
      <c r="S347" s="247"/>
      <c r="T347" s="248"/>
      <c r="U347" s="14"/>
      <c r="V347" s="14"/>
      <c r="W347" s="14"/>
      <c r="X347" s="14"/>
      <c r="Y347" s="14"/>
      <c r="Z347" s="14"/>
      <c r="AA347" s="14"/>
      <c r="AB347" s="14"/>
      <c r="AC347" s="14"/>
      <c r="AD347" s="14"/>
      <c r="AE347" s="14"/>
      <c r="AT347" s="249" t="s">
        <v>172</v>
      </c>
      <c r="AU347" s="249" t="s">
        <v>92</v>
      </c>
      <c r="AV347" s="14" t="s">
        <v>92</v>
      </c>
      <c r="AW347" s="14" t="s">
        <v>42</v>
      </c>
      <c r="AX347" s="14" t="s">
        <v>82</v>
      </c>
      <c r="AY347" s="249" t="s">
        <v>159</v>
      </c>
    </row>
    <row r="348" s="16" customFormat="1">
      <c r="A348" s="16"/>
      <c r="B348" s="261"/>
      <c r="C348" s="262"/>
      <c r="D348" s="227" t="s">
        <v>172</v>
      </c>
      <c r="E348" s="263" t="s">
        <v>44</v>
      </c>
      <c r="F348" s="264" t="s">
        <v>178</v>
      </c>
      <c r="G348" s="262"/>
      <c r="H348" s="265">
        <v>5012.5</v>
      </c>
      <c r="I348" s="266"/>
      <c r="J348" s="262"/>
      <c r="K348" s="262"/>
      <c r="L348" s="267"/>
      <c r="M348" s="268"/>
      <c r="N348" s="269"/>
      <c r="O348" s="269"/>
      <c r="P348" s="269"/>
      <c r="Q348" s="269"/>
      <c r="R348" s="269"/>
      <c r="S348" s="269"/>
      <c r="T348" s="270"/>
      <c r="U348" s="16"/>
      <c r="V348" s="16"/>
      <c r="W348" s="16"/>
      <c r="X348" s="16"/>
      <c r="Y348" s="16"/>
      <c r="Z348" s="16"/>
      <c r="AA348" s="16"/>
      <c r="AB348" s="16"/>
      <c r="AC348" s="16"/>
      <c r="AD348" s="16"/>
      <c r="AE348" s="16"/>
      <c r="AT348" s="271" t="s">
        <v>172</v>
      </c>
      <c r="AU348" s="271" t="s">
        <v>92</v>
      </c>
      <c r="AV348" s="16" t="s">
        <v>166</v>
      </c>
      <c r="AW348" s="16" t="s">
        <v>42</v>
      </c>
      <c r="AX348" s="16" t="s">
        <v>90</v>
      </c>
      <c r="AY348" s="271" t="s">
        <v>159</v>
      </c>
    </row>
    <row r="349" s="2" customFormat="1" ht="16.5" customHeight="1">
      <c r="A349" s="42"/>
      <c r="B349" s="43"/>
      <c r="C349" s="209" t="s">
        <v>1584</v>
      </c>
      <c r="D349" s="209" t="s">
        <v>161</v>
      </c>
      <c r="E349" s="210" t="s">
        <v>1585</v>
      </c>
      <c r="F349" s="211" t="s">
        <v>1586</v>
      </c>
      <c r="G349" s="212" t="s">
        <v>310</v>
      </c>
      <c r="H349" s="213">
        <v>47850</v>
      </c>
      <c r="I349" s="214"/>
      <c r="J349" s="215">
        <f>ROUND(I349*H349,2)</f>
        <v>0</v>
      </c>
      <c r="K349" s="211" t="s">
        <v>165</v>
      </c>
      <c r="L349" s="48"/>
      <c r="M349" s="216" t="s">
        <v>44</v>
      </c>
      <c r="N349" s="217" t="s">
        <v>53</v>
      </c>
      <c r="O349" s="88"/>
      <c r="P349" s="218">
        <f>O349*H349</f>
        <v>0</v>
      </c>
      <c r="Q349" s="218">
        <v>0</v>
      </c>
      <c r="R349" s="218">
        <f>Q349*H349</f>
        <v>0</v>
      </c>
      <c r="S349" s="218">
        <v>0</v>
      </c>
      <c r="T349" s="219">
        <f>S349*H349</f>
        <v>0</v>
      </c>
      <c r="U349" s="42"/>
      <c r="V349" s="42"/>
      <c r="W349" s="42"/>
      <c r="X349" s="42"/>
      <c r="Y349" s="42"/>
      <c r="Z349" s="42"/>
      <c r="AA349" s="42"/>
      <c r="AB349" s="42"/>
      <c r="AC349" s="42"/>
      <c r="AD349" s="42"/>
      <c r="AE349" s="42"/>
      <c r="AR349" s="220" t="s">
        <v>166</v>
      </c>
      <c r="AT349" s="220" t="s">
        <v>161</v>
      </c>
      <c r="AU349" s="220" t="s">
        <v>92</v>
      </c>
      <c r="AY349" s="20" t="s">
        <v>159</v>
      </c>
      <c r="BE349" s="221">
        <f>IF(N349="základní",J349,0)</f>
        <v>0</v>
      </c>
      <c r="BF349" s="221">
        <f>IF(N349="snížená",J349,0)</f>
        <v>0</v>
      </c>
      <c r="BG349" s="221">
        <f>IF(N349="zákl. přenesená",J349,0)</f>
        <v>0</v>
      </c>
      <c r="BH349" s="221">
        <f>IF(N349="sníž. přenesená",J349,0)</f>
        <v>0</v>
      </c>
      <c r="BI349" s="221">
        <f>IF(N349="nulová",J349,0)</f>
        <v>0</v>
      </c>
      <c r="BJ349" s="20" t="s">
        <v>90</v>
      </c>
      <c r="BK349" s="221">
        <f>ROUND(I349*H349,2)</f>
        <v>0</v>
      </c>
      <c r="BL349" s="20" t="s">
        <v>166</v>
      </c>
      <c r="BM349" s="220" t="s">
        <v>1587</v>
      </c>
    </row>
    <row r="350" s="2" customFormat="1">
      <c r="A350" s="42"/>
      <c r="B350" s="43"/>
      <c r="C350" s="44"/>
      <c r="D350" s="222" t="s">
        <v>168</v>
      </c>
      <c r="E350" s="44"/>
      <c r="F350" s="223" t="s">
        <v>1588</v>
      </c>
      <c r="G350" s="44"/>
      <c r="H350" s="44"/>
      <c r="I350" s="224"/>
      <c r="J350" s="44"/>
      <c r="K350" s="44"/>
      <c r="L350" s="48"/>
      <c r="M350" s="225"/>
      <c r="N350" s="226"/>
      <c r="O350" s="88"/>
      <c r="P350" s="88"/>
      <c r="Q350" s="88"/>
      <c r="R350" s="88"/>
      <c r="S350" s="88"/>
      <c r="T350" s="89"/>
      <c r="U350" s="42"/>
      <c r="V350" s="42"/>
      <c r="W350" s="42"/>
      <c r="X350" s="42"/>
      <c r="Y350" s="42"/>
      <c r="Z350" s="42"/>
      <c r="AA350" s="42"/>
      <c r="AB350" s="42"/>
      <c r="AC350" s="42"/>
      <c r="AD350" s="42"/>
      <c r="AE350" s="42"/>
      <c r="AT350" s="20" t="s">
        <v>168</v>
      </c>
      <c r="AU350" s="20" t="s">
        <v>92</v>
      </c>
    </row>
    <row r="351" s="13" customFormat="1">
      <c r="A351" s="13"/>
      <c r="B351" s="229"/>
      <c r="C351" s="230"/>
      <c r="D351" s="227" t="s">
        <v>172</v>
      </c>
      <c r="E351" s="231" t="s">
        <v>44</v>
      </c>
      <c r="F351" s="232" t="s">
        <v>1582</v>
      </c>
      <c r="G351" s="230"/>
      <c r="H351" s="231" t="s">
        <v>44</v>
      </c>
      <c r="I351" s="233"/>
      <c r="J351" s="230"/>
      <c r="K351" s="230"/>
      <c r="L351" s="234"/>
      <c r="M351" s="235"/>
      <c r="N351" s="236"/>
      <c r="O351" s="236"/>
      <c r="P351" s="236"/>
      <c r="Q351" s="236"/>
      <c r="R351" s="236"/>
      <c r="S351" s="236"/>
      <c r="T351" s="237"/>
      <c r="U351" s="13"/>
      <c r="V351" s="13"/>
      <c r="W351" s="13"/>
      <c r="X351" s="13"/>
      <c r="Y351" s="13"/>
      <c r="Z351" s="13"/>
      <c r="AA351" s="13"/>
      <c r="AB351" s="13"/>
      <c r="AC351" s="13"/>
      <c r="AD351" s="13"/>
      <c r="AE351" s="13"/>
      <c r="AT351" s="238" t="s">
        <v>172</v>
      </c>
      <c r="AU351" s="238" t="s">
        <v>92</v>
      </c>
      <c r="AV351" s="13" t="s">
        <v>90</v>
      </c>
      <c r="AW351" s="13" t="s">
        <v>42</v>
      </c>
      <c r="AX351" s="13" t="s">
        <v>82</v>
      </c>
      <c r="AY351" s="238" t="s">
        <v>159</v>
      </c>
    </row>
    <row r="352" s="14" customFormat="1">
      <c r="A352" s="14"/>
      <c r="B352" s="239"/>
      <c r="C352" s="240"/>
      <c r="D352" s="227" t="s">
        <v>172</v>
      </c>
      <c r="E352" s="241" t="s">
        <v>44</v>
      </c>
      <c r="F352" s="242" t="s">
        <v>1589</v>
      </c>
      <c r="G352" s="240"/>
      <c r="H352" s="243">
        <v>47850</v>
      </c>
      <c r="I352" s="244"/>
      <c r="J352" s="240"/>
      <c r="K352" s="240"/>
      <c r="L352" s="245"/>
      <c r="M352" s="246"/>
      <c r="N352" s="247"/>
      <c r="O352" s="247"/>
      <c r="P352" s="247"/>
      <c r="Q352" s="247"/>
      <c r="R352" s="247"/>
      <c r="S352" s="247"/>
      <c r="T352" s="248"/>
      <c r="U352" s="14"/>
      <c r="V352" s="14"/>
      <c r="W352" s="14"/>
      <c r="X352" s="14"/>
      <c r="Y352" s="14"/>
      <c r="Z352" s="14"/>
      <c r="AA352" s="14"/>
      <c r="AB352" s="14"/>
      <c r="AC352" s="14"/>
      <c r="AD352" s="14"/>
      <c r="AE352" s="14"/>
      <c r="AT352" s="249" t="s">
        <v>172</v>
      </c>
      <c r="AU352" s="249" t="s">
        <v>92</v>
      </c>
      <c r="AV352" s="14" t="s">
        <v>92</v>
      </c>
      <c r="AW352" s="14" t="s">
        <v>42</v>
      </c>
      <c r="AX352" s="14" t="s">
        <v>82</v>
      </c>
      <c r="AY352" s="249" t="s">
        <v>159</v>
      </c>
    </row>
    <row r="353" s="16" customFormat="1">
      <c r="A353" s="16"/>
      <c r="B353" s="261"/>
      <c r="C353" s="262"/>
      <c r="D353" s="227" t="s">
        <v>172</v>
      </c>
      <c r="E353" s="263" t="s">
        <v>44</v>
      </c>
      <c r="F353" s="264" t="s">
        <v>178</v>
      </c>
      <c r="G353" s="262"/>
      <c r="H353" s="265">
        <v>47850</v>
      </c>
      <c r="I353" s="266"/>
      <c r="J353" s="262"/>
      <c r="K353" s="262"/>
      <c r="L353" s="267"/>
      <c r="M353" s="268"/>
      <c r="N353" s="269"/>
      <c r="O353" s="269"/>
      <c r="P353" s="269"/>
      <c r="Q353" s="269"/>
      <c r="R353" s="269"/>
      <c r="S353" s="269"/>
      <c r="T353" s="270"/>
      <c r="U353" s="16"/>
      <c r="V353" s="16"/>
      <c r="W353" s="16"/>
      <c r="X353" s="16"/>
      <c r="Y353" s="16"/>
      <c r="Z353" s="16"/>
      <c r="AA353" s="16"/>
      <c r="AB353" s="16"/>
      <c r="AC353" s="16"/>
      <c r="AD353" s="16"/>
      <c r="AE353" s="16"/>
      <c r="AT353" s="271" t="s">
        <v>172</v>
      </c>
      <c r="AU353" s="271" t="s">
        <v>92</v>
      </c>
      <c r="AV353" s="16" t="s">
        <v>166</v>
      </c>
      <c r="AW353" s="16" t="s">
        <v>42</v>
      </c>
      <c r="AX353" s="16" t="s">
        <v>90</v>
      </c>
      <c r="AY353" s="271" t="s">
        <v>159</v>
      </c>
    </row>
    <row r="354" s="2" customFormat="1" ht="16.5" customHeight="1">
      <c r="A354" s="42"/>
      <c r="B354" s="43"/>
      <c r="C354" s="209" t="s">
        <v>1590</v>
      </c>
      <c r="D354" s="209" t="s">
        <v>161</v>
      </c>
      <c r="E354" s="210" t="s">
        <v>1363</v>
      </c>
      <c r="F354" s="211" t="s">
        <v>1364</v>
      </c>
      <c r="G354" s="212" t="s">
        <v>164</v>
      </c>
      <c r="H354" s="213">
        <v>47.372</v>
      </c>
      <c r="I354" s="214"/>
      <c r="J354" s="215">
        <f>ROUND(I354*H354,2)</f>
        <v>0</v>
      </c>
      <c r="K354" s="211" t="s">
        <v>165</v>
      </c>
      <c r="L354" s="48"/>
      <c r="M354" s="216" t="s">
        <v>44</v>
      </c>
      <c r="N354" s="217" t="s">
        <v>53</v>
      </c>
      <c r="O354" s="88"/>
      <c r="P354" s="218">
        <f>O354*H354</f>
        <v>0</v>
      </c>
      <c r="Q354" s="218">
        <v>0</v>
      </c>
      <c r="R354" s="218">
        <f>Q354*H354</f>
        <v>0</v>
      </c>
      <c r="S354" s="218">
        <v>0</v>
      </c>
      <c r="T354" s="219">
        <f>S354*H354</f>
        <v>0</v>
      </c>
      <c r="U354" s="42"/>
      <c r="V354" s="42"/>
      <c r="W354" s="42"/>
      <c r="X354" s="42"/>
      <c r="Y354" s="42"/>
      <c r="Z354" s="42"/>
      <c r="AA354" s="42"/>
      <c r="AB354" s="42"/>
      <c r="AC354" s="42"/>
      <c r="AD354" s="42"/>
      <c r="AE354" s="42"/>
      <c r="AR354" s="220" t="s">
        <v>166</v>
      </c>
      <c r="AT354" s="220" t="s">
        <v>161</v>
      </c>
      <c r="AU354" s="220" t="s">
        <v>92</v>
      </c>
      <c r="AY354" s="20" t="s">
        <v>159</v>
      </c>
      <c r="BE354" s="221">
        <f>IF(N354="základní",J354,0)</f>
        <v>0</v>
      </c>
      <c r="BF354" s="221">
        <f>IF(N354="snížená",J354,0)</f>
        <v>0</v>
      </c>
      <c r="BG354" s="221">
        <f>IF(N354="zákl. přenesená",J354,0)</f>
        <v>0</v>
      </c>
      <c r="BH354" s="221">
        <f>IF(N354="sníž. přenesená",J354,0)</f>
        <v>0</v>
      </c>
      <c r="BI354" s="221">
        <f>IF(N354="nulová",J354,0)</f>
        <v>0</v>
      </c>
      <c r="BJ354" s="20" t="s">
        <v>90</v>
      </c>
      <c r="BK354" s="221">
        <f>ROUND(I354*H354,2)</f>
        <v>0</v>
      </c>
      <c r="BL354" s="20" t="s">
        <v>166</v>
      </c>
      <c r="BM354" s="220" t="s">
        <v>1591</v>
      </c>
    </row>
    <row r="355" s="2" customFormat="1">
      <c r="A355" s="42"/>
      <c r="B355" s="43"/>
      <c r="C355" s="44"/>
      <c r="D355" s="222" t="s">
        <v>168</v>
      </c>
      <c r="E355" s="44"/>
      <c r="F355" s="223" t="s">
        <v>1365</v>
      </c>
      <c r="G355" s="44"/>
      <c r="H355" s="44"/>
      <c r="I355" s="224"/>
      <c r="J355" s="44"/>
      <c r="K355" s="44"/>
      <c r="L355" s="48"/>
      <c r="M355" s="225"/>
      <c r="N355" s="226"/>
      <c r="O355" s="88"/>
      <c r="P355" s="88"/>
      <c r="Q355" s="88"/>
      <c r="R355" s="88"/>
      <c r="S355" s="88"/>
      <c r="T355" s="89"/>
      <c r="U355" s="42"/>
      <c r="V355" s="42"/>
      <c r="W355" s="42"/>
      <c r="X355" s="42"/>
      <c r="Y355" s="42"/>
      <c r="Z355" s="42"/>
      <c r="AA355" s="42"/>
      <c r="AB355" s="42"/>
      <c r="AC355" s="42"/>
      <c r="AD355" s="42"/>
      <c r="AE355" s="42"/>
      <c r="AT355" s="20" t="s">
        <v>168</v>
      </c>
      <c r="AU355" s="20" t="s">
        <v>92</v>
      </c>
    </row>
    <row r="356" s="13" customFormat="1">
      <c r="A356" s="13"/>
      <c r="B356" s="229"/>
      <c r="C356" s="230"/>
      <c r="D356" s="227" t="s">
        <v>172</v>
      </c>
      <c r="E356" s="231" t="s">
        <v>44</v>
      </c>
      <c r="F356" s="232" t="s">
        <v>1592</v>
      </c>
      <c r="G356" s="230"/>
      <c r="H356" s="231" t="s">
        <v>44</v>
      </c>
      <c r="I356" s="233"/>
      <c r="J356" s="230"/>
      <c r="K356" s="230"/>
      <c r="L356" s="234"/>
      <c r="M356" s="235"/>
      <c r="N356" s="236"/>
      <c r="O356" s="236"/>
      <c r="P356" s="236"/>
      <c r="Q356" s="236"/>
      <c r="R356" s="236"/>
      <c r="S356" s="236"/>
      <c r="T356" s="237"/>
      <c r="U356" s="13"/>
      <c r="V356" s="13"/>
      <c r="W356" s="13"/>
      <c r="X356" s="13"/>
      <c r="Y356" s="13"/>
      <c r="Z356" s="13"/>
      <c r="AA356" s="13"/>
      <c r="AB356" s="13"/>
      <c r="AC356" s="13"/>
      <c r="AD356" s="13"/>
      <c r="AE356" s="13"/>
      <c r="AT356" s="238" t="s">
        <v>172</v>
      </c>
      <c r="AU356" s="238" t="s">
        <v>92</v>
      </c>
      <c r="AV356" s="13" t="s">
        <v>90</v>
      </c>
      <c r="AW356" s="13" t="s">
        <v>42</v>
      </c>
      <c r="AX356" s="13" t="s">
        <v>82</v>
      </c>
      <c r="AY356" s="238" t="s">
        <v>159</v>
      </c>
    </row>
    <row r="357" s="14" customFormat="1">
      <c r="A357" s="14"/>
      <c r="B357" s="239"/>
      <c r="C357" s="240"/>
      <c r="D357" s="227" t="s">
        <v>172</v>
      </c>
      <c r="E357" s="241" t="s">
        <v>44</v>
      </c>
      <c r="F357" s="242" t="s">
        <v>1593</v>
      </c>
      <c r="G357" s="240"/>
      <c r="H357" s="243">
        <v>47.372</v>
      </c>
      <c r="I357" s="244"/>
      <c r="J357" s="240"/>
      <c r="K357" s="240"/>
      <c r="L357" s="245"/>
      <c r="M357" s="246"/>
      <c r="N357" s="247"/>
      <c r="O357" s="247"/>
      <c r="P357" s="247"/>
      <c r="Q357" s="247"/>
      <c r="R357" s="247"/>
      <c r="S357" s="247"/>
      <c r="T357" s="248"/>
      <c r="U357" s="14"/>
      <c r="V357" s="14"/>
      <c r="W357" s="14"/>
      <c r="X357" s="14"/>
      <c r="Y357" s="14"/>
      <c r="Z357" s="14"/>
      <c r="AA357" s="14"/>
      <c r="AB357" s="14"/>
      <c r="AC357" s="14"/>
      <c r="AD357" s="14"/>
      <c r="AE357" s="14"/>
      <c r="AT357" s="249" t="s">
        <v>172</v>
      </c>
      <c r="AU357" s="249" t="s">
        <v>92</v>
      </c>
      <c r="AV357" s="14" t="s">
        <v>92</v>
      </c>
      <c r="AW357" s="14" t="s">
        <v>42</v>
      </c>
      <c r="AX357" s="14" t="s">
        <v>82</v>
      </c>
      <c r="AY357" s="249" t="s">
        <v>159</v>
      </c>
    </row>
    <row r="358" s="16" customFormat="1">
      <c r="A358" s="16"/>
      <c r="B358" s="261"/>
      <c r="C358" s="262"/>
      <c r="D358" s="227" t="s">
        <v>172</v>
      </c>
      <c r="E358" s="263" t="s">
        <v>44</v>
      </c>
      <c r="F358" s="264" t="s">
        <v>178</v>
      </c>
      <c r="G358" s="262"/>
      <c r="H358" s="265">
        <v>47.372</v>
      </c>
      <c r="I358" s="266"/>
      <c r="J358" s="262"/>
      <c r="K358" s="262"/>
      <c r="L358" s="267"/>
      <c r="M358" s="268"/>
      <c r="N358" s="269"/>
      <c r="O358" s="269"/>
      <c r="P358" s="269"/>
      <c r="Q358" s="269"/>
      <c r="R358" s="269"/>
      <c r="S358" s="269"/>
      <c r="T358" s="270"/>
      <c r="U358" s="16"/>
      <c r="V358" s="16"/>
      <c r="W358" s="16"/>
      <c r="X358" s="16"/>
      <c r="Y358" s="16"/>
      <c r="Z358" s="16"/>
      <c r="AA358" s="16"/>
      <c r="AB358" s="16"/>
      <c r="AC358" s="16"/>
      <c r="AD358" s="16"/>
      <c r="AE358" s="16"/>
      <c r="AT358" s="271" t="s">
        <v>172</v>
      </c>
      <c r="AU358" s="271" t="s">
        <v>92</v>
      </c>
      <c r="AV358" s="16" t="s">
        <v>166</v>
      </c>
      <c r="AW358" s="16" t="s">
        <v>42</v>
      </c>
      <c r="AX358" s="16" t="s">
        <v>90</v>
      </c>
      <c r="AY358" s="271" t="s">
        <v>159</v>
      </c>
    </row>
    <row r="359" s="2" customFormat="1" ht="16.5" customHeight="1">
      <c r="A359" s="42"/>
      <c r="B359" s="43"/>
      <c r="C359" s="209" t="s">
        <v>1594</v>
      </c>
      <c r="D359" s="209" t="s">
        <v>161</v>
      </c>
      <c r="E359" s="210" t="s">
        <v>1524</v>
      </c>
      <c r="F359" s="211" t="s">
        <v>1525</v>
      </c>
      <c r="G359" s="212" t="s">
        <v>164</v>
      </c>
      <c r="H359" s="213">
        <v>13.199999999999999</v>
      </c>
      <c r="I359" s="214"/>
      <c r="J359" s="215">
        <f>ROUND(I359*H359,2)</f>
        <v>0</v>
      </c>
      <c r="K359" s="211" t="s">
        <v>165</v>
      </c>
      <c r="L359" s="48"/>
      <c r="M359" s="216" t="s">
        <v>44</v>
      </c>
      <c r="N359" s="217" t="s">
        <v>53</v>
      </c>
      <c r="O359" s="88"/>
      <c r="P359" s="218">
        <f>O359*H359</f>
        <v>0</v>
      </c>
      <c r="Q359" s="218">
        <v>0</v>
      </c>
      <c r="R359" s="218">
        <f>Q359*H359</f>
        <v>0</v>
      </c>
      <c r="S359" s="218">
        <v>0</v>
      </c>
      <c r="T359" s="219">
        <f>S359*H359</f>
        <v>0</v>
      </c>
      <c r="U359" s="42"/>
      <c r="V359" s="42"/>
      <c r="W359" s="42"/>
      <c r="X359" s="42"/>
      <c r="Y359" s="42"/>
      <c r="Z359" s="42"/>
      <c r="AA359" s="42"/>
      <c r="AB359" s="42"/>
      <c r="AC359" s="42"/>
      <c r="AD359" s="42"/>
      <c r="AE359" s="42"/>
      <c r="AR359" s="220" t="s">
        <v>166</v>
      </c>
      <c r="AT359" s="220" t="s">
        <v>161</v>
      </c>
      <c r="AU359" s="220" t="s">
        <v>92</v>
      </c>
      <c r="AY359" s="20" t="s">
        <v>159</v>
      </c>
      <c r="BE359" s="221">
        <f>IF(N359="základní",J359,0)</f>
        <v>0</v>
      </c>
      <c r="BF359" s="221">
        <f>IF(N359="snížená",J359,0)</f>
        <v>0</v>
      </c>
      <c r="BG359" s="221">
        <f>IF(N359="zákl. přenesená",J359,0)</f>
        <v>0</v>
      </c>
      <c r="BH359" s="221">
        <f>IF(N359="sníž. přenesená",J359,0)</f>
        <v>0</v>
      </c>
      <c r="BI359" s="221">
        <f>IF(N359="nulová",J359,0)</f>
        <v>0</v>
      </c>
      <c r="BJ359" s="20" t="s">
        <v>90</v>
      </c>
      <c r="BK359" s="221">
        <f>ROUND(I359*H359,2)</f>
        <v>0</v>
      </c>
      <c r="BL359" s="20" t="s">
        <v>166</v>
      </c>
      <c r="BM359" s="220" t="s">
        <v>1595</v>
      </c>
    </row>
    <row r="360" s="2" customFormat="1">
      <c r="A360" s="42"/>
      <c r="B360" s="43"/>
      <c r="C360" s="44"/>
      <c r="D360" s="222" t="s">
        <v>168</v>
      </c>
      <c r="E360" s="44"/>
      <c r="F360" s="223" t="s">
        <v>1527</v>
      </c>
      <c r="G360" s="44"/>
      <c r="H360" s="44"/>
      <c r="I360" s="224"/>
      <c r="J360" s="44"/>
      <c r="K360" s="44"/>
      <c r="L360" s="48"/>
      <c r="M360" s="225"/>
      <c r="N360" s="226"/>
      <c r="O360" s="88"/>
      <c r="P360" s="88"/>
      <c r="Q360" s="88"/>
      <c r="R360" s="88"/>
      <c r="S360" s="88"/>
      <c r="T360" s="89"/>
      <c r="U360" s="42"/>
      <c r="V360" s="42"/>
      <c r="W360" s="42"/>
      <c r="X360" s="42"/>
      <c r="Y360" s="42"/>
      <c r="Z360" s="42"/>
      <c r="AA360" s="42"/>
      <c r="AB360" s="42"/>
      <c r="AC360" s="42"/>
      <c r="AD360" s="42"/>
      <c r="AE360" s="42"/>
      <c r="AT360" s="20" t="s">
        <v>168</v>
      </c>
      <c r="AU360" s="20" t="s">
        <v>92</v>
      </c>
    </row>
    <row r="361" s="13" customFormat="1">
      <c r="A361" s="13"/>
      <c r="B361" s="229"/>
      <c r="C361" s="230"/>
      <c r="D361" s="227" t="s">
        <v>172</v>
      </c>
      <c r="E361" s="231" t="s">
        <v>44</v>
      </c>
      <c r="F361" s="232" t="s">
        <v>1596</v>
      </c>
      <c r="G361" s="230"/>
      <c r="H361" s="231" t="s">
        <v>44</v>
      </c>
      <c r="I361" s="233"/>
      <c r="J361" s="230"/>
      <c r="K361" s="230"/>
      <c r="L361" s="234"/>
      <c r="M361" s="235"/>
      <c r="N361" s="236"/>
      <c r="O361" s="236"/>
      <c r="P361" s="236"/>
      <c r="Q361" s="236"/>
      <c r="R361" s="236"/>
      <c r="S361" s="236"/>
      <c r="T361" s="237"/>
      <c r="U361" s="13"/>
      <c r="V361" s="13"/>
      <c r="W361" s="13"/>
      <c r="X361" s="13"/>
      <c r="Y361" s="13"/>
      <c r="Z361" s="13"/>
      <c r="AA361" s="13"/>
      <c r="AB361" s="13"/>
      <c r="AC361" s="13"/>
      <c r="AD361" s="13"/>
      <c r="AE361" s="13"/>
      <c r="AT361" s="238" t="s">
        <v>172</v>
      </c>
      <c r="AU361" s="238" t="s">
        <v>92</v>
      </c>
      <c r="AV361" s="13" t="s">
        <v>90</v>
      </c>
      <c r="AW361" s="13" t="s">
        <v>42</v>
      </c>
      <c r="AX361" s="13" t="s">
        <v>82</v>
      </c>
      <c r="AY361" s="238" t="s">
        <v>159</v>
      </c>
    </row>
    <row r="362" s="14" customFormat="1">
      <c r="A362" s="14"/>
      <c r="B362" s="239"/>
      <c r="C362" s="240"/>
      <c r="D362" s="227" t="s">
        <v>172</v>
      </c>
      <c r="E362" s="241" t="s">
        <v>44</v>
      </c>
      <c r="F362" s="242" t="s">
        <v>1597</v>
      </c>
      <c r="G362" s="240"/>
      <c r="H362" s="243">
        <v>13.199999999999999</v>
      </c>
      <c r="I362" s="244"/>
      <c r="J362" s="240"/>
      <c r="K362" s="240"/>
      <c r="L362" s="245"/>
      <c r="M362" s="246"/>
      <c r="N362" s="247"/>
      <c r="O362" s="247"/>
      <c r="P362" s="247"/>
      <c r="Q362" s="247"/>
      <c r="R362" s="247"/>
      <c r="S362" s="247"/>
      <c r="T362" s="248"/>
      <c r="U362" s="14"/>
      <c r="V362" s="14"/>
      <c r="W362" s="14"/>
      <c r="X362" s="14"/>
      <c r="Y362" s="14"/>
      <c r="Z362" s="14"/>
      <c r="AA362" s="14"/>
      <c r="AB362" s="14"/>
      <c r="AC362" s="14"/>
      <c r="AD362" s="14"/>
      <c r="AE362" s="14"/>
      <c r="AT362" s="249" t="s">
        <v>172</v>
      </c>
      <c r="AU362" s="249" t="s">
        <v>92</v>
      </c>
      <c r="AV362" s="14" t="s">
        <v>92</v>
      </c>
      <c r="AW362" s="14" t="s">
        <v>42</v>
      </c>
      <c r="AX362" s="14" t="s">
        <v>82</v>
      </c>
      <c r="AY362" s="249" t="s">
        <v>159</v>
      </c>
    </row>
    <row r="363" s="16" customFormat="1">
      <c r="A363" s="16"/>
      <c r="B363" s="261"/>
      <c r="C363" s="262"/>
      <c r="D363" s="227" t="s">
        <v>172</v>
      </c>
      <c r="E363" s="263" t="s">
        <v>44</v>
      </c>
      <c r="F363" s="264" t="s">
        <v>178</v>
      </c>
      <c r="G363" s="262"/>
      <c r="H363" s="265">
        <v>13.199999999999999</v>
      </c>
      <c r="I363" s="266"/>
      <c r="J363" s="262"/>
      <c r="K363" s="262"/>
      <c r="L363" s="267"/>
      <c r="M363" s="268"/>
      <c r="N363" s="269"/>
      <c r="O363" s="269"/>
      <c r="P363" s="269"/>
      <c r="Q363" s="269"/>
      <c r="R363" s="269"/>
      <c r="S363" s="269"/>
      <c r="T363" s="270"/>
      <c r="U363" s="16"/>
      <c r="V363" s="16"/>
      <c r="W363" s="16"/>
      <c r="X363" s="16"/>
      <c r="Y363" s="16"/>
      <c r="Z363" s="16"/>
      <c r="AA363" s="16"/>
      <c r="AB363" s="16"/>
      <c r="AC363" s="16"/>
      <c r="AD363" s="16"/>
      <c r="AE363" s="16"/>
      <c r="AT363" s="271" t="s">
        <v>172</v>
      </c>
      <c r="AU363" s="271" t="s">
        <v>92</v>
      </c>
      <c r="AV363" s="16" t="s">
        <v>166</v>
      </c>
      <c r="AW363" s="16" t="s">
        <v>42</v>
      </c>
      <c r="AX363" s="16" t="s">
        <v>90</v>
      </c>
      <c r="AY363" s="271" t="s">
        <v>159</v>
      </c>
    </row>
    <row r="364" s="2" customFormat="1" ht="21.75" customHeight="1">
      <c r="A364" s="42"/>
      <c r="B364" s="43"/>
      <c r="C364" s="209" t="s">
        <v>1598</v>
      </c>
      <c r="D364" s="209" t="s">
        <v>161</v>
      </c>
      <c r="E364" s="210" t="s">
        <v>1530</v>
      </c>
      <c r="F364" s="211" t="s">
        <v>1531</v>
      </c>
      <c r="G364" s="212" t="s">
        <v>164</v>
      </c>
      <c r="H364" s="213">
        <v>13.199999999999999</v>
      </c>
      <c r="I364" s="214"/>
      <c r="J364" s="215">
        <f>ROUND(I364*H364,2)</f>
        <v>0</v>
      </c>
      <c r="K364" s="211" t="s">
        <v>165</v>
      </c>
      <c r="L364" s="48"/>
      <c r="M364" s="216" t="s">
        <v>44</v>
      </c>
      <c r="N364" s="217" t="s">
        <v>53</v>
      </c>
      <c r="O364" s="88"/>
      <c r="P364" s="218">
        <f>O364*H364</f>
        <v>0</v>
      </c>
      <c r="Q364" s="218">
        <v>0</v>
      </c>
      <c r="R364" s="218">
        <f>Q364*H364</f>
        <v>0</v>
      </c>
      <c r="S364" s="218">
        <v>0</v>
      </c>
      <c r="T364" s="219">
        <f>S364*H364</f>
        <v>0</v>
      </c>
      <c r="U364" s="42"/>
      <c r="V364" s="42"/>
      <c r="W364" s="42"/>
      <c r="X364" s="42"/>
      <c r="Y364" s="42"/>
      <c r="Z364" s="42"/>
      <c r="AA364" s="42"/>
      <c r="AB364" s="42"/>
      <c r="AC364" s="42"/>
      <c r="AD364" s="42"/>
      <c r="AE364" s="42"/>
      <c r="AR364" s="220" t="s">
        <v>166</v>
      </c>
      <c r="AT364" s="220" t="s">
        <v>161</v>
      </c>
      <c r="AU364" s="220" t="s">
        <v>92</v>
      </c>
      <c r="AY364" s="20" t="s">
        <v>159</v>
      </c>
      <c r="BE364" s="221">
        <f>IF(N364="základní",J364,0)</f>
        <v>0</v>
      </c>
      <c r="BF364" s="221">
        <f>IF(N364="snížená",J364,0)</f>
        <v>0</v>
      </c>
      <c r="BG364" s="221">
        <f>IF(N364="zákl. přenesená",J364,0)</f>
        <v>0</v>
      </c>
      <c r="BH364" s="221">
        <f>IF(N364="sníž. přenesená",J364,0)</f>
        <v>0</v>
      </c>
      <c r="BI364" s="221">
        <f>IF(N364="nulová",J364,0)</f>
        <v>0</v>
      </c>
      <c r="BJ364" s="20" t="s">
        <v>90</v>
      </c>
      <c r="BK364" s="221">
        <f>ROUND(I364*H364,2)</f>
        <v>0</v>
      </c>
      <c r="BL364" s="20" t="s">
        <v>166</v>
      </c>
      <c r="BM364" s="220" t="s">
        <v>1599</v>
      </c>
    </row>
    <row r="365" s="2" customFormat="1">
      <c r="A365" s="42"/>
      <c r="B365" s="43"/>
      <c r="C365" s="44"/>
      <c r="D365" s="222" t="s">
        <v>168</v>
      </c>
      <c r="E365" s="44"/>
      <c r="F365" s="223" t="s">
        <v>1533</v>
      </c>
      <c r="G365" s="44"/>
      <c r="H365" s="44"/>
      <c r="I365" s="224"/>
      <c r="J365" s="44"/>
      <c r="K365" s="44"/>
      <c r="L365" s="48"/>
      <c r="M365" s="225"/>
      <c r="N365" s="226"/>
      <c r="O365" s="88"/>
      <c r="P365" s="88"/>
      <c r="Q365" s="88"/>
      <c r="R365" s="88"/>
      <c r="S365" s="88"/>
      <c r="T365" s="89"/>
      <c r="U365" s="42"/>
      <c r="V365" s="42"/>
      <c r="W365" s="42"/>
      <c r="X365" s="42"/>
      <c r="Y365" s="42"/>
      <c r="Z365" s="42"/>
      <c r="AA365" s="42"/>
      <c r="AB365" s="42"/>
      <c r="AC365" s="42"/>
      <c r="AD365" s="42"/>
      <c r="AE365" s="42"/>
      <c r="AT365" s="20" t="s">
        <v>168</v>
      </c>
      <c r="AU365" s="20" t="s">
        <v>92</v>
      </c>
    </row>
    <row r="366" s="2" customFormat="1" ht="21.75" customHeight="1">
      <c r="A366" s="42"/>
      <c r="B366" s="43"/>
      <c r="C366" s="209" t="s">
        <v>1539</v>
      </c>
      <c r="D366" s="209" t="s">
        <v>161</v>
      </c>
      <c r="E366" s="210" t="s">
        <v>1377</v>
      </c>
      <c r="F366" s="211" t="s">
        <v>1378</v>
      </c>
      <c r="G366" s="212" t="s">
        <v>200</v>
      </c>
      <c r="H366" s="213">
        <v>3.0099999999999998</v>
      </c>
      <c r="I366" s="214"/>
      <c r="J366" s="215">
        <f>ROUND(I366*H366,2)</f>
        <v>0</v>
      </c>
      <c r="K366" s="211" t="s">
        <v>165</v>
      </c>
      <c r="L366" s="48"/>
      <c r="M366" s="216" t="s">
        <v>44</v>
      </c>
      <c r="N366" s="217" t="s">
        <v>53</v>
      </c>
      <c r="O366" s="88"/>
      <c r="P366" s="218">
        <f>O366*H366</f>
        <v>0</v>
      </c>
      <c r="Q366" s="218">
        <v>0</v>
      </c>
      <c r="R366" s="218">
        <f>Q366*H366</f>
        <v>0</v>
      </c>
      <c r="S366" s="218">
        <v>0</v>
      </c>
      <c r="T366" s="219">
        <f>S366*H366</f>
        <v>0</v>
      </c>
      <c r="U366" s="42"/>
      <c r="V366" s="42"/>
      <c r="W366" s="42"/>
      <c r="X366" s="42"/>
      <c r="Y366" s="42"/>
      <c r="Z366" s="42"/>
      <c r="AA366" s="42"/>
      <c r="AB366" s="42"/>
      <c r="AC366" s="42"/>
      <c r="AD366" s="42"/>
      <c r="AE366" s="42"/>
      <c r="AR366" s="220" t="s">
        <v>166</v>
      </c>
      <c r="AT366" s="220" t="s">
        <v>161</v>
      </c>
      <c r="AU366" s="220" t="s">
        <v>92</v>
      </c>
      <c r="AY366" s="20" t="s">
        <v>159</v>
      </c>
      <c r="BE366" s="221">
        <f>IF(N366="základní",J366,0)</f>
        <v>0</v>
      </c>
      <c r="BF366" s="221">
        <f>IF(N366="snížená",J366,0)</f>
        <v>0</v>
      </c>
      <c r="BG366" s="221">
        <f>IF(N366="zákl. přenesená",J366,0)</f>
        <v>0</v>
      </c>
      <c r="BH366" s="221">
        <f>IF(N366="sníž. přenesená",J366,0)</f>
        <v>0</v>
      </c>
      <c r="BI366" s="221">
        <f>IF(N366="nulová",J366,0)</f>
        <v>0</v>
      </c>
      <c r="BJ366" s="20" t="s">
        <v>90</v>
      </c>
      <c r="BK366" s="221">
        <f>ROUND(I366*H366,2)</f>
        <v>0</v>
      </c>
      <c r="BL366" s="20" t="s">
        <v>166</v>
      </c>
      <c r="BM366" s="220" t="s">
        <v>1600</v>
      </c>
    </row>
    <row r="367" s="2" customFormat="1">
      <c r="A367" s="42"/>
      <c r="B367" s="43"/>
      <c r="C367" s="44"/>
      <c r="D367" s="222" t="s">
        <v>168</v>
      </c>
      <c r="E367" s="44"/>
      <c r="F367" s="223" t="s">
        <v>1380</v>
      </c>
      <c r="G367" s="44"/>
      <c r="H367" s="44"/>
      <c r="I367" s="224"/>
      <c r="J367" s="44"/>
      <c r="K367" s="44"/>
      <c r="L367" s="48"/>
      <c r="M367" s="282"/>
      <c r="N367" s="283"/>
      <c r="O367" s="284"/>
      <c r="P367" s="284"/>
      <c r="Q367" s="284"/>
      <c r="R367" s="284"/>
      <c r="S367" s="284"/>
      <c r="T367" s="285"/>
      <c r="U367" s="42"/>
      <c r="V367" s="42"/>
      <c r="W367" s="42"/>
      <c r="X367" s="42"/>
      <c r="Y367" s="42"/>
      <c r="Z367" s="42"/>
      <c r="AA367" s="42"/>
      <c r="AB367" s="42"/>
      <c r="AC367" s="42"/>
      <c r="AD367" s="42"/>
      <c r="AE367" s="42"/>
      <c r="AT367" s="20" t="s">
        <v>168</v>
      </c>
      <c r="AU367" s="20" t="s">
        <v>92</v>
      </c>
    </row>
    <row r="368" s="2" customFormat="1" ht="6.96" customHeight="1">
      <c r="A368" s="42"/>
      <c r="B368" s="63"/>
      <c r="C368" s="64"/>
      <c r="D368" s="64"/>
      <c r="E368" s="64"/>
      <c r="F368" s="64"/>
      <c r="G368" s="64"/>
      <c r="H368" s="64"/>
      <c r="I368" s="64"/>
      <c r="J368" s="64"/>
      <c r="K368" s="64"/>
      <c r="L368" s="48"/>
      <c r="M368" s="42"/>
      <c r="O368" s="42"/>
      <c r="P368" s="42"/>
      <c r="Q368" s="42"/>
      <c r="R368" s="42"/>
      <c r="S368" s="42"/>
      <c r="T368" s="42"/>
      <c r="U368" s="42"/>
      <c r="V368" s="42"/>
      <c r="W368" s="42"/>
      <c r="X368" s="42"/>
      <c r="Y368" s="42"/>
      <c r="Z368" s="42"/>
      <c r="AA368" s="42"/>
      <c r="AB368" s="42"/>
      <c r="AC368" s="42"/>
      <c r="AD368" s="42"/>
      <c r="AE368" s="42"/>
    </row>
  </sheetData>
  <sheetProtection sheet="1" autoFilter="0" formatColumns="0" formatRows="0" objects="1" scenarios="1" spinCount="100000" saltValue="mCaVK46iZko0rp/2pE1u841HBTTmVCY7IofPIOr0btwk3qsEbBsxqDV0T9r6FSWSn/BOtGOpKrUB9rADJvq3pw==" hashValue="9vGqrac3TmdzhGECFkfUie/QMOCPKS3nHTTtWD0BOEeDr9v/YmGV7rff1RfXTy4/GOF/d0VvDdn5RM8WJFBCyA==" algorithmName="SHA-512" password="CC35"/>
  <autoFilter ref="C83:K367"/>
  <mergeCells count="9">
    <mergeCell ref="E7:H7"/>
    <mergeCell ref="E9:H9"/>
    <mergeCell ref="E18:H18"/>
    <mergeCell ref="E27:H27"/>
    <mergeCell ref="E48:H48"/>
    <mergeCell ref="E50:H50"/>
    <mergeCell ref="E74:H74"/>
    <mergeCell ref="E76:H76"/>
    <mergeCell ref="L2:V2"/>
  </mergeCells>
  <hyperlinks>
    <hyperlink ref="F88" r:id="rId1" display="https://podminky.urs.cz/item/CS_URS_2024_02/183402121"/>
    <hyperlink ref="F90" r:id="rId2" display="https://podminky.urs.cz/item/CS_URS_2024_02/183402132"/>
    <hyperlink ref="F92" r:id="rId3" display="https://podminky.urs.cz/item/CS_URS_2024_02/181111121"/>
    <hyperlink ref="F94" r:id="rId4" display="https://podminky.urs.cz/item/CS_URS_2024_02/181151322"/>
    <hyperlink ref="F96" r:id="rId5" display="https://podminky.urs.cz/item/CS_URS_2024_02/181351003"/>
    <hyperlink ref="F98" r:id="rId6" display="https://podminky.urs.cz/item/CS_URS_2024_02/181351113"/>
    <hyperlink ref="F106" r:id="rId7" display="https://podminky.urs.cz/item/CS_URS_2024_02/184813511"/>
    <hyperlink ref="F109" r:id="rId8" display="https://podminky.urs.cz/item/CS_URS_2024_02/184813512"/>
    <hyperlink ref="F112" r:id="rId9" display="https://podminky.urs.cz/item/CS_URS_2024_02/181411131"/>
    <hyperlink ref="F120" r:id="rId10" display="https://podminky.urs.cz/item/CS_URS_2024_02/181411132"/>
    <hyperlink ref="F133" r:id="rId11" display="https://podminky.urs.cz/item/CS_URS_2024_02/183403153"/>
    <hyperlink ref="F136" r:id="rId12" display="https://podminky.urs.cz/item/CS_URS_2024_02/183403253"/>
    <hyperlink ref="F139" r:id="rId13" display="https://podminky.urs.cz/item/CS_URS_2024_02/183403161"/>
    <hyperlink ref="F142" r:id="rId14" display="https://podminky.urs.cz/item/CS_URS_2024_02/183403261"/>
    <hyperlink ref="F145" r:id="rId15" display="https://podminky.urs.cz/item/CS_URS_2024_02/184853521"/>
    <hyperlink ref="F147" r:id="rId16" display="https://podminky.urs.cz/item/CS_URS_2024_02/184853522"/>
    <hyperlink ref="F149" r:id="rId17" display="https://podminky.urs.cz/item/CS_URS_2024_02/185804312"/>
    <hyperlink ref="F155" r:id="rId18" display="https://podminky.urs.cz/item/CS_URS_2024_02/185851121"/>
    <hyperlink ref="F157" r:id="rId19" display="https://podminky.urs.cz/item/CS_URS_2024_02/185851129"/>
    <hyperlink ref="F160" r:id="rId20" display="https://podminky.urs.cz/item/CS_URS_2024_02/998231411"/>
    <hyperlink ref="F162" r:id="rId21" display="https://podminky.urs.cz/item/CS_URS_2024_02/998231431"/>
    <hyperlink ref="F166" r:id="rId22" display="https://podminky.urs.cz/item/CS_URS_2024_02/183402121"/>
    <hyperlink ref="F168" r:id="rId23" display="https://podminky.urs.cz/item/CS_URS_2024_02/181111121"/>
    <hyperlink ref="F170" r:id="rId24" display="https://podminky.urs.cz/item/CS_URS_2024_02/181351003"/>
    <hyperlink ref="F177" r:id="rId25" display="https://podminky.urs.cz/item/CS_URS_2024_02/184813511"/>
    <hyperlink ref="F180" r:id="rId26" display="https://podminky.urs.cz/item/CS_URS_2024_02/183111113"/>
    <hyperlink ref="F182" r:id="rId27" display="https://podminky.urs.cz/item/CS_URS_2024_02/184102211"/>
    <hyperlink ref="F188" r:id="rId28" display="https://podminky.urs.cz/item/CS_URS_2024_02/184806112"/>
    <hyperlink ref="F190" r:id="rId29" display="https://podminky.urs.cz/item/CS_URS_2024_02/184911421"/>
    <hyperlink ref="F199" r:id="rId30" display="https://podminky.urs.cz/item/CS_URS_2024_02/185802114"/>
    <hyperlink ref="F203" r:id="rId31" display="https://podminky.urs.cz/item/CS_URS_2024_02/185804312"/>
    <hyperlink ref="F208" r:id="rId32" display="https://podminky.urs.cz/item/CS_URS_2024_02/998231411"/>
    <hyperlink ref="F211" r:id="rId33" display="https://podminky.urs.cz/item/CS_URS_2024_02/183901114"/>
    <hyperlink ref="F232" r:id="rId34" display="https://podminky.urs.cz/item/CS_URS_2024_02/183111111"/>
    <hyperlink ref="F234" r:id="rId35" display="https://podminky.urs.cz/item/CS_URS_2024_02/183211312"/>
    <hyperlink ref="F236" r:id="rId36" display="https://podminky.urs.cz/item/CS_URS_2024_02/183211313.1"/>
    <hyperlink ref="F238" r:id="rId37" display="https://podminky.urs.cz/item/CS_URS_2024_02/183211319"/>
    <hyperlink ref="F267" r:id="rId38" display="https://podminky.urs.cz/item/CS_URS_2024_02/185802114"/>
    <hyperlink ref="F274" r:id="rId39" display="https://podminky.urs.cz/item/CS_URS_2024_02/184911151"/>
    <hyperlink ref="F291" r:id="rId40" display="https://podminky.urs.cz/item/CS_URS_2024_02/185804311"/>
    <hyperlink ref="F296" r:id="rId41" display="https://podminky.urs.cz/item/CS_URS_2024_02/185804319"/>
    <hyperlink ref="F298" r:id="rId42" display="https://podminky.urs.cz/item/CS_URS_2024_02/998231411"/>
    <hyperlink ref="F301" r:id="rId43" display="https://podminky.urs.cz/item/CS_URS_2024_02/185804211"/>
    <hyperlink ref="F306" r:id="rId44" display="https://podminky.urs.cz/item/CS_URS_2024_02/185804219"/>
    <hyperlink ref="F308" r:id="rId45" display="https://podminky.urs.cz/item/CS_URS_2024_02/185804252"/>
    <hyperlink ref="F313" r:id="rId46" display="https://podminky.urs.cz/item/CS_URS_2024_02/184817111"/>
    <hyperlink ref="F318" r:id="rId47" display="https://podminky.urs.cz/item/CS_URS_2024_02/184911151"/>
    <hyperlink ref="F328" r:id="rId48" display="https://podminky.urs.cz/item/CS_URS_2024_02/185804214"/>
    <hyperlink ref="F333" r:id="rId49" display="https://podminky.urs.cz/item/CS_URS_2024_02/184803113"/>
    <hyperlink ref="F338" r:id="rId50" display="https://podminky.urs.cz/item/CS_URS_2024_02/184911421"/>
    <hyperlink ref="F345" r:id="rId51" display="https://podminky.urs.cz/item/CS_URS_2024_02/111151121"/>
    <hyperlink ref="F350" r:id="rId52" display="https://podminky.urs.cz/item/CS_URS_2024_02/111151122"/>
    <hyperlink ref="F355" r:id="rId53" display="https://podminky.urs.cz/item/CS_URS_2024_02/185804312"/>
    <hyperlink ref="F360" r:id="rId54" display="https://podminky.urs.cz/item/CS_URS_2024_02/185804311"/>
    <hyperlink ref="F365" r:id="rId55" display="https://podminky.urs.cz/item/CS_URS_2024_02/185804319"/>
    <hyperlink ref="F367" r:id="rId56" display="https://podminky.urs.cz/item/CS_URS_2024_02/998231411"/>
  </hyperlinks>
  <pageMargins left="0.39375" right="0.39375" top="0.39375" bottom="0.39375" header="0" footer="0"/>
  <pageSetup paperSize="9" orientation="landscape" blackAndWhite="1" fitToHeight="100"/>
  <headerFooter>
    <oddFooter>&amp;CStrana &amp;P z &amp;N</oddFooter>
  </headerFooter>
  <drawing r:id="rId57"/>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119</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1601</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1602</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ROUND(J93,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ROUND((SUM(BE93:BE232)),  2)</f>
        <v>0</v>
      </c>
      <c r="G33" s="42"/>
      <c r="H33" s="42"/>
      <c r="I33" s="153">
        <v>0.20999999999999999</v>
      </c>
      <c r="J33" s="152">
        <f>ROUND(((SUM(BE93:BE232))*I33),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ROUND((SUM(BF93:BF232)),  2)</f>
        <v>0</v>
      </c>
      <c r="G34" s="42"/>
      <c r="H34" s="42"/>
      <c r="I34" s="153">
        <v>0.12</v>
      </c>
      <c r="J34" s="152">
        <f>ROUND(((SUM(BF93:BF232))*I34),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ROUND((SUM(BG93:BG232)),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ROUND((SUM(BH93:BH232)),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ROUND((SUM(BI93:BI232)),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IO12 - Areálové rozvody NN</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15.15" customHeight="1">
      <c r="A55" s="42"/>
      <c r="B55" s="43"/>
      <c r="C55" s="35" t="s">
        <v>36</v>
      </c>
      <c r="D55" s="44"/>
      <c r="E55" s="44"/>
      <c r="F55" s="30" t="str">
        <f>IF(E18="","",E18)</f>
        <v>Vyplň údaj</v>
      </c>
      <c r="G55" s="44"/>
      <c r="H55" s="44"/>
      <c r="I55" s="35" t="s">
        <v>43</v>
      </c>
      <c r="J55" s="40" t="str">
        <f>E24</f>
        <v xml:space="preserve"> </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J93</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J94</f>
        <v>0</v>
      </c>
      <c r="K60" s="171"/>
      <c r="L60" s="175"/>
      <c r="S60" s="9"/>
      <c r="T60" s="9"/>
      <c r="U60" s="9"/>
      <c r="V60" s="9"/>
      <c r="W60" s="9"/>
      <c r="X60" s="9"/>
      <c r="Y60" s="9"/>
      <c r="Z60" s="9"/>
      <c r="AA60" s="9"/>
      <c r="AB60" s="9"/>
      <c r="AC60" s="9"/>
      <c r="AD60" s="9"/>
      <c r="AE60" s="9"/>
    </row>
    <row r="61" s="10" customFormat="1" ht="19.92" customHeight="1">
      <c r="A61" s="10"/>
      <c r="B61" s="176"/>
      <c r="C61" s="177"/>
      <c r="D61" s="178" t="s">
        <v>1603</v>
      </c>
      <c r="E61" s="179"/>
      <c r="F61" s="179"/>
      <c r="G61" s="179"/>
      <c r="H61" s="179"/>
      <c r="I61" s="179"/>
      <c r="J61" s="180">
        <f>J95</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1604</v>
      </c>
      <c r="E62" s="179"/>
      <c r="F62" s="179"/>
      <c r="G62" s="179"/>
      <c r="H62" s="179"/>
      <c r="I62" s="179"/>
      <c r="J62" s="180">
        <f>J98</f>
        <v>0</v>
      </c>
      <c r="K62" s="177"/>
      <c r="L62" s="181"/>
      <c r="S62" s="10"/>
      <c r="T62" s="10"/>
      <c r="U62" s="10"/>
      <c r="V62" s="10"/>
      <c r="W62" s="10"/>
      <c r="X62" s="10"/>
      <c r="Y62" s="10"/>
      <c r="Z62" s="10"/>
      <c r="AA62" s="10"/>
      <c r="AB62" s="10"/>
      <c r="AC62" s="10"/>
      <c r="AD62" s="10"/>
      <c r="AE62" s="10"/>
    </row>
    <row r="63" s="9" customFormat="1" ht="24.96" customHeight="1">
      <c r="A63" s="9"/>
      <c r="B63" s="170"/>
      <c r="C63" s="171"/>
      <c r="D63" s="172" t="s">
        <v>1605</v>
      </c>
      <c r="E63" s="173"/>
      <c r="F63" s="173"/>
      <c r="G63" s="173"/>
      <c r="H63" s="173"/>
      <c r="I63" s="173"/>
      <c r="J63" s="174">
        <f>J107</f>
        <v>0</v>
      </c>
      <c r="K63" s="171"/>
      <c r="L63" s="175"/>
      <c r="S63" s="9"/>
      <c r="T63" s="9"/>
      <c r="U63" s="9"/>
      <c r="V63" s="9"/>
      <c r="W63" s="9"/>
      <c r="X63" s="9"/>
      <c r="Y63" s="9"/>
      <c r="Z63" s="9"/>
      <c r="AA63" s="9"/>
      <c r="AB63" s="9"/>
      <c r="AC63" s="9"/>
      <c r="AD63" s="9"/>
      <c r="AE63" s="9"/>
    </row>
    <row r="64" s="10" customFormat="1" ht="19.92" customHeight="1">
      <c r="A64" s="10"/>
      <c r="B64" s="176"/>
      <c r="C64" s="177"/>
      <c r="D64" s="178" t="s">
        <v>1606</v>
      </c>
      <c r="E64" s="179"/>
      <c r="F64" s="179"/>
      <c r="G64" s="179"/>
      <c r="H64" s="179"/>
      <c r="I64" s="179"/>
      <c r="J64" s="180">
        <f>J108</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1607</v>
      </c>
      <c r="E65" s="179"/>
      <c r="F65" s="179"/>
      <c r="G65" s="179"/>
      <c r="H65" s="179"/>
      <c r="I65" s="179"/>
      <c r="J65" s="180">
        <f>J140</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1608</v>
      </c>
      <c r="E66" s="179"/>
      <c r="F66" s="179"/>
      <c r="G66" s="179"/>
      <c r="H66" s="179"/>
      <c r="I66" s="179"/>
      <c r="J66" s="180">
        <f>J203</f>
        <v>0</v>
      </c>
      <c r="K66" s="177"/>
      <c r="L66" s="181"/>
      <c r="S66" s="10"/>
      <c r="T66" s="10"/>
      <c r="U66" s="10"/>
      <c r="V66" s="10"/>
      <c r="W66" s="10"/>
      <c r="X66" s="10"/>
      <c r="Y66" s="10"/>
      <c r="Z66" s="10"/>
      <c r="AA66" s="10"/>
      <c r="AB66" s="10"/>
      <c r="AC66" s="10"/>
      <c r="AD66" s="10"/>
      <c r="AE66" s="10"/>
    </row>
    <row r="67" s="10" customFormat="1" ht="19.92" customHeight="1">
      <c r="A67" s="10"/>
      <c r="B67" s="176"/>
      <c r="C67" s="177"/>
      <c r="D67" s="178" t="s">
        <v>1609</v>
      </c>
      <c r="E67" s="179"/>
      <c r="F67" s="179"/>
      <c r="G67" s="179"/>
      <c r="H67" s="179"/>
      <c r="I67" s="179"/>
      <c r="J67" s="180">
        <f>J208</f>
        <v>0</v>
      </c>
      <c r="K67" s="177"/>
      <c r="L67" s="181"/>
      <c r="S67" s="10"/>
      <c r="T67" s="10"/>
      <c r="U67" s="10"/>
      <c r="V67" s="10"/>
      <c r="W67" s="10"/>
      <c r="X67" s="10"/>
      <c r="Y67" s="10"/>
      <c r="Z67" s="10"/>
      <c r="AA67" s="10"/>
      <c r="AB67" s="10"/>
      <c r="AC67" s="10"/>
      <c r="AD67" s="10"/>
      <c r="AE67" s="10"/>
    </row>
    <row r="68" s="10" customFormat="1" ht="19.92" customHeight="1">
      <c r="A68" s="10"/>
      <c r="B68" s="176"/>
      <c r="C68" s="177"/>
      <c r="D68" s="178" t="s">
        <v>1610</v>
      </c>
      <c r="E68" s="179"/>
      <c r="F68" s="179"/>
      <c r="G68" s="179"/>
      <c r="H68" s="179"/>
      <c r="I68" s="179"/>
      <c r="J68" s="180">
        <f>J213</f>
        <v>0</v>
      </c>
      <c r="K68" s="177"/>
      <c r="L68" s="181"/>
      <c r="S68" s="10"/>
      <c r="T68" s="10"/>
      <c r="U68" s="10"/>
      <c r="V68" s="10"/>
      <c r="W68" s="10"/>
      <c r="X68" s="10"/>
      <c r="Y68" s="10"/>
      <c r="Z68" s="10"/>
      <c r="AA68" s="10"/>
      <c r="AB68" s="10"/>
      <c r="AC68" s="10"/>
      <c r="AD68" s="10"/>
      <c r="AE68" s="10"/>
    </row>
    <row r="69" s="9" customFormat="1" ht="24.96" customHeight="1">
      <c r="A69" s="9"/>
      <c r="B69" s="170"/>
      <c r="C69" s="171"/>
      <c r="D69" s="172" t="s">
        <v>1611</v>
      </c>
      <c r="E69" s="173"/>
      <c r="F69" s="173"/>
      <c r="G69" s="173"/>
      <c r="H69" s="173"/>
      <c r="I69" s="173"/>
      <c r="J69" s="174">
        <f>J215</f>
        <v>0</v>
      </c>
      <c r="K69" s="171"/>
      <c r="L69" s="175"/>
      <c r="S69" s="9"/>
      <c r="T69" s="9"/>
      <c r="U69" s="9"/>
      <c r="V69" s="9"/>
      <c r="W69" s="9"/>
      <c r="X69" s="9"/>
      <c r="Y69" s="9"/>
      <c r="Z69" s="9"/>
      <c r="AA69" s="9"/>
      <c r="AB69" s="9"/>
      <c r="AC69" s="9"/>
      <c r="AD69" s="9"/>
      <c r="AE69" s="9"/>
    </row>
    <row r="70" s="10" customFormat="1" ht="19.92" customHeight="1">
      <c r="A70" s="10"/>
      <c r="B70" s="176"/>
      <c r="C70" s="177"/>
      <c r="D70" s="178" t="s">
        <v>1612</v>
      </c>
      <c r="E70" s="179"/>
      <c r="F70" s="179"/>
      <c r="G70" s="179"/>
      <c r="H70" s="179"/>
      <c r="I70" s="179"/>
      <c r="J70" s="180">
        <f>J216</f>
        <v>0</v>
      </c>
      <c r="K70" s="177"/>
      <c r="L70" s="181"/>
      <c r="S70" s="10"/>
      <c r="T70" s="10"/>
      <c r="U70" s="10"/>
      <c r="V70" s="10"/>
      <c r="W70" s="10"/>
      <c r="X70" s="10"/>
      <c r="Y70" s="10"/>
      <c r="Z70" s="10"/>
      <c r="AA70" s="10"/>
      <c r="AB70" s="10"/>
      <c r="AC70" s="10"/>
      <c r="AD70" s="10"/>
      <c r="AE70" s="10"/>
    </row>
    <row r="71" s="10" customFormat="1" ht="19.92" customHeight="1">
      <c r="A71" s="10"/>
      <c r="B71" s="176"/>
      <c r="C71" s="177"/>
      <c r="D71" s="178" t="s">
        <v>1613</v>
      </c>
      <c r="E71" s="179"/>
      <c r="F71" s="179"/>
      <c r="G71" s="179"/>
      <c r="H71" s="179"/>
      <c r="I71" s="179"/>
      <c r="J71" s="180">
        <f>J218</f>
        <v>0</v>
      </c>
      <c r="K71" s="177"/>
      <c r="L71" s="181"/>
      <c r="S71" s="10"/>
      <c r="T71" s="10"/>
      <c r="U71" s="10"/>
      <c r="V71" s="10"/>
      <c r="W71" s="10"/>
      <c r="X71" s="10"/>
      <c r="Y71" s="10"/>
      <c r="Z71" s="10"/>
      <c r="AA71" s="10"/>
      <c r="AB71" s="10"/>
      <c r="AC71" s="10"/>
      <c r="AD71" s="10"/>
      <c r="AE71" s="10"/>
    </row>
    <row r="72" s="10" customFormat="1" ht="19.92" customHeight="1">
      <c r="A72" s="10"/>
      <c r="B72" s="176"/>
      <c r="C72" s="177"/>
      <c r="D72" s="178" t="s">
        <v>1614</v>
      </c>
      <c r="E72" s="179"/>
      <c r="F72" s="179"/>
      <c r="G72" s="179"/>
      <c r="H72" s="179"/>
      <c r="I72" s="179"/>
      <c r="J72" s="180">
        <f>J227</f>
        <v>0</v>
      </c>
      <c r="K72" s="177"/>
      <c r="L72" s="181"/>
      <c r="S72" s="10"/>
      <c r="T72" s="10"/>
      <c r="U72" s="10"/>
      <c r="V72" s="10"/>
      <c r="W72" s="10"/>
      <c r="X72" s="10"/>
      <c r="Y72" s="10"/>
      <c r="Z72" s="10"/>
      <c r="AA72" s="10"/>
      <c r="AB72" s="10"/>
      <c r="AC72" s="10"/>
      <c r="AD72" s="10"/>
      <c r="AE72" s="10"/>
    </row>
    <row r="73" s="10" customFormat="1" ht="19.92" customHeight="1">
      <c r="A73" s="10"/>
      <c r="B73" s="176"/>
      <c r="C73" s="177"/>
      <c r="D73" s="178" t="s">
        <v>1615</v>
      </c>
      <c r="E73" s="179"/>
      <c r="F73" s="179"/>
      <c r="G73" s="179"/>
      <c r="H73" s="179"/>
      <c r="I73" s="179"/>
      <c r="J73" s="180">
        <f>J230</f>
        <v>0</v>
      </c>
      <c r="K73" s="177"/>
      <c r="L73" s="181"/>
      <c r="S73" s="10"/>
      <c r="T73" s="10"/>
      <c r="U73" s="10"/>
      <c r="V73" s="10"/>
      <c r="W73" s="10"/>
      <c r="X73" s="10"/>
      <c r="Y73" s="10"/>
      <c r="Z73" s="10"/>
      <c r="AA73" s="10"/>
      <c r="AB73" s="10"/>
      <c r="AC73" s="10"/>
      <c r="AD73" s="10"/>
      <c r="AE73" s="10"/>
    </row>
    <row r="74" s="2" customFormat="1" ht="21.84" customHeight="1">
      <c r="A74" s="42"/>
      <c r="B74" s="43"/>
      <c r="C74" s="44"/>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6.96" customHeight="1">
      <c r="A75" s="42"/>
      <c r="B75" s="63"/>
      <c r="C75" s="64"/>
      <c r="D75" s="64"/>
      <c r="E75" s="64"/>
      <c r="F75" s="64"/>
      <c r="G75" s="64"/>
      <c r="H75" s="64"/>
      <c r="I75" s="64"/>
      <c r="J75" s="64"/>
      <c r="K75" s="64"/>
      <c r="L75" s="139"/>
      <c r="S75" s="42"/>
      <c r="T75" s="42"/>
      <c r="U75" s="42"/>
      <c r="V75" s="42"/>
      <c r="W75" s="42"/>
      <c r="X75" s="42"/>
      <c r="Y75" s="42"/>
      <c r="Z75" s="42"/>
      <c r="AA75" s="42"/>
      <c r="AB75" s="42"/>
      <c r="AC75" s="42"/>
      <c r="AD75" s="42"/>
      <c r="AE75" s="42"/>
    </row>
    <row r="79" s="2" customFormat="1" ht="6.96" customHeight="1">
      <c r="A79" s="42"/>
      <c r="B79" s="65"/>
      <c r="C79" s="66"/>
      <c r="D79" s="66"/>
      <c r="E79" s="66"/>
      <c r="F79" s="66"/>
      <c r="G79" s="66"/>
      <c r="H79" s="66"/>
      <c r="I79" s="66"/>
      <c r="J79" s="66"/>
      <c r="K79" s="66"/>
      <c r="L79" s="139"/>
      <c r="S79" s="42"/>
      <c r="T79" s="42"/>
      <c r="U79" s="42"/>
      <c r="V79" s="42"/>
      <c r="W79" s="42"/>
      <c r="X79" s="42"/>
      <c r="Y79" s="42"/>
      <c r="Z79" s="42"/>
      <c r="AA79" s="42"/>
      <c r="AB79" s="42"/>
      <c r="AC79" s="42"/>
      <c r="AD79" s="42"/>
      <c r="AE79" s="42"/>
    </row>
    <row r="80" s="2" customFormat="1" ht="24.96" customHeight="1">
      <c r="A80" s="42"/>
      <c r="B80" s="43"/>
      <c r="C80" s="26" t="s">
        <v>144</v>
      </c>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2" customHeight="1">
      <c r="A82" s="42"/>
      <c r="B82" s="43"/>
      <c r="C82" s="35" t="s">
        <v>16</v>
      </c>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16.5" customHeight="1">
      <c r="A83" s="42"/>
      <c r="B83" s="43"/>
      <c r="C83" s="44"/>
      <c r="D83" s="44"/>
      <c r="E83" s="165" t="str">
        <f>E7</f>
        <v>Víceúčelový sportovní areál UKB - Venkovní sportoviště a plochy</v>
      </c>
      <c r="F83" s="35"/>
      <c r="G83" s="35"/>
      <c r="H83" s="35"/>
      <c r="I83" s="44"/>
      <c r="J83" s="44"/>
      <c r="K83" s="44"/>
      <c r="L83" s="139"/>
      <c r="S83" s="42"/>
      <c r="T83" s="42"/>
      <c r="U83" s="42"/>
      <c r="V83" s="42"/>
      <c r="W83" s="42"/>
      <c r="X83" s="42"/>
      <c r="Y83" s="42"/>
      <c r="Z83" s="42"/>
      <c r="AA83" s="42"/>
      <c r="AB83" s="42"/>
      <c r="AC83" s="42"/>
      <c r="AD83" s="42"/>
      <c r="AE83" s="42"/>
    </row>
    <row r="84" s="2" customFormat="1" ht="12" customHeight="1">
      <c r="A84" s="42"/>
      <c r="B84" s="43"/>
      <c r="C84" s="35" t="s">
        <v>133</v>
      </c>
      <c r="D84" s="44"/>
      <c r="E84" s="44"/>
      <c r="F84" s="44"/>
      <c r="G84" s="44"/>
      <c r="H84" s="44"/>
      <c r="I84" s="44"/>
      <c r="J84" s="44"/>
      <c r="K84" s="44"/>
      <c r="L84" s="139"/>
      <c r="S84" s="42"/>
      <c r="T84" s="42"/>
      <c r="U84" s="42"/>
      <c r="V84" s="42"/>
      <c r="W84" s="42"/>
      <c r="X84" s="42"/>
      <c r="Y84" s="42"/>
      <c r="Z84" s="42"/>
      <c r="AA84" s="42"/>
      <c r="AB84" s="42"/>
      <c r="AC84" s="42"/>
      <c r="AD84" s="42"/>
      <c r="AE84" s="42"/>
    </row>
    <row r="85" s="2" customFormat="1" ht="16.5" customHeight="1">
      <c r="A85" s="42"/>
      <c r="B85" s="43"/>
      <c r="C85" s="44"/>
      <c r="D85" s="44"/>
      <c r="E85" s="73" t="str">
        <f>E9</f>
        <v>IO12 - Areálové rozvody NN</v>
      </c>
      <c r="F85" s="44"/>
      <c r="G85" s="44"/>
      <c r="H85" s="44"/>
      <c r="I85" s="44"/>
      <c r="J85" s="44"/>
      <c r="K85" s="44"/>
      <c r="L85" s="139"/>
      <c r="S85" s="42"/>
      <c r="T85" s="42"/>
      <c r="U85" s="42"/>
      <c r="V85" s="42"/>
      <c r="W85" s="42"/>
      <c r="X85" s="42"/>
      <c r="Y85" s="42"/>
      <c r="Z85" s="42"/>
      <c r="AA85" s="42"/>
      <c r="AB85" s="42"/>
      <c r="AC85" s="42"/>
      <c r="AD85" s="42"/>
      <c r="AE85" s="42"/>
    </row>
    <row r="86" s="2" customFormat="1" ht="6.96" customHeight="1">
      <c r="A86" s="42"/>
      <c r="B86" s="43"/>
      <c r="C86" s="44"/>
      <c r="D86" s="44"/>
      <c r="E86" s="44"/>
      <c r="F86" s="44"/>
      <c r="G86" s="44"/>
      <c r="H86" s="44"/>
      <c r="I86" s="44"/>
      <c r="J86" s="44"/>
      <c r="K86" s="44"/>
      <c r="L86" s="139"/>
      <c r="S86" s="42"/>
      <c r="T86" s="42"/>
      <c r="U86" s="42"/>
      <c r="V86" s="42"/>
      <c r="W86" s="42"/>
      <c r="X86" s="42"/>
      <c r="Y86" s="42"/>
      <c r="Z86" s="42"/>
      <c r="AA86" s="42"/>
      <c r="AB86" s="42"/>
      <c r="AC86" s="42"/>
      <c r="AD86" s="42"/>
      <c r="AE86" s="42"/>
    </row>
    <row r="87" s="2" customFormat="1" ht="12" customHeight="1">
      <c r="A87" s="42"/>
      <c r="B87" s="43"/>
      <c r="C87" s="35" t="s">
        <v>22</v>
      </c>
      <c r="D87" s="44"/>
      <c r="E87" s="44"/>
      <c r="F87" s="30" t="str">
        <f>F12</f>
        <v>ul. Netroufalky</v>
      </c>
      <c r="G87" s="44"/>
      <c r="H87" s="44"/>
      <c r="I87" s="35" t="s">
        <v>24</v>
      </c>
      <c r="J87" s="76" t="str">
        <f>IF(J12="","",J12)</f>
        <v>29. 8. 2024</v>
      </c>
      <c r="K87" s="44"/>
      <c r="L87" s="139"/>
      <c r="S87" s="42"/>
      <c r="T87" s="42"/>
      <c r="U87" s="42"/>
      <c r="V87" s="42"/>
      <c r="W87" s="42"/>
      <c r="X87" s="42"/>
      <c r="Y87" s="42"/>
      <c r="Z87" s="42"/>
      <c r="AA87" s="42"/>
      <c r="AB87" s="42"/>
      <c r="AC87" s="42"/>
      <c r="AD87" s="42"/>
      <c r="AE87" s="42"/>
    </row>
    <row r="88" s="2" customFormat="1" ht="6.96" customHeight="1">
      <c r="A88" s="42"/>
      <c r="B88" s="43"/>
      <c r="C88" s="44"/>
      <c r="D88" s="44"/>
      <c r="E88" s="44"/>
      <c r="F88" s="44"/>
      <c r="G88" s="44"/>
      <c r="H88" s="44"/>
      <c r="I88" s="44"/>
      <c r="J88" s="44"/>
      <c r="K88" s="44"/>
      <c r="L88" s="139"/>
      <c r="S88" s="42"/>
      <c r="T88" s="42"/>
      <c r="U88" s="42"/>
      <c r="V88" s="42"/>
      <c r="W88" s="42"/>
      <c r="X88" s="42"/>
      <c r="Y88" s="42"/>
      <c r="Z88" s="42"/>
      <c r="AA88" s="42"/>
      <c r="AB88" s="42"/>
      <c r="AC88" s="42"/>
      <c r="AD88" s="42"/>
      <c r="AE88" s="42"/>
    </row>
    <row r="89" s="2" customFormat="1" ht="25.65" customHeight="1">
      <c r="A89" s="42"/>
      <c r="B89" s="43"/>
      <c r="C89" s="35" t="s">
        <v>30</v>
      </c>
      <c r="D89" s="44"/>
      <c r="E89" s="44"/>
      <c r="F89" s="30" t="str">
        <f>E15</f>
        <v>Masarykova univerzita</v>
      </c>
      <c r="G89" s="44"/>
      <c r="H89" s="44"/>
      <c r="I89" s="35" t="s">
        <v>38</v>
      </c>
      <c r="J89" s="40" t="str">
        <f>E21</f>
        <v>Ateliér Velehradský s.r.o.</v>
      </c>
      <c r="K89" s="44"/>
      <c r="L89" s="139"/>
      <c r="S89" s="42"/>
      <c r="T89" s="42"/>
      <c r="U89" s="42"/>
      <c r="V89" s="42"/>
      <c r="W89" s="42"/>
      <c r="X89" s="42"/>
      <c r="Y89" s="42"/>
      <c r="Z89" s="42"/>
      <c r="AA89" s="42"/>
      <c r="AB89" s="42"/>
      <c r="AC89" s="42"/>
      <c r="AD89" s="42"/>
      <c r="AE89" s="42"/>
    </row>
    <row r="90" s="2" customFormat="1" ht="15.15" customHeight="1">
      <c r="A90" s="42"/>
      <c r="B90" s="43"/>
      <c r="C90" s="35" t="s">
        <v>36</v>
      </c>
      <c r="D90" s="44"/>
      <c r="E90" s="44"/>
      <c r="F90" s="30" t="str">
        <f>IF(E18="","",E18)</f>
        <v>Vyplň údaj</v>
      </c>
      <c r="G90" s="44"/>
      <c r="H90" s="44"/>
      <c r="I90" s="35" t="s">
        <v>43</v>
      </c>
      <c r="J90" s="40" t="str">
        <f>E24</f>
        <v xml:space="preserve"> </v>
      </c>
      <c r="K90" s="44"/>
      <c r="L90" s="139"/>
      <c r="S90" s="42"/>
      <c r="T90" s="42"/>
      <c r="U90" s="42"/>
      <c r="V90" s="42"/>
      <c r="W90" s="42"/>
      <c r="X90" s="42"/>
      <c r="Y90" s="42"/>
      <c r="Z90" s="42"/>
      <c r="AA90" s="42"/>
      <c r="AB90" s="42"/>
      <c r="AC90" s="42"/>
      <c r="AD90" s="42"/>
      <c r="AE90" s="42"/>
    </row>
    <row r="91" s="2" customFormat="1" ht="10.32" customHeight="1">
      <c r="A91" s="42"/>
      <c r="B91" s="43"/>
      <c r="C91" s="44"/>
      <c r="D91" s="44"/>
      <c r="E91" s="44"/>
      <c r="F91" s="44"/>
      <c r="G91" s="44"/>
      <c r="H91" s="44"/>
      <c r="I91" s="44"/>
      <c r="J91" s="44"/>
      <c r="K91" s="44"/>
      <c r="L91" s="139"/>
      <c r="S91" s="42"/>
      <c r="T91" s="42"/>
      <c r="U91" s="42"/>
      <c r="V91" s="42"/>
      <c r="W91" s="42"/>
      <c r="X91" s="42"/>
      <c r="Y91" s="42"/>
      <c r="Z91" s="42"/>
      <c r="AA91" s="42"/>
      <c r="AB91" s="42"/>
      <c r="AC91" s="42"/>
      <c r="AD91" s="42"/>
      <c r="AE91" s="42"/>
    </row>
    <row r="92" s="11" customFormat="1" ht="29.28" customHeight="1">
      <c r="A92" s="182"/>
      <c r="B92" s="183"/>
      <c r="C92" s="184" t="s">
        <v>145</v>
      </c>
      <c r="D92" s="185" t="s">
        <v>67</v>
      </c>
      <c r="E92" s="185" t="s">
        <v>63</v>
      </c>
      <c r="F92" s="185" t="s">
        <v>64</v>
      </c>
      <c r="G92" s="185" t="s">
        <v>146</v>
      </c>
      <c r="H92" s="185" t="s">
        <v>147</v>
      </c>
      <c r="I92" s="185" t="s">
        <v>148</v>
      </c>
      <c r="J92" s="185" t="s">
        <v>138</v>
      </c>
      <c r="K92" s="186" t="s">
        <v>149</v>
      </c>
      <c r="L92" s="187"/>
      <c r="M92" s="96" t="s">
        <v>44</v>
      </c>
      <c r="N92" s="97" t="s">
        <v>52</v>
      </c>
      <c r="O92" s="97" t="s">
        <v>150</v>
      </c>
      <c r="P92" s="97" t="s">
        <v>151</v>
      </c>
      <c r="Q92" s="97" t="s">
        <v>152</v>
      </c>
      <c r="R92" s="97" t="s">
        <v>153</v>
      </c>
      <c r="S92" s="97" t="s">
        <v>154</v>
      </c>
      <c r="T92" s="98" t="s">
        <v>155</v>
      </c>
      <c r="U92" s="182"/>
      <c r="V92" s="182"/>
      <c r="W92" s="182"/>
      <c r="X92" s="182"/>
      <c r="Y92" s="182"/>
      <c r="Z92" s="182"/>
      <c r="AA92" s="182"/>
      <c r="AB92" s="182"/>
      <c r="AC92" s="182"/>
      <c r="AD92" s="182"/>
      <c r="AE92" s="182"/>
    </row>
    <row r="93" s="2" customFormat="1" ht="22.8" customHeight="1">
      <c r="A93" s="42"/>
      <c r="B93" s="43"/>
      <c r="C93" s="103" t="s">
        <v>156</v>
      </c>
      <c r="D93" s="44"/>
      <c r="E93" s="44"/>
      <c r="F93" s="44"/>
      <c r="G93" s="44"/>
      <c r="H93" s="44"/>
      <c r="I93" s="44"/>
      <c r="J93" s="188">
        <f>BK93</f>
        <v>0</v>
      </c>
      <c r="K93" s="44"/>
      <c r="L93" s="48"/>
      <c r="M93" s="99"/>
      <c r="N93" s="189"/>
      <c r="O93" s="100"/>
      <c r="P93" s="190">
        <f>P94+P107+P215</f>
        <v>0</v>
      </c>
      <c r="Q93" s="100"/>
      <c r="R93" s="190">
        <f>R94+R107+R215</f>
        <v>7.0724799999999997</v>
      </c>
      <c r="S93" s="100"/>
      <c r="T93" s="191">
        <f>T94+T107+T215</f>
        <v>1.1200000000000001</v>
      </c>
      <c r="U93" s="42"/>
      <c r="V93" s="42"/>
      <c r="W93" s="42"/>
      <c r="X93" s="42"/>
      <c r="Y93" s="42"/>
      <c r="Z93" s="42"/>
      <c r="AA93" s="42"/>
      <c r="AB93" s="42"/>
      <c r="AC93" s="42"/>
      <c r="AD93" s="42"/>
      <c r="AE93" s="42"/>
      <c r="AT93" s="20" t="s">
        <v>81</v>
      </c>
      <c r="AU93" s="20" t="s">
        <v>139</v>
      </c>
      <c r="BK93" s="192">
        <f>BK94+BK107+BK215</f>
        <v>0</v>
      </c>
    </row>
    <row r="94" s="12" customFormat="1" ht="25.92" customHeight="1">
      <c r="A94" s="12"/>
      <c r="B94" s="193"/>
      <c r="C94" s="194"/>
      <c r="D94" s="195" t="s">
        <v>81</v>
      </c>
      <c r="E94" s="196" t="s">
        <v>157</v>
      </c>
      <c r="F94" s="196" t="s">
        <v>158</v>
      </c>
      <c r="G94" s="194"/>
      <c r="H94" s="194"/>
      <c r="I94" s="197"/>
      <c r="J94" s="198">
        <f>BK94</f>
        <v>0</v>
      </c>
      <c r="K94" s="194"/>
      <c r="L94" s="199"/>
      <c r="M94" s="200"/>
      <c r="N94" s="201"/>
      <c r="O94" s="201"/>
      <c r="P94" s="202">
        <f>P95+P98</f>
        <v>0</v>
      </c>
      <c r="Q94" s="201"/>
      <c r="R94" s="202">
        <f>R95+R98</f>
        <v>0</v>
      </c>
      <c r="S94" s="201"/>
      <c r="T94" s="203">
        <f>T95+T98</f>
        <v>1.1200000000000001</v>
      </c>
      <c r="U94" s="12"/>
      <c r="V94" s="12"/>
      <c r="W94" s="12"/>
      <c r="X94" s="12"/>
      <c r="Y94" s="12"/>
      <c r="Z94" s="12"/>
      <c r="AA94" s="12"/>
      <c r="AB94" s="12"/>
      <c r="AC94" s="12"/>
      <c r="AD94" s="12"/>
      <c r="AE94" s="12"/>
      <c r="AR94" s="204" t="s">
        <v>90</v>
      </c>
      <c r="AT94" s="205" t="s">
        <v>81</v>
      </c>
      <c r="AU94" s="205" t="s">
        <v>82</v>
      </c>
      <c r="AY94" s="204" t="s">
        <v>159</v>
      </c>
      <c r="BK94" s="206">
        <f>BK95+BK98</f>
        <v>0</v>
      </c>
    </row>
    <row r="95" s="12" customFormat="1" ht="22.8" customHeight="1">
      <c r="A95" s="12"/>
      <c r="B95" s="193"/>
      <c r="C95" s="194"/>
      <c r="D95" s="195" t="s">
        <v>81</v>
      </c>
      <c r="E95" s="207" t="s">
        <v>1616</v>
      </c>
      <c r="F95" s="207" t="s">
        <v>1617</v>
      </c>
      <c r="G95" s="194"/>
      <c r="H95" s="194"/>
      <c r="I95" s="197"/>
      <c r="J95" s="208">
        <f>BK95</f>
        <v>0</v>
      </c>
      <c r="K95" s="194"/>
      <c r="L95" s="199"/>
      <c r="M95" s="200"/>
      <c r="N95" s="201"/>
      <c r="O95" s="201"/>
      <c r="P95" s="202">
        <f>SUM(P96:P97)</f>
        <v>0</v>
      </c>
      <c r="Q95" s="201"/>
      <c r="R95" s="202">
        <f>SUM(R96:R97)</f>
        <v>0</v>
      </c>
      <c r="S95" s="201"/>
      <c r="T95" s="203">
        <f>SUM(T96:T97)</f>
        <v>1.1200000000000001</v>
      </c>
      <c r="U95" s="12"/>
      <c r="V95" s="12"/>
      <c r="W95" s="12"/>
      <c r="X95" s="12"/>
      <c r="Y95" s="12"/>
      <c r="Z95" s="12"/>
      <c r="AA95" s="12"/>
      <c r="AB95" s="12"/>
      <c r="AC95" s="12"/>
      <c r="AD95" s="12"/>
      <c r="AE95" s="12"/>
      <c r="AR95" s="204" t="s">
        <v>90</v>
      </c>
      <c r="AT95" s="205" t="s">
        <v>81</v>
      </c>
      <c r="AU95" s="205" t="s">
        <v>90</v>
      </c>
      <c r="AY95" s="204" t="s">
        <v>159</v>
      </c>
      <c r="BK95" s="206">
        <f>SUM(BK96:BK97)</f>
        <v>0</v>
      </c>
    </row>
    <row r="96" s="2" customFormat="1" ht="21.75" customHeight="1">
      <c r="A96" s="42"/>
      <c r="B96" s="43"/>
      <c r="C96" s="209" t="s">
        <v>90</v>
      </c>
      <c r="D96" s="209" t="s">
        <v>161</v>
      </c>
      <c r="E96" s="210" t="s">
        <v>1618</v>
      </c>
      <c r="F96" s="211" t="s">
        <v>1619</v>
      </c>
      <c r="G96" s="212" t="s">
        <v>594</v>
      </c>
      <c r="H96" s="213">
        <v>4</v>
      </c>
      <c r="I96" s="214"/>
      <c r="J96" s="215">
        <f>ROUND(I96*H96,2)</f>
        <v>0</v>
      </c>
      <c r="K96" s="211" t="s">
        <v>165</v>
      </c>
      <c r="L96" s="48"/>
      <c r="M96" s="216" t="s">
        <v>44</v>
      </c>
      <c r="N96" s="217" t="s">
        <v>53</v>
      </c>
      <c r="O96" s="88"/>
      <c r="P96" s="218">
        <f>O96*H96</f>
        <v>0</v>
      </c>
      <c r="Q96" s="218">
        <v>0</v>
      </c>
      <c r="R96" s="218">
        <f>Q96*H96</f>
        <v>0</v>
      </c>
      <c r="S96" s="218">
        <v>0.28000000000000003</v>
      </c>
      <c r="T96" s="219">
        <f>S96*H96</f>
        <v>1.1200000000000001</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1620</v>
      </c>
    </row>
    <row r="97" s="2" customFormat="1">
      <c r="A97" s="42"/>
      <c r="B97" s="43"/>
      <c r="C97" s="44"/>
      <c r="D97" s="222" t="s">
        <v>168</v>
      </c>
      <c r="E97" s="44"/>
      <c r="F97" s="223" t="s">
        <v>1621</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168</v>
      </c>
      <c r="AU97" s="20" t="s">
        <v>92</v>
      </c>
    </row>
    <row r="98" s="12" customFormat="1" ht="22.8" customHeight="1">
      <c r="A98" s="12"/>
      <c r="B98" s="193"/>
      <c r="C98" s="194"/>
      <c r="D98" s="195" t="s">
        <v>81</v>
      </c>
      <c r="E98" s="207" t="s">
        <v>1622</v>
      </c>
      <c r="F98" s="207" t="s">
        <v>1623</v>
      </c>
      <c r="G98" s="194"/>
      <c r="H98" s="194"/>
      <c r="I98" s="197"/>
      <c r="J98" s="208">
        <f>BK98</f>
        <v>0</v>
      </c>
      <c r="K98" s="194"/>
      <c r="L98" s="199"/>
      <c r="M98" s="200"/>
      <c r="N98" s="201"/>
      <c r="O98" s="201"/>
      <c r="P98" s="202">
        <f>SUM(P99:P106)</f>
        <v>0</v>
      </c>
      <c r="Q98" s="201"/>
      <c r="R98" s="202">
        <f>SUM(R99:R106)</f>
        <v>0</v>
      </c>
      <c r="S98" s="201"/>
      <c r="T98" s="203">
        <f>SUM(T99:T106)</f>
        <v>0</v>
      </c>
      <c r="U98" s="12"/>
      <c r="V98" s="12"/>
      <c r="W98" s="12"/>
      <c r="X98" s="12"/>
      <c r="Y98" s="12"/>
      <c r="Z98" s="12"/>
      <c r="AA98" s="12"/>
      <c r="AB98" s="12"/>
      <c r="AC98" s="12"/>
      <c r="AD98" s="12"/>
      <c r="AE98" s="12"/>
      <c r="AR98" s="204" t="s">
        <v>90</v>
      </c>
      <c r="AT98" s="205" t="s">
        <v>81</v>
      </c>
      <c r="AU98" s="205" t="s">
        <v>90</v>
      </c>
      <c r="AY98" s="204" t="s">
        <v>159</v>
      </c>
      <c r="BK98" s="206">
        <f>SUM(BK99:BK106)</f>
        <v>0</v>
      </c>
    </row>
    <row r="99" s="2" customFormat="1" ht="16.5" customHeight="1">
      <c r="A99" s="42"/>
      <c r="B99" s="43"/>
      <c r="C99" s="209" t="s">
        <v>92</v>
      </c>
      <c r="D99" s="209" t="s">
        <v>161</v>
      </c>
      <c r="E99" s="210" t="s">
        <v>1624</v>
      </c>
      <c r="F99" s="211" t="s">
        <v>1625</v>
      </c>
      <c r="G99" s="212" t="s">
        <v>200</v>
      </c>
      <c r="H99" s="213">
        <v>117.81</v>
      </c>
      <c r="I99" s="214"/>
      <c r="J99" s="215">
        <f>ROUND(I99*H99,2)</f>
        <v>0</v>
      </c>
      <c r="K99" s="211" t="s">
        <v>44</v>
      </c>
      <c r="L99" s="48"/>
      <c r="M99" s="216" t="s">
        <v>44</v>
      </c>
      <c r="N99" s="217" t="s">
        <v>53</v>
      </c>
      <c r="O99" s="88"/>
      <c r="P99" s="218">
        <f>O99*H99</f>
        <v>0</v>
      </c>
      <c r="Q99" s="218">
        <v>0</v>
      </c>
      <c r="R99" s="218">
        <f>Q99*H99</f>
        <v>0</v>
      </c>
      <c r="S99" s="218">
        <v>0</v>
      </c>
      <c r="T99" s="219">
        <f>S99*H99</f>
        <v>0</v>
      </c>
      <c r="U99" s="42"/>
      <c r="V99" s="42"/>
      <c r="W99" s="42"/>
      <c r="X99" s="42"/>
      <c r="Y99" s="42"/>
      <c r="Z99" s="42"/>
      <c r="AA99" s="42"/>
      <c r="AB99" s="42"/>
      <c r="AC99" s="42"/>
      <c r="AD99" s="42"/>
      <c r="AE99" s="42"/>
      <c r="AR99" s="220" t="s">
        <v>166</v>
      </c>
      <c r="AT99" s="220" t="s">
        <v>161</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1626</v>
      </c>
    </row>
    <row r="100" s="2" customFormat="1" ht="16.5" customHeight="1">
      <c r="A100" s="42"/>
      <c r="B100" s="43"/>
      <c r="C100" s="209" t="s">
        <v>177</v>
      </c>
      <c r="D100" s="209" t="s">
        <v>161</v>
      </c>
      <c r="E100" s="210" t="s">
        <v>1627</v>
      </c>
      <c r="F100" s="211" t="s">
        <v>1628</v>
      </c>
      <c r="G100" s="212" t="s">
        <v>200</v>
      </c>
      <c r="H100" s="213">
        <v>1764.1500000000001</v>
      </c>
      <c r="I100" s="214"/>
      <c r="J100" s="215">
        <f>ROUND(I100*H100,2)</f>
        <v>0</v>
      </c>
      <c r="K100" s="211" t="s">
        <v>44</v>
      </c>
      <c r="L100" s="48"/>
      <c r="M100" s="216" t="s">
        <v>44</v>
      </c>
      <c r="N100" s="217" t="s">
        <v>53</v>
      </c>
      <c r="O100" s="88"/>
      <c r="P100" s="218">
        <f>O100*H100</f>
        <v>0</v>
      </c>
      <c r="Q100" s="218">
        <v>0</v>
      </c>
      <c r="R100" s="218">
        <f>Q100*H100</f>
        <v>0</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1629</v>
      </c>
    </row>
    <row r="101" s="2" customFormat="1" ht="24.15" customHeight="1">
      <c r="A101" s="42"/>
      <c r="B101" s="43"/>
      <c r="C101" s="209" t="s">
        <v>166</v>
      </c>
      <c r="D101" s="209" t="s">
        <v>161</v>
      </c>
      <c r="E101" s="210" t="s">
        <v>1630</v>
      </c>
      <c r="F101" s="211" t="s">
        <v>1631</v>
      </c>
      <c r="G101" s="212" t="s">
        <v>200</v>
      </c>
      <c r="H101" s="213">
        <v>1.1200000000000001</v>
      </c>
      <c r="I101" s="214"/>
      <c r="J101" s="215">
        <f>ROUND(I101*H101,2)</f>
        <v>0</v>
      </c>
      <c r="K101" s="211" t="s">
        <v>165</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1632</v>
      </c>
    </row>
    <row r="102" s="2" customFormat="1">
      <c r="A102" s="42"/>
      <c r="B102" s="43"/>
      <c r="C102" s="44"/>
      <c r="D102" s="222" t="s">
        <v>168</v>
      </c>
      <c r="E102" s="44"/>
      <c r="F102" s="223" t="s">
        <v>1633</v>
      </c>
      <c r="G102" s="44"/>
      <c r="H102" s="44"/>
      <c r="I102" s="224"/>
      <c r="J102" s="44"/>
      <c r="K102" s="44"/>
      <c r="L102" s="48"/>
      <c r="M102" s="225"/>
      <c r="N102" s="226"/>
      <c r="O102" s="88"/>
      <c r="P102" s="88"/>
      <c r="Q102" s="88"/>
      <c r="R102" s="88"/>
      <c r="S102" s="88"/>
      <c r="T102" s="89"/>
      <c r="U102" s="42"/>
      <c r="V102" s="42"/>
      <c r="W102" s="42"/>
      <c r="X102" s="42"/>
      <c r="Y102" s="42"/>
      <c r="Z102" s="42"/>
      <c r="AA102" s="42"/>
      <c r="AB102" s="42"/>
      <c r="AC102" s="42"/>
      <c r="AD102" s="42"/>
      <c r="AE102" s="42"/>
      <c r="AT102" s="20" t="s">
        <v>168</v>
      </c>
      <c r="AU102" s="20" t="s">
        <v>92</v>
      </c>
    </row>
    <row r="103" s="2" customFormat="1" ht="21.75" customHeight="1">
      <c r="A103" s="42"/>
      <c r="B103" s="43"/>
      <c r="C103" s="209" t="s">
        <v>197</v>
      </c>
      <c r="D103" s="209" t="s">
        <v>161</v>
      </c>
      <c r="E103" s="210" t="s">
        <v>1634</v>
      </c>
      <c r="F103" s="211" t="s">
        <v>1635</v>
      </c>
      <c r="G103" s="212" t="s">
        <v>200</v>
      </c>
      <c r="H103" s="213">
        <v>1.1200000000000001</v>
      </c>
      <c r="I103" s="214"/>
      <c r="J103" s="215">
        <f>ROUND(I103*H103,2)</f>
        <v>0</v>
      </c>
      <c r="K103" s="211" t="s">
        <v>165</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166</v>
      </c>
      <c r="AT103" s="220" t="s">
        <v>161</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1636</v>
      </c>
    </row>
    <row r="104" s="2" customFormat="1">
      <c r="A104" s="42"/>
      <c r="B104" s="43"/>
      <c r="C104" s="44"/>
      <c r="D104" s="222" t="s">
        <v>168</v>
      </c>
      <c r="E104" s="44"/>
      <c r="F104" s="223" t="s">
        <v>1637</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168</v>
      </c>
      <c r="AU104" s="20" t="s">
        <v>92</v>
      </c>
    </row>
    <row r="105" s="2" customFormat="1" ht="16.5" customHeight="1">
      <c r="A105" s="42"/>
      <c r="B105" s="43"/>
      <c r="C105" s="209" t="s">
        <v>205</v>
      </c>
      <c r="D105" s="209" t="s">
        <v>161</v>
      </c>
      <c r="E105" s="210" t="s">
        <v>1638</v>
      </c>
      <c r="F105" s="211" t="s">
        <v>1639</v>
      </c>
      <c r="G105" s="212" t="s">
        <v>200</v>
      </c>
      <c r="H105" s="213">
        <v>2.2999999999999998</v>
      </c>
      <c r="I105" s="214"/>
      <c r="J105" s="215">
        <f>ROUND(I105*H105,2)</f>
        <v>0</v>
      </c>
      <c r="K105" s="211" t="s">
        <v>44</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1640</v>
      </c>
    </row>
    <row r="106" s="2" customFormat="1" ht="16.5" customHeight="1">
      <c r="A106" s="42"/>
      <c r="B106" s="43"/>
      <c r="C106" s="209" t="s">
        <v>211</v>
      </c>
      <c r="D106" s="209" t="s">
        <v>161</v>
      </c>
      <c r="E106" s="210" t="s">
        <v>1641</v>
      </c>
      <c r="F106" s="211" t="s">
        <v>1642</v>
      </c>
      <c r="G106" s="212" t="s">
        <v>200</v>
      </c>
      <c r="H106" s="213">
        <v>117.81</v>
      </c>
      <c r="I106" s="214"/>
      <c r="J106" s="215">
        <f>ROUND(I106*H106,2)</f>
        <v>0</v>
      </c>
      <c r="K106" s="211" t="s">
        <v>44</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1643</v>
      </c>
    </row>
    <row r="107" s="12" customFormat="1" ht="25.92" customHeight="1">
      <c r="A107" s="12"/>
      <c r="B107" s="193"/>
      <c r="C107" s="194"/>
      <c r="D107" s="195" t="s">
        <v>81</v>
      </c>
      <c r="E107" s="196" t="s">
        <v>212</v>
      </c>
      <c r="F107" s="196" t="s">
        <v>1644</v>
      </c>
      <c r="G107" s="194"/>
      <c r="H107" s="194"/>
      <c r="I107" s="197"/>
      <c r="J107" s="198">
        <f>BK107</f>
        <v>0</v>
      </c>
      <c r="K107" s="194"/>
      <c r="L107" s="199"/>
      <c r="M107" s="200"/>
      <c r="N107" s="201"/>
      <c r="O107" s="201"/>
      <c r="P107" s="202">
        <f>P108+P140+P203+P208+P213</f>
        <v>0</v>
      </c>
      <c r="Q107" s="201"/>
      <c r="R107" s="202">
        <f>R108+R140+R203+R208+R213</f>
        <v>7.0724799999999997</v>
      </c>
      <c r="S107" s="201"/>
      <c r="T107" s="203">
        <f>T108+T140+T203+T208+T213</f>
        <v>0</v>
      </c>
      <c r="U107" s="12"/>
      <c r="V107" s="12"/>
      <c r="W107" s="12"/>
      <c r="X107" s="12"/>
      <c r="Y107" s="12"/>
      <c r="Z107" s="12"/>
      <c r="AA107" s="12"/>
      <c r="AB107" s="12"/>
      <c r="AC107" s="12"/>
      <c r="AD107" s="12"/>
      <c r="AE107" s="12"/>
      <c r="AR107" s="204" t="s">
        <v>177</v>
      </c>
      <c r="AT107" s="205" t="s">
        <v>81</v>
      </c>
      <c r="AU107" s="205" t="s">
        <v>82</v>
      </c>
      <c r="AY107" s="204" t="s">
        <v>159</v>
      </c>
      <c r="BK107" s="206">
        <f>BK108+BK140+BK203+BK208+BK213</f>
        <v>0</v>
      </c>
    </row>
    <row r="108" s="12" customFormat="1" ht="22.8" customHeight="1">
      <c r="A108" s="12"/>
      <c r="B108" s="193"/>
      <c r="C108" s="194"/>
      <c r="D108" s="195" t="s">
        <v>81</v>
      </c>
      <c r="E108" s="207" t="s">
        <v>1645</v>
      </c>
      <c r="F108" s="207" t="s">
        <v>1646</v>
      </c>
      <c r="G108" s="194"/>
      <c r="H108" s="194"/>
      <c r="I108" s="197"/>
      <c r="J108" s="208">
        <f>BK108</f>
        <v>0</v>
      </c>
      <c r="K108" s="194"/>
      <c r="L108" s="199"/>
      <c r="M108" s="200"/>
      <c r="N108" s="201"/>
      <c r="O108" s="201"/>
      <c r="P108" s="202">
        <f>SUM(P109:P139)</f>
        <v>0</v>
      </c>
      <c r="Q108" s="201"/>
      <c r="R108" s="202">
        <f>SUM(R109:R139)</f>
        <v>0.90281999999999996</v>
      </c>
      <c r="S108" s="201"/>
      <c r="T108" s="203">
        <f>SUM(T109:T139)</f>
        <v>0</v>
      </c>
      <c r="U108" s="12"/>
      <c r="V108" s="12"/>
      <c r="W108" s="12"/>
      <c r="X108" s="12"/>
      <c r="Y108" s="12"/>
      <c r="Z108" s="12"/>
      <c r="AA108" s="12"/>
      <c r="AB108" s="12"/>
      <c r="AC108" s="12"/>
      <c r="AD108" s="12"/>
      <c r="AE108" s="12"/>
      <c r="AR108" s="204" t="s">
        <v>177</v>
      </c>
      <c r="AT108" s="205" t="s">
        <v>81</v>
      </c>
      <c r="AU108" s="205" t="s">
        <v>90</v>
      </c>
      <c r="AY108" s="204" t="s">
        <v>159</v>
      </c>
      <c r="BK108" s="206">
        <f>SUM(BK109:BK139)</f>
        <v>0</v>
      </c>
    </row>
    <row r="109" s="2" customFormat="1" ht="21.75" customHeight="1">
      <c r="A109" s="42"/>
      <c r="B109" s="43"/>
      <c r="C109" s="209" t="s">
        <v>215</v>
      </c>
      <c r="D109" s="209" t="s">
        <v>161</v>
      </c>
      <c r="E109" s="210" t="s">
        <v>1647</v>
      </c>
      <c r="F109" s="211" t="s">
        <v>1648</v>
      </c>
      <c r="G109" s="212" t="s">
        <v>594</v>
      </c>
      <c r="H109" s="213">
        <v>56</v>
      </c>
      <c r="I109" s="214"/>
      <c r="J109" s="215">
        <f>ROUND(I109*H109,2)</f>
        <v>0</v>
      </c>
      <c r="K109" s="211" t="s">
        <v>165</v>
      </c>
      <c r="L109" s="48"/>
      <c r="M109" s="216" t="s">
        <v>44</v>
      </c>
      <c r="N109" s="217" t="s">
        <v>53</v>
      </c>
      <c r="O109" s="88"/>
      <c r="P109" s="218">
        <f>O109*H109</f>
        <v>0</v>
      </c>
      <c r="Q109" s="218">
        <v>0</v>
      </c>
      <c r="R109" s="218">
        <f>Q109*H109</f>
        <v>0</v>
      </c>
      <c r="S109" s="218">
        <v>0</v>
      </c>
      <c r="T109" s="219">
        <f>S109*H109</f>
        <v>0</v>
      </c>
      <c r="U109" s="42"/>
      <c r="V109" s="42"/>
      <c r="W109" s="42"/>
      <c r="X109" s="42"/>
      <c r="Y109" s="42"/>
      <c r="Z109" s="42"/>
      <c r="AA109" s="42"/>
      <c r="AB109" s="42"/>
      <c r="AC109" s="42"/>
      <c r="AD109" s="42"/>
      <c r="AE109" s="42"/>
      <c r="AR109" s="220" t="s">
        <v>645</v>
      </c>
      <c r="AT109" s="220" t="s">
        <v>161</v>
      </c>
      <c r="AU109" s="220" t="s">
        <v>92</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645</v>
      </c>
      <c r="BM109" s="220" t="s">
        <v>1649</v>
      </c>
    </row>
    <row r="110" s="2" customFormat="1">
      <c r="A110" s="42"/>
      <c r="B110" s="43"/>
      <c r="C110" s="44"/>
      <c r="D110" s="222" t="s">
        <v>168</v>
      </c>
      <c r="E110" s="44"/>
      <c r="F110" s="223" t="s">
        <v>1650</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168</v>
      </c>
      <c r="AU110" s="20" t="s">
        <v>92</v>
      </c>
    </row>
    <row r="111" s="2" customFormat="1" ht="16.5" customHeight="1">
      <c r="A111" s="42"/>
      <c r="B111" s="43"/>
      <c r="C111" s="209" t="s">
        <v>227</v>
      </c>
      <c r="D111" s="209" t="s">
        <v>161</v>
      </c>
      <c r="E111" s="210" t="s">
        <v>1651</v>
      </c>
      <c r="F111" s="211" t="s">
        <v>1652</v>
      </c>
      <c r="G111" s="212" t="s">
        <v>594</v>
      </c>
      <c r="H111" s="213">
        <v>3</v>
      </c>
      <c r="I111" s="214"/>
      <c r="J111" s="215">
        <f>ROUND(I111*H111,2)</f>
        <v>0</v>
      </c>
      <c r="K111" s="211" t="s">
        <v>165</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645</v>
      </c>
      <c r="AT111" s="220" t="s">
        <v>161</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645</v>
      </c>
      <c r="BM111" s="220" t="s">
        <v>1653</v>
      </c>
    </row>
    <row r="112" s="2" customFormat="1">
      <c r="A112" s="42"/>
      <c r="B112" s="43"/>
      <c r="C112" s="44"/>
      <c r="D112" s="222" t="s">
        <v>168</v>
      </c>
      <c r="E112" s="44"/>
      <c r="F112" s="223" t="s">
        <v>1654</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168</v>
      </c>
      <c r="AU112" s="20" t="s">
        <v>92</v>
      </c>
    </row>
    <row r="113" s="2" customFormat="1" ht="24.15" customHeight="1">
      <c r="A113" s="42"/>
      <c r="B113" s="43"/>
      <c r="C113" s="272" t="s">
        <v>233</v>
      </c>
      <c r="D113" s="272" t="s">
        <v>212</v>
      </c>
      <c r="E113" s="273" t="s">
        <v>1655</v>
      </c>
      <c r="F113" s="274" t="s">
        <v>1656</v>
      </c>
      <c r="G113" s="275" t="s">
        <v>1657</v>
      </c>
      <c r="H113" s="276">
        <v>5</v>
      </c>
      <c r="I113" s="277"/>
      <c r="J113" s="278">
        <f>ROUND(I113*H113,2)</f>
        <v>0</v>
      </c>
      <c r="K113" s="274" t="s">
        <v>44</v>
      </c>
      <c r="L113" s="279"/>
      <c r="M113" s="280" t="s">
        <v>44</v>
      </c>
      <c r="N113" s="281" t="s">
        <v>53</v>
      </c>
      <c r="O113" s="88"/>
      <c r="P113" s="218">
        <f>O113*H113</f>
        <v>0</v>
      </c>
      <c r="Q113" s="218">
        <v>0</v>
      </c>
      <c r="R113" s="218">
        <f>Q113*H113</f>
        <v>0</v>
      </c>
      <c r="S113" s="218">
        <v>0</v>
      </c>
      <c r="T113" s="219">
        <f>S113*H113</f>
        <v>0</v>
      </c>
      <c r="U113" s="42"/>
      <c r="V113" s="42"/>
      <c r="W113" s="42"/>
      <c r="X113" s="42"/>
      <c r="Y113" s="42"/>
      <c r="Z113" s="42"/>
      <c r="AA113" s="42"/>
      <c r="AB113" s="42"/>
      <c r="AC113" s="42"/>
      <c r="AD113" s="42"/>
      <c r="AE113" s="42"/>
      <c r="AR113" s="220" t="s">
        <v>1658</v>
      </c>
      <c r="AT113" s="220" t="s">
        <v>212</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645</v>
      </c>
      <c r="BM113" s="220" t="s">
        <v>1659</v>
      </c>
    </row>
    <row r="114" s="2" customFormat="1" ht="24.15" customHeight="1">
      <c r="A114" s="42"/>
      <c r="B114" s="43"/>
      <c r="C114" s="209" t="s">
        <v>239</v>
      </c>
      <c r="D114" s="209" t="s">
        <v>161</v>
      </c>
      <c r="E114" s="210" t="s">
        <v>1660</v>
      </c>
      <c r="F114" s="211" t="s">
        <v>1661</v>
      </c>
      <c r="G114" s="212" t="s">
        <v>222</v>
      </c>
      <c r="H114" s="213">
        <v>374</v>
      </c>
      <c r="I114" s="214"/>
      <c r="J114" s="215">
        <f>ROUND(I114*H114,2)</f>
        <v>0</v>
      </c>
      <c r="K114" s="211" t="s">
        <v>165</v>
      </c>
      <c r="L114" s="48"/>
      <c r="M114" s="216" t="s">
        <v>44</v>
      </c>
      <c r="N114" s="217" t="s">
        <v>53</v>
      </c>
      <c r="O114" s="88"/>
      <c r="P114" s="218">
        <f>O114*H114</f>
        <v>0</v>
      </c>
      <c r="Q114" s="218">
        <v>0</v>
      </c>
      <c r="R114" s="218">
        <f>Q114*H114</f>
        <v>0</v>
      </c>
      <c r="S114" s="218">
        <v>0</v>
      </c>
      <c r="T114" s="219">
        <f>S114*H114</f>
        <v>0</v>
      </c>
      <c r="U114" s="42"/>
      <c r="V114" s="42"/>
      <c r="W114" s="42"/>
      <c r="X114" s="42"/>
      <c r="Y114" s="42"/>
      <c r="Z114" s="42"/>
      <c r="AA114" s="42"/>
      <c r="AB114" s="42"/>
      <c r="AC114" s="42"/>
      <c r="AD114" s="42"/>
      <c r="AE114" s="42"/>
      <c r="AR114" s="220" t="s">
        <v>645</v>
      </c>
      <c r="AT114" s="220" t="s">
        <v>161</v>
      </c>
      <c r="AU114" s="220" t="s">
        <v>92</v>
      </c>
      <c r="AY114" s="20" t="s">
        <v>159</v>
      </c>
      <c r="BE114" s="221">
        <f>IF(N114="základní",J114,0)</f>
        <v>0</v>
      </c>
      <c r="BF114" s="221">
        <f>IF(N114="snížená",J114,0)</f>
        <v>0</v>
      </c>
      <c r="BG114" s="221">
        <f>IF(N114="zákl. přenesená",J114,0)</f>
        <v>0</v>
      </c>
      <c r="BH114" s="221">
        <f>IF(N114="sníž. přenesená",J114,0)</f>
        <v>0</v>
      </c>
      <c r="BI114" s="221">
        <f>IF(N114="nulová",J114,0)</f>
        <v>0</v>
      </c>
      <c r="BJ114" s="20" t="s">
        <v>90</v>
      </c>
      <c r="BK114" s="221">
        <f>ROUND(I114*H114,2)</f>
        <v>0</v>
      </c>
      <c r="BL114" s="20" t="s">
        <v>645</v>
      </c>
      <c r="BM114" s="220" t="s">
        <v>1662</v>
      </c>
    </row>
    <row r="115" s="2" customFormat="1">
      <c r="A115" s="42"/>
      <c r="B115" s="43"/>
      <c r="C115" s="44"/>
      <c r="D115" s="222" t="s">
        <v>168</v>
      </c>
      <c r="E115" s="44"/>
      <c r="F115" s="223" t="s">
        <v>1663</v>
      </c>
      <c r="G115" s="44"/>
      <c r="H115" s="44"/>
      <c r="I115" s="224"/>
      <c r="J115" s="44"/>
      <c r="K115" s="44"/>
      <c r="L115" s="48"/>
      <c r="M115" s="225"/>
      <c r="N115" s="226"/>
      <c r="O115" s="88"/>
      <c r="P115" s="88"/>
      <c r="Q115" s="88"/>
      <c r="R115" s="88"/>
      <c r="S115" s="88"/>
      <c r="T115" s="89"/>
      <c r="U115" s="42"/>
      <c r="V115" s="42"/>
      <c r="W115" s="42"/>
      <c r="X115" s="42"/>
      <c r="Y115" s="42"/>
      <c r="Z115" s="42"/>
      <c r="AA115" s="42"/>
      <c r="AB115" s="42"/>
      <c r="AC115" s="42"/>
      <c r="AD115" s="42"/>
      <c r="AE115" s="42"/>
      <c r="AT115" s="20" t="s">
        <v>168</v>
      </c>
      <c r="AU115" s="20" t="s">
        <v>92</v>
      </c>
    </row>
    <row r="116" s="2" customFormat="1" ht="16.5" customHeight="1">
      <c r="A116" s="42"/>
      <c r="B116" s="43"/>
      <c r="C116" s="272" t="s">
        <v>8</v>
      </c>
      <c r="D116" s="272" t="s">
        <v>212</v>
      </c>
      <c r="E116" s="273" t="s">
        <v>1664</v>
      </c>
      <c r="F116" s="274" t="s">
        <v>1665</v>
      </c>
      <c r="G116" s="275" t="s">
        <v>1169</v>
      </c>
      <c r="H116" s="276">
        <v>374</v>
      </c>
      <c r="I116" s="277"/>
      <c r="J116" s="278">
        <f>ROUND(I116*H116,2)</f>
        <v>0</v>
      </c>
      <c r="K116" s="274" t="s">
        <v>165</v>
      </c>
      <c r="L116" s="279"/>
      <c r="M116" s="280" t="s">
        <v>44</v>
      </c>
      <c r="N116" s="281" t="s">
        <v>53</v>
      </c>
      <c r="O116" s="88"/>
      <c r="P116" s="218">
        <f>O116*H116</f>
        <v>0</v>
      </c>
      <c r="Q116" s="218">
        <v>0.001</v>
      </c>
      <c r="R116" s="218">
        <f>Q116*H116</f>
        <v>0.374</v>
      </c>
      <c r="S116" s="218">
        <v>0</v>
      </c>
      <c r="T116" s="219">
        <f>S116*H116</f>
        <v>0</v>
      </c>
      <c r="U116" s="42"/>
      <c r="V116" s="42"/>
      <c r="W116" s="42"/>
      <c r="X116" s="42"/>
      <c r="Y116" s="42"/>
      <c r="Z116" s="42"/>
      <c r="AA116" s="42"/>
      <c r="AB116" s="42"/>
      <c r="AC116" s="42"/>
      <c r="AD116" s="42"/>
      <c r="AE116" s="42"/>
      <c r="AR116" s="220" t="s">
        <v>1526</v>
      </c>
      <c r="AT116" s="220" t="s">
        <v>212</v>
      </c>
      <c r="AU116" s="220" t="s">
        <v>92</v>
      </c>
      <c r="AY116" s="20" t="s">
        <v>159</v>
      </c>
      <c r="BE116" s="221">
        <f>IF(N116="základní",J116,0)</f>
        <v>0</v>
      </c>
      <c r="BF116" s="221">
        <f>IF(N116="snížená",J116,0)</f>
        <v>0</v>
      </c>
      <c r="BG116" s="221">
        <f>IF(N116="zákl. přenesená",J116,0)</f>
        <v>0</v>
      </c>
      <c r="BH116" s="221">
        <f>IF(N116="sníž. přenesená",J116,0)</f>
        <v>0</v>
      </c>
      <c r="BI116" s="221">
        <f>IF(N116="nulová",J116,0)</f>
        <v>0</v>
      </c>
      <c r="BJ116" s="20" t="s">
        <v>90</v>
      </c>
      <c r="BK116" s="221">
        <f>ROUND(I116*H116,2)</f>
        <v>0</v>
      </c>
      <c r="BL116" s="20" t="s">
        <v>1526</v>
      </c>
      <c r="BM116" s="220" t="s">
        <v>1666</v>
      </c>
    </row>
    <row r="117" s="2" customFormat="1" ht="16.5" customHeight="1">
      <c r="A117" s="42"/>
      <c r="B117" s="43"/>
      <c r="C117" s="272" t="s">
        <v>339</v>
      </c>
      <c r="D117" s="272" t="s">
        <v>212</v>
      </c>
      <c r="E117" s="273" t="s">
        <v>1667</v>
      </c>
      <c r="F117" s="274" t="s">
        <v>1668</v>
      </c>
      <c r="G117" s="275" t="s">
        <v>594</v>
      </c>
      <c r="H117" s="276">
        <v>8</v>
      </c>
      <c r="I117" s="277"/>
      <c r="J117" s="278">
        <f>ROUND(I117*H117,2)</f>
        <v>0</v>
      </c>
      <c r="K117" s="274" t="s">
        <v>165</v>
      </c>
      <c r="L117" s="279"/>
      <c r="M117" s="280" t="s">
        <v>44</v>
      </c>
      <c r="N117" s="281" t="s">
        <v>53</v>
      </c>
      <c r="O117" s="88"/>
      <c r="P117" s="218">
        <f>O117*H117</f>
        <v>0</v>
      </c>
      <c r="Q117" s="218">
        <v>0.00023000000000000001</v>
      </c>
      <c r="R117" s="218">
        <f>Q117*H117</f>
        <v>0.0018400000000000001</v>
      </c>
      <c r="S117" s="218">
        <v>0</v>
      </c>
      <c r="T117" s="219">
        <f>S117*H117</f>
        <v>0</v>
      </c>
      <c r="U117" s="42"/>
      <c r="V117" s="42"/>
      <c r="W117" s="42"/>
      <c r="X117" s="42"/>
      <c r="Y117" s="42"/>
      <c r="Z117" s="42"/>
      <c r="AA117" s="42"/>
      <c r="AB117" s="42"/>
      <c r="AC117" s="42"/>
      <c r="AD117" s="42"/>
      <c r="AE117" s="42"/>
      <c r="AR117" s="220" t="s">
        <v>1526</v>
      </c>
      <c r="AT117" s="220" t="s">
        <v>212</v>
      </c>
      <c r="AU117" s="220" t="s">
        <v>92</v>
      </c>
      <c r="AY117" s="20" t="s">
        <v>159</v>
      </c>
      <c r="BE117" s="221">
        <f>IF(N117="základní",J117,0)</f>
        <v>0</v>
      </c>
      <c r="BF117" s="221">
        <f>IF(N117="snížená",J117,0)</f>
        <v>0</v>
      </c>
      <c r="BG117" s="221">
        <f>IF(N117="zákl. přenesená",J117,0)</f>
        <v>0</v>
      </c>
      <c r="BH117" s="221">
        <f>IF(N117="sníž. přenesená",J117,0)</f>
        <v>0</v>
      </c>
      <c r="BI117" s="221">
        <f>IF(N117="nulová",J117,0)</f>
        <v>0</v>
      </c>
      <c r="BJ117" s="20" t="s">
        <v>90</v>
      </c>
      <c r="BK117" s="221">
        <f>ROUND(I117*H117,2)</f>
        <v>0</v>
      </c>
      <c r="BL117" s="20" t="s">
        <v>1526</v>
      </c>
      <c r="BM117" s="220" t="s">
        <v>1669</v>
      </c>
    </row>
    <row r="118" s="2" customFormat="1" ht="16.5" customHeight="1">
      <c r="A118" s="42"/>
      <c r="B118" s="43"/>
      <c r="C118" s="272" t="s">
        <v>346</v>
      </c>
      <c r="D118" s="272" t="s">
        <v>212</v>
      </c>
      <c r="E118" s="273" t="s">
        <v>1670</v>
      </c>
      <c r="F118" s="274" t="s">
        <v>1671</v>
      </c>
      <c r="G118" s="275" t="s">
        <v>594</v>
      </c>
      <c r="H118" s="276">
        <v>68</v>
      </c>
      <c r="I118" s="277"/>
      <c r="J118" s="278">
        <f>ROUND(I118*H118,2)</f>
        <v>0</v>
      </c>
      <c r="K118" s="274" t="s">
        <v>165</v>
      </c>
      <c r="L118" s="279"/>
      <c r="M118" s="280" t="s">
        <v>44</v>
      </c>
      <c r="N118" s="281" t="s">
        <v>53</v>
      </c>
      <c r="O118" s="88"/>
      <c r="P118" s="218">
        <f>O118*H118</f>
        <v>0</v>
      </c>
      <c r="Q118" s="218">
        <v>0.00012</v>
      </c>
      <c r="R118" s="218">
        <f>Q118*H118</f>
        <v>0.0081600000000000006</v>
      </c>
      <c r="S118" s="218">
        <v>0</v>
      </c>
      <c r="T118" s="219">
        <f>S118*H118</f>
        <v>0</v>
      </c>
      <c r="U118" s="42"/>
      <c r="V118" s="42"/>
      <c r="W118" s="42"/>
      <c r="X118" s="42"/>
      <c r="Y118" s="42"/>
      <c r="Z118" s="42"/>
      <c r="AA118" s="42"/>
      <c r="AB118" s="42"/>
      <c r="AC118" s="42"/>
      <c r="AD118" s="42"/>
      <c r="AE118" s="42"/>
      <c r="AR118" s="220" t="s">
        <v>1526</v>
      </c>
      <c r="AT118" s="220" t="s">
        <v>212</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1526</v>
      </c>
      <c r="BM118" s="220" t="s">
        <v>1672</v>
      </c>
    </row>
    <row r="119" s="2" customFormat="1" ht="24.15" customHeight="1">
      <c r="A119" s="42"/>
      <c r="B119" s="43"/>
      <c r="C119" s="209" t="s">
        <v>351</v>
      </c>
      <c r="D119" s="209" t="s">
        <v>161</v>
      </c>
      <c r="E119" s="210" t="s">
        <v>1673</v>
      </c>
      <c r="F119" s="211" t="s">
        <v>1674</v>
      </c>
      <c r="G119" s="212" t="s">
        <v>222</v>
      </c>
      <c r="H119" s="213">
        <v>10</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645</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645</v>
      </c>
      <c r="BM119" s="220" t="s">
        <v>1675</v>
      </c>
    </row>
    <row r="120" s="2" customFormat="1">
      <c r="A120" s="42"/>
      <c r="B120" s="43"/>
      <c r="C120" s="44"/>
      <c r="D120" s="222" t="s">
        <v>168</v>
      </c>
      <c r="E120" s="44"/>
      <c r="F120" s="223" t="s">
        <v>1676</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2" customFormat="1" ht="16.5" customHeight="1">
      <c r="A121" s="42"/>
      <c r="B121" s="43"/>
      <c r="C121" s="272" t="s">
        <v>358</v>
      </c>
      <c r="D121" s="272" t="s">
        <v>212</v>
      </c>
      <c r="E121" s="273" t="s">
        <v>1677</v>
      </c>
      <c r="F121" s="274" t="s">
        <v>1678</v>
      </c>
      <c r="G121" s="275" t="s">
        <v>1169</v>
      </c>
      <c r="H121" s="276">
        <v>47</v>
      </c>
      <c r="I121" s="277"/>
      <c r="J121" s="278">
        <f>ROUND(I121*H121,2)</f>
        <v>0</v>
      </c>
      <c r="K121" s="274" t="s">
        <v>165</v>
      </c>
      <c r="L121" s="279"/>
      <c r="M121" s="280" t="s">
        <v>44</v>
      </c>
      <c r="N121" s="281" t="s">
        <v>53</v>
      </c>
      <c r="O121" s="88"/>
      <c r="P121" s="218">
        <f>O121*H121</f>
        <v>0</v>
      </c>
      <c r="Q121" s="218">
        <v>0.001</v>
      </c>
      <c r="R121" s="218">
        <f>Q121*H121</f>
        <v>0.047</v>
      </c>
      <c r="S121" s="218">
        <v>0</v>
      </c>
      <c r="T121" s="219">
        <f>S121*H121</f>
        <v>0</v>
      </c>
      <c r="U121" s="42"/>
      <c r="V121" s="42"/>
      <c r="W121" s="42"/>
      <c r="X121" s="42"/>
      <c r="Y121" s="42"/>
      <c r="Z121" s="42"/>
      <c r="AA121" s="42"/>
      <c r="AB121" s="42"/>
      <c r="AC121" s="42"/>
      <c r="AD121" s="42"/>
      <c r="AE121" s="42"/>
      <c r="AR121" s="220" t="s">
        <v>1526</v>
      </c>
      <c r="AT121" s="220" t="s">
        <v>212</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1526</v>
      </c>
      <c r="BM121" s="220" t="s">
        <v>1679</v>
      </c>
    </row>
    <row r="122" s="2" customFormat="1" ht="16.5" customHeight="1">
      <c r="A122" s="42"/>
      <c r="B122" s="43"/>
      <c r="C122" s="272" t="s">
        <v>365</v>
      </c>
      <c r="D122" s="272" t="s">
        <v>212</v>
      </c>
      <c r="E122" s="273" t="s">
        <v>1680</v>
      </c>
      <c r="F122" s="274" t="s">
        <v>1681</v>
      </c>
      <c r="G122" s="275" t="s">
        <v>594</v>
      </c>
      <c r="H122" s="276">
        <v>6</v>
      </c>
      <c r="I122" s="277"/>
      <c r="J122" s="278">
        <f>ROUND(I122*H122,2)</f>
        <v>0</v>
      </c>
      <c r="K122" s="274" t="s">
        <v>165</v>
      </c>
      <c r="L122" s="279"/>
      <c r="M122" s="280" t="s">
        <v>44</v>
      </c>
      <c r="N122" s="281" t="s">
        <v>53</v>
      </c>
      <c r="O122" s="88"/>
      <c r="P122" s="218">
        <f>O122*H122</f>
        <v>0</v>
      </c>
      <c r="Q122" s="218">
        <v>0.00016000000000000001</v>
      </c>
      <c r="R122" s="218">
        <f>Q122*H122</f>
        <v>0.00096000000000000013</v>
      </c>
      <c r="S122" s="218">
        <v>0</v>
      </c>
      <c r="T122" s="219">
        <f>S122*H122</f>
        <v>0</v>
      </c>
      <c r="U122" s="42"/>
      <c r="V122" s="42"/>
      <c r="W122" s="42"/>
      <c r="X122" s="42"/>
      <c r="Y122" s="42"/>
      <c r="Z122" s="42"/>
      <c r="AA122" s="42"/>
      <c r="AB122" s="42"/>
      <c r="AC122" s="42"/>
      <c r="AD122" s="42"/>
      <c r="AE122" s="42"/>
      <c r="AR122" s="220" t="s">
        <v>1526</v>
      </c>
      <c r="AT122" s="220" t="s">
        <v>212</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1526</v>
      </c>
      <c r="BM122" s="220" t="s">
        <v>1682</v>
      </c>
    </row>
    <row r="123" s="2" customFormat="1" ht="16.5" customHeight="1">
      <c r="A123" s="42"/>
      <c r="B123" s="43"/>
      <c r="C123" s="272" t="s">
        <v>372</v>
      </c>
      <c r="D123" s="272" t="s">
        <v>212</v>
      </c>
      <c r="E123" s="273" t="s">
        <v>1683</v>
      </c>
      <c r="F123" s="274" t="s">
        <v>1684</v>
      </c>
      <c r="G123" s="275" t="s">
        <v>594</v>
      </c>
      <c r="H123" s="276">
        <v>16</v>
      </c>
      <c r="I123" s="277"/>
      <c r="J123" s="278">
        <f>ROUND(I123*H123,2)</f>
        <v>0</v>
      </c>
      <c r="K123" s="274" t="s">
        <v>165</v>
      </c>
      <c r="L123" s="279"/>
      <c r="M123" s="280" t="s">
        <v>44</v>
      </c>
      <c r="N123" s="281" t="s">
        <v>53</v>
      </c>
      <c r="O123" s="88"/>
      <c r="P123" s="218">
        <f>O123*H123</f>
        <v>0</v>
      </c>
      <c r="Q123" s="218">
        <v>0.00958</v>
      </c>
      <c r="R123" s="218">
        <f>Q123*H123</f>
        <v>0.15328</v>
      </c>
      <c r="S123" s="218">
        <v>0</v>
      </c>
      <c r="T123" s="219">
        <f>S123*H123</f>
        <v>0</v>
      </c>
      <c r="U123" s="42"/>
      <c r="V123" s="42"/>
      <c r="W123" s="42"/>
      <c r="X123" s="42"/>
      <c r="Y123" s="42"/>
      <c r="Z123" s="42"/>
      <c r="AA123" s="42"/>
      <c r="AB123" s="42"/>
      <c r="AC123" s="42"/>
      <c r="AD123" s="42"/>
      <c r="AE123" s="42"/>
      <c r="AR123" s="220" t="s">
        <v>1526</v>
      </c>
      <c r="AT123" s="220" t="s">
        <v>212</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1526</v>
      </c>
      <c r="BM123" s="220" t="s">
        <v>1685</v>
      </c>
    </row>
    <row r="124" s="2" customFormat="1" ht="16.5" customHeight="1">
      <c r="A124" s="42"/>
      <c r="B124" s="43"/>
      <c r="C124" s="272" t="s">
        <v>377</v>
      </c>
      <c r="D124" s="272" t="s">
        <v>212</v>
      </c>
      <c r="E124" s="273" t="s">
        <v>1686</v>
      </c>
      <c r="F124" s="274" t="s">
        <v>1687</v>
      </c>
      <c r="G124" s="275" t="s">
        <v>594</v>
      </c>
      <c r="H124" s="276">
        <v>32</v>
      </c>
      <c r="I124" s="277"/>
      <c r="J124" s="278">
        <f>ROUND(I124*H124,2)</f>
        <v>0</v>
      </c>
      <c r="K124" s="274" t="s">
        <v>165</v>
      </c>
      <c r="L124" s="279"/>
      <c r="M124" s="280" t="s">
        <v>44</v>
      </c>
      <c r="N124" s="281" t="s">
        <v>53</v>
      </c>
      <c r="O124" s="88"/>
      <c r="P124" s="218">
        <f>O124*H124</f>
        <v>0</v>
      </c>
      <c r="Q124" s="218">
        <v>0.00044999999999999999</v>
      </c>
      <c r="R124" s="218">
        <f>Q124*H124</f>
        <v>0.0144</v>
      </c>
      <c r="S124" s="218">
        <v>0</v>
      </c>
      <c r="T124" s="219">
        <f>S124*H124</f>
        <v>0</v>
      </c>
      <c r="U124" s="42"/>
      <c r="V124" s="42"/>
      <c r="W124" s="42"/>
      <c r="X124" s="42"/>
      <c r="Y124" s="42"/>
      <c r="Z124" s="42"/>
      <c r="AA124" s="42"/>
      <c r="AB124" s="42"/>
      <c r="AC124" s="42"/>
      <c r="AD124" s="42"/>
      <c r="AE124" s="42"/>
      <c r="AR124" s="220" t="s">
        <v>1526</v>
      </c>
      <c r="AT124" s="220" t="s">
        <v>212</v>
      </c>
      <c r="AU124" s="220" t="s">
        <v>92</v>
      </c>
      <c r="AY124" s="20" t="s">
        <v>159</v>
      </c>
      <c r="BE124" s="221">
        <f>IF(N124="základní",J124,0)</f>
        <v>0</v>
      </c>
      <c r="BF124" s="221">
        <f>IF(N124="snížená",J124,0)</f>
        <v>0</v>
      </c>
      <c r="BG124" s="221">
        <f>IF(N124="zákl. přenesená",J124,0)</f>
        <v>0</v>
      </c>
      <c r="BH124" s="221">
        <f>IF(N124="sníž. přenesená",J124,0)</f>
        <v>0</v>
      </c>
      <c r="BI124" s="221">
        <f>IF(N124="nulová",J124,0)</f>
        <v>0</v>
      </c>
      <c r="BJ124" s="20" t="s">
        <v>90</v>
      </c>
      <c r="BK124" s="221">
        <f>ROUND(I124*H124,2)</f>
        <v>0</v>
      </c>
      <c r="BL124" s="20" t="s">
        <v>1526</v>
      </c>
      <c r="BM124" s="220" t="s">
        <v>1688</v>
      </c>
    </row>
    <row r="125" s="2" customFormat="1" ht="16.5" customHeight="1">
      <c r="A125" s="42"/>
      <c r="B125" s="43"/>
      <c r="C125" s="209" t="s">
        <v>384</v>
      </c>
      <c r="D125" s="209" t="s">
        <v>161</v>
      </c>
      <c r="E125" s="210" t="s">
        <v>1689</v>
      </c>
      <c r="F125" s="211" t="s">
        <v>1690</v>
      </c>
      <c r="G125" s="212" t="s">
        <v>594</v>
      </c>
      <c r="H125" s="213">
        <v>1</v>
      </c>
      <c r="I125" s="214"/>
      <c r="J125" s="215">
        <f>ROUND(I125*H125,2)</f>
        <v>0</v>
      </c>
      <c r="K125" s="211" t="s">
        <v>44</v>
      </c>
      <c r="L125" s="48"/>
      <c r="M125" s="216" t="s">
        <v>44</v>
      </c>
      <c r="N125" s="217" t="s">
        <v>53</v>
      </c>
      <c r="O125" s="88"/>
      <c r="P125" s="218">
        <f>O125*H125</f>
        <v>0</v>
      </c>
      <c r="Q125" s="218">
        <v>0</v>
      </c>
      <c r="R125" s="218">
        <f>Q125*H125</f>
        <v>0</v>
      </c>
      <c r="S125" s="218">
        <v>0</v>
      </c>
      <c r="T125" s="219">
        <f>S125*H125</f>
        <v>0</v>
      </c>
      <c r="U125" s="42"/>
      <c r="V125" s="42"/>
      <c r="W125" s="42"/>
      <c r="X125" s="42"/>
      <c r="Y125" s="42"/>
      <c r="Z125" s="42"/>
      <c r="AA125" s="42"/>
      <c r="AB125" s="42"/>
      <c r="AC125" s="42"/>
      <c r="AD125" s="42"/>
      <c r="AE125" s="42"/>
      <c r="AR125" s="220" t="s">
        <v>645</v>
      </c>
      <c r="AT125" s="220" t="s">
        <v>161</v>
      </c>
      <c r="AU125" s="220" t="s">
        <v>92</v>
      </c>
      <c r="AY125" s="20" t="s">
        <v>159</v>
      </c>
      <c r="BE125" s="221">
        <f>IF(N125="základní",J125,0)</f>
        <v>0</v>
      </c>
      <c r="BF125" s="221">
        <f>IF(N125="snížená",J125,0)</f>
        <v>0</v>
      </c>
      <c r="BG125" s="221">
        <f>IF(N125="zákl. přenesená",J125,0)</f>
        <v>0</v>
      </c>
      <c r="BH125" s="221">
        <f>IF(N125="sníž. přenesená",J125,0)</f>
        <v>0</v>
      </c>
      <c r="BI125" s="221">
        <f>IF(N125="nulová",J125,0)</f>
        <v>0</v>
      </c>
      <c r="BJ125" s="20" t="s">
        <v>90</v>
      </c>
      <c r="BK125" s="221">
        <f>ROUND(I125*H125,2)</f>
        <v>0</v>
      </c>
      <c r="BL125" s="20" t="s">
        <v>645</v>
      </c>
      <c r="BM125" s="220" t="s">
        <v>1691</v>
      </c>
    </row>
    <row r="126" s="2" customFormat="1" ht="33" customHeight="1">
      <c r="A126" s="42"/>
      <c r="B126" s="43"/>
      <c r="C126" s="209" t="s">
        <v>7</v>
      </c>
      <c r="D126" s="209" t="s">
        <v>161</v>
      </c>
      <c r="E126" s="210" t="s">
        <v>1692</v>
      </c>
      <c r="F126" s="211" t="s">
        <v>1693</v>
      </c>
      <c r="G126" s="212" t="s">
        <v>222</v>
      </c>
      <c r="H126" s="213">
        <v>612</v>
      </c>
      <c r="I126" s="214"/>
      <c r="J126" s="215">
        <f>ROUND(I126*H126,2)</f>
        <v>0</v>
      </c>
      <c r="K126" s="211" t="s">
        <v>165</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645</v>
      </c>
      <c r="AT126" s="220" t="s">
        <v>161</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645</v>
      </c>
      <c r="BM126" s="220" t="s">
        <v>1694</v>
      </c>
    </row>
    <row r="127" s="2" customFormat="1">
      <c r="A127" s="42"/>
      <c r="B127" s="43"/>
      <c r="C127" s="44"/>
      <c r="D127" s="222" t="s">
        <v>168</v>
      </c>
      <c r="E127" s="44"/>
      <c r="F127" s="223" t="s">
        <v>1695</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168</v>
      </c>
      <c r="AU127" s="20" t="s">
        <v>92</v>
      </c>
    </row>
    <row r="128" s="2" customFormat="1" ht="16.5" customHeight="1">
      <c r="A128" s="42"/>
      <c r="B128" s="43"/>
      <c r="C128" s="272" t="s">
        <v>401</v>
      </c>
      <c r="D128" s="272" t="s">
        <v>212</v>
      </c>
      <c r="E128" s="273" t="s">
        <v>1696</v>
      </c>
      <c r="F128" s="274" t="s">
        <v>1697</v>
      </c>
      <c r="G128" s="275" t="s">
        <v>222</v>
      </c>
      <c r="H128" s="276">
        <v>122</v>
      </c>
      <c r="I128" s="277"/>
      <c r="J128" s="278">
        <f>ROUND(I128*H128,2)</f>
        <v>0</v>
      </c>
      <c r="K128" s="274" t="s">
        <v>165</v>
      </c>
      <c r="L128" s="279"/>
      <c r="M128" s="280" t="s">
        <v>44</v>
      </c>
      <c r="N128" s="281" t="s">
        <v>53</v>
      </c>
      <c r="O128" s="88"/>
      <c r="P128" s="218">
        <f>O128*H128</f>
        <v>0</v>
      </c>
      <c r="Q128" s="218">
        <v>0.00034000000000000002</v>
      </c>
      <c r="R128" s="218">
        <f>Q128*H128</f>
        <v>0.041480000000000003</v>
      </c>
      <c r="S128" s="218">
        <v>0</v>
      </c>
      <c r="T128" s="219">
        <f>S128*H128</f>
        <v>0</v>
      </c>
      <c r="U128" s="42"/>
      <c r="V128" s="42"/>
      <c r="W128" s="42"/>
      <c r="X128" s="42"/>
      <c r="Y128" s="42"/>
      <c r="Z128" s="42"/>
      <c r="AA128" s="42"/>
      <c r="AB128" s="42"/>
      <c r="AC128" s="42"/>
      <c r="AD128" s="42"/>
      <c r="AE128" s="42"/>
      <c r="AR128" s="220" t="s">
        <v>1526</v>
      </c>
      <c r="AT128" s="220" t="s">
        <v>212</v>
      </c>
      <c r="AU128" s="220" t="s">
        <v>92</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1526</v>
      </c>
      <c r="BM128" s="220" t="s">
        <v>1698</v>
      </c>
    </row>
    <row r="129" s="2" customFormat="1" ht="16.5" customHeight="1">
      <c r="A129" s="42"/>
      <c r="B129" s="43"/>
      <c r="C129" s="272" t="s">
        <v>408</v>
      </c>
      <c r="D129" s="272" t="s">
        <v>212</v>
      </c>
      <c r="E129" s="273" t="s">
        <v>1699</v>
      </c>
      <c r="F129" s="274" t="s">
        <v>1700</v>
      </c>
      <c r="G129" s="275" t="s">
        <v>222</v>
      </c>
      <c r="H129" s="276">
        <v>490</v>
      </c>
      <c r="I129" s="277"/>
      <c r="J129" s="278">
        <f>ROUND(I129*H129,2)</f>
        <v>0</v>
      </c>
      <c r="K129" s="274" t="s">
        <v>165</v>
      </c>
      <c r="L129" s="279"/>
      <c r="M129" s="280" t="s">
        <v>44</v>
      </c>
      <c r="N129" s="281" t="s">
        <v>53</v>
      </c>
      <c r="O129" s="88"/>
      <c r="P129" s="218">
        <f>O129*H129</f>
        <v>0</v>
      </c>
      <c r="Q129" s="218">
        <v>0.00052999999999999998</v>
      </c>
      <c r="R129" s="218">
        <f>Q129*H129</f>
        <v>0.25969999999999999</v>
      </c>
      <c r="S129" s="218">
        <v>0</v>
      </c>
      <c r="T129" s="219">
        <f>S129*H129</f>
        <v>0</v>
      </c>
      <c r="U129" s="42"/>
      <c r="V129" s="42"/>
      <c r="W129" s="42"/>
      <c r="X129" s="42"/>
      <c r="Y129" s="42"/>
      <c r="Z129" s="42"/>
      <c r="AA129" s="42"/>
      <c r="AB129" s="42"/>
      <c r="AC129" s="42"/>
      <c r="AD129" s="42"/>
      <c r="AE129" s="42"/>
      <c r="AR129" s="220" t="s">
        <v>1526</v>
      </c>
      <c r="AT129" s="220" t="s">
        <v>212</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1526</v>
      </c>
      <c r="BM129" s="220" t="s">
        <v>1701</v>
      </c>
    </row>
    <row r="130" s="2" customFormat="1" ht="33" customHeight="1">
      <c r="A130" s="42"/>
      <c r="B130" s="43"/>
      <c r="C130" s="209" t="s">
        <v>132</v>
      </c>
      <c r="D130" s="209" t="s">
        <v>161</v>
      </c>
      <c r="E130" s="210" t="s">
        <v>1702</v>
      </c>
      <c r="F130" s="211" t="s">
        <v>1703</v>
      </c>
      <c r="G130" s="212" t="s">
        <v>594</v>
      </c>
      <c r="H130" s="213">
        <v>2</v>
      </c>
      <c r="I130" s="214"/>
      <c r="J130" s="215">
        <f>ROUND(I130*H130,2)</f>
        <v>0</v>
      </c>
      <c r="K130" s="211" t="s">
        <v>165</v>
      </c>
      <c r="L130" s="48"/>
      <c r="M130" s="216" t="s">
        <v>44</v>
      </c>
      <c r="N130" s="217" t="s">
        <v>53</v>
      </c>
      <c r="O130" s="88"/>
      <c r="P130" s="218">
        <f>O130*H130</f>
        <v>0</v>
      </c>
      <c r="Q130" s="218">
        <v>0.001</v>
      </c>
      <c r="R130" s="218">
        <f>Q130*H130</f>
        <v>0.002</v>
      </c>
      <c r="S130" s="218">
        <v>0</v>
      </c>
      <c r="T130" s="219">
        <f>S130*H130</f>
        <v>0</v>
      </c>
      <c r="U130" s="42"/>
      <c r="V130" s="42"/>
      <c r="W130" s="42"/>
      <c r="X130" s="42"/>
      <c r="Y130" s="42"/>
      <c r="Z130" s="42"/>
      <c r="AA130" s="42"/>
      <c r="AB130" s="42"/>
      <c r="AC130" s="42"/>
      <c r="AD130" s="42"/>
      <c r="AE130" s="42"/>
      <c r="AR130" s="220" t="s">
        <v>645</v>
      </c>
      <c r="AT130" s="220" t="s">
        <v>161</v>
      </c>
      <c r="AU130" s="220" t="s">
        <v>92</v>
      </c>
      <c r="AY130" s="20" t="s">
        <v>159</v>
      </c>
      <c r="BE130" s="221">
        <f>IF(N130="základní",J130,0)</f>
        <v>0</v>
      </c>
      <c r="BF130" s="221">
        <f>IF(N130="snížená",J130,0)</f>
        <v>0</v>
      </c>
      <c r="BG130" s="221">
        <f>IF(N130="zákl. přenesená",J130,0)</f>
        <v>0</v>
      </c>
      <c r="BH130" s="221">
        <f>IF(N130="sníž. přenesená",J130,0)</f>
        <v>0</v>
      </c>
      <c r="BI130" s="221">
        <f>IF(N130="nulová",J130,0)</f>
        <v>0</v>
      </c>
      <c r="BJ130" s="20" t="s">
        <v>90</v>
      </c>
      <c r="BK130" s="221">
        <f>ROUND(I130*H130,2)</f>
        <v>0</v>
      </c>
      <c r="BL130" s="20" t="s">
        <v>645</v>
      </c>
      <c r="BM130" s="220" t="s">
        <v>1704</v>
      </c>
    </row>
    <row r="131" s="2" customFormat="1">
      <c r="A131" s="42"/>
      <c r="B131" s="43"/>
      <c r="C131" s="44"/>
      <c r="D131" s="222" t="s">
        <v>168</v>
      </c>
      <c r="E131" s="44"/>
      <c r="F131" s="223" t="s">
        <v>1705</v>
      </c>
      <c r="G131" s="44"/>
      <c r="H131" s="44"/>
      <c r="I131" s="224"/>
      <c r="J131" s="44"/>
      <c r="K131" s="44"/>
      <c r="L131" s="48"/>
      <c r="M131" s="225"/>
      <c r="N131" s="226"/>
      <c r="O131" s="88"/>
      <c r="P131" s="88"/>
      <c r="Q131" s="88"/>
      <c r="R131" s="88"/>
      <c r="S131" s="88"/>
      <c r="T131" s="89"/>
      <c r="U131" s="42"/>
      <c r="V131" s="42"/>
      <c r="W131" s="42"/>
      <c r="X131" s="42"/>
      <c r="Y131" s="42"/>
      <c r="Z131" s="42"/>
      <c r="AA131" s="42"/>
      <c r="AB131" s="42"/>
      <c r="AC131" s="42"/>
      <c r="AD131" s="42"/>
      <c r="AE131" s="42"/>
      <c r="AT131" s="20" t="s">
        <v>168</v>
      </c>
      <c r="AU131" s="20" t="s">
        <v>92</v>
      </c>
    </row>
    <row r="132" s="2" customFormat="1" ht="44.25" customHeight="1">
      <c r="A132" s="42"/>
      <c r="B132" s="43"/>
      <c r="C132" s="209" t="s">
        <v>420</v>
      </c>
      <c r="D132" s="209" t="s">
        <v>161</v>
      </c>
      <c r="E132" s="210" t="s">
        <v>1706</v>
      </c>
      <c r="F132" s="211" t="s">
        <v>1707</v>
      </c>
      <c r="G132" s="212" t="s">
        <v>222</v>
      </c>
      <c r="H132" s="213">
        <v>612</v>
      </c>
      <c r="I132" s="214"/>
      <c r="J132" s="215">
        <f>ROUND(I132*H132,2)</f>
        <v>0</v>
      </c>
      <c r="K132" s="211" t="s">
        <v>165</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645</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645</v>
      </c>
      <c r="BM132" s="220" t="s">
        <v>1708</v>
      </c>
    </row>
    <row r="133" s="2" customFormat="1">
      <c r="A133" s="42"/>
      <c r="B133" s="43"/>
      <c r="C133" s="44"/>
      <c r="D133" s="222" t="s">
        <v>168</v>
      </c>
      <c r="E133" s="44"/>
      <c r="F133" s="223" t="s">
        <v>1709</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2" customFormat="1" ht="44.25" customHeight="1">
      <c r="A134" s="42"/>
      <c r="B134" s="43"/>
      <c r="C134" s="209" t="s">
        <v>426</v>
      </c>
      <c r="D134" s="209" t="s">
        <v>161</v>
      </c>
      <c r="E134" s="210" t="s">
        <v>1710</v>
      </c>
      <c r="F134" s="211" t="s">
        <v>1711</v>
      </c>
      <c r="G134" s="212" t="s">
        <v>222</v>
      </c>
      <c r="H134" s="213">
        <v>612</v>
      </c>
      <c r="I134" s="214"/>
      <c r="J134" s="215">
        <f>ROUND(I134*H134,2)</f>
        <v>0</v>
      </c>
      <c r="K134" s="211" t="s">
        <v>165</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645</v>
      </c>
      <c r="AT134" s="220" t="s">
        <v>161</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645</v>
      </c>
      <c r="BM134" s="220" t="s">
        <v>1712</v>
      </c>
    </row>
    <row r="135" s="2" customFormat="1">
      <c r="A135" s="42"/>
      <c r="B135" s="43"/>
      <c r="C135" s="44"/>
      <c r="D135" s="222" t="s">
        <v>168</v>
      </c>
      <c r="E135" s="44"/>
      <c r="F135" s="223" t="s">
        <v>1713</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168</v>
      </c>
      <c r="AU135" s="20" t="s">
        <v>92</v>
      </c>
    </row>
    <row r="136" s="2" customFormat="1" ht="16.5" customHeight="1">
      <c r="A136" s="42"/>
      <c r="B136" s="43"/>
      <c r="C136" s="209" t="s">
        <v>431</v>
      </c>
      <c r="D136" s="209" t="s">
        <v>161</v>
      </c>
      <c r="E136" s="210" t="s">
        <v>1714</v>
      </c>
      <c r="F136" s="211" t="s">
        <v>1715</v>
      </c>
      <c r="G136" s="212" t="s">
        <v>1716</v>
      </c>
      <c r="H136" s="213">
        <v>40</v>
      </c>
      <c r="I136" s="214"/>
      <c r="J136" s="215">
        <f>ROUND(I136*H136,2)</f>
        <v>0</v>
      </c>
      <c r="K136" s="211" t="s">
        <v>44</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1717</v>
      </c>
      <c r="AT136" s="220" t="s">
        <v>161</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1717</v>
      </c>
      <c r="BM136" s="220" t="s">
        <v>1718</v>
      </c>
    </row>
    <row r="137" s="2" customFormat="1" ht="16.5" customHeight="1">
      <c r="A137" s="42"/>
      <c r="B137" s="43"/>
      <c r="C137" s="209" t="s">
        <v>436</v>
      </c>
      <c r="D137" s="209" t="s">
        <v>161</v>
      </c>
      <c r="E137" s="210" t="s">
        <v>1719</v>
      </c>
      <c r="F137" s="211" t="s">
        <v>1720</v>
      </c>
      <c r="G137" s="212" t="s">
        <v>222</v>
      </c>
      <c r="H137" s="213">
        <v>12</v>
      </c>
      <c r="I137" s="214"/>
      <c r="J137" s="215">
        <f>ROUND(I137*H137,2)</f>
        <v>0</v>
      </c>
      <c r="K137" s="211" t="s">
        <v>44</v>
      </c>
      <c r="L137" s="48"/>
      <c r="M137" s="216" t="s">
        <v>44</v>
      </c>
      <c r="N137" s="217" t="s">
        <v>53</v>
      </c>
      <c r="O137" s="88"/>
      <c r="P137" s="218">
        <f>O137*H137</f>
        <v>0</v>
      </c>
      <c r="Q137" s="218">
        <v>0</v>
      </c>
      <c r="R137" s="218">
        <f>Q137*H137</f>
        <v>0</v>
      </c>
      <c r="S137" s="218">
        <v>0</v>
      </c>
      <c r="T137" s="219">
        <f>S137*H137</f>
        <v>0</v>
      </c>
      <c r="U137" s="42"/>
      <c r="V137" s="42"/>
      <c r="W137" s="42"/>
      <c r="X137" s="42"/>
      <c r="Y137" s="42"/>
      <c r="Z137" s="42"/>
      <c r="AA137" s="42"/>
      <c r="AB137" s="42"/>
      <c r="AC137" s="42"/>
      <c r="AD137" s="42"/>
      <c r="AE137" s="42"/>
      <c r="AR137" s="220" t="s">
        <v>90</v>
      </c>
      <c r="AT137" s="220" t="s">
        <v>161</v>
      </c>
      <c r="AU137" s="220" t="s">
        <v>92</v>
      </c>
      <c r="AY137" s="20" t="s">
        <v>159</v>
      </c>
      <c r="BE137" s="221">
        <f>IF(N137="základní",J137,0)</f>
        <v>0</v>
      </c>
      <c r="BF137" s="221">
        <f>IF(N137="snížená",J137,0)</f>
        <v>0</v>
      </c>
      <c r="BG137" s="221">
        <f>IF(N137="zákl. přenesená",J137,0)</f>
        <v>0</v>
      </c>
      <c r="BH137" s="221">
        <f>IF(N137="sníž. přenesená",J137,0)</f>
        <v>0</v>
      </c>
      <c r="BI137" s="221">
        <f>IF(N137="nulová",J137,0)</f>
        <v>0</v>
      </c>
      <c r="BJ137" s="20" t="s">
        <v>90</v>
      </c>
      <c r="BK137" s="221">
        <f>ROUND(I137*H137,2)</f>
        <v>0</v>
      </c>
      <c r="BL137" s="20" t="s">
        <v>90</v>
      </c>
      <c r="BM137" s="220" t="s">
        <v>1721</v>
      </c>
    </row>
    <row r="138" s="2" customFormat="1" ht="16.5" customHeight="1">
      <c r="A138" s="42"/>
      <c r="B138" s="43"/>
      <c r="C138" s="209" t="s">
        <v>441</v>
      </c>
      <c r="D138" s="209" t="s">
        <v>161</v>
      </c>
      <c r="E138" s="210" t="s">
        <v>1722</v>
      </c>
      <c r="F138" s="211" t="s">
        <v>1723</v>
      </c>
      <c r="G138" s="212" t="s">
        <v>594</v>
      </c>
      <c r="H138" s="213">
        <v>32</v>
      </c>
      <c r="I138" s="214"/>
      <c r="J138" s="215">
        <f>ROUND(I138*H138,2)</f>
        <v>0</v>
      </c>
      <c r="K138" s="211" t="s">
        <v>44</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1526</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1526</v>
      </c>
      <c r="BM138" s="220" t="s">
        <v>1724</v>
      </c>
    </row>
    <row r="139" s="2" customFormat="1" ht="16.5" customHeight="1">
      <c r="A139" s="42"/>
      <c r="B139" s="43"/>
      <c r="C139" s="272" t="s">
        <v>446</v>
      </c>
      <c r="D139" s="272" t="s">
        <v>212</v>
      </c>
      <c r="E139" s="273" t="s">
        <v>1725</v>
      </c>
      <c r="F139" s="274" t="s">
        <v>1726</v>
      </c>
      <c r="G139" s="275" t="s">
        <v>1727</v>
      </c>
      <c r="H139" s="276">
        <v>32</v>
      </c>
      <c r="I139" s="277"/>
      <c r="J139" s="278">
        <f>ROUND(I139*H139,2)</f>
        <v>0</v>
      </c>
      <c r="K139" s="274" t="s">
        <v>44</v>
      </c>
      <c r="L139" s="279"/>
      <c r="M139" s="280" t="s">
        <v>44</v>
      </c>
      <c r="N139" s="281"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1526</v>
      </c>
      <c r="AT139" s="220" t="s">
        <v>212</v>
      </c>
      <c r="AU139" s="220" t="s">
        <v>92</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1526</v>
      </c>
      <c r="BM139" s="220" t="s">
        <v>1728</v>
      </c>
    </row>
    <row r="140" s="12" customFormat="1" ht="22.8" customHeight="1">
      <c r="A140" s="12"/>
      <c r="B140" s="193"/>
      <c r="C140" s="194"/>
      <c r="D140" s="195" t="s">
        <v>81</v>
      </c>
      <c r="E140" s="207" t="s">
        <v>1729</v>
      </c>
      <c r="F140" s="207" t="s">
        <v>1730</v>
      </c>
      <c r="G140" s="194"/>
      <c r="H140" s="194"/>
      <c r="I140" s="197"/>
      <c r="J140" s="208">
        <f>BK140</f>
        <v>0</v>
      </c>
      <c r="K140" s="194"/>
      <c r="L140" s="199"/>
      <c r="M140" s="200"/>
      <c r="N140" s="201"/>
      <c r="O140" s="201"/>
      <c r="P140" s="202">
        <f>SUM(P141:P202)</f>
        <v>0</v>
      </c>
      <c r="Q140" s="201"/>
      <c r="R140" s="202">
        <f>SUM(R141:R202)</f>
        <v>6.1696599999999995</v>
      </c>
      <c r="S140" s="201"/>
      <c r="T140" s="203">
        <f>SUM(T141:T202)</f>
        <v>0</v>
      </c>
      <c r="U140" s="12"/>
      <c r="V140" s="12"/>
      <c r="W140" s="12"/>
      <c r="X140" s="12"/>
      <c r="Y140" s="12"/>
      <c r="Z140" s="12"/>
      <c r="AA140" s="12"/>
      <c r="AB140" s="12"/>
      <c r="AC140" s="12"/>
      <c r="AD140" s="12"/>
      <c r="AE140" s="12"/>
      <c r="AR140" s="204" t="s">
        <v>177</v>
      </c>
      <c r="AT140" s="205" t="s">
        <v>81</v>
      </c>
      <c r="AU140" s="205" t="s">
        <v>90</v>
      </c>
      <c r="AY140" s="204" t="s">
        <v>159</v>
      </c>
      <c r="BK140" s="206">
        <f>SUM(BK141:BK202)</f>
        <v>0</v>
      </c>
    </row>
    <row r="141" s="2" customFormat="1" ht="21.75" customHeight="1">
      <c r="A141" s="42"/>
      <c r="B141" s="43"/>
      <c r="C141" s="209" t="s">
        <v>451</v>
      </c>
      <c r="D141" s="209" t="s">
        <v>161</v>
      </c>
      <c r="E141" s="210" t="s">
        <v>1731</v>
      </c>
      <c r="F141" s="211" t="s">
        <v>1732</v>
      </c>
      <c r="G141" s="212" t="s">
        <v>222</v>
      </c>
      <c r="H141" s="213">
        <v>612</v>
      </c>
      <c r="I141" s="214"/>
      <c r="J141" s="215">
        <f>ROUND(I141*H141,2)</f>
        <v>0</v>
      </c>
      <c r="K141" s="211" t="s">
        <v>165</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645</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645</v>
      </c>
      <c r="BM141" s="220" t="s">
        <v>1733</v>
      </c>
    </row>
    <row r="142" s="2" customFormat="1">
      <c r="A142" s="42"/>
      <c r="B142" s="43"/>
      <c r="C142" s="44"/>
      <c r="D142" s="222" t="s">
        <v>168</v>
      </c>
      <c r="E142" s="44"/>
      <c r="F142" s="223" t="s">
        <v>1734</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2" customFormat="1" ht="16.5" customHeight="1">
      <c r="A143" s="42"/>
      <c r="B143" s="43"/>
      <c r="C143" s="272" t="s">
        <v>456</v>
      </c>
      <c r="D143" s="272" t="s">
        <v>212</v>
      </c>
      <c r="E143" s="273" t="s">
        <v>1735</v>
      </c>
      <c r="F143" s="274" t="s">
        <v>1736</v>
      </c>
      <c r="G143" s="275" t="s">
        <v>222</v>
      </c>
      <c r="H143" s="276">
        <v>612</v>
      </c>
      <c r="I143" s="277"/>
      <c r="J143" s="278">
        <f>ROUND(I143*H143,2)</f>
        <v>0</v>
      </c>
      <c r="K143" s="274" t="s">
        <v>165</v>
      </c>
      <c r="L143" s="279"/>
      <c r="M143" s="280" t="s">
        <v>44</v>
      </c>
      <c r="N143" s="281" t="s">
        <v>53</v>
      </c>
      <c r="O143" s="88"/>
      <c r="P143" s="218">
        <f>O143*H143</f>
        <v>0</v>
      </c>
      <c r="Q143" s="218">
        <v>0.00068999999999999997</v>
      </c>
      <c r="R143" s="218">
        <f>Q143*H143</f>
        <v>0.42227999999999999</v>
      </c>
      <c r="S143" s="218">
        <v>0</v>
      </c>
      <c r="T143" s="219">
        <f>S143*H143</f>
        <v>0</v>
      </c>
      <c r="U143" s="42"/>
      <c r="V143" s="42"/>
      <c r="W143" s="42"/>
      <c r="X143" s="42"/>
      <c r="Y143" s="42"/>
      <c r="Z143" s="42"/>
      <c r="AA143" s="42"/>
      <c r="AB143" s="42"/>
      <c r="AC143" s="42"/>
      <c r="AD143" s="42"/>
      <c r="AE143" s="42"/>
      <c r="AR143" s="220" t="s">
        <v>1526</v>
      </c>
      <c r="AT143" s="220" t="s">
        <v>212</v>
      </c>
      <c r="AU143" s="220" t="s">
        <v>92</v>
      </c>
      <c r="AY143" s="20" t="s">
        <v>159</v>
      </c>
      <c r="BE143" s="221">
        <f>IF(N143="základní",J143,0)</f>
        <v>0</v>
      </c>
      <c r="BF143" s="221">
        <f>IF(N143="snížená",J143,0)</f>
        <v>0</v>
      </c>
      <c r="BG143" s="221">
        <f>IF(N143="zákl. přenesená",J143,0)</f>
        <v>0</v>
      </c>
      <c r="BH143" s="221">
        <f>IF(N143="sníž. přenesená",J143,0)</f>
        <v>0</v>
      </c>
      <c r="BI143" s="221">
        <f>IF(N143="nulová",J143,0)</f>
        <v>0</v>
      </c>
      <c r="BJ143" s="20" t="s">
        <v>90</v>
      </c>
      <c r="BK143" s="221">
        <f>ROUND(I143*H143,2)</f>
        <v>0</v>
      </c>
      <c r="BL143" s="20" t="s">
        <v>1526</v>
      </c>
      <c r="BM143" s="220" t="s">
        <v>1737</v>
      </c>
    </row>
    <row r="144" s="2" customFormat="1" ht="16.5" customHeight="1">
      <c r="A144" s="42"/>
      <c r="B144" s="43"/>
      <c r="C144" s="209" t="s">
        <v>461</v>
      </c>
      <c r="D144" s="209" t="s">
        <v>161</v>
      </c>
      <c r="E144" s="210" t="s">
        <v>1738</v>
      </c>
      <c r="F144" s="211" t="s">
        <v>1739</v>
      </c>
      <c r="G144" s="212" t="s">
        <v>594</v>
      </c>
      <c r="H144" s="213">
        <v>0</v>
      </c>
      <c r="I144" s="214"/>
      <c r="J144" s="215">
        <f>ROUND(I144*H144,2)</f>
        <v>0</v>
      </c>
      <c r="K144" s="211" t="s">
        <v>44</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645</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645</v>
      </c>
      <c r="BM144" s="220" t="s">
        <v>1740</v>
      </c>
    </row>
    <row r="145" s="2" customFormat="1">
      <c r="A145" s="42"/>
      <c r="B145" s="43"/>
      <c r="C145" s="44"/>
      <c r="D145" s="227" t="s">
        <v>170</v>
      </c>
      <c r="E145" s="44"/>
      <c r="F145" s="228" t="s">
        <v>1741</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170</v>
      </c>
      <c r="AU145" s="20" t="s">
        <v>92</v>
      </c>
    </row>
    <row r="146" s="2" customFormat="1" ht="24.15" customHeight="1">
      <c r="A146" s="42"/>
      <c r="B146" s="43"/>
      <c r="C146" s="209" t="s">
        <v>466</v>
      </c>
      <c r="D146" s="209" t="s">
        <v>161</v>
      </c>
      <c r="E146" s="210" t="s">
        <v>1742</v>
      </c>
      <c r="F146" s="211" t="s">
        <v>1743</v>
      </c>
      <c r="G146" s="212" t="s">
        <v>164</v>
      </c>
      <c r="H146" s="213">
        <v>10</v>
      </c>
      <c r="I146" s="214"/>
      <c r="J146" s="215">
        <f>ROUND(I146*H146,2)</f>
        <v>0</v>
      </c>
      <c r="K146" s="211" t="s">
        <v>165</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645</v>
      </c>
      <c r="AT146" s="220" t="s">
        <v>161</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645</v>
      </c>
      <c r="BM146" s="220" t="s">
        <v>1744</v>
      </c>
    </row>
    <row r="147" s="2" customFormat="1">
      <c r="A147" s="42"/>
      <c r="B147" s="43"/>
      <c r="C147" s="44"/>
      <c r="D147" s="222" t="s">
        <v>168</v>
      </c>
      <c r="E147" s="44"/>
      <c r="F147" s="223" t="s">
        <v>1745</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168</v>
      </c>
      <c r="AU147" s="20" t="s">
        <v>92</v>
      </c>
    </row>
    <row r="148" s="2" customFormat="1" ht="16.5" customHeight="1">
      <c r="A148" s="42"/>
      <c r="B148" s="43"/>
      <c r="C148" s="209" t="s">
        <v>471</v>
      </c>
      <c r="D148" s="209" t="s">
        <v>161</v>
      </c>
      <c r="E148" s="210" t="s">
        <v>1746</v>
      </c>
      <c r="F148" s="211" t="s">
        <v>1747</v>
      </c>
      <c r="G148" s="212" t="s">
        <v>164</v>
      </c>
      <c r="H148" s="213">
        <v>28.98</v>
      </c>
      <c r="I148" s="214"/>
      <c r="J148" s="215">
        <f>ROUND(I148*H148,2)</f>
        <v>0</v>
      </c>
      <c r="K148" s="211" t="s">
        <v>165</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645</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645</v>
      </c>
      <c r="BM148" s="220" t="s">
        <v>1748</v>
      </c>
    </row>
    <row r="149" s="2" customFormat="1">
      <c r="A149" s="42"/>
      <c r="B149" s="43"/>
      <c r="C149" s="44"/>
      <c r="D149" s="222" t="s">
        <v>168</v>
      </c>
      <c r="E149" s="44"/>
      <c r="F149" s="223" t="s">
        <v>1749</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168</v>
      </c>
      <c r="AU149" s="20" t="s">
        <v>92</v>
      </c>
    </row>
    <row r="150" s="14" customFormat="1">
      <c r="A150" s="14"/>
      <c r="B150" s="239"/>
      <c r="C150" s="240"/>
      <c r="D150" s="227" t="s">
        <v>172</v>
      </c>
      <c r="E150" s="240"/>
      <c r="F150" s="242" t="s">
        <v>1750</v>
      </c>
      <c r="G150" s="240"/>
      <c r="H150" s="243">
        <v>28.98</v>
      </c>
      <c r="I150" s="244"/>
      <c r="J150" s="240"/>
      <c r="K150" s="240"/>
      <c r="L150" s="245"/>
      <c r="M150" s="246"/>
      <c r="N150" s="247"/>
      <c r="O150" s="247"/>
      <c r="P150" s="247"/>
      <c r="Q150" s="247"/>
      <c r="R150" s="247"/>
      <c r="S150" s="247"/>
      <c r="T150" s="248"/>
      <c r="U150" s="14"/>
      <c r="V150" s="14"/>
      <c r="W150" s="14"/>
      <c r="X150" s="14"/>
      <c r="Y150" s="14"/>
      <c r="Z150" s="14"/>
      <c r="AA150" s="14"/>
      <c r="AB150" s="14"/>
      <c r="AC150" s="14"/>
      <c r="AD150" s="14"/>
      <c r="AE150" s="14"/>
      <c r="AT150" s="249" t="s">
        <v>172</v>
      </c>
      <c r="AU150" s="249" t="s">
        <v>92</v>
      </c>
      <c r="AV150" s="14" t="s">
        <v>92</v>
      </c>
      <c r="AW150" s="14" t="s">
        <v>4</v>
      </c>
      <c r="AX150" s="14" t="s">
        <v>90</v>
      </c>
      <c r="AY150" s="249" t="s">
        <v>159</v>
      </c>
    </row>
    <row r="151" s="2" customFormat="1" ht="16.5" customHeight="1">
      <c r="A151" s="42"/>
      <c r="B151" s="43"/>
      <c r="C151" s="209" t="s">
        <v>475</v>
      </c>
      <c r="D151" s="209" t="s">
        <v>161</v>
      </c>
      <c r="E151" s="210" t="s">
        <v>1751</v>
      </c>
      <c r="F151" s="211" t="s">
        <v>1752</v>
      </c>
      <c r="G151" s="212" t="s">
        <v>310</v>
      </c>
      <c r="H151" s="213">
        <v>5</v>
      </c>
      <c r="I151" s="214"/>
      <c r="J151" s="215">
        <f>ROUND(I151*H151,2)</f>
        <v>0</v>
      </c>
      <c r="K151" s="211" t="s">
        <v>165</v>
      </c>
      <c r="L151" s="48"/>
      <c r="M151" s="216" t="s">
        <v>44</v>
      </c>
      <c r="N151" s="217" t="s">
        <v>53</v>
      </c>
      <c r="O151" s="88"/>
      <c r="P151" s="218">
        <f>O151*H151</f>
        <v>0</v>
      </c>
      <c r="Q151" s="218">
        <v>0.00116</v>
      </c>
      <c r="R151" s="218">
        <f>Q151*H151</f>
        <v>0.0057999999999999996</v>
      </c>
      <c r="S151" s="218">
        <v>0</v>
      </c>
      <c r="T151" s="219">
        <f>S151*H151</f>
        <v>0</v>
      </c>
      <c r="U151" s="42"/>
      <c r="V151" s="42"/>
      <c r="W151" s="42"/>
      <c r="X151" s="42"/>
      <c r="Y151" s="42"/>
      <c r="Z151" s="42"/>
      <c r="AA151" s="42"/>
      <c r="AB151" s="42"/>
      <c r="AC151" s="42"/>
      <c r="AD151" s="42"/>
      <c r="AE151" s="42"/>
      <c r="AR151" s="220" t="s">
        <v>645</v>
      </c>
      <c r="AT151" s="220" t="s">
        <v>161</v>
      </c>
      <c r="AU151" s="220" t="s">
        <v>92</v>
      </c>
      <c r="AY151" s="20" t="s">
        <v>159</v>
      </c>
      <c r="BE151" s="221">
        <f>IF(N151="základní",J151,0)</f>
        <v>0</v>
      </c>
      <c r="BF151" s="221">
        <f>IF(N151="snížená",J151,0)</f>
        <v>0</v>
      </c>
      <c r="BG151" s="221">
        <f>IF(N151="zákl. přenesená",J151,0)</f>
        <v>0</v>
      </c>
      <c r="BH151" s="221">
        <f>IF(N151="sníž. přenesená",J151,0)</f>
        <v>0</v>
      </c>
      <c r="BI151" s="221">
        <f>IF(N151="nulová",J151,0)</f>
        <v>0</v>
      </c>
      <c r="BJ151" s="20" t="s">
        <v>90</v>
      </c>
      <c r="BK151" s="221">
        <f>ROUND(I151*H151,2)</f>
        <v>0</v>
      </c>
      <c r="BL151" s="20" t="s">
        <v>645</v>
      </c>
      <c r="BM151" s="220" t="s">
        <v>1753</v>
      </c>
    </row>
    <row r="152" s="2" customFormat="1">
      <c r="A152" s="42"/>
      <c r="B152" s="43"/>
      <c r="C152" s="44"/>
      <c r="D152" s="222" t="s">
        <v>168</v>
      </c>
      <c r="E152" s="44"/>
      <c r="F152" s="223" t="s">
        <v>1754</v>
      </c>
      <c r="G152" s="44"/>
      <c r="H152" s="44"/>
      <c r="I152" s="224"/>
      <c r="J152" s="44"/>
      <c r="K152" s="44"/>
      <c r="L152" s="48"/>
      <c r="M152" s="225"/>
      <c r="N152" s="226"/>
      <c r="O152" s="88"/>
      <c r="P152" s="88"/>
      <c r="Q152" s="88"/>
      <c r="R152" s="88"/>
      <c r="S152" s="88"/>
      <c r="T152" s="89"/>
      <c r="U152" s="42"/>
      <c r="V152" s="42"/>
      <c r="W152" s="42"/>
      <c r="X152" s="42"/>
      <c r="Y152" s="42"/>
      <c r="Z152" s="42"/>
      <c r="AA152" s="42"/>
      <c r="AB152" s="42"/>
      <c r="AC152" s="42"/>
      <c r="AD152" s="42"/>
      <c r="AE152" s="42"/>
      <c r="AT152" s="20" t="s">
        <v>168</v>
      </c>
      <c r="AU152" s="20" t="s">
        <v>92</v>
      </c>
    </row>
    <row r="153" s="2" customFormat="1" ht="16.5" customHeight="1">
      <c r="A153" s="42"/>
      <c r="B153" s="43"/>
      <c r="C153" s="209" t="s">
        <v>480</v>
      </c>
      <c r="D153" s="209" t="s">
        <v>161</v>
      </c>
      <c r="E153" s="210" t="s">
        <v>1755</v>
      </c>
      <c r="F153" s="211" t="s">
        <v>1756</v>
      </c>
      <c r="G153" s="212" t="s">
        <v>310</v>
      </c>
      <c r="H153" s="213">
        <v>5</v>
      </c>
      <c r="I153" s="214"/>
      <c r="J153" s="215">
        <f>ROUND(I153*H153,2)</f>
        <v>0</v>
      </c>
      <c r="K153" s="211" t="s">
        <v>165</v>
      </c>
      <c r="L153" s="48"/>
      <c r="M153" s="216" t="s">
        <v>44</v>
      </c>
      <c r="N153" s="217" t="s">
        <v>53</v>
      </c>
      <c r="O153" s="88"/>
      <c r="P153" s="218">
        <f>O153*H153</f>
        <v>0</v>
      </c>
      <c r="Q153" s="218">
        <v>0</v>
      </c>
      <c r="R153" s="218">
        <f>Q153*H153</f>
        <v>0</v>
      </c>
      <c r="S153" s="218">
        <v>0</v>
      </c>
      <c r="T153" s="219">
        <f>S153*H153</f>
        <v>0</v>
      </c>
      <c r="U153" s="42"/>
      <c r="V153" s="42"/>
      <c r="W153" s="42"/>
      <c r="X153" s="42"/>
      <c r="Y153" s="42"/>
      <c r="Z153" s="42"/>
      <c r="AA153" s="42"/>
      <c r="AB153" s="42"/>
      <c r="AC153" s="42"/>
      <c r="AD153" s="42"/>
      <c r="AE153" s="42"/>
      <c r="AR153" s="220" t="s">
        <v>645</v>
      </c>
      <c r="AT153" s="220" t="s">
        <v>161</v>
      </c>
      <c r="AU153" s="220" t="s">
        <v>92</v>
      </c>
      <c r="AY153" s="20" t="s">
        <v>159</v>
      </c>
      <c r="BE153" s="221">
        <f>IF(N153="základní",J153,0)</f>
        <v>0</v>
      </c>
      <c r="BF153" s="221">
        <f>IF(N153="snížená",J153,0)</f>
        <v>0</v>
      </c>
      <c r="BG153" s="221">
        <f>IF(N153="zákl. přenesená",J153,0)</f>
        <v>0</v>
      </c>
      <c r="BH153" s="221">
        <f>IF(N153="sníž. přenesená",J153,0)</f>
        <v>0</v>
      </c>
      <c r="BI153" s="221">
        <f>IF(N153="nulová",J153,0)</f>
        <v>0</v>
      </c>
      <c r="BJ153" s="20" t="s">
        <v>90</v>
      </c>
      <c r="BK153" s="221">
        <f>ROUND(I153*H153,2)</f>
        <v>0</v>
      </c>
      <c r="BL153" s="20" t="s">
        <v>645</v>
      </c>
      <c r="BM153" s="220" t="s">
        <v>1757</v>
      </c>
    </row>
    <row r="154" s="2" customFormat="1">
      <c r="A154" s="42"/>
      <c r="B154" s="43"/>
      <c r="C154" s="44"/>
      <c r="D154" s="222" t="s">
        <v>168</v>
      </c>
      <c r="E154" s="44"/>
      <c r="F154" s="223" t="s">
        <v>1758</v>
      </c>
      <c r="G154" s="44"/>
      <c r="H154" s="44"/>
      <c r="I154" s="224"/>
      <c r="J154" s="44"/>
      <c r="K154" s="44"/>
      <c r="L154" s="48"/>
      <c r="M154" s="225"/>
      <c r="N154" s="226"/>
      <c r="O154" s="88"/>
      <c r="P154" s="88"/>
      <c r="Q154" s="88"/>
      <c r="R154" s="88"/>
      <c r="S154" s="88"/>
      <c r="T154" s="89"/>
      <c r="U154" s="42"/>
      <c r="V154" s="42"/>
      <c r="W154" s="42"/>
      <c r="X154" s="42"/>
      <c r="Y154" s="42"/>
      <c r="Z154" s="42"/>
      <c r="AA154" s="42"/>
      <c r="AB154" s="42"/>
      <c r="AC154" s="42"/>
      <c r="AD154" s="42"/>
      <c r="AE154" s="42"/>
      <c r="AT154" s="20" t="s">
        <v>168</v>
      </c>
      <c r="AU154" s="20" t="s">
        <v>92</v>
      </c>
    </row>
    <row r="155" s="2" customFormat="1" ht="33" customHeight="1">
      <c r="A155" s="42"/>
      <c r="B155" s="43"/>
      <c r="C155" s="209" t="s">
        <v>484</v>
      </c>
      <c r="D155" s="209" t="s">
        <v>161</v>
      </c>
      <c r="E155" s="210" t="s">
        <v>1759</v>
      </c>
      <c r="F155" s="211" t="s">
        <v>1760</v>
      </c>
      <c r="G155" s="212" t="s">
        <v>222</v>
      </c>
      <c r="H155" s="213">
        <v>74</v>
      </c>
      <c r="I155" s="214"/>
      <c r="J155" s="215">
        <f>ROUND(I155*H155,2)</f>
        <v>0</v>
      </c>
      <c r="K155" s="211" t="s">
        <v>165</v>
      </c>
      <c r="L155" s="48"/>
      <c r="M155" s="216" t="s">
        <v>44</v>
      </c>
      <c r="N155" s="217" t="s">
        <v>53</v>
      </c>
      <c r="O155" s="88"/>
      <c r="P155" s="218">
        <f>O155*H155</f>
        <v>0</v>
      </c>
      <c r="Q155" s="218">
        <v>0</v>
      </c>
      <c r="R155" s="218">
        <f>Q155*H155</f>
        <v>0</v>
      </c>
      <c r="S155" s="218">
        <v>0</v>
      </c>
      <c r="T155" s="219">
        <f>S155*H155</f>
        <v>0</v>
      </c>
      <c r="U155" s="42"/>
      <c r="V155" s="42"/>
      <c r="W155" s="42"/>
      <c r="X155" s="42"/>
      <c r="Y155" s="42"/>
      <c r="Z155" s="42"/>
      <c r="AA155" s="42"/>
      <c r="AB155" s="42"/>
      <c r="AC155" s="42"/>
      <c r="AD155" s="42"/>
      <c r="AE155" s="42"/>
      <c r="AR155" s="220" t="s">
        <v>645</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645</v>
      </c>
      <c r="BM155" s="220" t="s">
        <v>1761</v>
      </c>
    </row>
    <row r="156" s="2" customFormat="1">
      <c r="A156" s="42"/>
      <c r="B156" s="43"/>
      <c r="C156" s="44"/>
      <c r="D156" s="222" t="s">
        <v>168</v>
      </c>
      <c r="E156" s="44"/>
      <c r="F156" s="223" t="s">
        <v>1762</v>
      </c>
      <c r="G156" s="44"/>
      <c r="H156" s="44"/>
      <c r="I156" s="224"/>
      <c r="J156" s="44"/>
      <c r="K156" s="44"/>
      <c r="L156" s="48"/>
      <c r="M156" s="225"/>
      <c r="N156" s="226"/>
      <c r="O156" s="88"/>
      <c r="P156" s="88"/>
      <c r="Q156" s="88"/>
      <c r="R156" s="88"/>
      <c r="S156" s="88"/>
      <c r="T156" s="89"/>
      <c r="U156" s="42"/>
      <c r="V156" s="42"/>
      <c r="W156" s="42"/>
      <c r="X156" s="42"/>
      <c r="Y156" s="42"/>
      <c r="Z156" s="42"/>
      <c r="AA156" s="42"/>
      <c r="AB156" s="42"/>
      <c r="AC156" s="42"/>
      <c r="AD156" s="42"/>
      <c r="AE156" s="42"/>
      <c r="AT156" s="20" t="s">
        <v>168</v>
      </c>
      <c r="AU156" s="20" t="s">
        <v>92</v>
      </c>
    </row>
    <row r="157" s="2" customFormat="1" ht="33" customHeight="1">
      <c r="A157" s="42"/>
      <c r="B157" s="43"/>
      <c r="C157" s="209" t="s">
        <v>487</v>
      </c>
      <c r="D157" s="209" t="s">
        <v>161</v>
      </c>
      <c r="E157" s="210" t="s">
        <v>1763</v>
      </c>
      <c r="F157" s="211" t="s">
        <v>1764</v>
      </c>
      <c r="G157" s="212" t="s">
        <v>222</v>
      </c>
      <c r="H157" s="213">
        <v>300</v>
      </c>
      <c r="I157" s="214"/>
      <c r="J157" s="215">
        <f>ROUND(I157*H157,2)</f>
        <v>0</v>
      </c>
      <c r="K157" s="211" t="s">
        <v>165</v>
      </c>
      <c r="L157" s="48"/>
      <c r="M157" s="216" t="s">
        <v>44</v>
      </c>
      <c r="N157" s="217" t="s">
        <v>53</v>
      </c>
      <c r="O157" s="88"/>
      <c r="P157" s="218">
        <f>O157*H157</f>
        <v>0</v>
      </c>
      <c r="Q157" s="218">
        <v>0</v>
      </c>
      <c r="R157" s="218">
        <f>Q157*H157</f>
        <v>0</v>
      </c>
      <c r="S157" s="218">
        <v>0</v>
      </c>
      <c r="T157" s="219">
        <f>S157*H157</f>
        <v>0</v>
      </c>
      <c r="U157" s="42"/>
      <c r="V157" s="42"/>
      <c r="W157" s="42"/>
      <c r="X157" s="42"/>
      <c r="Y157" s="42"/>
      <c r="Z157" s="42"/>
      <c r="AA157" s="42"/>
      <c r="AB157" s="42"/>
      <c r="AC157" s="42"/>
      <c r="AD157" s="42"/>
      <c r="AE157" s="42"/>
      <c r="AR157" s="220" t="s">
        <v>645</v>
      </c>
      <c r="AT157" s="220" t="s">
        <v>161</v>
      </c>
      <c r="AU157" s="220" t="s">
        <v>92</v>
      </c>
      <c r="AY157" s="20" t="s">
        <v>159</v>
      </c>
      <c r="BE157" s="221">
        <f>IF(N157="základní",J157,0)</f>
        <v>0</v>
      </c>
      <c r="BF157" s="221">
        <f>IF(N157="snížená",J157,0)</f>
        <v>0</v>
      </c>
      <c r="BG157" s="221">
        <f>IF(N157="zákl. přenesená",J157,0)</f>
        <v>0</v>
      </c>
      <c r="BH157" s="221">
        <f>IF(N157="sníž. přenesená",J157,0)</f>
        <v>0</v>
      </c>
      <c r="BI157" s="221">
        <f>IF(N157="nulová",J157,0)</f>
        <v>0</v>
      </c>
      <c r="BJ157" s="20" t="s">
        <v>90</v>
      </c>
      <c r="BK157" s="221">
        <f>ROUND(I157*H157,2)</f>
        <v>0</v>
      </c>
      <c r="BL157" s="20" t="s">
        <v>645</v>
      </c>
      <c r="BM157" s="220" t="s">
        <v>1765</v>
      </c>
    </row>
    <row r="158" s="2" customFormat="1">
      <c r="A158" s="42"/>
      <c r="B158" s="43"/>
      <c r="C158" s="44"/>
      <c r="D158" s="222" t="s">
        <v>168</v>
      </c>
      <c r="E158" s="44"/>
      <c r="F158" s="223" t="s">
        <v>1766</v>
      </c>
      <c r="G158" s="44"/>
      <c r="H158" s="44"/>
      <c r="I158" s="224"/>
      <c r="J158" s="44"/>
      <c r="K158" s="44"/>
      <c r="L158" s="48"/>
      <c r="M158" s="225"/>
      <c r="N158" s="226"/>
      <c r="O158" s="88"/>
      <c r="P158" s="88"/>
      <c r="Q158" s="88"/>
      <c r="R158" s="88"/>
      <c r="S158" s="88"/>
      <c r="T158" s="89"/>
      <c r="U158" s="42"/>
      <c r="V158" s="42"/>
      <c r="W158" s="42"/>
      <c r="X158" s="42"/>
      <c r="Y158" s="42"/>
      <c r="Z158" s="42"/>
      <c r="AA158" s="42"/>
      <c r="AB158" s="42"/>
      <c r="AC158" s="42"/>
      <c r="AD158" s="42"/>
      <c r="AE158" s="42"/>
      <c r="AT158" s="20" t="s">
        <v>168</v>
      </c>
      <c r="AU158" s="20" t="s">
        <v>92</v>
      </c>
    </row>
    <row r="159" s="2" customFormat="1" ht="33" customHeight="1">
      <c r="A159" s="42"/>
      <c r="B159" s="43"/>
      <c r="C159" s="209" t="s">
        <v>491</v>
      </c>
      <c r="D159" s="209" t="s">
        <v>161</v>
      </c>
      <c r="E159" s="210" t="s">
        <v>1767</v>
      </c>
      <c r="F159" s="211" t="s">
        <v>1768</v>
      </c>
      <c r="G159" s="212" t="s">
        <v>164</v>
      </c>
      <c r="H159" s="213">
        <v>38</v>
      </c>
      <c r="I159" s="214"/>
      <c r="J159" s="215">
        <f>ROUND(I159*H159,2)</f>
        <v>0</v>
      </c>
      <c r="K159" s="211" t="s">
        <v>165</v>
      </c>
      <c r="L159" s="48"/>
      <c r="M159" s="216" t="s">
        <v>44</v>
      </c>
      <c r="N159" s="217" t="s">
        <v>53</v>
      </c>
      <c r="O159" s="88"/>
      <c r="P159" s="218">
        <f>O159*H159</f>
        <v>0</v>
      </c>
      <c r="Q159" s="218">
        <v>0</v>
      </c>
      <c r="R159" s="218">
        <f>Q159*H159</f>
        <v>0</v>
      </c>
      <c r="S159" s="218">
        <v>0</v>
      </c>
      <c r="T159" s="219">
        <f>S159*H159</f>
        <v>0</v>
      </c>
      <c r="U159" s="42"/>
      <c r="V159" s="42"/>
      <c r="W159" s="42"/>
      <c r="X159" s="42"/>
      <c r="Y159" s="42"/>
      <c r="Z159" s="42"/>
      <c r="AA159" s="42"/>
      <c r="AB159" s="42"/>
      <c r="AC159" s="42"/>
      <c r="AD159" s="42"/>
      <c r="AE159" s="42"/>
      <c r="AR159" s="220" t="s">
        <v>645</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645</v>
      </c>
      <c r="BM159" s="220" t="s">
        <v>1769</v>
      </c>
    </row>
    <row r="160" s="2" customFormat="1">
      <c r="A160" s="42"/>
      <c r="B160" s="43"/>
      <c r="C160" s="44"/>
      <c r="D160" s="222" t="s">
        <v>168</v>
      </c>
      <c r="E160" s="44"/>
      <c r="F160" s="223" t="s">
        <v>1770</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2" customFormat="1" ht="16.5" customHeight="1">
      <c r="A161" s="42"/>
      <c r="B161" s="43"/>
      <c r="C161" s="209" t="s">
        <v>495</v>
      </c>
      <c r="D161" s="209" t="s">
        <v>161</v>
      </c>
      <c r="E161" s="210" t="s">
        <v>1771</v>
      </c>
      <c r="F161" s="211" t="s">
        <v>1772</v>
      </c>
      <c r="G161" s="212" t="s">
        <v>310</v>
      </c>
      <c r="H161" s="213">
        <v>360</v>
      </c>
      <c r="I161" s="214"/>
      <c r="J161" s="215">
        <f>ROUND(I161*H161,2)</f>
        <v>0</v>
      </c>
      <c r="K161" s="211" t="s">
        <v>165</v>
      </c>
      <c r="L161" s="48"/>
      <c r="M161" s="216" t="s">
        <v>44</v>
      </c>
      <c r="N161" s="217" t="s">
        <v>53</v>
      </c>
      <c r="O161" s="88"/>
      <c r="P161" s="218">
        <f>O161*H161</f>
        <v>0</v>
      </c>
      <c r="Q161" s="218">
        <v>0.00084000000000000003</v>
      </c>
      <c r="R161" s="218">
        <f>Q161*H161</f>
        <v>0.3024</v>
      </c>
      <c r="S161" s="218">
        <v>0</v>
      </c>
      <c r="T161" s="219">
        <f>S161*H161</f>
        <v>0</v>
      </c>
      <c r="U161" s="42"/>
      <c r="V161" s="42"/>
      <c r="W161" s="42"/>
      <c r="X161" s="42"/>
      <c r="Y161" s="42"/>
      <c r="Z161" s="42"/>
      <c r="AA161" s="42"/>
      <c r="AB161" s="42"/>
      <c r="AC161" s="42"/>
      <c r="AD161" s="42"/>
      <c r="AE161" s="42"/>
      <c r="AR161" s="220" t="s">
        <v>645</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645</v>
      </c>
      <c r="BM161" s="220" t="s">
        <v>1773</v>
      </c>
    </row>
    <row r="162" s="2" customFormat="1">
      <c r="A162" s="42"/>
      <c r="B162" s="43"/>
      <c r="C162" s="44"/>
      <c r="D162" s="222" t="s">
        <v>168</v>
      </c>
      <c r="E162" s="44"/>
      <c r="F162" s="223" t="s">
        <v>1774</v>
      </c>
      <c r="G162" s="44"/>
      <c r="H162" s="44"/>
      <c r="I162" s="224"/>
      <c r="J162" s="44"/>
      <c r="K162" s="44"/>
      <c r="L162" s="48"/>
      <c r="M162" s="225"/>
      <c r="N162" s="226"/>
      <c r="O162" s="88"/>
      <c r="P162" s="88"/>
      <c r="Q162" s="88"/>
      <c r="R162" s="88"/>
      <c r="S162" s="88"/>
      <c r="T162" s="89"/>
      <c r="U162" s="42"/>
      <c r="V162" s="42"/>
      <c r="W162" s="42"/>
      <c r="X162" s="42"/>
      <c r="Y162" s="42"/>
      <c r="Z162" s="42"/>
      <c r="AA162" s="42"/>
      <c r="AB162" s="42"/>
      <c r="AC162" s="42"/>
      <c r="AD162" s="42"/>
      <c r="AE162" s="42"/>
      <c r="AT162" s="20" t="s">
        <v>168</v>
      </c>
      <c r="AU162" s="20" t="s">
        <v>92</v>
      </c>
    </row>
    <row r="163" s="2" customFormat="1" ht="16.5" customHeight="1">
      <c r="A163" s="42"/>
      <c r="B163" s="43"/>
      <c r="C163" s="209" t="s">
        <v>501</v>
      </c>
      <c r="D163" s="209" t="s">
        <v>161</v>
      </c>
      <c r="E163" s="210" t="s">
        <v>1775</v>
      </c>
      <c r="F163" s="211" t="s">
        <v>1776</v>
      </c>
      <c r="G163" s="212" t="s">
        <v>310</v>
      </c>
      <c r="H163" s="213">
        <v>360</v>
      </c>
      <c r="I163" s="214"/>
      <c r="J163" s="215">
        <f>ROUND(I163*H163,2)</f>
        <v>0</v>
      </c>
      <c r="K163" s="211" t="s">
        <v>165</v>
      </c>
      <c r="L163" s="48"/>
      <c r="M163" s="216" t="s">
        <v>44</v>
      </c>
      <c r="N163" s="217" t="s">
        <v>53</v>
      </c>
      <c r="O163" s="88"/>
      <c r="P163" s="218">
        <f>O163*H163</f>
        <v>0</v>
      </c>
      <c r="Q163" s="218">
        <v>0</v>
      </c>
      <c r="R163" s="218">
        <f>Q163*H163</f>
        <v>0</v>
      </c>
      <c r="S163" s="218">
        <v>0</v>
      </c>
      <c r="T163" s="219">
        <f>S163*H163</f>
        <v>0</v>
      </c>
      <c r="U163" s="42"/>
      <c r="V163" s="42"/>
      <c r="W163" s="42"/>
      <c r="X163" s="42"/>
      <c r="Y163" s="42"/>
      <c r="Z163" s="42"/>
      <c r="AA163" s="42"/>
      <c r="AB163" s="42"/>
      <c r="AC163" s="42"/>
      <c r="AD163" s="42"/>
      <c r="AE163" s="42"/>
      <c r="AR163" s="220" t="s">
        <v>645</v>
      </c>
      <c r="AT163" s="220" t="s">
        <v>161</v>
      </c>
      <c r="AU163" s="220" t="s">
        <v>92</v>
      </c>
      <c r="AY163" s="20" t="s">
        <v>159</v>
      </c>
      <c r="BE163" s="221">
        <f>IF(N163="základní",J163,0)</f>
        <v>0</v>
      </c>
      <c r="BF163" s="221">
        <f>IF(N163="snížená",J163,0)</f>
        <v>0</v>
      </c>
      <c r="BG163" s="221">
        <f>IF(N163="zákl. přenesená",J163,0)</f>
        <v>0</v>
      </c>
      <c r="BH163" s="221">
        <f>IF(N163="sníž. přenesená",J163,0)</f>
        <v>0</v>
      </c>
      <c r="BI163" s="221">
        <f>IF(N163="nulová",J163,0)</f>
        <v>0</v>
      </c>
      <c r="BJ163" s="20" t="s">
        <v>90</v>
      </c>
      <c r="BK163" s="221">
        <f>ROUND(I163*H163,2)</f>
        <v>0</v>
      </c>
      <c r="BL163" s="20" t="s">
        <v>645</v>
      </c>
      <c r="BM163" s="220" t="s">
        <v>1777</v>
      </c>
    </row>
    <row r="164" s="2" customFormat="1">
      <c r="A164" s="42"/>
      <c r="B164" s="43"/>
      <c r="C164" s="44"/>
      <c r="D164" s="222" t="s">
        <v>168</v>
      </c>
      <c r="E164" s="44"/>
      <c r="F164" s="223" t="s">
        <v>1778</v>
      </c>
      <c r="G164" s="44"/>
      <c r="H164" s="44"/>
      <c r="I164" s="224"/>
      <c r="J164" s="44"/>
      <c r="K164" s="44"/>
      <c r="L164" s="48"/>
      <c r="M164" s="225"/>
      <c r="N164" s="226"/>
      <c r="O164" s="88"/>
      <c r="P164" s="88"/>
      <c r="Q164" s="88"/>
      <c r="R164" s="88"/>
      <c r="S164" s="88"/>
      <c r="T164" s="89"/>
      <c r="U164" s="42"/>
      <c r="V164" s="42"/>
      <c r="W164" s="42"/>
      <c r="X164" s="42"/>
      <c r="Y164" s="42"/>
      <c r="Z164" s="42"/>
      <c r="AA164" s="42"/>
      <c r="AB164" s="42"/>
      <c r="AC164" s="42"/>
      <c r="AD164" s="42"/>
      <c r="AE164" s="42"/>
      <c r="AT164" s="20" t="s">
        <v>168</v>
      </c>
      <c r="AU164" s="20" t="s">
        <v>92</v>
      </c>
    </row>
    <row r="165" s="2" customFormat="1" ht="24.15" customHeight="1">
      <c r="A165" s="42"/>
      <c r="B165" s="43"/>
      <c r="C165" s="209" t="s">
        <v>505</v>
      </c>
      <c r="D165" s="209" t="s">
        <v>161</v>
      </c>
      <c r="E165" s="210" t="s">
        <v>1779</v>
      </c>
      <c r="F165" s="211" t="s">
        <v>1780</v>
      </c>
      <c r="G165" s="212" t="s">
        <v>222</v>
      </c>
      <c r="H165" s="213">
        <v>374</v>
      </c>
      <c r="I165" s="214"/>
      <c r="J165" s="215">
        <f>ROUND(I165*H165,2)</f>
        <v>0</v>
      </c>
      <c r="K165" s="211" t="s">
        <v>165</v>
      </c>
      <c r="L165" s="48"/>
      <c r="M165" s="216" t="s">
        <v>44</v>
      </c>
      <c r="N165" s="217" t="s">
        <v>53</v>
      </c>
      <c r="O165" s="88"/>
      <c r="P165" s="218">
        <f>O165*H165</f>
        <v>0</v>
      </c>
      <c r="Q165" s="218">
        <v>0</v>
      </c>
      <c r="R165" s="218">
        <f>Q165*H165</f>
        <v>0</v>
      </c>
      <c r="S165" s="218">
        <v>0</v>
      </c>
      <c r="T165" s="219">
        <f>S165*H165</f>
        <v>0</v>
      </c>
      <c r="U165" s="42"/>
      <c r="V165" s="42"/>
      <c r="W165" s="42"/>
      <c r="X165" s="42"/>
      <c r="Y165" s="42"/>
      <c r="Z165" s="42"/>
      <c r="AA165" s="42"/>
      <c r="AB165" s="42"/>
      <c r="AC165" s="42"/>
      <c r="AD165" s="42"/>
      <c r="AE165" s="42"/>
      <c r="AR165" s="220" t="s">
        <v>645</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645</v>
      </c>
      <c r="BM165" s="220" t="s">
        <v>1781</v>
      </c>
    </row>
    <row r="166" s="2" customFormat="1">
      <c r="A166" s="42"/>
      <c r="B166" s="43"/>
      <c r="C166" s="44"/>
      <c r="D166" s="222" t="s">
        <v>168</v>
      </c>
      <c r="E166" s="44"/>
      <c r="F166" s="223" t="s">
        <v>1782</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2" customFormat="1" ht="16.5" customHeight="1">
      <c r="A167" s="42"/>
      <c r="B167" s="43"/>
      <c r="C167" s="209" t="s">
        <v>517</v>
      </c>
      <c r="D167" s="209" t="s">
        <v>161</v>
      </c>
      <c r="E167" s="210" t="s">
        <v>1783</v>
      </c>
      <c r="F167" s="211" t="s">
        <v>1784</v>
      </c>
      <c r="G167" s="212" t="s">
        <v>594</v>
      </c>
      <c r="H167" s="213">
        <v>31</v>
      </c>
      <c r="I167" s="214"/>
      <c r="J167" s="215">
        <f>ROUND(I167*H167,2)</f>
        <v>0</v>
      </c>
      <c r="K167" s="211" t="s">
        <v>165</v>
      </c>
      <c r="L167" s="48"/>
      <c r="M167" s="216" t="s">
        <v>44</v>
      </c>
      <c r="N167" s="217" t="s">
        <v>53</v>
      </c>
      <c r="O167" s="88"/>
      <c r="P167" s="218">
        <f>O167*H167</f>
        <v>0</v>
      </c>
      <c r="Q167" s="218">
        <v>0.0076</v>
      </c>
      <c r="R167" s="218">
        <f>Q167*H167</f>
        <v>0.2356</v>
      </c>
      <c r="S167" s="218">
        <v>0</v>
      </c>
      <c r="T167" s="219">
        <f>S167*H167</f>
        <v>0</v>
      </c>
      <c r="U167" s="42"/>
      <c r="V167" s="42"/>
      <c r="W167" s="42"/>
      <c r="X167" s="42"/>
      <c r="Y167" s="42"/>
      <c r="Z167" s="42"/>
      <c r="AA167" s="42"/>
      <c r="AB167" s="42"/>
      <c r="AC167" s="42"/>
      <c r="AD167" s="42"/>
      <c r="AE167" s="42"/>
      <c r="AR167" s="220" t="s">
        <v>645</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645</v>
      </c>
      <c r="BM167" s="220" t="s">
        <v>1785</v>
      </c>
    </row>
    <row r="168" s="2" customFormat="1">
      <c r="A168" s="42"/>
      <c r="B168" s="43"/>
      <c r="C168" s="44"/>
      <c r="D168" s="222" t="s">
        <v>168</v>
      </c>
      <c r="E168" s="44"/>
      <c r="F168" s="223" t="s">
        <v>1786</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168</v>
      </c>
      <c r="AU168" s="20" t="s">
        <v>92</v>
      </c>
    </row>
    <row r="169" s="2" customFormat="1" ht="16.5" customHeight="1">
      <c r="A169" s="42"/>
      <c r="B169" s="43"/>
      <c r="C169" s="209" t="s">
        <v>522</v>
      </c>
      <c r="D169" s="209" t="s">
        <v>161</v>
      </c>
      <c r="E169" s="210" t="s">
        <v>1787</v>
      </c>
      <c r="F169" s="211" t="s">
        <v>1788</v>
      </c>
      <c r="G169" s="212" t="s">
        <v>594</v>
      </c>
      <c r="H169" s="213">
        <v>12</v>
      </c>
      <c r="I169" s="214"/>
      <c r="J169" s="215">
        <f>ROUND(I169*H169,2)</f>
        <v>0</v>
      </c>
      <c r="K169" s="211" t="s">
        <v>165</v>
      </c>
      <c r="L169" s="48"/>
      <c r="M169" s="216" t="s">
        <v>44</v>
      </c>
      <c r="N169" s="217" t="s">
        <v>53</v>
      </c>
      <c r="O169" s="88"/>
      <c r="P169" s="218">
        <f>O169*H169</f>
        <v>0</v>
      </c>
      <c r="Q169" s="218">
        <v>0.0038</v>
      </c>
      <c r="R169" s="218">
        <f>Q169*H169</f>
        <v>0.045600000000000002</v>
      </c>
      <c r="S169" s="218">
        <v>0</v>
      </c>
      <c r="T169" s="219">
        <f>S169*H169</f>
        <v>0</v>
      </c>
      <c r="U169" s="42"/>
      <c r="V169" s="42"/>
      <c r="W169" s="42"/>
      <c r="X169" s="42"/>
      <c r="Y169" s="42"/>
      <c r="Z169" s="42"/>
      <c r="AA169" s="42"/>
      <c r="AB169" s="42"/>
      <c r="AC169" s="42"/>
      <c r="AD169" s="42"/>
      <c r="AE169" s="42"/>
      <c r="AR169" s="220" t="s">
        <v>645</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645</v>
      </c>
      <c r="BM169" s="220" t="s">
        <v>1789</v>
      </c>
    </row>
    <row r="170" s="2" customFormat="1">
      <c r="A170" s="42"/>
      <c r="B170" s="43"/>
      <c r="C170" s="44"/>
      <c r="D170" s="222" t="s">
        <v>168</v>
      </c>
      <c r="E170" s="44"/>
      <c r="F170" s="223" t="s">
        <v>1790</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16.5" customHeight="1">
      <c r="A171" s="42"/>
      <c r="B171" s="43"/>
      <c r="C171" s="209" t="s">
        <v>530</v>
      </c>
      <c r="D171" s="209" t="s">
        <v>161</v>
      </c>
      <c r="E171" s="210" t="s">
        <v>1791</v>
      </c>
      <c r="F171" s="211" t="s">
        <v>1792</v>
      </c>
      <c r="G171" s="212" t="s">
        <v>222</v>
      </c>
      <c r="H171" s="213">
        <v>188</v>
      </c>
      <c r="I171" s="214"/>
      <c r="J171" s="215">
        <f>ROUND(I171*H171,2)</f>
        <v>0</v>
      </c>
      <c r="K171" s="211" t="s">
        <v>165</v>
      </c>
      <c r="L171" s="48"/>
      <c r="M171" s="216" t="s">
        <v>44</v>
      </c>
      <c r="N171" s="217" t="s">
        <v>53</v>
      </c>
      <c r="O171" s="88"/>
      <c r="P171" s="218">
        <f>O171*H171</f>
        <v>0</v>
      </c>
      <c r="Q171" s="218">
        <v>0.0019</v>
      </c>
      <c r="R171" s="218">
        <f>Q171*H171</f>
        <v>0.35720000000000002</v>
      </c>
      <c r="S171" s="218">
        <v>0</v>
      </c>
      <c r="T171" s="219">
        <f>S171*H171</f>
        <v>0</v>
      </c>
      <c r="U171" s="42"/>
      <c r="V171" s="42"/>
      <c r="W171" s="42"/>
      <c r="X171" s="42"/>
      <c r="Y171" s="42"/>
      <c r="Z171" s="42"/>
      <c r="AA171" s="42"/>
      <c r="AB171" s="42"/>
      <c r="AC171" s="42"/>
      <c r="AD171" s="42"/>
      <c r="AE171" s="42"/>
      <c r="AR171" s="220" t="s">
        <v>645</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645</v>
      </c>
      <c r="BM171" s="220" t="s">
        <v>1793</v>
      </c>
    </row>
    <row r="172" s="2" customFormat="1">
      <c r="A172" s="42"/>
      <c r="B172" s="43"/>
      <c r="C172" s="44"/>
      <c r="D172" s="222" t="s">
        <v>168</v>
      </c>
      <c r="E172" s="44"/>
      <c r="F172" s="223" t="s">
        <v>1794</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21.75" customHeight="1">
      <c r="A173" s="42"/>
      <c r="B173" s="43"/>
      <c r="C173" s="209" t="s">
        <v>537</v>
      </c>
      <c r="D173" s="209" t="s">
        <v>161</v>
      </c>
      <c r="E173" s="210" t="s">
        <v>1795</v>
      </c>
      <c r="F173" s="211" t="s">
        <v>1796</v>
      </c>
      <c r="G173" s="212" t="s">
        <v>222</v>
      </c>
      <c r="H173" s="213">
        <v>612</v>
      </c>
      <c r="I173" s="214"/>
      <c r="J173" s="215">
        <f>ROUND(I173*H173,2)</f>
        <v>0</v>
      </c>
      <c r="K173" s="211" t="s">
        <v>165</v>
      </c>
      <c r="L173" s="48"/>
      <c r="M173" s="216" t="s">
        <v>44</v>
      </c>
      <c r="N173" s="217" t="s">
        <v>53</v>
      </c>
      <c r="O173" s="88"/>
      <c r="P173" s="218">
        <f>O173*H173</f>
        <v>0</v>
      </c>
      <c r="Q173" s="218">
        <v>0.00012</v>
      </c>
      <c r="R173" s="218">
        <f>Q173*H173</f>
        <v>0.073440000000000005</v>
      </c>
      <c r="S173" s="218">
        <v>0</v>
      </c>
      <c r="T173" s="219">
        <f>S173*H173</f>
        <v>0</v>
      </c>
      <c r="U173" s="42"/>
      <c r="V173" s="42"/>
      <c r="W173" s="42"/>
      <c r="X173" s="42"/>
      <c r="Y173" s="42"/>
      <c r="Z173" s="42"/>
      <c r="AA173" s="42"/>
      <c r="AB173" s="42"/>
      <c r="AC173" s="42"/>
      <c r="AD173" s="42"/>
      <c r="AE173" s="42"/>
      <c r="AR173" s="220" t="s">
        <v>645</v>
      </c>
      <c r="AT173" s="220" t="s">
        <v>161</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645</v>
      </c>
      <c r="BM173" s="220" t="s">
        <v>1797</v>
      </c>
    </row>
    <row r="174" s="2" customFormat="1">
      <c r="A174" s="42"/>
      <c r="B174" s="43"/>
      <c r="C174" s="44"/>
      <c r="D174" s="222" t="s">
        <v>168</v>
      </c>
      <c r="E174" s="44"/>
      <c r="F174" s="223" t="s">
        <v>1798</v>
      </c>
      <c r="G174" s="44"/>
      <c r="H174" s="44"/>
      <c r="I174" s="224"/>
      <c r="J174" s="44"/>
      <c r="K174" s="44"/>
      <c r="L174" s="48"/>
      <c r="M174" s="225"/>
      <c r="N174" s="226"/>
      <c r="O174" s="88"/>
      <c r="P174" s="88"/>
      <c r="Q174" s="88"/>
      <c r="R174" s="88"/>
      <c r="S174" s="88"/>
      <c r="T174" s="89"/>
      <c r="U174" s="42"/>
      <c r="V174" s="42"/>
      <c r="W174" s="42"/>
      <c r="X174" s="42"/>
      <c r="Y174" s="42"/>
      <c r="Z174" s="42"/>
      <c r="AA174" s="42"/>
      <c r="AB174" s="42"/>
      <c r="AC174" s="42"/>
      <c r="AD174" s="42"/>
      <c r="AE174" s="42"/>
      <c r="AT174" s="20" t="s">
        <v>168</v>
      </c>
      <c r="AU174" s="20" t="s">
        <v>92</v>
      </c>
    </row>
    <row r="175" s="2" customFormat="1" ht="24.15" customHeight="1">
      <c r="A175" s="42"/>
      <c r="B175" s="43"/>
      <c r="C175" s="209" t="s">
        <v>542</v>
      </c>
      <c r="D175" s="209" t="s">
        <v>161</v>
      </c>
      <c r="E175" s="210" t="s">
        <v>1799</v>
      </c>
      <c r="F175" s="211" t="s">
        <v>1800</v>
      </c>
      <c r="G175" s="212" t="s">
        <v>222</v>
      </c>
      <c r="H175" s="213">
        <v>18</v>
      </c>
      <c r="I175" s="214"/>
      <c r="J175" s="215">
        <f>ROUND(I175*H175,2)</f>
        <v>0</v>
      </c>
      <c r="K175" s="211" t="s">
        <v>165</v>
      </c>
      <c r="L175" s="48"/>
      <c r="M175" s="216" t="s">
        <v>44</v>
      </c>
      <c r="N175" s="217" t="s">
        <v>53</v>
      </c>
      <c r="O175" s="88"/>
      <c r="P175" s="218">
        <f>O175*H175</f>
        <v>0</v>
      </c>
      <c r="Q175" s="218">
        <v>0.22563</v>
      </c>
      <c r="R175" s="218">
        <f>Q175*H175</f>
        <v>4.0613399999999995</v>
      </c>
      <c r="S175" s="218">
        <v>0</v>
      </c>
      <c r="T175" s="219">
        <f>S175*H175</f>
        <v>0</v>
      </c>
      <c r="U175" s="42"/>
      <c r="V175" s="42"/>
      <c r="W175" s="42"/>
      <c r="X175" s="42"/>
      <c r="Y175" s="42"/>
      <c r="Z175" s="42"/>
      <c r="AA175" s="42"/>
      <c r="AB175" s="42"/>
      <c r="AC175" s="42"/>
      <c r="AD175" s="42"/>
      <c r="AE175" s="42"/>
      <c r="AR175" s="220" t="s">
        <v>645</v>
      </c>
      <c r="AT175" s="220" t="s">
        <v>161</v>
      </c>
      <c r="AU175" s="220" t="s">
        <v>92</v>
      </c>
      <c r="AY175" s="20" t="s">
        <v>159</v>
      </c>
      <c r="BE175" s="221">
        <f>IF(N175="základní",J175,0)</f>
        <v>0</v>
      </c>
      <c r="BF175" s="221">
        <f>IF(N175="snížená",J175,0)</f>
        <v>0</v>
      </c>
      <c r="BG175" s="221">
        <f>IF(N175="zákl. přenesená",J175,0)</f>
        <v>0</v>
      </c>
      <c r="BH175" s="221">
        <f>IF(N175="sníž. přenesená",J175,0)</f>
        <v>0</v>
      </c>
      <c r="BI175" s="221">
        <f>IF(N175="nulová",J175,0)</f>
        <v>0</v>
      </c>
      <c r="BJ175" s="20" t="s">
        <v>90</v>
      </c>
      <c r="BK175" s="221">
        <f>ROUND(I175*H175,2)</f>
        <v>0</v>
      </c>
      <c r="BL175" s="20" t="s">
        <v>645</v>
      </c>
      <c r="BM175" s="220" t="s">
        <v>1801</v>
      </c>
    </row>
    <row r="176" s="2" customFormat="1">
      <c r="A176" s="42"/>
      <c r="B176" s="43"/>
      <c r="C176" s="44"/>
      <c r="D176" s="222" t="s">
        <v>168</v>
      </c>
      <c r="E176" s="44"/>
      <c r="F176" s="223" t="s">
        <v>1802</v>
      </c>
      <c r="G176" s="44"/>
      <c r="H176" s="44"/>
      <c r="I176" s="224"/>
      <c r="J176" s="44"/>
      <c r="K176" s="44"/>
      <c r="L176" s="48"/>
      <c r="M176" s="225"/>
      <c r="N176" s="226"/>
      <c r="O176" s="88"/>
      <c r="P176" s="88"/>
      <c r="Q176" s="88"/>
      <c r="R176" s="88"/>
      <c r="S176" s="88"/>
      <c r="T176" s="89"/>
      <c r="U176" s="42"/>
      <c r="V176" s="42"/>
      <c r="W176" s="42"/>
      <c r="X176" s="42"/>
      <c r="Y176" s="42"/>
      <c r="Z176" s="42"/>
      <c r="AA176" s="42"/>
      <c r="AB176" s="42"/>
      <c r="AC176" s="42"/>
      <c r="AD176" s="42"/>
      <c r="AE176" s="42"/>
      <c r="AT176" s="20" t="s">
        <v>168</v>
      </c>
      <c r="AU176" s="20" t="s">
        <v>92</v>
      </c>
    </row>
    <row r="177" s="2" customFormat="1" ht="16.5" customHeight="1">
      <c r="A177" s="42"/>
      <c r="B177" s="43"/>
      <c r="C177" s="272" t="s">
        <v>547</v>
      </c>
      <c r="D177" s="272" t="s">
        <v>212</v>
      </c>
      <c r="E177" s="273" t="s">
        <v>1803</v>
      </c>
      <c r="F177" s="274" t="s">
        <v>1804</v>
      </c>
      <c r="G177" s="275" t="s">
        <v>594</v>
      </c>
      <c r="H177" s="276">
        <v>18</v>
      </c>
      <c r="I177" s="277"/>
      <c r="J177" s="278">
        <f>ROUND(I177*H177,2)</f>
        <v>0</v>
      </c>
      <c r="K177" s="274" t="s">
        <v>44</v>
      </c>
      <c r="L177" s="279"/>
      <c r="M177" s="280" t="s">
        <v>44</v>
      </c>
      <c r="N177" s="281" t="s">
        <v>53</v>
      </c>
      <c r="O177" s="88"/>
      <c r="P177" s="218">
        <f>O177*H177</f>
        <v>0</v>
      </c>
      <c r="Q177" s="218">
        <v>0.031</v>
      </c>
      <c r="R177" s="218">
        <f>Q177*H177</f>
        <v>0.55800000000000005</v>
      </c>
      <c r="S177" s="218">
        <v>0</v>
      </c>
      <c r="T177" s="219">
        <f>S177*H177</f>
        <v>0</v>
      </c>
      <c r="U177" s="42"/>
      <c r="V177" s="42"/>
      <c r="W177" s="42"/>
      <c r="X177" s="42"/>
      <c r="Y177" s="42"/>
      <c r="Z177" s="42"/>
      <c r="AA177" s="42"/>
      <c r="AB177" s="42"/>
      <c r="AC177" s="42"/>
      <c r="AD177" s="42"/>
      <c r="AE177" s="42"/>
      <c r="AR177" s="220" t="s">
        <v>1526</v>
      </c>
      <c r="AT177" s="220" t="s">
        <v>212</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1526</v>
      </c>
      <c r="BM177" s="220" t="s">
        <v>1805</v>
      </c>
    </row>
    <row r="178" s="2" customFormat="1" ht="16.5" customHeight="1">
      <c r="A178" s="42"/>
      <c r="B178" s="43"/>
      <c r="C178" s="272" t="s">
        <v>554</v>
      </c>
      <c r="D178" s="272" t="s">
        <v>212</v>
      </c>
      <c r="E178" s="273" t="s">
        <v>1806</v>
      </c>
      <c r="F178" s="274" t="s">
        <v>1807</v>
      </c>
      <c r="G178" s="275" t="s">
        <v>594</v>
      </c>
      <c r="H178" s="276">
        <v>18</v>
      </c>
      <c r="I178" s="277"/>
      <c r="J178" s="278">
        <f>ROUND(I178*H178,2)</f>
        <v>0</v>
      </c>
      <c r="K178" s="274" t="s">
        <v>44</v>
      </c>
      <c r="L178" s="279"/>
      <c r="M178" s="280" t="s">
        <v>44</v>
      </c>
      <c r="N178" s="281" t="s">
        <v>53</v>
      </c>
      <c r="O178" s="88"/>
      <c r="P178" s="218">
        <f>O178*H178</f>
        <v>0</v>
      </c>
      <c r="Q178" s="218">
        <v>0.0060000000000000001</v>
      </c>
      <c r="R178" s="218">
        <f>Q178*H178</f>
        <v>0.108</v>
      </c>
      <c r="S178" s="218">
        <v>0</v>
      </c>
      <c r="T178" s="219">
        <f>S178*H178</f>
        <v>0</v>
      </c>
      <c r="U178" s="42"/>
      <c r="V178" s="42"/>
      <c r="W178" s="42"/>
      <c r="X178" s="42"/>
      <c r="Y178" s="42"/>
      <c r="Z178" s="42"/>
      <c r="AA178" s="42"/>
      <c r="AB178" s="42"/>
      <c r="AC178" s="42"/>
      <c r="AD178" s="42"/>
      <c r="AE178" s="42"/>
      <c r="AR178" s="220" t="s">
        <v>1526</v>
      </c>
      <c r="AT178" s="220" t="s">
        <v>212</v>
      </c>
      <c r="AU178" s="220" t="s">
        <v>92</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1526</v>
      </c>
      <c r="BM178" s="220" t="s">
        <v>1808</v>
      </c>
    </row>
    <row r="179" s="2" customFormat="1" ht="33" customHeight="1">
      <c r="A179" s="42"/>
      <c r="B179" s="43"/>
      <c r="C179" s="209" t="s">
        <v>559</v>
      </c>
      <c r="D179" s="209" t="s">
        <v>161</v>
      </c>
      <c r="E179" s="210" t="s">
        <v>1809</v>
      </c>
      <c r="F179" s="211" t="s">
        <v>1810</v>
      </c>
      <c r="G179" s="212" t="s">
        <v>222</v>
      </c>
      <c r="H179" s="213">
        <v>74</v>
      </c>
      <c r="I179" s="214"/>
      <c r="J179" s="215">
        <f>ROUND(I179*H179,2)</f>
        <v>0</v>
      </c>
      <c r="K179" s="211" t="s">
        <v>165</v>
      </c>
      <c r="L179" s="48"/>
      <c r="M179" s="216" t="s">
        <v>44</v>
      </c>
      <c r="N179" s="217" t="s">
        <v>53</v>
      </c>
      <c r="O179" s="88"/>
      <c r="P179" s="218">
        <f>O179*H179</f>
        <v>0</v>
      </c>
      <c r="Q179" s="218">
        <v>0</v>
      </c>
      <c r="R179" s="218">
        <f>Q179*H179</f>
        <v>0</v>
      </c>
      <c r="S179" s="218">
        <v>0</v>
      </c>
      <c r="T179" s="219">
        <f>S179*H179</f>
        <v>0</v>
      </c>
      <c r="U179" s="42"/>
      <c r="V179" s="42"/>
      <c r="W179" s="42"/>
      <c r="X179" s="42"/>
      <c r="Y179" s="42"/>
      <c r="Z179" s="42"/>
      <c r="AA179" s="42"/>
      <c r="AB179" s="42"/>
      <c r="AC179" s="42"/>
      <c r="AD179" s="42"/>
      <c r="AE179" s="42"/>
      <c r="AR179" s="220" t="s">
        <v>645</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645</v>
      </c>
      <c r="BM179" s="220" t="s">
        <v>1811</v>
      </c>
    </row>
    <row r="180" s="2" customFormat="1">
      <c r="A180" s="42"/>
      <c r="B180" s="43"/>
      <c r="C180" s="44"/>
      <c r="D180" s="222" t="s">
        <v>168</v>
      </c>
      <c r="E180" s="44"/>
      <c r="F180" s="223" t="s">
        <v>1812</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33" customHeight="1">
      <c r="A181" s="42"/>
      <c r="B181" s="43"/>
      <c r="C181" s="209" t="s">
        <v>567</v>
      </c>
      <c r="D181" s="209" t="s">
        <v>161</v>
      </c>
      <c r="E181" s="210" t="s">
        <v>1813</v>
      </c>
      <c r="F181" s="211" t="s">
        <v>1814</v>
      </c>
      <c r="G181" s="212" t="s">
        <v>222</v>
      </c>
      <c r="H181" s="213">
        <v>300</v>
      </c>
      <c r="I181" s="214"/>
      <c r="J181" s="215">
        <f>ROUND(I181*H181,2)</f>
        <v>0</v>
      </c>
      <c r="K181" s="211" t="s">
        <v>165</v>
      </c>
      <c r="L181" s="48"/>
      <c r="M181" s="216" t="s">
        <v>44</v>
      </c>
      <c r="N181" s="217" t="s">
        <v>53</v>
      </c>
      <c r="O181" s="88"/>
      <c r="P181" s="218">
        <f>O181*H181</f>
        <v>0</v>
      </c>
      <c r="Q181" s="218">
        <v>0</v>
      </c>
      <c r="R181" s="218">
        <f>Q181*H181</f>
        <v>0</v>
      </c>
      <c r="S181" s="218">
        <v>0</v>
      </c>
      <c r="T181" s="219">
        <f>S181*H181</f>
        <v>0</v>
      </c>
      <c r="U181" s="42"/>
      <c r="V181" s="42"/>
      <c r="W181" s="42"/>
      <c r="X181" s="42"/>
      <c r="Y181" s="42"/>
      <c r="Z181" s="42"/>
      <c r="AA181" s="42"/>
      <c r="AB181" s="42"/>
      <c r="AC181" s="42"/>
      <c r="AD181" s="42"/>
      <c r="AE181" s="42"/>
      <c r="AR181" s="220" t="s">
        <v>645</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645</v>
      </c>
      <c r="BM181" s="220" t="s">
        <v>1815</v>
      </c>
    </row>
    <row r="182" s="2" customFormat="1">
      <c r="A182" s="42"/>
      <c r="B182" s="43"/>
      <c r="C182" s="44"/>
      <c r="D182" s="222" t="s">
        <v>168</v>
      </c>
      <c r="E182" s="44"/>
      <c r="F182" s="223" t="s">
        <v>1816</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33" customHeight="1">
      <c r="A183" s="42"/>
      <c r="B183" s="43"/>
      <c r="C183" s="209" t="s">
        <v>583</v>
      </c>
      <c r="D183" s="209" t="s">
        <v>161</v>
      </c>
      <c r="E183" s="210" t="s">
        <v>1817</v>
      </c>
      <c r="F183" s="211" t="s">
        <v>1818</v>
      </c>
      <c r="G183" s="212" t="s">
        <v>164</v>
      </c>
      <c r="H183" s="213">
        <v>38</v>
      </c>
      <c r="I183" s="214"/>
      <c r="J183" s="215">
        <f>ROUND(I183*H183,2)</f>
        <v>0</v>
      </c>
      <c r="K183" s="211" t="s">
        <v>165</v>
      </c>
      <c r="L183" s="48"/>
      <c r="M183" s="216" t="s">
        <v>44</v>
      </c>
      <c r="N183" s="217" t="s">
        <v>53</v>
      </c>
      <c r="O183" s="88"/>
      <c r="P183" s="218">
        <f>O183*H183</f>
        <v>0</v>
      </c>
      <c r="Q183" s="218">
        <v>0</v>
      </c>
      <c r="R183" s="218">
        <f>Q183*H183</f>
        <v>0</v>
      </c>
      <c r="S183" s="218">
        <v>0</v>
      </c>
      <c r="T183" s="219">
        <f>S183*H183</f>
        <v>0</v>
      </c>
      <c r="U183" s="42"/>
      <c r="V183" s="42"/>
      <c r="W183" s="42"/>
      <c r="X183" s="42"/>
      <c r="Y183" s="42"/>
      <c r="Z183" s="42"/>
      <c r="AA183" s="42"/>
      <c r="AB183" s="42"/>
      <c r="AC183" s="42"/>
      <c r="AD183" s="42"/>
      <c r="AE183" s="42"/>
      <c r="AR183" s="220" t="s">
        <v>645</v>
      </c>
      <c r="AT183" s="220" t="s">
        <v>161</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645</v>
      </c>
      <c r="BM183" s="220" t="s">
        <v>1819</v>
      </c>
    </row>
    <row r="184" s="2" customFormat="1">
      <c r="A184" s="42"/>
      <c r="B184" s="43"/>
      <c r="C184" s="44"/>
      <c r="D184" s="222" t="s">
        <v>168</v>
      </c>
      <c r="E184" s="44"/>
      <c r="F184" s="223" t="s">
        <v>1820</v>
      </c>
      <c r="G184" s="44"/>
      <c r="H184" s="44"/>
      <c r="I184" s="224"/>
      <c r="J184" s="44"/>
      <c r="K184" s="44"/>
      <c r="L184" s="48"/>
      <c r="M184" s="225"/>
      <c r="N184" s="226"/>
      <c r="O184" s="88"/>
      <c r="P184" s="88"/>
      <c r="Q184" s="88"/>
      <c r="R184" s="88"/>
      <c r="S184" s="88"/>
      <c r="T184" s="89"/>
      <c r="U184" s="42"/>
      <c r="V184" s="42"/>
      <c r="W184" s="42"/>
      <c r="X184" s="42"/>
      <c r="Y184" s="42"/>
      <c r="Z184" s="42"/>
      <c r="AA184" s="42"/>
      <c r="AB184" s="42"/>
      <c r="AC184" s="42"/>
      <c r="AD184" s="42"/>
      <c r="AE184" s="42"/>
      <c r="AT184" s="20" t="s">
        <v>168</v>
      </c>
      <c r="AU184" s="20" t="s">
        <v>92</v>
      </c>
    </row>
    <row r="185" s="2" customFormat="1" ht="16.5" customHeight="1">
      <c r="A185" s="42"/>
      <c r="B185" s="43"/>
      <c r="C185" s="209" t="s">
        <v>591</v>
      </c>
      <c r="D185" s="209" t="s">
        <v>161</v>
      </c>
      <c r="E185" s="210" t="s">
        <v>1821</v>
      </c>
      <c r="F185" s="211" t="s">
        <v>1822</v>
      </c>
      <c r="G185" s="212" t="s">
        <v>310</v>
      </c>
      <c r="H185" s="213">
        <v>374</v>
      </c>
      <c r="I185" s="214"/>
      <c r="J185" s="215">
        <f>ROUND(I185*H185,2)</f>
        <v>0</v>
      </c>
      <c r="K185" s="211" t="s">
        <v>165</v>
      </c>
      <c r="L185" s="48"/>
      <c r="M185" s="216" t="s">
        <v>44</v>
      </c>
      <c r="N185" s="217" t="s">
        <v>53</v>
      </c>
      <c r="O185" s="88"/>
      <c r="P185" s="218">
        <f>O185*H185</f>
        <v>0</v>
      </c>
      <c r="Q185" s="218">
        <v>0</v>
      </c>
      <c r="R185" s="218">
        <f>Q185*H185</f>
        <v>0</v>
      </c>
      <c r="S185" s="218">
        <v>0</v>
      </c>
      <c r="T185" s="219">
        <f>S185*H185</f>
        <v>0</v>
      </c>
      <c r="U185" s="42"/>
      <c r="V185" s="42"/>
      <c r="W185" s="42"/>
      <c r="X185" s="42"/>
      <c r="Y185" s="42"/>
      <c r="Z185" s="42"/>
      <c r="AA185" s="42"/>
      <c r="AB185" s="42"/>
      <c r="AC185" s="42"/>
      <c r="AD185" s="42"/>
      <c r="AE185" s="42"/>
      <c r="AR185" s="220" t="s">
        <v>645</v>
      </c>
      <c r="AT185" s="220" t="s">
        <v>161</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645</v>
      </c>
      <c r="BM185" s="220" t="s">
        <v>1823</v>
      </c>
    </row>
    <row r="186" s="2" customFormat="1">
      <c r="A186" s="42"/>
      <c r="B186" s="43"/>
      <c r="C186" s="44"/>
      <c r="D186" s="222" t="s">
        <v>168</v>
      </c>
      <c r="E186" s="44"/>
      <c r="F186" s="223" t="s">
        <v>1824</v>
      </c>
      <c r="G186" s="44"/>
      <c r="H186" s="44"/>
      <c r="I186" s="224"/>
      <c r="J186" s="44"/>
      <c r="K186" s="44"/>
      <c r="L186" s="48"/>
      <c r="M186" s="225"/>
      <c r="N186" s="226"/>
      <c r="O186" s="88"/>
      <c r="P186" s="88"/>
      <c r="Q186" s="88"/>
      <c r="R186" s="88"/>
      <c r="S186" s="88"/>
      <c r="T186" s="89"/>
      <c r="U186" s="42"/>
      <c r="V186" s="42"/>
      <c r="W186" s="42"/>
      <c r="X186" s="42"/>
      <c r="Y186" s="42"/>
      <c r="Z186" s="42"/>
      <c r="AA186" s="42"/>
      <c r="AB186" s="42"/>
      <c r="AC186" s="42"/>
      <c r="AD186" s="42"/>
      <c r="AE186" s="42"/>
      <c r="AT186" s="20" t="s">
        <v>168</v>
      </c>
      <c r="AU186" s="20" t="s">
        <v>92</v>
      </c>
    </row>
    <row r="187" s="2" customFormat="1" ht="16.5" customHeight="1">
      <c r="A187" s="42"/>
      <c r="B187" s="43"/>
      <c r="C187" s="209" t="s">
        <v>598</v>
      </c>
      <c r="D187" s="209" t="s">
        <v>161</v>
      </c>
      <c r="E187" s="210" t="s">
        <v>1825</v>
      </c>
      <c r="F187" s="211" t="s">
        <v>1826</v>
      </c>
      <c r="G187" s="212" t="s">
        <v>164</v>
      </c>
      <c r="H187" s="213">
        <v>150</v>
      </c>
      <c r="I187" s="214"/>
      <c r="J187" s="215">
        <f>ROUND(I187*H187,2)</f>
        <v>0</v>
      </c>
      <c r="K187" s="211" t="s">
        <v>165</v>
      </c>
      <c r="L187" s="48"/>
      <c r="M187" s="216" t="s">
        <v>44</v>
      </c>
      <c r="N187" s="217" t="s">
        <v>53</v>
      </c>
      <c r="O187" s="88"/>
      <c r="P187" s="218">
        <f>O187*H187</f>
        <v>0</v>
      </c>
      <c r="Q187" s="218">
        <v>0</v>
      </c>
      <c r="R187" s="218">
        <f>Q187*H187</f>
        <v>0</v>
      </c>
      <c r="S187" s="218">
        <v>0</v>
      </c>
      <c r="T187" s="219">
        <f>S187*H187</f>
        <v>0</v>
      </c>
      <c r="U187" s="42"/>
      <c r="V187" s="42"/>
      <c r="W187" s="42"/>
      <c r="X187" s="42"/>
      <c r="Y187" s="42"/>
      <c r="Z187" s="42"/>
      <c r="AA187" s="42"/>
      <c r="AB187" s="42"/>
      <c r="AC187" s="42"/>
      <c r="AD187" s="42"/>
      <c r="AE187" s="42"/>
      <c r="AR187" s="220" t="s">
        <v>645</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645</v>
      </c>
      <c r="BM187" s="220" t="s">
        <v>1827</v>
      </c>
    </row>
    <row r="188" s="2" customFormat="1">
      <c r="A188" s="42"/>
      <c r="B188" s="43"/>
      <c r="C188" s="44"/>
      <c r="D188" s="222" t="s">
        <v>168</v>
      </c>
      <c r="E188" s="44"/>
      <c r="F188" s="223" t="s">
        <v>1828</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24.15" customHeight="1">
      <c r="A189" s="42"/>
      <c r="B189" s="43"/>
      <c r="C189" s="209" t="s">
        <v>604</v>
      </c>
      <c r="D189" s="209" t="s">
        <v>161</v>
      </c>
      <c r="E189" s="210" t="s">
        <v>1829</v>
      </c>
      <c r="F189" s="211" t="s">
        <v>1830</v>
      </c>
      <c r="G189" s="212" t="s">
        <v>164</v>
      </c>
      <c r="H189" s="213">
        <v>150</v>
      </c>
      <c r="I189" s="214"/>
      <c r="J189" s="215">
        <f>ROUND(I189*H189,2)</f>
        <v>0</v>
      </c>
      <c r="K189" s="211" t="s">
        <v>165</v>
      </c>
      <c r="L189" s="48"/>
      <c r="M189" s="216" t="s">
        <v>44</v>
      </c>
      <c r="N189" s="217" t="s">
        <v>53</v>
      </c>
      <c r="O189" s="88"/>
      <c r="P189" s="218">
        <f>O189*H189</f>
        <v>0</v>
      </c>
      <c r="Q189" s="218">
        <v>0</v>
      </c>
      <c r="R189" s="218">
        <f>Q189*H189</f>
        <v>0</v>
      </c>
      <c r="S189" s="218">
        <v>0</v>
      </c>
      <c r="T189" s="219">
        <f>S189*H189</f>
        <v>0</v>
      </c>
      <c r="U189" s="42"/>
      <c r="V189" s="42"/>
      <c r="W189" s="42"/>
      <c r="X189" s="42"/>
      <c r="Y189" s="42"/>
      <c r="Z189" s="42"/>
      <c r="AA189" s="42"/>
      <c r="AB189" s="42"/>
      <c r="AC189" s="42"/>
      <c r="AD189" s="42"/>
      <c r="AE189" s="42"/>
      <c r="AR189" s="220" t="s">
        <v>645</v>
      </c>
      <c r="AT189" s="220" t="s">
        <v>161</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645</v>
      </c>
      <c r="BM189" s="220" t="s">
        <v>1831</v>
      </c>
    </row>
    <row r="190" s="2" customFormat="1">
      <c r="A190" s="42"/>
      <c r="B190" s="43"/>
      <c r="C190" s="44"/>
      <c r="D190" s="222" t="s">
        <v>168</v>
      </c>
      <c r="E190" s="44"/>
      <c r="F190" s="223" t="s">
        <v>1832</v>
      </c>
      <c r="G190" s="44"/>
      <c r="H190" s="44"/>
      <c r="I190" s="224"/>
      <c r="J190" s="44"/>
      <c r="K190" s="44"/>
      <c r="L190" s="48"/>
      <c r="M190" s="225"/>
      <c r="N190" s="226"/>
      <c r="O190" s="88"/>
      <c r="P190" s="88"/>
      <c r="Q190" s="88"/>
      <c r="R190" s="88"/>
      <c r="S190" s="88"/>
      <c r="T190" s="89"/>
      <c r="U190" s="42"/>
      <c r="V190" s="42"/>
      <c r="W190" s="42"/>
      <c r="X190" s="42"/>
      <c r="Y190" s="42"/>
      <c r="Z190" s="42"/>
      <c r="AA190" s="42"/>
      <c r="AB190" s="42"/>
      <c r="AC190" s="42"/>
      <c r="AD190" s="42"/>
      <c r="AE190" s="42"/>
      <c r="AT190" s="20" t="s">
        <v>168</v>
      </c>
      <c r="AU190" s="20" t="s">
        <v>92</v>
      </c>
    </row>
    <row r="191" s="2" customFormat="1" ht="33" customHeight="1">
      <c r="A191" s="42"/>
      <c r="B191" s="43"/>
      <c r="C191" s="209" t="s">
        <v>609</v>
      </c>
      <c r="D191" s="209" t="s">
        <v>161</v>
      </c>
      <c r="E191" s="210" t="s">
        <v>1833</v>
      </c>
      <c r="F191" s="211" t="s">
        <v>1834</v>
      </c>
      <c r="G191" s="212" t="s">
        <v>164</v>
      </c>
      <c r="H191" s="213">
        <v>1350</v>
      </c>
      <c r="I191" s="214"/>
      <c r="J191" s="215">
        <f>ROUND(I191*H191,2)</f>
        <v>0</v>
      </c>
      <c r="K191" s="211" t="s">
        <v>165</v>
      </c>
      <c r="L191" s="48"/>
      <c r="M191" s="216" t="s">
        <v>44</v>
      </c>
      <c r="N191" s="217" t="s">
        <v>53</v>
      </c>
      <c r="O191" s="88"/>
      <c r="P191" s="218">
        <f>O191*H191</f>
        <v>0</v>
      </c>
      <c r="Q191" s="218">
        <v>0</v>
      </c>
      <c r="R191" s="218">
        <f>Q191*H191</f>
        <v>0</v>
      </c>
      <c r="S191" s="218">
        <v>0</v>
      </c>
      <c r="T191" s="219">
        <f>S191*H191</f>
        <v>0</v>
      </c>
      <c r="U191" s="42"/>
      <c r="V191" s="42"/>
      <c r="W191" s="42"/>
      <c r="X191" s="42"/>
      <c r="Y191" s="42"/>
      <c r="Z191" s="42"/>
      <c r="AA191" s="42"/>
      <c r="AB191" s="42"/>
      <c r="AC191" s="42"/>
      <c r="AD191" s="42"/>
      <c r="AE191" s="42"/>
      <c r="AR191" s="220" t="s">
        <v>645</v>
      </c>
      <c r="AT191" s="220" t="s">
        <v>161</v>
      </c>
      <c r="AU191" s="220" t="s">
        <v>92</v>
      </c>
      <c r="AY191" s="20" t="s">
        <v>159</v>
      </c>
      <c r="BE191" s="221">
        <f>IF(N191="základní",J191,0)</f>
        <v>0</v>
      </c>
      <c r="BF191" s="221">
        <f>IF(N191="snížená",J191,0)</f>
        <v>0</v>
      </c>
      <c r="BG191" s="221">
        <f>IF(N191="zákl. přenesená",J191,0)</f>
        <v>0</v>
      </c>
      <c r="BH191" s="221">
        <f>IF(N191="sníž. přenesená",J191,0)</f>
        <v>0</v>
      </c>
      <c r="BI191" s="221">
        <f>IF(N191="nulová",J191,0)</f>
        <v>0</v>
      </c>
      <c r="BJ191" s="20" t="s">
        <v>90</v>
      </c>
      <c r="BK191" s="221">
        <f>ROUND(I191*H191,2)</f>
        <v>0</v>
      </c>
      <c r="BL191" s="20" t="s">
        <v>645</v>
      </c>
      <c r="BM191" s="220" t="s">
        <v>1835</v>
      </c>
    </row>
    <row r="192" s="2" customFormat="1">
      <c r="A192" s="42"/>
      <c r="B192" s="43"/>
      <c r="C192" s="44"/>
      <c r="D192" s="222" t="s">
        <v>168</v>
      </c>
      <c r="E192" s="44"/>
      <c r="F192" s="223" t="s">
        <v>1836</v>
      </c>
      <c r="G192" s="44"/>
      <c r="H192" s="44"/>
      <c r="I192" s="224"/>
      <c r="J192" s="44"/>
      <c r="K192" s="44"/>
      <c r="L192" s="48"/>
      <c r="M192" s="225"/>
      <c r="N192" s="226"/>
      <c r="O192" s="88"/>
      <c r="P192" s="88"/>
      <c r="Q192" s="88"/>
      <c r="R192" s="88"/>
      <c r="S192" s="88"/>
      <c r="T192" s="89"/>
      <c r="U192" s="42"/>
      <c r="V192" s="42"/>
      <c r="W192" s="42"/>
      <c r="X192" s="42"/>
      <c r="Y192" s="42"/>
      <c r="Z192" s="42"/>
      <c r="AA192" s="42"/>
      <c r="AB192" s="42"/>
      <c r="AC192" s="42"/>
      <c r="AD192" s="42"/>
      <c r="AE192" s="42"/>
      <c r="AT192" s="20" t="s">
        <v>168</v>
      </c>
      <c r="AU192" s="20" t="s">
        <v>92</v>
      </c>
    </row>
    <row r="193" s="14" customFormat="1">
      <c r="A193" s="14"/>
      <c r="B193" s="239"/>
      <c r="C193" s="240"/>
      <c r="D193" s="227" t="s">
        <v>172</v>
      </c>
      <c r="E193" s="240"/>
      <c r="F193" s="242" t="s">
        <v>1837</v>
      </c>
      <c r="G193" s="240"/>
      <c r="H193" s="243">
        <v>1350</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v>
      </c>
      <c r="AX193" s="14" t="s">
        <v>90</v>
      </c>
      <c r="AY193" s="249" t="s">
        <v>159</v>
      </c>
    </row>
    <row r="194" s="2" customFormat="1" ht="24.15" customHeight="1">
      <c r="A194" s="42"/>
      <c r="B194" s="43"/>
      <c r="C194" s="209" t="s">
        <v>615</v>
      </c>
      <c r="D194" s="209" t="s">
        <v>161</v>
      </c>
      <c r="E194" s="210" t="s">
        <v>1838</v>
      </c>
      <c r="F194" s="211" t="s">
        <v>1839</v>
      </c>
      <c r="G194" s="212" t="s">
        <v>200</v>
      </c>
      <c r="H194" s="213">
        <v>300</v>
      </c>
      <c r="I194" s="214"/>
      <c r="J194" s="215">
        <f>ROUND(I194*H194,2)</f>
        <v>0</v>
      </c>
      <c r="K194" s="211" t="s">
        <v>165</v>
      </c>
      <c r="L194" s="48"/>
      <c r="M194" s="216" t="s">
        <v>44</v>
      </c>
      <c r="N194" s="217" t="s">
        <v>53</v>
      </c>
      <c r="O194" s="88"/>
      <c r="P194" s="218">
        <f>O194*H194</f>
        <v>0</v>
      </c>
      <c r="Q194" s="218">
        <v>0</v>
      </c>
      <c r="R194" s="218">
        <f>Q194*H194</f>
        <v>0</v>
      </c>
      <c r="S194" s="218">
        <v>0</v>
      </c>
      <c r="T194" s="219">
        <f>S194*H194</f>
        <v>0</v>
      </c>
      <c r="U194" s="42"/>
      <c r="V194" s="42"/>
      <c r="W194" s="42"/>
      <c r="X194" s="42"/>
      <c r="Y194" s="42"/>
      <c r="Z194" s="42"/>
      <c r="AA194" s="42"/>
      <c r="AB194" s="42"/>
      <c r="AC194" s="42"/>
      <c r="AD194" s="42"/>
      <c r="AE194" s="42"/>
      <c r="AR194" s="220" t="s">
        <v>645</v>
      </c>
      <c r="AT194" s="220" t="s">
        <v>161</v>
      </c>
      <c r="AU194" s="220" t="s">
        <v>92</v>
      </c>
      <c r="AY194" s="20" t="s">
        <v>159</v>
      </c>
      <c r="BE194" s="221">
        <f>IF(N194="základní",J194,0)</f>
        <v>0</v>
      </c>
      <c r="BF194" s="221">
        <f>IF(N194="snížená",J194,0)</f>
        <v>0</v>
      </c>
      <c r="BG194" s="221">
        <f>IF(N194="zákl. přenesená",J194,0)</f>
        <v>0</v>
      </c>
      <c r="BH194" s="221">
        <f>IF(N194="sníž. přenesená",J194,0)</f>
        <v>0</v>
      </c>
      <c r="BI194" s="221">
        <f>IF(N194="nulová",J194,0)</f>
        <v>0</v>
      </c>
      <c r="BJ194" s="20" t="s">
        <v>90</v>
      </c>
      <c r="BK194" s="221">
        <f>ROUND(I194*H194,2)</f>
        <v>0</v>
      </c>
      <c r="BL194" s="20" t="s">
        <v>645</v>
      </c>
      <c r="BM194" s="220" t="s">
        <v>1840</v>
      </c>
    </row>
    <row r="195" s="2" customFormat="1">
      <c r="A195" s="42"/>
      <c r="B195" s="43"/>
      <c r="C195" s="44"/>
      <c r="D195" s="222" t="s">
        <v>168</v>
      </c>
      <c r="E195" s="44"/>
      <c r="F195" s="223" t="s">
        <v>1841</v>
      </c>
      <c r="G195" s="44"/>
      <c r="H195" s="44"/>
      <c r="I195" s="224"/>
      <c r="J195" s="44"/>
      <c r="K195" s="44"/>
      <c r="L195" s="48"/>
      <c r="M195" s="225"/>
      <c r="N195" s="226"/>
      <c r="O195" s="88"/>
      <c r="P195" s="88"/>
      <c r="Q195" s="88"/>
      <c r="R195" s="88"/>
      <c r="S195" s="88"/>
      <c r="T195" s="89"/>
      <c r="U195" s="42"/>
      <c r="V195" s="42"/>
      <c r="W195" s="42"/>
      <c r="X195" s="42"/>
      <c r="Y195" s="42"/>
      <c r="Z195" s="42"/>
      <c r="AA195" s="42"/>
      <c r="AB195" s="42"/>
      <c r="AC195" s="42"/>
      <c r="AD195" s="42"/>
      <c r="AE195" s="42"/>
      <c r="AT195" s="20" t="s">
        <v>168</v>
      </c>
      <c r="AU195" s="20" t="s">
        <v>92</v>
      </c>
    </row>
    <row r="196" s="14" customFormat="1">
      <c r="A196" s="14"/>
      <c r="B196" s="239"/>
      <c r="C196" s="240"/>
      <c r="D196" s="227" t="s">
        <v>172</v>
      </c>
      <c r="E196" s="240"/>
      <c r="F196" s="242" t="s">
        <v>1842</v>
      </c>
      <c r="G196" s="240"/>
      <c r="H196" s="243">
        <v>300</v>
      </c>
      <c r="I196" s="244"/>
      <c r="J196" s="240"/>
      <c r="K196" s="240"/>
      <c r="L196" s="245"/>
      <c r="M196" s="246"/>
      <c r="N196" s="247"/>
      <c r="O196" s="247"/>
      <c r="P196" s="247"/>
      <c r="Q196" s="247"/>
      <c r="R196" s="247"/>
      <c r="S196" s="247"/>
      <c r="T196" s="248"/>
      <c r="U196" s="14"/>
      <c r="V196" s="14"/>
      <c r="W196" s="14"/>
      <c r="X196" s="14"/>
      <c r="Y196" s="14"/>
      <c r="Z196" s="14"/>
      <c r="AA196" s="14"/>
      <c r="AB196" s="14"/>
      <c r="AC196" s="14"/>
      <c r="AD196" s="14"/>
      <c r="AE196" s="14"/>
      <c r="AT196" s="249" t="s">
        <v>172</v>
      </c>
      <c r="AU196" s="249" t="s">
        <v>92</v>
      </c>
      <c r="AV196" s="14" t="s">
        <v>92</v>
      </c>
      <c r="AW196" s="14" t="s">
        <v>4</v>
      </c>
      <c r="AX196" s="14" t="s">
        <v>90</v>
      </c>
      <c r="AY196" s="249" t="s">
        <v>159</v>
      </c>
    </row>
    <row r="197" s="2" customFormat="1" ht="16.5" customHeight="1">
      <c r="A197" s="42"/>
      <c r="B197" s="43"/>
      <c r="C197" s="209" t="s">
        <v>620</v>
      </c>
      <c r="D197" s="209" t="s">
        <v>161</v>
      </c>
      <c r="E197" s="210" t="s">
        <v>1843</v>
      </c>
      <c r="F197" s="211" t="s">
        <v>1739</v>
      </c>
      <c r="G197" s="212" t="s">
        <v>594</v>
      </c>
      <c r="H197" s="213">
        <v>0</v>
      </c>
      <c r="I197" s="214"/>
      <c r="J197" s="215">
        <f>ROUND(I197*H197,2)</f>
        <v>0</v>
      </c>
      <c r="K197" s="211" t="s">
        <v>44</v>
      </c>
      <c r="L197" s="48"/>
      <c r="M197" s="216" t="s">
        <v>44</v>
      </c>
      <c r="N197" s="217" t="s">
        <v>53</v>
      </c>
      <c r="O197" s="88"/>
      <c r="P197" s="218">
        <f>O197*H197</f>
        <v>0</v>
      </c>
      <c r="Q197" s="218">
        <v>0.0088000000000000005</v>
      </c>
      <c r="R197" s="218">
        <f>Q197*H197</f>
        <v>0</v>
      </c>
      <c r="S197" s="218">
        <v>0</v>
      </c>
      <c r="T197" s="219">
        <f>S197*H197</f>
        <v>0</v>
      </c>
      <c r="U197" s="42"/>
      <c r="V197" s="42"/>
      <c r="W197" s="42"/>
      <c r="X197" s="42"/>
      <c r="Y197" s="42"/>
      <c r="Z197" s="42"/>
      <c r="AA197" s="42"/>
      <c r="AB197" s="42"/>
      <c r="AC197" s="42"/>
      <c r="AD197" s="42"/>
      <c r="AE197" s="42"/>
      <c r="AR197" s="220" t="s">
        <v>645</v>
      </c>
      <c r="AT197" s="220" t="s">
        <v>161</v>
      </c>
      <c r="AU197" s="220" t="s">
        <v>92</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645</v>
      </c>
      <c r="BM197" s="220" t="s">
        <v>1844</v>
      </c>
    </row>
    <row r="198" s="2" customFormat="1">
      <c r="A198" s="42"/>
      <c r="B198" s="43"/>
      <c r="C198" s="44"/>
      <c r="D198" s="227" t="s">
        <v>170</v>
      </c>
      <c r="E198" s="44"/>
      <c r="F198" s="228" t="s">
        <v>1741</v>
      </c>
      <c r="G198" s="44"/>
      <c r="H198" s="44"/>
      <c r="I198" s="224"/>
      <c r="J198" s="44"/>
      <c r="K198" s="44"/>
      <c r="L198" s="48"/>
      <c r="M198" s="225"/>
      <c r="N198" s="226"/>
      <c r="O198" s="88"/>
      <c r="P198" s="88"/>
      <c r="Q198" s="88"/>
      <c r="R198" s="88"/>
      <c r="S198" s="88"/>
      <c r="T198" s="89"/>
      <c r="U198" s="42"/>
      <c r="V198" s="42"/>
      <c r="W198" s="42"/>
      <c r="X198" s="42"/>
      <c r="Y198" s="42"/>
      <c r="Z198" s="42"/>
      <c r="AA198" s="42"/>
      <c r="AB198" s="42"/>
      <c r="AC198" s="42"/>
      <c r="AD198" s="42"/>
      <c r="AE198" s="42"/>
      <c r="AT198" s="20" t="s">
        <v>170</v>
      </c>
      <c r="AU198" s="20" t="s">
        <v>92</v>
      </c>
    </row>
    <row r="199" s="2" customFormat="1" ht="16.5" customHeight="1">
      <c r="A199" s="42"/>
      <c r="B199" s="43"/>
      <c r="C199" s="209" t="s">
        <v>627</v>
      </c>
      <c r="D199" s="209" t="s">
        <v>161</v>
      </c>
      <c r="E199" s="210" t="s">
        <v>1845</v>
      </c>
      <c r="F199" s="211" t="s">
        <v>1846</v>
      </c>
      <c r="G199" s="212" t="s">
        <v>594</v>
      </c>
      <c r="H199" s="213">
        <v>1</v>
      </c>
      <c r="I199" s="214"/>
      <c r="J199" s="215">
        <f>ROUND(I199*H199,2)</f>
        <v>0</v>
      </c>
      <c r="K199" s="211" t="s">
        <v>44</v>
      </c>
      <c r="L199" s="48"/>
      <c r="M199" s="216" t="s">
        <v>44</v>
      </c>
      <c r="N199" s="217" t="s">
        <v>53</v>
      </c>
      <c r="O199" s="88"/>
      <c r="P199" s="218">
        <f>O199*H199</f>
        <v>0</v>
      </c>
      <c r="Q199" s="218">
        <v>0</v>
      </c>
      <c r="R199" s="218">
        <f>Q199*H199</f>
        <v>0</v>
      </c>
      <c r="S199" s="218">
        <v>0</v>
      </c>
      <c r="T199" s="219">
        <f>S199*H199</f>
        <v>0</v>
      </c>
      <c r="U199" s="42"/>
      <c r="V199" s="42"/>
      <c r="W199" s="42"/>
      <c r="X199" s="42"/>
      <c r="Y199" s="42"/>
      <c r="Z199" s="42"/>
      <c r="AA199" s="42"/>
      <c r="AB199" s="42"/>
      <c r="AC199" s="42"/>
      <c r="AD199" s="42"/>
      <c r="AE199" s="42"/>
      <c r="AR199" s="220" t="s">
        <v>645</v>
      </c>
      <c r="AT199" s="220" t="s">
        <v>161</v>
      </c>
      <c r="AU199" s="220" t="s">
        <v>92</v>
      </c>
      <c r="AY199" s="20" t="s">
        <v>159</v>
      </c>
      <c r="BE199" s="221">
        <f>IF(N199="základní",J199,0)</f>
        <v>0</v>
      </c>
      <c r="BF199" s="221">
        <f>IF(N199="snížená",J199,0)</f>
        <v>0</v>
      </c>
      <c r="BG199" s="221">
        <f>IF(N199="zákl. přenesená",J199,0)</f>
        <v>0</v>
      </c>
      <c r="BH199" s="221">
        <f>IF(N199="sníž. přenesená",J199,0)</f>
        <v>0</v>
      </c>
      <c r="BI199" s="221">
        <f>IF(N199="nulová",J199,0)</f>
        <v>0</v>
      </c>
      <c r="BJ199" s="20" t="s">
        <v>90</v>
      </c>
      <c r="BK199" s="221">
        <f>ROUND(I199*H199,2)</f>
        <v>0</v>
      </c>
      <c r="BL199" s="20" t="s">
        <v>645</v>
      </c>
      <c r="BM199" s="220" t="s">
        <v>1847</v>
      </c>
    </row>
    <row r="200" s="2" customFormat="1" ht="16.5" customHeight="1">
      <c r="A200" s="42"/>
      <c r="B200" s="43"/>
      <c r="C200" s="209" t="s">
        <v>631</v>
      </c>
      <c r="D200" s="209" t="s">
        <v>161</v>
      </c>
      <c r="E200" s="210" t="s">
        <v>1848</v>
      </c>
      <c r="F200" s="211" t="s">
        <v>1849</v>
      </c>
      <c r="G200" s="212" t="s">
        <v>594</v>
      </c>
      <c r="H200" s="213">
        <v>1</v>
      </c>
      <c r="I200" s="214"/>
      <c r="J200" s="215">
        <f>ROUND(I200*H200,2)</f>
        <v>0</v>
      </c>
      <c r="K200" s="211" t="s">
        <v>44</v>
      </c>
      <c r="L200" s="48"/>
      <c r="M200" s="216" t="s">
        <v>44</v>
      </c>
      <c r="N200" s="217" t="s">
        <v>53</v>
      </c>
      <c r="O200" s="88"/>
      <c r="P200" s="218">
        <f>O200*H200</f>
        <v>0</v>
      </c>
      <c r="Q200" s="218">
        <v>0</v>
      </c>
      <c r="R200" s="218">
        <f>Q200*H200</f>
        <v>0</v>
      </c>
      <c r="S200" s="218">
        <v>0</v>
      </c>
      <c r="T200" s="219">
        <f>S200*H200</f>
        <v>0</v>
      </c>
      <c r="U200" s="42"/>
      <c r="V200" s="42"/>
      <c r="W200" s="42"/>
      <c r="X200" s="42"/>
      <c r="Y200" s="42"/>
      <c r="Z200" s="42"/>
      <c r="AA200" s="42"/>
      <c r="AB200" s="42"/>
      <c r="AC200" s="42"/>
      <c r="AD200" s="42"/>
      <c r="AE200" s="42"/>
      <c r="AR200" s="220" t="s">
        <v>645</v>
      </c>
      <c r="AT200" s="220" t="s">
        <v>161</v>
      </c>
      <c r="AU200" s="220" t="s">
        <v>92</v>
      </c>
      <c r="AY200" s="20" t="s">
        <v>159</v>
      </c>
      <c r="BE200" s="221">
        <f>IF(N200="základní",J200,0)</f>
        <v>0</v>
      </c>
      <c r="BF200" s="221">
        <f>IF(N200="snížená",J200,0)</f>
        <v>0</v>
      </c>
      <c r="BG200" s="221">
        <f>IF(N200="zákl. přenesená",J200,0)</f>
        <v>0</v>
      </c>
      <c r="BH200" s="221">
        <f>IF(N200="sníž. přenesená",J200,0)</f>
        <v>0</v>
      </c>
      <c r="BI200" s="221">
        <f>IF(N200="nulová",J200,0)</f>
        <v>0</v>
      </c>
      <c r="BJ200" s="20" t="s">
        <v>90</v>
      </c>
      <c r="BK200" s="221">
        <f>ROUND(I200*H200,2)</f>
        <v>0</v>
      </c>
      <c r="BL200" s="20" t="s">
        <v>645</v>
      </c>
      <c r="BM200" s="220" t="s">
        <v>1850</v>
      </c>
    </row>
    <row r="201" s="2" customFormat="1" ht="16.5" customHeight="1">
      <c r="A201" s="42"/>
      <c r="B201" s="43"/>
      <c r="C201" s="209" t="s">
        <v>637</v>
      </c>
      <c r="D201" s="209" t="s">
        <v>161</v>
      </c>
      <c r="E201" s="210" t="s">
        <v>1851</v>
      </c>
      <c r="F201" s="211" t="s">
        <v>1852</v>
      </c>
      <c r="G201" s="212" t="s">
        <v>594</v>
      </c>
      <c r="H201" s="213">
        <v>0</v>
      </c>
      <c r="I201" s="214"/>
      <c r="J201" s="215">
        <f>ROUND(I201*H201,2)</f>
        <v>0</v>
      </c>
      <c r="K201" s="211" t="s">
        <v>44</v>
      </c>
      <c r="L201" s="48"/>
      <c r="M201" s="216" t="s">
        <v>44</v>
      </c>
      <c r="N201" s="217" t="s">
        <v>53</v>
      </c>
      <c r="O201" s="88"/>
      <c r="P201" s="218">
        <f>O201*H201</f>
        <v>0</v>
      </c>
      <c r="Q201" s="218">
        <v>0</v>
      </c>
      <c r="R201" s="218">
        <f>Q201*H201</f>
        <v>0</v>
      </c>
      <c r="S201" s="218">
        <v>0</v>
      </c>
      <c r="T201" s="219">
        <f>S201*H201</f>
        <v>0</v>
      </c>
      <c r="U201" s="42"/>
      <c r="V201" s="42"/>
      <c r="W201" s="42"/>
      <c r="X201" s="42"/>
      <c r="Y201" s="42"/>
      <c r="Z201" s="42"/>
      <c r="AA201" s="42"/>
      <c r="AB201" s="42"/>
      <c r="AC201" s="42"/>
      <c r="AD201" s="42"/>
      <c r="AE201" s="42"/>
      <c r="AR201" s="220" t="s">
        <v>645</v>
      </c>
      <c r="AT201" s="220" t="s">
        <v>161</v>
      </c>
      <c r="AU201" s="220" t="s">
        <v>92</v>
      </c>
      <c r="AY201" s="20" t="s">
        <v>159</v>
      </c>
      <c r="BE201" s="221">
        <f>IF(N201="základní",J201,0)</f>
        <v>0</v>
      </c>
      <c r="BF201" s="221">
        <f>IF(N201="snížená",J201,0)</f>
        <v>0</v>
      </c>
      <c r="BG201" s="221">
        <f>IF(N201="zákl. přenesená",J201,0)</f>
        <v>0</v>
      </c>
      <c r="BH201" s="221">
        <f>IF(N201="sníž. přenesená",J201,0)</f>
        <v>0</v>
      </c>
      <c r="BI201" s="221">
        <f>IF(N201="nulová",J201,0)</f>
        <v>0</v>
      </c>
      <c r="BJ201" s="20" t="s">
        <v>90</v>
      </c>
      <c r="BK201" s="221">
        <f>ROUND(I201*H201,2)</f>
        <v>0</v>
      </c>
      <c r="BL201" s="20" t="s">
        <v>645</v>
      </c>
      <c r="BM201" s="220" t="s">
        <v>1853</v>
      </c>
    </row>
    <row r="202" s="2" customFormat="1">
      <c r="A202" s="42"/>
      <c r="B202" s="43"/>
      <c r="C202" s="44"/>
      <c r="D202" s="227" t="s">
        <v>170</v>
      </c>
      <c r="E202" s="44"/>
      <c r="F202" s="228" t="s">
        <v>1741</v>
      </c>
      <c r="G202" s="44"/>
      <c r="H202" s="44"/>
      <c r="I202" s="224"/>
      <c r="J202" s="44"/>
      <c r="K202" s="44"/>
      <c r="L202" s="48"/>
      <c r="M202" s="225"/>
      <c r="N202" s="226"/>
      <c r="O202" s="88"/>
      <c r="P202" s="88"/>
      <c r="Q202" s="88"/>
      <c r="R202" s="88"/>
      <c r="S202" s="88"/>
      <c r="T202" s="89"/>
      <c r="U202" s="42"/>
      <c r="V202" s="42"/>
      <c r="W202" s="42"/>
      <c r="X202" s="42"/>
      <c r="Y202" s="42"/>
      <c r="Z202" s="42"/>
      <c r="AA202" s="42"/>
      <c r="AB202" s="42"/>
      <c r="AC202" s="42"/>
      <c r="AD202" s="42"/>
      <c r="AE202" s="42"/>
      <c r="AT202" s="20" t="s">
        <v>170</v>
      </c>
      <c r="AU202" s="20" t="s">
        <v>92</v>
      </c>
    </row>
    <row r="203" s="12" customFormat="1" ht="22.8" customHeight="1">
      <c r="A203" s="12"/>
      <c r="B203" s="193"/>
      <c r="C203" s="194"/>
      <c r="D203" s="195" t="s">
        <v>81</v>
      </c>
      <c r="E203" s="207" t="s">
        <v>1854</v>
      </c>
      <c r="F203" s="207" t="s">
        <v>1855</v>
      </c>
      <c r="G203" s="194"/>
      <c r="H203" s="194"/>
      <c r="I203" s="197"/>
      <c r="J203" s="208">
        <f>BK203</f>
        <v>0</v>
      </c>
      <c r="K203" s="194"/>
      <c r="L203" s="199"/>
      <c r="M203" s="200"/>
      <c r="N203" s="201"/>
      <c r="O203" s="201"/>
      <c r="P203" s="202">
        <f>SUM(P204:P207)</f>
        <v>0</v>
      </c>
      <c r="Q203" s="201"/>
      <c r="R203" s="202">
        <f>SUM(R204:R207)</f>
        <v>0</v>
      </c>
      <c r="S203" s="201"/>
      <c r="T203" s="203">
        <f>SUM(T204:T207)</f>
        <v>0</v>
      </c>
      <c r="U203" s="12"/>
      <c r="V203" s="12"/>
      <c r="W203" s="12"/>
      <c r="X203" s="12"/>
      <c r="Y203" s="12"/>
      <c r="Z203" s="12"/>
      <c r="AA203" s="12"/>
      <c r="AB203" s="12"/>
      <c r="AC203" s="12"/>
      <c r="AD203" s="12"/>
      <c r="AE203" s="12"/>
      <c r="AR203" s="204" t="s">
        <v>177</v>
      </c>
      <c r="AT203" s="205" t="s">
        <v>81</v>
      </c>
      <c r="AU203" s="205" t="s">
        <v>90</v>
      </c>
      <c r="AY203" s="204" t="s">
        <v>159</v>
      </c>
      <c r="BK203" s="206">
        <f>SUM(BK204:BK207)</f>
        <v>0</v>
      </c>
    </row>
    <row r="204" s="2" customFormat="1" ht="16.5" customHeight="1">
      <c r="A204" s="42"/>
      <c r="B204" s="43"/>
      <c r="C204" s="209" t="s">
        <v>641</v>
      </c>
      <c r="D204" s="209" t="s">
        <v>161</v>
      </c>
      <c r="E204" s="210" t="s">
        <v>1856</v>
      </c>
      <c r="F204" s="211" t="s">
        <v>1857</v>
      </c>
      <c r="G204" s="212" t="s">
        <v>661</v>
      </c>
      <c r="H204" s="213">
        <v>1</v>
      </c>
      <c r="I204" s="214"/>
      <c r="J204" s="215">
        <f>ROUND(I204*H204,2)</f>
        <v>0</v>
      </c>
      <c r="K204" s="211" t="s">
        <v>44</v>
      </c>
      <c r="L204" s="48"/>
      <c r="M204" s="216" t="s">
        <v>44</v>
      </c>
      <c r="N204" s="217" t="s">
        <v>53</v>
      </c>
      <c r="O204" s="88"/>
      <c r="P204" s="218">
        <f>O204*H204</f>
        <v>0</v>
      </c>
      <c r="Q204" s="218">
        <v>0</v>
      </c>
      <c r="R204" s="218">
        <f>Q204*H204</f>
        <v>0</v>
      </c>
      <c r="S204" s="218">
        <v>0</v>
      </c>
      <c r="T204" s="219">
        <f>S204*H204</f>
        <v>0</v>
      </c>
      <c r="U204" s="42"/>
      <c r="V204" s="42"/>
      <c r="W204" s="42"/>
      <c r="X204" s="42"/>
      <c r="Y204" s="42"/>
      <c r="Z204" s="42"/>
      <c r="AA204" s="42"/>
      <c r="AB204" s="42"/>
      <c r="AC204" s="42"/>
      <c r="AD204" s="42"/>
      <c r="AE204" s="42"/>
      <c r="AR204" s="220" t="s">
        <v>645</v>
      </c>
      <c r="AT204" s="220" t="s">
        <v>161</v>
      </c>
      <c r="AU204" s="220" t="s">
        <v>92</v>
      </c>
      <c r="AY204" s="20" t="s">
        <v>159</v>
      </c>
      <c r="BE204" s="221">
        <f>IF(N204="základní",J204,0)</f>
        <v>0</v>
      </c>
      <c r="BF204" s="221">
        <f>IF(N204="snížená",J204,0)</f>
        <v>0</v>
      </c>
      <c r="BG204" s="221">
        <f>IF(N204="zákl. přenesená",J204,0)</f>
        <v>0</v>
      </c>
      <c r="BH204" s="221">
        <f>IF(N204="sníž. přenesená",J204,0)</f>
        <v>0</v>
      </c>
      <c r="BI204" s="221">
        <f>IF(N204="nulová",J204,0)</f>
        <v>0</v>
      </c>
      <c r="BJ204" s="20" t="s">
        <v>90</v>
      </c>
      <c r="BK204" s="221">
        <f>ROUND(I204*H204,2)</f>
        <v>0</v>
      </c>
      <c r="BL204" s="20" t="s">
        <v>645</v>
      </c>
      <c r="BM204" s="220" t="s">
        <v>1858</v>
      </c>
    </row>
    <row r="205" s="2" customFormat="1" ht="21.75" customHeight="1">
      <c r="A205" s="42"/>
      <c r="B205" s="43"/>
      <c r="C205" s="209" t="s">
        <v>645</v>
      </c>
      <c r="D205" s="209" t="s">
        <v>161</v>
      </c>
      <c r="E205" s="210" t="s">
        <v>1859</v>
      </c>
      <c r="F205" s="211" t="s">
        <v>1860</v>
      </c>
      <c r="G205" s="212" t="s">
        <v>1861</v>
      </c>
      <c r="H205" s="213">
        <v>5</v>
      </c>
      <c r="I205" s="214"/>
      <c r="J205" s="215">
        <f>ROUND(I205*H205,2)</f>
        <v>0</v>
      </c>
      <c r="K205" s="211" t="s">
        <v>165</v>
      </c>
      <c r="L205" s="48"/>
      <c r="M205" s="216" t="s">
        <v>44</v>
      </c>
      <c r="N205" s="217" t="s">
        <v>53</v>
      </c>
      <c r="O205" s="88"/>
      <c r="P205" s="218">
        <f>O205*H205</f>
        <v>0</v>
      </c>
      <c r="Q205" s="218">
        <v>0</v>
      </c>
      <c r="R205" s="218">
        <f>Q205*H205</f>
        <v>0</v>
      </c>
      <c r="S205" s="218">
        <v>0</v>
      </c>
      <c r="T205" s="219">
        <f>S205*H205</f>
        <v>0</v>
      </c>
      <c r="U205" s="42"/>
      <c r="V205" s="42"/>
      <c r="W205" s="42"/>
      <c r="X205" s="42"/>
      <c r="Y205" s="42"/>
      <c r="Z205" s="42"/>
      <c r="AA205" s="42"/>
      <c r="AB205" s="42"/>
      <c r="AC205" s="42"/>
      <c r="AD205" s="42"/>
      <c r="AE205" s="42"/>
      <c r="AR205" s="220" t="s">
        <v>645</v>
      </c>
      <c r="AT205" s="220" t="s">
        <v>161</v>
      </c>
      <c r="AU205" s="220" t="s">
        <v>92</v>
      </c>
      <c r="AY205" s="20" t="s">
        <v>159</v>
      </c>
      <c r="BE205" s="221">
        <f>IF(N205="základní",J205,0)</f>
        <v>0</v>
      </c>
      <c r="BF205" s="221">
        <f>IF(N205="snížená",J205,0)</f>
        <v>0</v>
      </c>
      <c r="BG205" s="221">
        <f>IF(N205="zákl. přenesená",J205,0)</f>
        <v>0</v>
      </c>
      <c r="BH205" s="221">
        <f>IF(N205="sníž. přenesená",J205,0)</f>
        <v>0</v>
      </c>
      <c r="BI205" s="221">
        <f>IF(N205="nulová",J205,0)</f>
        <v>0</v>
      </c>
      <c r="BJ205" s="20" t="s">
        <v>90</v>
      </c>
      <c r="BK205" s="221">
        <f>ROUND(I205*H205,2)</f>
        <v>0</v>
      </c>
      <c r="BL205" s="20" t="s">
        <v>645</v>
      </c>
      <c r="BM205" s="220" t="s">
        <v>1862</v>
      </c>
    </row>
    <row r="206" s="2" customFormat="1">
      <c r="A206" s="42"/>
      <c r="B206" s="43"/>
      <c r="C206" s="44"/>
      <c r="D206" s="222" t="s">
        <v>168</v>
      </c>
      <c r="E206" s="44"/>
      <c r="F206" s="223" t="s">
        <v>1863</v>
      </c>
      <c r="G206" s="44"/>
      <c r="H206" s="44"/>
      <c r="I206" s="224"/>
      <c r="J206" s="44"/>
      <c r="K206" s="44"/>
      <c r="L206" s="48"/>
      <c r="M206" s="225"/>
      <c r="N206" s="226"/>
      <c r="O206" s="88"/>
      <c r="P206" s="88"/>
      <c r="Q206" s="88"/>
      <c r="R206" s="88"/>
      <c r="S206" s="88"/>
      <c r="T206" s="89"/>
      <c r="U206" s="42"/>
      <c r="V206" s="42"/>
      <c r="W206" s="42"/>
      <c r="X206" s="42"/>
      <c r="Y206" s="42"/>
      <c r="Z206" s="42"/>
      <c r="AA206" s="42"/>
      <c r="AB206" s="42"/>
      <c r="AC206" s="42"/>
      <c r="AD206" s="42"/>
      <c r="AE206" s="42"/>
      <c r="AT206" s="20" t="s">
        <v>168</v>
      </c>
      <c r="AU206" s="20" t="s">
        <v>92</v>
      </c>
    </row>
    <row r="207" s="2" customFormat="1" ht="16.5" customHeight="1">
      <c r="A207" s="42"/>
      <c r="B207" s="43"/>
      <c r="C207" s="209" t="s">
        <v>649</v>
      </c>
      <c r="D207" s="209" t="s">
        <v>161</v>
      </c>
      <c r="E207" s="210" t="s">
        <v>1864</v>
      </c>
      <c r="F207" s="211" t="s">
        <v>1865</v>
      </c>
      <c r="G207" s="212" t="s">
        <v>594</v>
      </c>
      <c r="H207" s="213">
        <v>1</v>
      </c>
      <c r="I207" s="214"/>
      <c r="J207" s="215">
        <f>ROUND(I207*H207,2)</f>
        <v>0</v>
      </c>
      <c r="K207" s="211" t="s">
        <v>44</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645</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645</v>
      </c>
      <c r="BM207" s="220" t="s">
        <v>1866</v>
      </c>
    </row>
    <row r="208" s="12" customFormat="1" ht="22.8" customHeight="1">
      <c r="A208" s="12"/>
      <c r="B208" s="193"/>
      <c r="C208" s="194"/>
      <c r="D208" s="195" t="s">
        <v>81</v>
      </c>
      <c r="E208" s="207" t="s">
        <v>1867</v>
      </c>
      <c r="F208" s="207" t="s">
        <v>1868</v>
      </c>
      <c r="G208" s="194"/>
      <c r="H208" s="194"/>
      <c r="I208" s="197"/>
      <c r="J208" s="208">
        <f>BK208</f>
        <v>0</v>
      </c>
      <c r="K208" s="194"/>
      <c r="L208" s="199"/>
      <c r="M208" s="200"/>
      <c r="N208" s="201"/>
      <c r="O208" s="201"/>
      <c r="P208" s="202">
        <f>SUM(P209:P212)</f>
        <v>0</v>
      </c>
      <c r="Q208" s="201"/>
      <c r="R208" s="202">
        <f>SUM(R209:R212)</f>
        <v>0</v>
      </c>
      <c r="S208" s="201"/>
      <c r="T208" s="203">
        <f>SUM(T209:T212)</f>
        <v>0</v>
      </c>
      <c r="U208" s="12"/>
      <c r="V208" s="12"/>
      <c r="W208" s="12"/>
      <c r="X208" s="12"/>
      <c r="Y208" s="12"/>
      <c r="Z208" s="12"/>
      <c r="AA208" s="12"/>
      <c r="AB208" s="12"/>
      <c r="AC208" s="12"/>
      <c r="AD208" s="12"/>
      <c r="AE208" s="12"/>
      <c r="AR208" s="204" t="s">
        <v>166</v>
      </c>
      <c r="AT208" s="205" t="s">
        <v>81</v>
      </c>
      <c r="AU208" s="205" t="s">
        <v>90</v>
      </c>
      <c r="AY208" s="204" t="s">
        <v>159</v>
      </c>
      <c r="BK208" s="206">
        <f>SUM(BK209:BK212)</f>
        <v>0</v>
      </c>
    </row>
    <row r="209" s="2" customFormat="1" ht="16.5" customHeight="1">
      <c r="A209" s="42"/>
      <c r="B209" s="43"/>
      <c r="C209" s="209" t="s">
        <v>658</v>
      </c>
      <c r="D209" s="209" t="s">
        <v>161</v>
      </c>
      <c r="E209" s="210" t="s">
        <v>1869</v>
      </c>
      <c r="F209" s="211" t="s">
        <v>1870</v>
      </c>
      <c r="G209" s="212" t="s">
        <v>1716</v>
      </c>
      <c r="H209" s="213">
        <v>68</v>
      </c>
      <c r="I209" s="214"/>
      <c r="J209" s="215">
        <f>ROUND(I209*H209,2)</f>
        <v>0</v>
      </c>
      <c r="K209" s="211" t="s">
        <v>44</v>
      </c>
      <c r="L209" s="48"/>
      <c r="M209" s="216" t="s">
        <v>44</v>
      </c>
      <c r="N209" s="217" t="s">
        <v>53</v>
      </c>
      <c r="O209" s="88"/>
      <c r="P209" s="218">
        <f>O209*H209</f>
        <v>0</v>
      </c>
      <c r="Q209" s="218">
        <v>0</v>
      </c>
      <c r="R209" s="218">
        <f>Q209*H209</f>
        <v>0</v>
      </c>
      <c r="S209" s="218">
        <v>0</v>
      </c>
      <c r="T209" s="219">
        <f>S209*H209</f>
        <v>0</v>
      </c>
      <c r="U209" s="42"/>
      <c r="V209" s="42"/>
      <c r="W209" s="42"/>
      <c r="X209" s="42"/>
      <c r="Y209" s="42"/>
      <c r="Z209" s="42"/>
      <c r="AA209" s="42"/>
      <c r="AB209" s="42"/>
      <c r="AC209" s="42"/>
      <c r="AD209" s="42"/>
      <c r="AE209" s="42"/>
      <c r="AR209" s="220" t="s">
        <v>1871</v>
      </c>
      <c r="AT209" s="220" t="s">
        <v>161</v>
      </c>
      <c r="AU209" s="220" t="s">
        <v>92</v>
      </c>
      <c r="AY209" s="20" t="s">
        <v>159</v>
      </c>
      <c r="BE209" s="221">
        <f>IF(N209="základní",J209,0)</f>
        <v>0</v>
      </c>
      <c r="BF209" s="221">
        <f>IF(N209="snížená",J209,0)</f>
        <v>0</v>
      </c>
      <c r="BG209" s="221">
        <f>IF(N209="zákl. přenesená",J209,0)</f>
        <v>0</v>
      </c>
      <c r="BH209" s="221">
        <f>IF(N209="sníž. přenesená",J209,0)</f>
        <v>0</v>
      </c>
      <c r="BI209" s="221">
        <f>IF(N209="nulová",J209,0)</f>
        <v>0</v>
      </c>
      <c r="BJ209" s="20" t="s">
        <v>90</v>
      </c>
      <c r="BK209" s="221">
        <f>ROUND(I209*H209,2)</f>
        <v>0</v>
      </c>
      <c r="BL209" s="20" t="s">
        <v>1871</v>
      </c>
      <c r="BM209" s="220" t="s">
        <v>1872</v>
      </c>
    </row>
    <row r="210" s="2" customFormat="1" ht="16.5" customHeight="1">
      <c r="A210" s="42"/>
      <c r="B210" s="43"/>
      <c r="C210" s="209" t="s">
        <v>665</v>
      </c>
      <c r="D210" s="209" t="s">
        <v>161</v>
      </c>
      <c r="E210" s="210" t="s">
        <v>1873</v>
      </c>
      <c r="F210" s="211" t="s">
        <v>1874</v>
      </c>
      <c r="G210" s="212" t="s">
        <v>1716</v>
      </c>
      <c r="H210" s="213">
        <v>48</v>
      </c>
      <c r="I210" s="214"/>
      <c r="J210" s="215">
        <f>ROUND(I210*H210,2)</f>
        <v>0</v>
      </c>
      <c r="K210" s="211" t="s">
        <v>44</v>
      </c>
      <c r="L210" s="48"/>
      <c r="M210" s="216" t="s">
        <v>44</v>
      </c>
      <c r="N210" s="217" t="s">
        <v>53</v>
      </c>
      <c r="O210" s="88"/>
      <c r="P210" s="218">
        <f>O210*H210</f>
        <v>0</v>
      </c>
      <c r="Q210" s="218">
        <v>0</v>
      </c>
      <c r="R210" s="218">
        <f>Q210*H210</f>
        <v>0</v>
      </c>
      <c r="S210" s="218">
        <v>0</v>
      </c>
      <c r="T210" s="219">
        <f>S210*H210</f>
        <v>0</v>
      </c>
      <c r="U210" s="42"/>
      <c r="V210" s="42"/>
      <c r="W210" s="42"/>
      <c r="X210" s="42"/>
      <c r="Y210" s="42"/>
      <c r="Z210" s="42"/>
      <c r="AA210" s="42"/>
      <c r="AB210" s="42"/>
      <c r="AC210" s="42"/>
      <c r="AD210" s="42"/>
      <c r="AE210" s="42"/>
      <c r="AR210" s="220" t="s">
        <v>1717</v>
      </c>
      <c r="AT210" s="220" t="s">
        <v>161</v>
      </c>
      <c r="AU210" s="220" t="s">
        <v>92</v>
      </c>
      <c r="AY210" s="20" t="s">
        <v>159</v>
      </c>
      <c r="BE210" s="221">
        <f>IF(N210="základní",J210,0)</f>
        <v>0</v>
      </c>
      <c r="BF210" s="221">
        <f>IF(N210="snížená",J210,0)</f>
        <v>0</v>
      </c>
      <c r="BG210" s="221">
        <f>IF(N210="zákl. přenesená",J210,0)</f>
        <v>0</v>
      </c>
      <c r="BH210" s="221">
        <f>IF(N210="sníž. přenesená",J210,0)</f>
        <v>0</v>
      </c>
      <c r="BI210" s="221">
        <f>IF(N210="nulová",J210,0)</f>
        <v>0</v>
      </c>
      <c r="BJ210" s="20" t="s">
        <v>90</v>
      </c>
      <c r="BK210" s="221">
        <f>ROUND(I210*H210,2)</f>
        <v>0</v>
      </c>
      <c r="BL210" s="20" t="s">
        <v>1717</v>
      </c>
      <c r="BM210" s="220" t="s">
        <v>1875</v>
      </c>
    </row>
    <row r="211" s="2" customFormat="1" ht="16.5" customHeight="1">
      <c r="A211" s="42"/>
      <c r="B211" s="43"/>
      <c r="C211" s="209" t="s">
        <v>670</v>
      </c>
      <c r="D211" s="209" t="s">
        <v>161</v>
      </c>
      <c r="E211" s="210" t="s">
        <v>1876</v>
      </c>
      <c r="F211" s="211" t="s">
        <v>1877</v>
      </c>
      <c r="G211" s="212" t="s">
        <v>1716</v>
      </c>
      <c r="H211" s="213">
        <v>120</v>
      </c>
      <c r="I211" s="214"/>
      <c r="J211" s="215">
        <f>ROUND(I211*H211,2)</f>
        <v>0</v>
      </c>
      <c r="K211" s="211" t="s">
        <v>44</v>
      </c>
      <c r="L211" s="48"/>
      <c r="M211" s="216" t="s">
        <v>44</v>
      </c>
      <c r="N211" s="217" t="s">
        <v>53</v>
      </c>
      <c r="O211" s="88"/>
      <c r="P211" s="218">
        <f>O211*H211</f>
        <v>0</v>
      </c>
      <c r="Q211" s="218">
        <v>0</v>
      </c>
      <c r="R211" s="218">
        <f>Q211*H211</f>
        <v>0</v>
      </c>
      <c r="S211" s="218">
        <v>0</v>
      </c>
      <c r="T211" s="219">
        <f>S211*H211</f>
        <v>0</v>
      </c>
      <c r="U211" s="42"/>
      <c r="V211" s="42"/>
      <c r="W211" s="42"/>
      <c r="X211" s="42"/>
      <c r="Y211" s="42"/>
      <c r="Z211" s="42"/>
      <c r="AA211" s="42"/>
      <c r="AB211" s="42"/>
      <c r="AC211" s="42"/>
      <c r="AD211" s="42"/>
      <c r="AE211" s="42"/>
      <c r="AR211" s="220" t="s">
        <v>1717</v>
      </c>
      <c r="AT211" s="220" t="s">
        <v>161</v>
      </c>
      <c r="AU211" s="220" t="s">
        <v>92</v>
      </c>
      <c r="AY211" s="20" t="s">
        <v>159</v>
      </c>
      <c r="BE211" s="221">
        <f>IF(N211="základní",J211,0)</f>
        <v>0</v>
      </c>
      <c r="BF211" s="221">
        <f>IF(N211="snížená",J211,0)</f>
        <v>0</v>
      </c>
      <c r="BG211" s="221">
        <f>IF(N211="zákl. přenesená",J211,0)</f>
        <v>0</v>
      </c>
      <c r="BH211" s="221">
        <f>IF(N211="sníž. přenesená",J211,0)</f>
        <v>0</v>
      </c>
      <c r="BI211" s="221">
        <f>IF(N211="nulová",J211,0)</f>
        <v>0</v>
      </c>
      <c r="BJ211" s="20" t="s">
        <v>90</v>
      </c>
      <c r="BK211" s="221">
        <f>ROUND(I211*H211,2)</f>
        <v>0</v>
      </c>
      <c r="BL211" s="20" t="s">
        <v>1717</v>
      </c>
      <c r="BM211" s="220" t="s">
        <v>1878</v>
      </c>
    </row>
    <row r="212" s="2" customFormat="1" ht="16.5" customHeight="1">
      <c r="A212" s="42"/>
      <c r="B212" s="43"/>
      <c r="C212" s="209" t="s">
        <v>674</v>
      </c>
      <c r="D212" s="209" t="s">
        <v>161</v>
      </c>
      <c r="E212" s="210" t="s">
        <v>1879</v>
      </c>
      <c r="F212" s="211" t="s">
        <v>1880</v>
      </c>
      <c r="G212" s="212" t="s">
        <v>1716</v>
      </c>
      <c r="H212" s="213">
        <v>24</v>
      </c>
      <c r="I212" s="214"/>
      <c r="J212" s="215">
        <f>ROUND(I212*H212,2)</f>
        <v>0</v>
      </c>
      <c r="K212" s="211" t="s">
        <v>44</v>
      </c>
      <c r="L212" s="48"/>
      <c r="M212" s="216" t="s">
        <v>44</v>
      </c>
      <c r="N212" s="217" t="s">
        <v>53</v>
      </c>
      <c r="O212" s="88"/>
      <c r="P212" s="218">
        <f>O212*H212</f>
        <v>0</v>
      </c>
      <c r="Q212" s="218">
        <v>0</v>
      </c>
      <c r="R212" s="218">
        <f>Q212*H212</f>
        <v>0</v>
      </c>
      <c r="S212" s="218">
        <v>0</v>
      </c>
      <c r="T212" s="219">
        <f>S212*H212</f>
        <v>0</v>
      </c>
      <c r="U212" s="42"/>
      <c r="V212" s="42"/>
      <c r="W212" s="42"/>
      <c r="X212" s="42"/>
      <c r="Y212" s="42"/>
      <c r="Z212" s="42"/>
      <c r="AA212" s="42"/>
      <c r="AB212" s="42"/>
      <c r="AC212" s="42"/>
      <c r="AD212" s="42"/>
      <c r="AE212" s="42"/>
      <c r="AR212" s="220" t="s">
        <v>1717</v>
      </c>
      <c r="AT212" s="220" t="s">
        <v>161</v>
      </c>
      <c r="AU212" s="220" t="s">
        <v>92</v>
      </c>
      <c r="AY212" s="20" t="s">
        <v>159</v>
      </c>
      <c r="BE212" s="221">
        <f>IF(N212="základní",J212,0)</f>
        <v>0</v>
      </c>
      <c r="BF212" s="221">
        <f>IF(N212="snížená",J212,0)</f>
        <v>0</v>
      </c>
      <c r="BG212" s="221">
        <f>IF(N212="zákl. přenesená",J212,0)</f>
        <v>0</v>
      </c>
      <c r="BH212" s="221">
        <f>IF(N212="sníž. přenesená",J212,0)</f>
        <v>0</v>
      </c>
      <c r="BI212" s="221">
        <f>IF(N212="nulová",J212,0)</f>
        <v>0</v>
      </c>
      <c r="BJ212" s="20" t="s">
        <v>90</v>
      </c>
      <c r="BK212" s="221">
        <f>ROUND(I212*H212,2)</f>
        <v>0</v>
      </c>
      <c r="BL212" s="20" t="s">
        <v>1717</v>
      </c>
      <c r="BM212" s="220" t="s">
        <v>1881</v>
      </c>
    </row>
    <row r="213" s="12" customFormat="1" ht="22.8" customHeight="1">
      <c r="A213" s="12"/>
      <c r="B213" s="193"/>
      <c r="C213" s="194"/>
      <c r="D213" s="195" t="s">
        <v>81</v>
      </c>
      <c r="E213" s="207" t="s">
        <v>1882</v>
      </c>
      <c r="F213" s="207" t="s">
        <v>1883</v>
      </c>
      <c r="G213" s="194"/>
      <c r="H213" s="194"/>
      <c r="I213" s="197"/>
      <c r="J213" s="208">
        <f>BK213</f>
        <v>0</v>
      </c>
      <c r="K213" s="194"/>
      <c r="L213" s="199"/>
      <c r="M213" s="200"/>
      <c r="N213" s="201"/>
      <c r="O213" s="201"/>
      <c r="P213" s="202">
        <f>P214</f>
        <v>0</v>
      </c>
      <c r="Q213" s="201"/>
      <c r="R213" s="202">
        <f>R214</f>
        <v>0</v>
      </c>
      <c r="S213" s="201"/>
      <c r="T213" s="203">
        <f>T214</f>
        <v>0</v>
      </c>
      <c r="U213" s="12"/>
      <c r="V213" s="12"/>
      <c r="W213" s="12"/>
      <c r="X213" s="12"/>
      <c r="Y213" s="12"/>
      <c r="Z213" s="12"/>
      <c r="AA213" s="12"/>
      <c r="AB213" s="12"/>
      <c r="AC213" s="12"/>
      <c r="AD213" s="12"/>
      <c r="AE213" s="12"/>
      <c r="AR213" s="204" t="s">
        <v>166</v>
      </c>
      <c r="AT213" s="205" t="s">
        <v>81</v>
      </c>
      <c r="AU213" s="205" t="s">
        <v>90</v>
      </c>
      <c r="AY213" s="204" t="s">
        <v>159</v>
      </c>
      <c r="BK213" s="206">
        <f>BK214</f>
        <v>0</v>
      </c>
    </row>
    <row r="214" s="2" customFormat="1" ht="16.5" customHeight="1">
      <c r="A214" s="42"/>
      <c r="B214" s="43"/>
      <c r="C214" s="272" t="s">
        <v>1561</v>
      </c>
      <c r="D214" s="272" t="s">
        <v>212</v>
      </c>
      <c r="E214" s="273" t="s">
        <v>1884</v>
      </c>
      <c r="F214" s="274" t="s">
        <v>1885</v>
      </c>
      <c r="G214" s="275" t="s">
        <v>661</v>
      </c>
      <c r="H214" s="276">
        <v>1</v>
      </c>
      <c r="I214" s="277"/>
      <c r="J214" s="278">
        <f>ROUND(I214*H214,2)</f>
        <v>0</v>
      </c>
      <c r="K214" s="274" t="s">
        <v>44</v>
      </c>
      <c r="L214" s="279"/>
      <c r="M214" s="280" t="s">
        <v>44</v>
      </c>
      <c r="N214" s="281" t="s">
        <v>53</v>
      </c>
      <c r="O214" s="88"/>
      <c r="P214" s="218">
        <f>O214*H214</f>
        <v>0</v>
      </c>
      <c r="Q214" s="218">
        <v>0</v>
      </c>
      <c r="R214" s="218">
        <f>Q214*H214</f>
        <v>0</v>
      </c>
      <c r="S214" s="218">
        <v>0</v>
      </c>
      <c r="T214" s="219">
        <f>S214*H214</f>
        <v>0</v>
      </c>
      <c r="U214" s="42"/>
      <c r="V214" s="42"/>
      <c r="W214" s="42"/>
      <c r="X214" s="42"/>
      <c r="Y214" s="42"/>
      <c r="Z214" s="42"/>
      <c r="AA214" s="42"/>
      <c r="AB214" s="42"/>
      <c r="AC214" s="42"/>
      <c r="AD214" s="42"/>
      <c r="AE214" s="42"/>
      <c r="AR214" s="220" t="s">
        <v>1717</v>
      </c>
      <c r="AT214" s="220" t="s">
        <v>212</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1717</v>
      </c>
      <c r="BM214" s="220" t="s">
        <v>1886</v>
      </c>
    </row>
    <row r="215" s="12" customFormat="1" ht="25.92" customHeight="1">
      <c r="A215" s="12"/>
      <c r="B215" s="193"/>
      <c r="C215" s="194"/>
      <c r="D215" s="195" t="s">
        <v>81</v>
      </c>
      <c r="E215" s="196" t="s">
        <v>123</v>
      </c>
      <c r="F215" s="196" t="s">
        <v>124</v>
      </c>
      <c r="G215" s="194"/>
      <c r="H215" s="194"/>
      <c r="I215" s="197"/>
      <c r="J215" s="198">
        <f>BK215</f>
        <v>0</v>
      </c>
      <c r="K215" s="194"/>
      <c r="L215" s="199"/>
      <c r="M215" s="200"/>
      <c r="N215" s="201"/>
      <c r="O215" s="201"/>
      <c r="P215" s="202">
        <f>P216+P218+P227+P230</f>
        <v>0</v>
      </c>
      <c r="Q215" s="201"/>
      <c r="R215" s="202">
        <f>R216+R218+R227+R230</f>
        <v>0</v>
      </c>
      <c r="S215" s="201"/>
      <c r="T215" s="203">
        <f>T216+T218+T227+T230</f>
        <v>0</v>
      </c>
      <c r="U215" s="12"/>
      <c r="V215" s="12"/>
      <c r="W215" s="12"/>
      <c r="X215" s="12"/>
      <c r="Y215" s="12"/>
      <c r="Z215" s="12"/>
      <c r="AA215" s="12"/>
      <c r="AB215" s="12"/>
      <c r="AC215" s="12"/>
      <c r="AD215" s="12"/>
      <c r="AE215" s="12"/>
      <c r="AR215" s="204" t="s">
        <v>197</v>
      </c>
      <c r="AT215" s="205" t="s">
        <v>81</v>
      </c>
      <c r="AU215" s="205" t="s">
        <v>82</v>
      </c>
      <c r="AY215" s="204" t="s">
        <v>159</v>
      </c>
      <c r="BK215" s="206">
        <f>BK216+BK218+BK227+BK230</f>
        <v>0</v>
      </c>
    </row>
    <row r="216" s="12" customFormat="1" ht="22.8" customHeight="1">
      <c r="A216" s="12"/>
      <c r="B216" s="193"/>
      <c r="C216" s="194"/>
      <c r="D216" s="195" t="s">
        <v>81</v>
      </c>
      <c r="E216" s="207" t="s">
        <v>82</v>
      </c>
      <c r="F216" s="207" t="s">
        <v>124</v>
      </c>
      <c r="G216" s="194"/>
      <c r="H216" s="194"/>
      <c r="I216" s="197"/>
      <c r="J216" s="208">
        <f>BK216</f>
        <v>0</v>
      </c>
      <c r="K216" s="194"/>
      <c r="L216" s="199"/>
      <c r="M216" s="200"/>
      <c r="N216" s="201"/>
      <c r="O216" s="201"/>
      <c r="P216" s="202">
        <f>P217</f>
        <v>0</v>
      </c>
      <c r="Q216" s="201"/>
      <c r="R216" s="202">
        <f>R217</f>
        <v>0</v>
      </c>
      <c r="S216" s="201"/>
      <c r="T216" s="203">
        <f>T217</f>
        <v>0</v>
      </c>
      <c r="U216" s="12"/>
      <c r="V216" s="12"/>
      <c r="W216" s="12"/>
      <c r="X216" s="12"/>
      <c r="Y216" s="12"/>
      <c r="Z216" s="12"/>
      <c r="AA216" s="12"/>
      <c r="AB216" s="12"/>
      <c r="AC216" s="12"/>
      <c r="AD216" s="12"/>
      <c r="AE216" s="12"/>
      <c r="AR216" s="204" t="s">
        <v>197</v>
      </c>
      <c r="AT216" s="205" t="s">
        <v>81</v>
      </c>
      <c r="AU216" s="205" t="s">
        <v>90</v>
      </c>
      <c r="AY216" s="204" t="s">
        <v>159</v>
      </c>
      <c r="BK216" s="206">
        <f>BK217</f>
        <v>0</v>
      </c>
    </row>
    <row r="217" s="2" customFormat="1" ht="16.5" customHeight="1">
      <c r="A217" s="42"/>
      <c r="B217" s="43"/>
      <c r="C217" s="209" t="s">
        <v>678</v>
      </c>
      <c r="D217" s="209" t="s">
        <v>161</v>
      </c>
      <c r="E217" s="210" t="s">
        <v>1887</v>
      </c>
      <c r="F217" s="211" t="s">
        <v>1888</v>
      </c>
      <c r="G217" s="212" t="s">
        <v>1716</v>
      </c>
      <c r="H217" s="213">
        <v>40</v>
      </c>
      <c r="I217" s="214"/>
      <c r="J217" s="215">
        <f>ROUND(I217*H217,2)</f>
        <v>0</v>
      </c>
      <c r="K217" s="211" t="s">
        <v>44</v>
      </c>
      <c r="L217" s="48"/>
      <c r="M217" s="216" t="s">
        <v>44</v>
      </c>
      <c r="N217" s="217" t="s">
        <v>53</v>
      </c>
      <c r="O217" s="88"/>
      <c r="P217" s="218">
        <f>O217*H217</f>
        <v>0</v>
      </c>
      <c r="Q217" s="218">
        <v>0</v>
      </c>
      <c r="R217" s="218">
        <f>Q217*H217</f>
        <v>0</v>
      </c>
      <c r="S217" s="218">
        <v>0</v>
      </c>
      <c r="T217" s="219">
        <f>S217*H217</f>
        <v>0</v>
      </c>
      <c r="U217" s="42"/>
      <c r="V217" s="42"/>
      <c r="W217" s="42"/>
      <c r="X217" s="42"/>
      <c r="Y217" s="42"/>
      <c r="Z217" s="42"/>
      <c r="AA217" s="42"/>
      <c r="AB217" s="42"/>
      <c r="AC217" s="42"/>
      <c r="AD217" s="42"/>
      <c r="AE217" s="42"/>
      <c r="AR217" s="220" t="s">
        <v>1871</v>
      </c>
      <c r="AT217" s="220" t="s">
        <v>161</v>
      </c>
      <c r="AU217" s="220" t="s">
        <v>92</v>
      </c>
      <c r="AY217" s="20" t="s">
        <v>159</v>
      </c>
      <c r="BE217" s="221">
        <f>IF(N217="základní",J217,0)</f>
        <v>0</v>
      </c>
      <c r="BF217" s="221">
        <f>IF(N217="snížená",J217,0)</f>
        <v>0</v>
      </c>
      <c r="BG217" s="221">
        <f>IF(N217="zákl. přenesená",J217,0)</f>
        <v>0</v>
      </c>
      <c r="BH217" s="221">
        <f>IF(N217="sníž. přenesená",J217,0)</f>
        <v>0</v>
      </c>
      <c r="BI217" s="221">
        <f>IF(N217="nulová",J217,0)</f>
        <v>0</v>
      </c>
      <c r="BJ217" s="20" t="s">
        <v>90</v>
      </c>
      <c r="BK217" s="221">
        <f>ROUND(I217*H217,2)</f>
        <v>0</v>
      </c>
      <c r="BL217" s="20" t="s">
        <v>1871</v>
      </c>
      <c r="BM217" s="220" t="s">
        <v>1889</v>
      </c>
    </row>
    <row r="218" s="12" customFormat="1" ht="22.8" customHeight="1">
      <c r="A218" s="12"/>
      <c r="B218" s="193"/>
      <c r="C218" s="194"/>
      <c r="D218" s="195" t="s">
        <v>81</v>
      </c>
      <c r="E218" s="207" t="s">
        <v>1890</v>
      </c>
      <c r="F218" s="207" t="s">
        <v>1891</v>
      </c>
      <c r="G218" s="194"/>
      <c r="H218" s="194"/>
      <c r="I218" s="197"/>
      <c r="J218" s="208">
        <f>BK218</f>
        <v>0</v>
      </c>
      <c r="K218" s="194"/>
      <c r="L218" s="199"/>
      <c r="M218" s="200"/>
      <c r="N218" s="201"/>
      <c r="O218" s="201"/>
      <c r="P218" s="202">
        <f>SUM(P219:P226)</f>
        <v>0</v>
      </c>
      <c r="Q218" s="201"/>
      <c r="R218" s="202">
        <f>SUM(R219:R226)</f>
        <v>0</v>
      </c>
      <c r="S218" s="201"/>
      <c r="T218" s="203">
        <f>SUM(T219:T226)</f>
        <v>0</v>
      </c>
      <c r="U218" s="12"/>
      <c r="V218" s="12"/>
      <c r="W218" s="12"/>
      <c r="X218" s="12"/>
      <c r="Y218" s="12"/>
      <c r="Z218" s="12"/>
      <c r="AA218" s="12"/>
      <c r="AB218" s="12"/>
      <c r="AC218" s="12"/>
      <c r="AD218" s="12"/>
      <c r="AE218" s="12"/>
      <c r="AR218" s="204" t="s">
        <v>197</v>
      </c>
      <c r="AT218" s="205" t="s">
        <v>81</v>
      </c>
      <c r="AU218" s="205" t="s">
        <v>90</v>
      </c>
      <c r="AY218" s="204" t="s">
        <v>159</v>
      </c>
      <c r="BK218" s="206">
        <f>SUM(BK219:BK226)</f>
        <v>0</v>
      </c>
    </row>
    <row r="219" s="2" customFormat="1" ht="16.5" customHeight="1">
      <c r="A219" s="42"/>
      <c r="B219" s="43"/>
      <c r="C219" s="209" t="s">
        <v>683</v>
      </c>
      <c r="D219" s="209" t="s">
        <v>161</v>
      </c>
      <c r="E219" s="210" t="s">
        <v>1892</v>
      </c>
      <c r="F219" s="211" t="s">
        <v>1893</v>
      </c>
      <c r="G219" s="212" t="s">
        <v>594</v>
      </c>
      <c r="H219" s="213">
        <v>0</v>
      </c>
      <c r="I219" s="214"/>
      <c r="J219" s="215">
        <f>ROUND(I219*H219,2)</f>
        <v>0</v>
      </c>
      <c r="K219" s="211" t="s">
        <v>44</v>
      </c>
      <c r="L219" s="48"/>
      <c r="M219" s="216" t="s">
        <v>44</v>
      </c>
      <c r="N219" s="217" t="s">
        <v>53</v>
      </c>
      <c r="O219" s="88"/>
      <c r="P219" s="218">
        <f>O219*H219</f>
        <v>0</v>
      </c>
      <c r="Q219" s="218">
        <v>0</v>
      </c>
      <c r="R219" s="218">
        <f>Q219*H219</f>
        <v>0</v>
      </c>
      <c r="S219" s="218">
        <v>0</v>
      </c>
      <c r="T219" s="219">
        <f>S219*H219</f>
        <v>0</v>
      </c>
      <c r="U219" s="42"/>
      <c r="V219" s="42"/>
      <c r="W219" s="42"/>
      <c r="X219" s="42"/>
      <c r="Y219" s="42"/>
      <c r="Z219" s="42"/>
      <c r="AA219" s="42"/>
      <c r="AB219" s="42"/>
      <c r="AC219" s="42"/>
      <c r="AD219" s="42"/>
      <c r="AE219" s="42"/>
      <c r="AR219" s="220" t="s">
        <v>1871</v>
      </c>
      <c r="AT219" s="220" t="s">
        <v>161</v>
      </c>
      <c r="AU219" s="220" t="s">
        <v>92</v>
      </c>
      <c r="AY219" s="20" t="s">
        <v>159</v>
      </c>
      <c r="BE219" s="221">
        <f>IF(N219="základní",J219,0)</f>
        <v>0</v>
      </c>
      <c r="BF219" s="221">
        <f>IF(N219="snížená",J219,0)</f>
        <v>0</v>
      </c>
      <c r="BG219" s="221">
        <f>IF(N219="zákl. přenesená",J219,0)</f>
        <v>0</v>
      </c>
      <c r="BH219" s="221">
        <f>IF(N219="sníž. přenesená",J219,0)</f>
        <v>0</v>
      </c>
      <c r="BI219" s="221">
        <f>IF(N219="nulová",J219,0)</f>
        <v>0</v>
      </c>
      <c r="BJ219" s="20" t="s">
        <v>90</v>
      </c>
      <c r="BK219" s="221">
        <f>ROUND(I219*H219,2)</f>
        <v>0</v>
      </c>
      <c r="BL219" s="20" t="s">
        <v>1871</v>
      </c>
      <c r="BM219" s="220" t="s">
        <v>1894</v>
      </c>
    </row>
    <row r="220" s="2" customFormat="1">
      <c r="A220" s="42"/>
      <c r="B220" s="43"/>
      <c r="C220" s="44"/>
      <c r="D220" s="227" t="s">
        <v>170</v>
      </c>
      <c r="E220" s="44"/>
      <c r="F220" s="228" t="s">
        <v>1741</v>
      </c>
      <c r="G220" s="44"/>
      <c r="H220" s="44"/>
      <c r="I220" s="224"/>
      <c r="J220" s="44"/>
      <c r="K220" s="44"/>
      <c r="L220" s="48"/>
      <c r="M220" s="225"/>
      <c r="N220" s="226"/>
      <c r="O220" s="88"/>
      <c r="P220" s="88"/>
      <c r="Q220" s="88"/>
      <c r="R220" s="88"/>
      <c r="S220" s="88"/>
      <c r="T220" s="89"/>
      <c r="U220" s="42"/>
      <c r="V220" s="42"/>
      <c r="W220" s="42"/>
      <c r="X220" s="42"/>
      <c r="Y220" s="42"/>
      <c r="Z220" s="42"/>
      <c r="AA220" s="42"/>
      <c r="AB220" s="42"/>
      <c r="AC220" s="42"/>
      <c r="AD220" s="42"/>
      <c r="AE220" s="42"/>
      <c r="AT220" s="20" t="s">
        <v>170</v>
      </c>
      <c r="AU220" s="20" t="s">
        <v>92</v>
      </c>
    </row>
    <row r="221" s="2" customFormat="1" ht="16.5" customHeight="1">
      <c r="A221" s="42"/>
      <c r="B221" s="43"/>
      <c r="C221" s="209" t="s">
        <v>687</v>
      </c>
      <c r="D221" s="209" t="s">
        <v>161</v>
      </c>
      <c r="E221" s="210" t="s">
        <v>1895</v>
      </c>
      <c r="F221" s="211" t="s">
        <v>1896</v>
      </c>
      <c r="G221" s="212" t="s">
        <v>594</v>
      </c>
      <c r="H221" s="213">
        <v>0</v>
      </c>
      <c r="I221" s="214"/>
      <c r="J221" s="215">
        <f>ROUND(I221*H221,2)</f>
        <v>0</v>
      </c>
      <c r="K221" s="211" t="s">
        <v>44</v>
      </c>
      <c r="L221" s="48"/>
      <c r="M221" s="216" t="s">
        <v>44</v>
      </c>
      <c r="N221" s="217" t="s">
        <v>53</v>
      </c>
      <c r="O221" s="88"/>
      <c r="P221" s="218">
        <f>O221*H221</f>
        <v>0</v>
      </c>
      <c r="Q221" s="218">
        <v>0</v>
      </c>
      <c r="R221" s="218">
        <f>Q221*H221</f>
        <v>0</v>
      </c>
      <c r="S221" s="218">
        <v>0</v>
      </c>
      <c r="T221" s="219">
        <f>S221*H221</f>
        <v>0</v>
      </c>
      <c r="U221" s="42"/>
      <c r="V221" s="42"/>
      <c r="W221" s="42"/>
      <c r="X221" s="42"/>
      <c r="Y221" s="42"/>
      <c r="Z221" s="42"/>
      <c r="AA221" s="42"/>
      <c r="AB221" s="42"/>
      <c r="AC221" s="42"/>
      <c r="AD221" s="42"/>
      <c r="AE221" s="42"/>
      <c r="AR221" s="220" t="s">
        <v>1871</v>
      </c>
      <c r="AT221" s="220" t="s">
        <v>161</v>
      </c>
      <c r="AU221" s="220" t="s">
        <v>92</v>
      </c>
      <c r="AY221" s="20" t="s">
        <v>159</v>
      </c>
      <c r="BE221" s="221">
        <f>IF(N221="základní",J221,0)</f>
        <v>0</v>
      </c>
      <c r="BF221" s="221">
        <f>IF(N221="snížená",J221,0)</f>
        <v>0</v>
      </c>
      <c r="BG221" s="221">
        <f>IF(N221="zákl. přenesená",J221,0)</f>
        <v>0</v>
      </c>
      <c r="BH221" s="221">
        <f>IF(N221="sníž. přenesená",J221,0)</f>
        <v>0</v>
      </c>
      <c r="BI221" s="221">
        <f>IF(N221="nulová",J221,0)</f>
        <v>0</v>
      </c>
      <c r="BJ221" s="20" t="s">
        <v>90</v>
      </c>
      <c r="BK221" s="221">
        <f>ROUND(I221*H221,2)</f>
        <v>0</v>
      </c>
      <c r="BL221" s="20" t="s">
        <v>1871</v>
      </c>
      <c r="BM221" s="220" t="s">
        <v>1897</v>
      </c>
    </row>
    <row r="222" s="2" customFormat="1">
      <c r="A222" s="42"/>
      <c r="B222" s="43"/>
      <c r="C222" s="44"/>
      <c r="D222" s="227" t="s">
        <v>170</v>
      </c>
      <c r="E222" s="44"/>
      <c r="F222" s="228" t="s">
        <v>1741</v>
      </c>
      <c r="G222" s="44"/>
      <c r="H222" s="44"/>
      <c r="I222" s="224"/>
      <c r="J222" s="44"/>
      <c r="K222" s="44"/>
      <c r="L222" s="48"/>
      <c r="M222" s="225"/>
      <c r="N222" s="226"/>
      <c r="O222" s="88"/>
      <c r="P222" s="88"/>
      <c r="Q222" s="88"/>
      <c r="R222" s="88"/>
      <c r="S222" s="88"/>
      <c r="T222" s="89"/>
      <c r="U222" s="42"/>
      <c r="V222" s="42"/>
      <c r="W222" s="42"/>
      <c r="X222" s="42"/>
      <c r="Y222" s="42"/>
      <c r="Z222" s="42"/>
      <c r="AA222" s="42"/>
      <c r="AB222" s="42"/>
      <c r="AC222" s="42"/>
      <c r="AD222" s="42"/>
      <c r="AE222" s="42"/>
      <c r="AT222" s="20" t="s">
        <v>170</v>
      </c>
      <c r="AU222" s="20" t="s">
        <v>92</v>
      </c>
    </row>
    <row r="223" s="2" customFormat="1" ht="16.5" customHeight="1">
      <c r="A223" s="42"/>
      <c r="B223" s="43"/>
      <c r="C223" s="209" t="s">
        <v>692</v>
      </c>
      <c r="D223" s="209" t="s">
        <v>161</v>
      </c>
      <c r="E223" s="210" t="s">
        <v>1898</v>
      </c>
      <c r="F223" s="211" t="s">
        <v>1899</v>
      </c>
      <c r="G223" s="212" t="s">
        <v>594</v>
      </c>
      <c r="H223" s="213">
        <v>0</v>
      </c>
      <c r="I223" s="214"/>
      <c r="J223" s="215">
        <f>ROUND(I223*H223,2)</f>
        <v>0</v>
      </c>
      <c r="K223" s="211" t="s">
        <v>44</v>
      </c>
      <c r="L223" s="48"/>
      <c r="M223" s="216" t="s">
        <v>44</v>
      </c>
      <c r="N223" s="217" t="s">
        <v>53</v>
      </c>
      <c r="O223" s="88"/>
      <c r="P223" s="218">
        <f>O223*H223</f>
        <v>0</v>
      </c>
      <c r="Q223" s="218">
        <v>0</v>
      </c>
      <c r="R223" s="218">
        <f>Q223*H223</f>
        <v>0</v>
      </c>
      <c r="S223" s="218">
        <v>0</v>
      </c>
      <c r="T223" s="219">
        <f>S223*H223</f>
        <v>0</v>
      </c>
      <c r="U223" s="42"/>
      <c r="V223" s="42"/>
      <c r="W223" s="42"/>
      <c r="X223" s="42"/>
      <c r="Y223" s="42"/>
      <c r="Z223" s="42"/>
      <c r="AA223" s="42"/>
      <c r="AB223" s="42"/>
      <c r="AC223" s="42"/>
      <c r="AD223" s="42"/>
      <c r="AE223" s="42"/>
      <c r="AR223" s="220" t="s">
        <v>1871</v>
      </c>
      <c r="AT223" s="220" t="s">
        <v>161</v>
      </c>
      <c r="AU223" s="220" t="s">
        <v>92</v>
      </c>
      <c r="AY223" s="20" t="s">
        <v>159</v>
      </c>
      <c r="BE223" s="221">
        <f>IF(N223="základní",J223,0)</f>
        <v>0</v>
      </c>
      <c r="BF223" s="221">
        <f>IF(N223="snížená",J223,0)</f>
        <v>0</v>
      </c>
      <c r="BG223" s="221">
        <f>IF(N223="zákl. přenesená",J223,0)</f>
        <v>0</v>
      </c>
      <c r="BH223" s="221">
        <f>IF(N223="sníž. přenesená",J223,0)</f>
        <v>0</v>
      </c>
      <c r="BI223" s="221">
        <f>IF(N223="nulová",J223,0)</f>
        <v>0</v>
      </c>
      <c r="BJ223" s="20" t="s">
        <v>90</v>
      </c>
      <c r="BK223" s="221">
        <f>ROUND(I223*H223,2)</f>
        <v>0</v>
      </c>
      <c r="BL223" s="20" t="s">
        <v>1871</v>
      </c>
      <c r="BM223" s="220" t="s">
        <v>1900</v>
      </c>
    </row>
    <row r="224" s="2" customFormat="1">
      <c r="A224" s="42"/>
      <c r="B224" s="43"/>
      <c r="C224" s="44"/>
      <c r="D224" s="227" t="s">
        <v>170</v>
      </c>
      <c r="E224" s="44"/>
      <c r="F224" s="228" t="s">
        <v>1741</v>
      </c>
      <c r="G224" s="44"/>
      <c r="H224" s="44"/>
      <c r="I224" s="224"/>
      <c r="J224" s="44"/>
      <c r="K224" s="44"/>
      <c r="L224" s="48"/>
      <c r="M224" s="225"/>
      <c r="N224" s="226"/>
      <c r="O224" s="88"/>
      <c r="P224" s="88"/>
      <c r="Q224" s="88"/>
      <c r="R224" s="88"/>
      <c r="S224" s="88"/>
      <c r="T224" s="89"/>
      <c r="U224" s="42"/>
      <c r="V224" s="42"/>
      <c r="W224" s="42"/>
      <c r="X224" s="42"/>
      <c r="Y224" s="42"/>
      <c r="Z224" s="42"/>
      <c r="AA224" s="42"/>
      <c r="AB224" s="42"/>
      <c r="AC224" s="42"/>
      <c r="AD224" s="42"/>
      <c r="AE224" s="42"/>
      <c r="AT224" s="20" t="s">
        <v>170</v>
      </c>
      <c r="AU224" s="20" t="s">
        <v>92</v>
      </c>
    </row>
    <row r="225" s="2" customFormat="1" ht="16.5" customHeight="1">
      <c r="A225" s="42"/>
      <c r="B225" s="43"/>
      <c r="C225" s="209" t="s">
        <v>697</v>
      </c>
      <c r="D225" s="209" t="s">
        <v>161</v>
      </c>
      <c r="E225" s="210" t="s">
        <v>1901</v>
      </c>
      <c r="F225" s="211" t="s">
        <v>1902</v>
      </c>
      <c r="G225" s="212" t="s">
        <v>594</v>
      </c>
      <c r="H225" s="213">
        <v>0</v>
      </c>
      <c r="I225" s="214"/>
      <c r="J225" s="215">
        <f>ROUND(I225*H225,2)</f>
        <v>0</v>
      </c>
      <c r="K225" s="211" t="s">
        <v>44</v>
      </c>
      <c r="L225" s="48"/>
      <c r="M225" s="216" t="s">
        <v>44</v>
      </c>
      <c r="N225" s="217" t="s">
        <v>53</v>
      </c>
      <c r="O225" s="88"/>
      <c r="P225" s="218">
        <f>O225*H225</f>
        <v>0</v>
      </c>
      <c r="Q225" s="218">
        <v>0</v>
      </c>
      <c r="R225" s="218">
        <f>Q225*H225</f>
        <v>0</v>
      </c>
      <c r="S225" s="218">
        <v>0</v>
      </c>
      <c r="T225" s="219">
        <f>S225*H225</f>
        <v>0</v>
      </c>
      <c r="U225" s="42"/>
      <c r="V225" s="42"/>
      <c r="W225" s="42"/>
      <c r="X225" s="42"/>
      <c r="Y225" s="42"/>
      <c r="Z225" s="42"/>
      <c r="AA225" s="42"/>
      <c r="AB225" s="42"/>
      <c r="AC225" s="42"/>
      <c r="AD225" s="42"/>
      <c r="AE225" s="42"/>
      <c r="AR225" s="220" t="s">
        <v>1871</v>
      </c>
      <c r="AT225" s="220" t="s">
        <v>161</v>
      </c>
      <c r="AU225" s="220" t="s">
        <v>92</v>
      </c>
      <c r="AY225" s="20" t="s">
        <v>159</v>
      </c>
      <c r="BE225" s="221">
        <f>IF(N225="základní",J225,0)</f>
        <v>0</v>
      </c>
      <c r="BF225" s="221">
        <f>IF(N225="snížená",J225,0)</f>
        <v>0</v>
      </c>
      <c r="BG225" s="221">
        <f>IF(N225="zákl. přenesená",J225,0)</f>
        <v>0</v>
      </c>
      <c r="BH225" s="221">
        <f>IF(N225="sníž. přenesená",J225,0)</f>
        <v>0</v>
      </c>
      <c r="BI225" s="221">
        <f>IF(N225="nulová",J225,0)</f>
        <v>0</v>
      </c>
      <c r="BJ225" s="20" t="s">
        <v>90</v>
      </c>
      <c r="BK225" s="221">
        <f>ROUND(I225*H225,2)</f>
        <v>0</v>
      </c>
      <c r="BL225" s="20" t="s">
        <v>1871</v>
      </c>
      <c r="BM225" s="220" t="s">
        <v>1903</v>
      </c>
    </row>
    <row r="226" s="2" customFormat="1">
      <c r="A226" s="42"/>
      <c r="B226" s="43"/>
      <c r="C226" s="44"/>
      <c r="D226" s="227" t="s">
        <v>170</v>
      </c>
      <c r="E226" s="44"/>
      <c r="F226" s="228" t="s">
        <v>1741</v>
      </c>
      <c r="G226" s="44"/>
      <c r="H226" s="44"/>
      <c r="I226" s="224"/>
      <c r="J226" s="44"/>
      <c r="K226" s="44"/>
      <c r="L226" s="48"/>
      <c r="M226" s="225"/>
      <c r="N226" s="226"/>
      <c r="O226" s="88"/>
      <c r="P226" s="88"/>
      <c r="Q226" s="88"/>
      <c r="R226" s="88"/>
      <c r="S226" s="88"/>
      <c r="T226" s="89"/>
      <c r="U226" s="42"/>
      <c r="V226" s="42"/>
      <c r="W226" s="42"/>
      <c r="X226" s="42"/>
      <c r="Y226" s="42"/>
      <c r="Z226" s="42"/>
      <c r="AA226" s="42"/>
      <c r="AB226" s="42"/>
      <c r="AC226" s="42"/>
      <c r="AD226" s="42"/>
      <c r="AE226" s="42"/>
      <c r="AT226" s="20" t="s">
        <v>170</v>
      </c>
      <c r="AU226" s="20" t="s">
        <v>92</v>
      </c>
    </row>
    <row r="227" s="12" customFormat="1" ht="22.8" customHeight="1">
      <c r="A227" s="12"/>
      <c r="B227" s="193"/>
      <c r="C227" s="194"/>
      <c r="D227" s="195" t="s">
        <v>81</v>
      </c>
      <c r="E227" s="207" t="s">
        <v>1904</v>
      </c>
      <c r="F227" s="207" t="s">
        <v>1905</v>
      </c>
      <c r="G227" s="194"/>
      <c r="H227" s="194"/>
      <c r="I227" s="197"/>
      <c r="J227" s="208">
        <f>BK227</f>
        <v>0</v>
      </c>
      <c r="K227" s="194"/>
      <c r="L227" s="199"/>
      <c r="M227" s="200"/>
      <c r="N227" s="201"/>
      <c r="O227" s="201"/>
      <c r="P227" s="202">
        <f>SUM(P228:P229)</f>
        <v>0</v>
      </c>
      <c r="Q227" s="201"/>
      <c r="R227" s="202">
        <f>SUM(R228:R229)</f>
        <v>0</v>
      </c>
      <c r="S227" s="201"/>
      <c r="T227" s="203">
        <f>SUM(T228:T229)</f>
        <v>0</v>
      </c>
      <c r="U227" s="12"/>
      <c r="V227" s="12"/>
      <c r="W227" s="12"/>
      <c r="X227" s="12"/>
      <c r="Y227" s="12"/>
      <c r="Z227" s="12"/>
      <c r="AA227" s="12"/>
      <c r="AB227" s="12"/>
      <c r="AC227" s="12"/>
      <c r="AD227" s="12"/>
      <c r="AE227" s="12"/>
      <c r="AR227" s="204" t="s">
        <v>197</v>
      </c>
      <c r="AT227" s="205" t="s">
        <v>81</v>
      </c>
      <c r="AU227" s="205" t="s">
        <v>90</v>
      </c>
      <c r="AY227" s="204" t="s">
        <v>159</v>
      </c>
      <c r="BK227" s="206">
        <f>SUM(BK228:BK229)</f>
        <v>0</v>
      </c>
    </row>
    <row r="228" s="2" customFormat="1" ht="16.5" customHeight="1">
      <c r="A228" s="42"/>
      <c r="B228" s="43"/>
      <c r="C228" s="209" t="s">
        <v>1584</v>
      </c>
      <c r="D228" s="209" t="s">
        <v>161</v>
      </c>
      <c r="E228" s="210" t="s">
        <v>1906</v>
      </c>
      <c r="F228" s="211" t="s">
        <v>1907</v>
      </c>
      <c r="G228" s="212" t="s">
        <v>594</v>
      </c>
      <c r="H228" s="213">
        <v>0</v>
      </c>
      <c r="I228" s="214"/>
      <c r="J228" s="215">
        <f>ROUND(I228*H228,2)</f>
        <v>0</v>
      </c>
      <c r="K228" s="211" t="s">
        <v>44</v>
      </c>
      <c r="L228" s="48"/>
      <c r="M228" s="216" t="s">
        <v>44</v>
      </c>
      <c r="N228" s="217" t="s">
        <v>53</v>
      </c>
      <c r="O228" s="88"/>
      <c r="P228" s="218">
        <f>O228*H228</f>
        <v>0</v>
      </c>
      <c r="Q228" s="218">
        <v>0</v>
      </c>
      <c r="R228" s="218">
        <f>Q228*H228</f>
        <v>0</v>
      </c>
      <c r="S228" s="218">
        <v>0</v>
      </c>
      <c r="T228" s="219">
        <f>S228*H228</f>
        <v>0</v>
      </c>
      <c r="U228" s="42"/>
      <c r="V228" s="42"/>
      <c r="W228" s="42"/>
      <c r="X228" s="42"/>
      <c r="Y228" s="42"/>
      <c r="Z228" s="42"/>
      <c r="AA228" s="42"/>
      <c r="AB228" s="42"/>
      <c r="AC228" s="42"/>
      <c r="AD228" s="42"/>
      <c r="AE228" s="42"/>
      <c r="AR228" s="220" t="s">
        <v>1871</v>
      </c>
      <c r="AT228" s="220" t="s">
        <v>161</v>
      </c>
      <c r="AU228" s="220" t="s">
        <v>92</v>
      </c>
      <c r="AY228" s="20" t="s">
        <v>159</v>
      </c>
      <c r="BE228" s="221">
        <f>IF(N228="základní",J228,0)</f>
        <v>0</v>
      </c>
      <c r="BF228" s="221">
        <f>IF(N228="snížená",J228,0)</f>
        <v>0</v>
      </c>
      <c r="BG228" s="221">
        <f>IF(N228="zákl. přenesená",J228,0)</f>
        <v>0</v>
      </c>
      <c r="BH228" s="221">
        <f>IF(N228="sníž. přenesená",J228,0)</f>
        <v>0</v>
      </c>
      <c r="BI228" s="221">
        <f>IF(N228="nulová",J228,0)</f>
        <v>0</v>
      </c>
      <c r="BJ228" s="20" t="s">
        <v>90</v>
      </c>
      <c r="BK228" s="221">
        <f>ROUND(I228*H228,2)</f>
        <v>0</v>
      </c>
      <c r="BL228" s="20" t="s">
        <v>1871</v>
      </c>
      <c r="BM228" s="220" t="s">
        <v>1908</v>
      </c>
    </row>
    <row r="229" s="2" customFormat="1">
      <c r="A229" s="42"/>
      <c r="B229" s="43"/>
      <c r="C229" s="44"/>
      <c r="D229" s="227" t="s">
        <v>170</v>
      </c>
      <c r="E229" s="44"/>
      <c r="F229" s="228" t="s">
        <v>1741</v>
      </c>
      <c r="G229" s="44"/>
      <c r="H229" s="44"/>
      <c r="I229" s="224"/>
      <c r="J229" s="44"/>
      <c r="K229" s="44"/>
      <c r="L229" s="48"/>
      <c r="M229" s="225"/>
      <c r="N229" s="226"/>
      <c r="O229" s="88"/>
      <c r="P229" s="88"/>
      <c r="Q229" s="88"/>
      <c r="R229" s="88"/>
      <c r="S229" s="88"/>
      <c r="T229" s="89"/>
      <c r="U229" s="42"/>
      <c r="V229" s="42"/>
      <c r="W229" s="42"/>
      <c r="X229" s="42"/>
      <c r="Y229" s="42"/>
      <c r="Z229" s="42"/>
      <c r="AA229" s="42"/>
      <c r="AB229" s="42"/>
      <c r="AC229" s="42"/>
      <c r="AD229" s="42"/>
      <c r="AE229" s="42"/>
      <c r="AT229" s="20" t="s">
        <v>170</v>
      </c>
      <c r="AU229" s="20" t="s">
        <v>92</v>
      </c>
    </row>
    <row r="230" s="12" customFormat="1" ht="22.8" customHeight="1">
      <c r="A230" s="12"/>
      <c r="B230" s="193"/>
      <c r="C230" s="194"/>
      <c r="D230" s="195" t="s">
        <v>81</v>
      </c>
      <c r="E230" s="207" t="s">
        <v>1909</v>
      </c>
      <c r="F230" s="207" t="s">
        <v>1910</v>
      </c>
      <c r="G230" s="194"/>
      <c r="H230" s="194"/>
      <c r="I230" s="197"/>
      <c r="J230" s="208">
        <f>BK230</f>
        <v>0</v>
      </c>
      <c r="K230" s="194"/>
      <c r="L230" s="199"/>
      <c r="M230" s="200"/>
      <c r="N230" s="201"/>
      <c r="O230" s="201"/>
      <c r="P230" s="202">
        <f>SUM(P231:P232)</f>
        <v>0</v>
      </c>
      <c r="Q230" s="201"/>
      <c r="R230" s="202">
        <f>SUM(R231:R232)</f>
        <v>0</v>
      </c>
      <c r="S230" s="201"/>
      <c r="T230" s="203">
        <f>SUM(T231:T232)</f>
        <v>0</v>
      </c>
      <c r="U230" s="12"/>
      <c r="V230" s="12"/>
      <c r="W230" s="12"/>
      <c r="X230" s="12"/>
      <c r="Y230" s="12"/>
      <c r="Z230" s="12"/>
      <c r="AA230" s="12"/>
      <c r="AB230" s="12"/>
      <c r="AC230" s="12"/>
      <c r="AD230" s="12"/>
      <c r="AE230" s="12"/>
      <c r="AR230" s="204" t="s">
        <v>197</v>
      </c>
      <c r="AT230" s="205" t="s">
        <v>81</v>
      </c>
      <c r="AU230" s="205" t="s">
        <v>90</v>
      </c>
      <c r="AY230" s="204" t="s">
        <v>159</v>
      </c>
      <c r="BK230" s="206">
        <f>SUM(BK231:BK232)</f>
        <v>0</v>
      </c>
    </row>
    <row r="231" s="2" customFormat="1" ht="16.5" customHeight="1">
      <c r="A231" s="42"/>
      <c r="B231" s="43"/>
      <c r="C231" s="209" t="s">
        <v>1590</v>
      </c>
      <c r="D231" s="209" t="s">
        <v>161</v>
      </c>
      <c r="E231" s="210" t="s">
        <v>1911</v>
      </c>
      <c r="F231" s="211" t="s">
        <v>1912</v>
      </c>
      <c r="G231" s="212" t="s">
        <v>594</v>
      </c>
      <c r="H231" s="213">
        <v>0</v>
      </c>
      <c r="I231" s="214"/>
      <c r="J231" s="215">
        <f>ROUND(I231*H231,2)</f>
        <v>0</v>
      </c>
      <c r="K231" s="211" t="s">
        <v>44</v>
      </c>
      <c r="L231" s="48"/>
      <c r="M231" s="216" t="s">
        <v>44</v>
      </c>
      <c r="N231" s="217" t="s">
        <v>53</v>
      </c>
      <c r="O231" s="88"/>
      <c r="P231" s="218">
        <f>O231*H231</f>
        <v>0</v>
      </c>
      <c r="Q231" s="218">
        <v>0</v>
      </c>
      <c r="R231" s="218">
        <f>Q231*H231</f>
        <v>0</v>
      </c>
      <c r="S231" s="218">
        <v>0</v>
      </c>
      <c r="T231" s="219">
        <f>S231*H231</f>
        <v>0</v>
      </c>
      <c r="U231" s="42"/>
      <c r="V231" s="42"/>
      <c r="W231" s="42"/>
      <c r="X231" s="42"/>
      <c r="Y231" s="42"/>
      <c r="Z231" s="42"/>
      <c r="AA231" s="42"/>
      <c r="AB231" s="42"/>
      <c r="AC231" s="42"/>
      <c r="AD231" s="42"/>
      <c r="AE231" s="42"/>
      <c r="AR231" s="220" t="s">
        <v>1871</v>
      </c>
      <c r="AT231" s="220" t="s">
        <v>161</v>
      </c>
      <c r="AU231" s="220" t="s">
        <v>92</v>
      </c>
      <c r="AY231" s="20" t="s">
        <v>159</v>
      </c>
      <c r="BE231" s="221">
        <f>IF(N231="základní",J231,0)</f>
        <v>0</v>
      </c>
      <c r="BF231" s="221">
        <f>IF(N231="snížená",J231,0)</f>
        <v>0</v>
      </c>
      <c r="BG231" s="221">
        <f>IF(N231="zákl. přenesená",J231,0)</f>
        <v>0</v>
      </c>
      <c r="BH231" s="221">
        <f>IF(N231="sníž. přenesená",J231,0)</f>
        <v>0</v>
      </c>
      <c r="BI231" s="221">
        <f>IF(N231="nulová",J231,0)</f>
        <v>0</v>
      </c>
      <c r="BJ231" s="20" t="s">
        <v>90</v>
      </c>
      <c r="BK231" s="221">
        <f>ROUND(I231*H231,2)</f>
        <v>0</v>
      </c>
      <c r="BL231" s="20" t="s">
        <v>1871</v>
      </c>
      <c r="BM231" s="220" t="s">
        <v>1913</v>
      </c>
    </row>
    <row r="232" s="2" customFormat="1">
      <c r="A232" s="42"/>
      <c r="B232" s="43"/>
      <c r="C232" s="44"/>
      <c r="D232" s="227" t="s">
        <v>170</v>
      </c>
      <c r="E232" s="44"/>
      <c r="F232" s="228" t="s">
        <v>1741</v>
      </c>
      <c r="G232" s="44"/>
      <c r="H232" s="44"/>
      <c r="I232" s="224"/>
      <c r="J232" s="44"/>
      <c r="K232" s="44"/>
      <c r="L232" s="48"/>
      <c r="M232" s="282"/>
      <c r="N232" s="283"/>
      <c r="O232" s="284"/>
      <c r="P232" s="284"/>
      <c r="Q232" s="284"/>
      <c r="R232" s="284"/>
      <c r="S232" s="284"/>
      <c r="T232" s="285"/>
      <c r="U232" s="42"/>
      <c r="V232" s="42"/>
      <c r="W232" s="42"/>
      <c r="X232" s="42"/>
      <c r="Y232" s="42"/>
      <c r="Z232" s="42"/>
      <c r="AA232" s="42"/>
      <c r="AB232" s="42"/>
      <c r="AC232" s="42"/>
      <c r="AD232" s="42"/>
      <c r="AE232" s="42"/>
      <c r="AT232" s="20" t="s">
        <v>170</v>
      </c>
      <c r="AU232" s="20" t="s">
        <v>92</v>
      </c>
    </row>
    <row r="233" s="2" customFormat="1" ht="6.96" customHeight="1">
      <c r="A233" s="42"/>
      <c r="B233" s="63"/>
      <c r="C233" s="64"/>
      <c r="D233" s="64"/>
      <c r="E233" s="64"/>
      <c r="F233" s="64"/>
      <c r="G233" s="64"/>
      <c r="H233" s="64"/>
      <c r="I233" s="64"/>
      <c r="J233" s="64"/>
      <c r="K233" s="64"/>
      <c r="L233" s="48"/>
      <c r="M233" s="42"/>
      <c r="O233" s="42"/>
      <c r="P233" s="42"/>
      <c r="Q233" s="42"/>
      <c r="R233" s="42"/>
      <c r="S233" s="42"/>
      <c r="T233" s="42"/>
      <c r="U233" s="42"/>
      <c r="V233" s="42"/>
      <c r="W233" s="42"/>
      <c r="X233" s="42"/>
      <c r="Y233" s="42"/>
      <c r="Z233" s="42"/>
      <c r="AA233" s="42"/>
      <c r="AB233" s="42"/>
      <c r="AC233" s="42"/>
      <c r="AD233" s="42"/>
      <c r="AE233" s="42"/>
    </row>
  </sheetData>
  <sheetProtection sheet="1" autoFilter="0" formatColumns="0" formatRows="0" objects="1" scenarios="1" spinCount="100000" saltValue="oJ28T70TZux5wnixfX/TbMiKi2Pnb/MEd1e98iy11P0jnxFxeXIr5jKD6ecW0aiycdT/uVkNRDV0XGi4D7yOxA==" hashValue="Kd9O9QonY703pN8Vg0ZIAA54HSjd+Zb/R7/hP6eZY3q3SJ7J54BwqhroLPsl9MJ0NWC44tqHOtggc+IkQPm+cw==" algorithmName="SHA-512" password="CC35"/>
  <autoFilter ref="C92:K232"/>
  <mergeCells count="9">
    <mergeCell ref="E7:H7"/>
    <mergeCell ref="E9:H9"/>
    <mergeCell ref="E18:H18"/>
    <mergeCell ref="E27:H27"/>
    <mergeCell ref="E48:H48"/>
    <mergeCell ref="E50:H50"/>
    <mergeCell ref="E83:H83"/>
    <mergeCell ref="E85:H85"/>
    <mergeCell ref="L2:V2"/>
  </mergeCells>
  <hyperlinks>
    <hyperlink ref="F97" r:id="rId1" display="https://podminky.urs.cz/item/CS_URS_2024_02/468081523"/>
    <hyperlink ref="F102" r:id="rId2" display="https://podminky.urs.cz/item/CS_URS_2024_02/997013111"/>
    <hyperlink ref="F104" r:id="rId3" display="https://podminky.urs.cz/item/CS_URS_2024_02/997013501"/>
    <hyperlink ref="F110" r:id="rId4" display="https://podminky.urs.cz/item/CS_URS_2024_02/210100002"/>
    <hyperlink ref="F112" r:id="rId5" display="https://podminky.urs.cz/item/CS_URS_2024_02/210191517"/>
    <hyperlink ref="F115" r:id="rId6" display="https://podminky.urs.cz/item/CS_URS_2024_02/210220001"/>
    <hyperlink ref="F120" r:id="rId7" display="https://podminky.urs.cz/item/CS_URS_2024_02/210220020"/>
    <hyperlink ref="F127" r:id="rId8" display="https://podminky.urs.cz/item/CS_URS_2024_02/210801311"/>
    <hyperlink ref="F131" r:id="rId9" display="https://podminky.urs.cz/item/CS_URS_2024_02/220110641"/>
    <hyperlink ref="F133" r:id="rId10" display="https://podminky.urs.cz/item/CS_URS_2024_02/220180203"/>
    <hyperlink ref="F135" r:id="rId11" display="https://podminky.urs.cz/item/CS_URS_2024_02/220180301"/>
    <hyperlink ref="F142" r:id="rId12" display="https://podminky.urs.cz/item/CS_URS_2024_02/460791214"/>
    <hyperlink ref="F147" r:id="rId13" display="https://podminky.urs.cz/item/CS_URS_2024_02/460141112"/>
    <hyperlink ref="F149" r:id="rId14" display="https://podminky.urs.cz/item/CS_URS_2024_02/460641113"/>
    <hyperlink ref="F152" r:id="rId15" display="https://podminky.urs.cz/item/CS_URS_2024_02/460641411"/>
    <hyperlink ref="F154" r:id="rId16" display="https://podminky.urs.cz/item/CS_URS_2024_02/460641412"/>
    <hyperlink ref="F156" r:id="rId17" display="https://podminky.urs.cz/item/CS_URS_2024_02/460171272"/>
    <hyperlink ref="F158" r:id="rId18" display="https://podminky.urs.cz/item/CS_URS_2024_02/460171682"/>
    <hyperlink ref="F160" r:id="rId19" display="https://podminky.urs.cz/item/CS_URS_2024_02/460172112"/>
    <hyperlink ref="F162" r:id="rId20" display="https://podminky.urs.cz/item/CS_URS_2024_02/460281111"/>
    <hyperlink ref="F164" r:id="rId21" display="https://podminky.urs.cz/item/CS_URS_2024_02/460281121"/>
    <hyperlink ref="F166" r:id="rId22" display="https://podminky.urs.cz/item/CS_URS_2024_02/460661114"/>
    <hyperlink ref="F168" r:id="rId23" display="https://podminky.urs.cz/item/CS_URS_2024_02/460242211"/>
    <hyperlink ref="F170" r:id="rId24" display="https://podminky.urs.cz/item/CS_URS_2024_02/460242111"/>
    <hyperlink ref="F172" r:id="rId25" display="https://podminky.urs.cz/item/CS_URS_2024_02/460242221"/>
    <hyperlink ref="F174" r:id="rId26" display="https://podminky.urs.cz/item/CS_URS_2024_02/460671114"/>
    <hyperlink ref="F176" r:id="rId27" display="https://podminky.urs.cz/item/CS_URS_2024_02/460741131"/>
    <hyperlink ref="F180" r:id="rId28" display="https://podminky.urs.cz/item/CS_URS_2024_02/460451262"/>
    <hyperlink ref="F182" r:id="rId29" display="https://podminky.urs.cz/item/CS_URS_2024_02/460451642"/>
    <hyperlink ref="F184" r:id="rId30" display="https://podminky.urs.cz/item/CS_URS_2024_02/460452112"/>
    <hyperlink ref="F186" r:id="rId31" display="https://podminky.urs.cz/item/CS_URS_2024_02/460541112"/>
    <hyperlink ref="F188" r:id="rId32" display="https://podminky.urs.cz/item/CS_URS_2024_02/460371121"/>
    <hyperlink ref="F190" r:id="rId33" display="https://podminky.urs.cz/item/CS_URS_2024_02/460341113"/>
    <hyperlink ref="F192" r:id="rId34" display="https://podminky.urs.cz/item/CS_URS_2024_02/460341121"/>
    <hyperlink ref="F195" r:id="rId35" display="https://podminky.urs.cz/item/CS_URS_2024_02/460361121"/>
    <hyperlink ref="F206" r:id="rId36" display="https://podminky.urs.cz/item/CS_URS_2024_02/580101002"/>
  </hyperlinks>
  <pageMargins left="0.39375" right="0.39375" top="0.39375" bottom="0.39375" header="0" footer="0"/>
  <pageSetup paperSize="9" orientation="landscape" blackAndWhite="1" fitToHeight="100"/>
  <headerFooter>
    <oddFooter>&amp;CStrana &amp;P z &amp;N</oddFooter>
  </headerFooter>
  <drawing r:id="rId37"/>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1914</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1602</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ROUND((SUM(BE94:BE235)),  2)</f>
        <v>0</v>
      </c>
      <c r="G33" s="42"/>
      <c r="H33" s="42"/>
      <c r="I33" s="153">
        <v>0.20999999999999999</v>
      </c>
      <c r="J33" s="152">
        <f>ROUND(((SUM(BE94:BE235))*I33),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ROUND((SUM(BF94:BF235)),  2)</f>
        <v>0</v>
      </c>
      <c r="G34" s="42"/>
      <c r="H34" s="42"/>
      <c r="I34" s="153">
        <v>0.12</v>
      </c>
      <c r="J34" s="152">
        <f>ROUND(((SUM(BF94:BF235))*I34),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ROUND((SUM(BG94:BG235)),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ROUND((SUM(BH94:BH235)),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ROUND((SUM(BI94:BI235)),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IO13 - Areálové osvětlení</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15.15" customHeight="1">
      <c r="A55" s="42"/>
      <c r="B55" s="43"/>
      <c r="C55" s="35" t="s">
        <v>36</v>
      </c>
      <c r="D55" s="44"/>
      <c r="E55" s="44"/>
      <c r="F55" s="30" t="str">
        <f>IF(E18="","",E18)</f>
        <v>Vyplň údaj</v>
      </c>
      <c r="G55" s="44"/>
      <c r="H55" s="44"/>
      <c r="I55" s="35" t="s">
        <v>43</v>
      </c>
      <c r="J55" s="40" t="str">
        <f>E24</f>
        <v xml:space="preserve"> </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J95</f>
        <v>0</v>
      </c>
      <c r="K60" s="171"/>
      <c r="L60" s="175"/>
      <c r="S60" s="9"/>
      <c r="T60" s="9"/>
      <c r="U60" s="9"/>
      <c r="V60" s="9"/>
      <c r="W60" s="9"/>
      <c r="X60" s="9"/>
      <c r="Y60" s="9"/>
      <c r="Z60" s="9"/>
      <c r="AA60" s="9"/>
      <c r="AB60" s="9"/>
      <c r="AC60" s="9"/>
      <c r="AD60" s="9"/>
      <c r="AE60" s="9"/>
    </row>
    <row r="61" s="10" customFormat="1" ht="19.92" customHeight="1">
      <c r="A61" s="10"/>
      <c r="B61" s="176"/>
      <c r="C61" s="177"/>
      <c r="D61" s="178" t="s">
        <v>1603</v>
      </c>
      <c r="E61" s="179"/>
      <c r="F61" s="179"/>
      <c r="G61" s="179"/>
      <c r="H61" s="179"/>
      <c r="I61" s="179"/>
      <c r="J61" s="180">
        <f>J96</f>
        <v>0</v>
      </c>
      <c r="K61" s="177"/>
      <c r="L61" s="181"/>
      <c r="S61" s="10"/>
      <c r="T61" s="10"/>
      <c r="U61" s="10"/>
      <c r="V61" s="10"/>
      <c r="W61" s="10"/>
      <c r="X61" s="10"/>
      <c r="Y61" s="10"/>
      <c r="Z61" s="10"/>
      <c r="AA61" s="10"/>
      <c r="AB61" s="10"/>
      <c r="AC61" s="10"/>
      <c r="AD61" s="10"/>
      <c r="AE61" s="10"/>
    </row>
    <row r="62" s="9" customFormat="1" ht="24.96" customHeight="1">
      <c r="A62" s="9"/>
      <c r="B62" s="170"/>
      <c r="C62" s="171"/>
      <c r="D62" s="172" t="s">
        <v>278</v>
      </c>
      <c r="E62" s="173"/>
      <c r="F62" s="173"/>
      <c r="G62" s="173"/>
      <c r="H62" s="173"/>
      <c r="I62" s="173"/>
      <c r="J62" s="174">
        <f>J99</f>
        <v>0</v>
      </c>
      <c r="K62" s="171"/>
      <c r="L62" s="175"/>
      <c r="S62" s="9"/>
      <c r="T62" s="9"/>
      <c r="U62" s="9"/>
      <c r="V62" s="9"/>
      <c r="W62" s="9"/>
      <c r="X62" s="9"/>
      <c r="Y62" s="9"/>
      <c r="Z62" s="9"/>
      <c r="AA62" s="9"/>
      <c r="AB62" s="9"/>
      <c r="AC62" s="9"/>
      <c r="AD62" s="9"/>
      <c r="AE62" s="9"/>
    </row>
    <row r="63" s="10" customFormat="1" ht="19.92" customHeight="1">
      <c r="A63" s="10"/>
      <c r="B63" s="176"/>
      <c r="C63" s="177"/>
      <c r="D63" s="178" t="s">
        <v>1915</v>
      </c>
      <c r="E63" s="179"/>
      <c r="F63" s="179"/>
      <c r="G63" s="179"/>
      <c r="H63" s="179"/>
      <c r="I63" s="179"/>
      <c r="J63" s="180">
        <f>J100</f>
        <v>0</v>
      </c>
      <c r="K63" s="177"/>
      <c r="L63" s="181"/>
      <c r="S63" s="10"/>
      <c r="T63" s="10"/>
      <c r="U63" s="10"/>
      <c r="V63" s="10"/>
      <c r="W63" s="10"/>
      <c r="X63" s="10"/>
      <c r="Y63" s="10"/>
      <c r="Z63" s="10"/>
      <c r="AA63" s="10"/>
      <c r="AB63" s="10"/>
      <c r="AC63" s="10"/>
      <c r="AD63" s="10"/>
      <c r="AE63" s="10"/>
    </row>
    <row r="64" s="9" customFormat="1" ht="24.96" customHeight="1">
      <c r="A64" s="9"/>
      <c r="B64" s="170"/>
      <c r="C64" s="171"/>
      <c r="D64" s="172" t="s">
        <v>1605</v>
      </c>
      <c r="E64" s="173"/>
      <c r="F64" s="173"/>
      <c r="G64" s="173"/>
      <c r="H64" s="173"/>
      <c r="I64" s="173"/>
      <c r="J64" s="174">
        <f>J107</f>
        <v>0</v>
      </c>
      <c r="K64" s="171"/>
      <c r="L64" s="175"/>
      <c r="S64" s="9"/>
      <c r="T64" s="9"/>
      <c r="U64" s="9"/>
      <c r="V64" s="9"/>
      <c r="W64" s="9"/>
      <c r="X64" s="9"/>
      <c r="Y64" s="9"/>
      <c r="Z64" s="9"/>
      <c r="AA64" s="9"/>
      <c r="AB64" s="9"/>
      <c r="AC64" s="9"/>
      <c r="AD64" s="9"/>
      <c r="AE64" s="9"/>
    </row>
    <row r="65" s="10" customFormat="1" ht="19.92" customHeight="1">
      <c r="A65" s="10"/>
      <c r="B65" s="176"/>
      <c r="C65" s="177"/>
      <c r="D65" s="178" t="s">
        <v>1606</v>
      </c>
      <c r="E65" s="179"/>
      <c r="F65" s="179"/>
      <c r="G65" s="179"/>
      <c r="H65" s="179"/>
      <c r="I65" s="179"/>
      <c r="J65" s="180">
        <f>J108</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1607</v>
      </c>
      <c r="E66" s="179"/>
      <c r="F66" s="179"/>
      <c r="G66" s="179"/>
      <c r="H66" s="179"/>
      <c r="I66" s="179"/>
      <c r="J66" s="180">
        <f>J157</f>
        <v>0</v>
      </c>
      <c r="K66" s="177"/>
      <c r="L66" s="181"/>
      <c r="S66" s="10"/>
      <c r="T66" s="10"/>
      <c r="U66" s="10"/>
      <c r="V66" s="10"/>
      <c r="W66" s="10"/>
      <c r="X66" s="10"/>
      <c r="Y66" s="10"/>
      <c r="Z66" s="10"/>
      <c r="AA66" s="10"/>
      <c r="AB66" s="10"/>
      <c r="AC66" s="10"/>
      <c r="AD66" s="10"/>
      <c r="AE66" s="10"/>
    </row>
    <row r="67" s="10" customFormat="1" ht="19.92" customHeight="1">
      <c r="A67" s="10"/>
      <c r="B67" s="176"/>
      <c r="C67" s="177"/>
      <c r="D67" s="178" t="s">
        <v>1608</v>
      </c>
      <c r="E67" s="179"/>
      <c r="F67" s="179"/>
      <c r="G67" s="179"/>
      <c r="H67" s="179"/>
      <c r="I67" s="179"/>
      <c r="J67" s="180">
        <f>J205</f>
        <v>0</v>
      </c>
      <c r="K67" s="177"/>
      <c r="L67" s="181"/>
      <c r="S67" s="10"/>
      <c r="T67" s="10"/>
      <c r="U67" s="10"/>
      <c r="V67" s="10"/>
      <c r="W67" s="10"/>
      <c r="X67" s="10"/>
      <c r="Y67" s="10"/>
      <c r="Z67" s="10"/>
      <c r="AA67" s="10"/>
      <c r="AB67" s="10"/>
      <c r="AC67" s="10"/>
      <c r="AD67" s="10"/>
      <c r="AE67" s="10"/>
    </row>
    <row r="68" s="10" customFormat="1" ht="19.92" customHeight="1">
      <c r="A68" s="10"/>
      <c r="B68" s="176"/>
      <c r="C68" s="177"/>
      <c r="D68" s="178" t="s">
        <v>1609</v>
      </c>
      <c r="E68" s="179"/>
      <c r="F68" s="179"/>
      <c r="G68" s="179"/>
      <c r="H68" s="179"/>
      <c r="I68" s="179"/>
      <c r="J68" s="180">
        <f>J210</f>
        <v>0</v>
      </c>
      <c r="K68" s="177"/>
      <c r="L68" s="181"/>
      <c r="S68" s="10"/>
      <c r="T68" s="10"/>
      <c r="U68" s="10"/>
      <c r="V68" s="10"/>
      <c r="W68" s="10"/>
      <c r="X68" s="10"/>
      <c r="Y68" s="10"/>
      <c r="Z68" s="10"/>
      <c r="AA68" s="10"/>
      <c r="AB68" s="10"/>
      <c r="AC68" s="10"/>
      <c r="AD68" s="10"/>
      <c r="AE68" s="10"/>
    </row>
    <row r="69" s="10" customFormat="1" ht="19.92" customHeight="1">
      <c r="A69" s="10"/>
      <c r="B69" s="176"/>
      <c r="C69" s="177"/>
      <c r="D69" s="178" t="s">
        <v>1610</v>
      </c>
      <c r="E69" s="179"/>
      <c r="F69" s="179"/>
      <c r="G69" s="179"/>
      <c r="H69" s="179"/>
      <c r="I69" s="179"/>
      <c r="J69" s="180">
        <f>J216</f>
        <v>0</v>
      </c>
      <c r="K69" s="177"/>
      <c r="L69" s="181"/>
      <c r="S69" s="10"/>
      <c r="T69" s="10"/>
      <c r="U69" s="10"/>
      <c r="V69" s="10"/>
      <c r="W69" s="10"/>
      <c r="X69" s="10"/>
      <c r="Y69" s="10"/>
      <c r="Z69" s="10"/>
      <c r="AA69" s="10"/>
      <c r="AB69" s="10"/>
      <c r="AC69" s="10"/>
      <c r="AD69" s="10"/>
      <c r="AE69" s="10"/>
    </row>
    <row r="70" s="9" customFormat="1" ht="24.96" customHeight="1">
      <c r="A70" s="9"/>
      <c r="B70" s="170"/>
      <c r="C70" s="171"/>
      <c r="D70" s="172" t="s">
        <v>1611</v>
      </c>
      <c r="E70" s="173"/>
      <c r="F70" s="173"/>
      <c r="G70" s="173"/>
      <c r="H70" s="173"/>
      <c r="I70" s="173"/>
      <c r="J70" s="174">
        <f>J218</f>
        <v>0</v>
      </c>
      <c r="K70" s="171"/>
      <c r="L70" s="175"/>
      <c r="S70" s="9"/>
      <c r="T70" s="9"/>
      <c r="U70" s="9"/>
      <c r="V70" s="9"/>
      <c r="W70" s="9"/>
      <c r="X70" s="9"/>
      <c r="Y70" s="9"/>
      <c r="Z70" s="9"/>
      <c r="AA70" s="9"/>
      <c r="AB70" s="9"/>
      <c r="AC70" s="9"/>
      <c r="AD70" s="9"/>
      <c r="AE70" s="9"/>
    </row>
    <row r="71" s="10" customFormat="1" ht="19.92" customHeight="1">
      <c r="A71" s="10"/>
      <c r="B71" s="176"/>
      <c r="C71" s="177"/>
      <c r="D71" s="178" t="s">
        <v>1612</v>
      </c>
      <c r="E71" s="179"/>
      <c r="F71" s="179"/>
      <c r="G71" s="179"/>
      <c r="H71" s="179"/>
      <c r="I71" s="179"/>
      <c r="J71" s="180">
        <f>J219</f>
        <v>0</v>
      </c>
      <c r="K71" s="177"/>
      <c r="L71" s="181"/>
      <c r="S71" s="10"/>
      <c r="T71" s="10"/>
      <c r="U71" s="10"/>
      <c r="V71" s="10"/>
      <c r="W71" s="10"/>
      <c r="X71" s="10"/>
      <c r="Y71" s="10"/>
      <c r="Z71" s="10"/>
      <c r="AA71" s="10"/>
      <c r="AB71" s="10"/>
      <c r="AC71" s="10"/>
      <c r="AD71" s="10"/>
      <c r="AE71" s="10"/>
    </row>
    <row r="72" s="10" customFormat="1" ht="19.92" customHeight="1">
      <c r="A72" s="10"/>
      <c r="B72" s="176"/>
      <c r="C72" s="177"/>
      <c r="D72" s="178" t="s">
        <v>1613</v>
      </c>
      <c r="E72" s="179"/>
      <c r="F72" s="179"/>
      <c r="G72" s="179"/>
      <c r="H72" s="179"/>
      <c r="I72" s="179"/>
      <c r="J72" s="180">
        <f>J221</f>
        <v>0</v>
      </c>
      <c r="K72" s="177"/>
      <c r="L72" s="181"/>
      <c r="S72" s="10"/>
      <c r="T72" s="10"/>
      <c r="U72" s="10"/>
      <c r="V72" s="10"/>
      <c r="W72" s="10"/>
      <c r="X72" s="10"/>
      <c r="Y72" s="10"/>
      <c r="Z72" s="10"/>
      <c r="AA72" s="10"/>
      <c r="AB72" s="10"/>
      <c r="AC72" s="10"/>
      <c r="AD72" s="10"/>
      <c r="AE72" s="10"/>
    </row>
    <row r="73" s="10" customFormat="1" ht="19.92" customHeight="1">
      <c r="A73" s="10"/>
      <c r="B73" s="176"/>
      <c r="C73" s="177"/>
      <c r="D73" s="178" t="s">
        <v>1614</v>
      </c>
      <c r="E73" s="179"/>
      <c r="F73" s="179"/>
      <c r="G73" s="179"/>
      <c r="H73" s="179"/>
      <c r="I73" s="179"/>
      <c r="J73" s="180">
        <f>J230</f>
        <v>0</v>
      </c>
      <c r="K73" s="177"/>
      <c r="L73" s="181"/>
      <c r="S73" s="10"/>
      <c r="T73" s="10"/>
      <c r="U73" s="10"/>
      <c r="V73" s="10"/>
      <c r="W73" s="10"/>
      <c r="X73" s="10"/>
      <c r="Y73" s="10"/>
      <c r="Z73" s="10"/>
      <c r="AA73" s="10"/>
      <c r="AB73" s="10"/>
      <c r="AC73" s="10"/>
      <c r="AD73" s="10"/>
      <c r="AE73" s="10"/>
    </row>
    <row r="74" s="10" customFormat="1" ht="19.92" customHeight="1">
      <c r="A74" s="10"/>
      <c r="B74" s="176"/>
      <c r="C74" s="177"/>
      <c r="D74" s="178" t="s">
        <v>1615</v>
      </c>
      <c r="E74" s="179"/>
      <c r="F74" s="179"/>
      <c r="G74" s="179"/>
      <c r="H74" s="179"/>
      <c r="I74" s="179"/>
      <c r="J74" s="180">
        <f>J233</f>
        <v>0</v>
      </c>
      <c r="K74" s="177"/>
      <c r="L74" s="181"/>
      <c r="S74" s="10"/>
      <c r="T74" s="10"/>
      <c r="U74" s="10"/>
      <c r="V74" s="10"/>
      <c r="W74" s="10"/>
      <c r="X74" s="10"/>
      <c r="Y74" s="10"/>
      <c r="Z74" s="10"/>
      <c r="AA74" s="10"/>
      <c r="AB74" s="10"/>
      <c r="AC74" s="10"/>
      <c r="AD74" s="10"/>
      <c r="AE74" s="10"/>
    </row>
    <row r="75" s="2" customFormat="1" ht="21.84" customHeight="1">
      <c r="A75" s="42"/>
      <c r="B75" s="43"/>
      <c r="C75" s="44"/>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63"/>
      <c r="C76" s="64"/>
      <c r="D76" s="64"/>
      <c r="E76" s="64"/>
      <c r="F76" s="64"/>
      <c r="G76" s="64"/>
      <c r="H76" s="64"/>
      <c r="I76" s="64"/>
      <c r="J76" s="64"/>
      <c r="K76" s="64"/>
      <c r="L76" s="139"/>
      <c r="S76" s="42"/>
      <c r="T76" s="42"/>
      <c r="U76" s="42"/>
      <c r="V76" s="42"/>
      <c r="W76" s="42"/>
      <c r="X76" s="42"/>
      <c r="Y76" s="42"/>
      <c r="Z76" s="42"/>
      <c r="AA76" s="42"/>
      <c r="AB76" s="42"/>
      <c r="AC76" s="42"/>
      <c r="AD76" s="42"/>
      <c r="AE76" s="42"/>
    </row>
    <row r="80" s="2" customFormat="1" ht="6.96" customHeight="1">
      <c r="A80" s="42"/>
      <c r="B80" s="65"/>
      <c r="C80" s="66"/>
      <c r="D80" s="66"/>
      <c r="E80" s="66"/>
      <c r="F80" s="66"/>
      <c r="G80" s="66"/>
      <c r="H80" s="66"/>
      <c r="I80" s="66"/>
      <c r="J80" s="66"/>
      <c r="K80" s="66"/>
      <c r="L80" s="139"/>
      <c r="S80" s="42"/>
      <c r="T80" s="42"/>
      <c r="U80" s="42"/>
      <c r="V80" s="42"/>
      <c r="W80" s="42"/>
      <c r="X80" s="42"/>
      <c r="Y80" s="42"/>
      <c r="Z80" s="42"/>
      <c r="AA80" s="42"/>
      <c r="AB80" s="42"/>
      <c r="AC80" s="42"/>
      <c r="AD80" s="42"/>
      <c r="AE80" s="42"/>
    </row>
    <row r="81" s="2" customFormat="1" ht="24.96" customHeight="1">
      <c r="A81" s="42"/>
      <c r="B81" s="43"/>
      <c r="C81" s="26" t="s">
        <v>144</v>
      </c>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6.96"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12" customHeight="1">
      <c r="A83" s="42"/>
      <c r="B83" s="43"/>
      <c r="C83" s="35" t="s">
        <v>16</v>
      </c>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16.5" customHeight="1">
      <c r="A84" s="42"/>
      <c r="B84" s="43"/>
      <c r="C84" s="44"/>
      <c r="D84" s="44"/>
      <c r="E84" s="165" t="str">
        <f>E7</f>
        <v>Víceúčelový sportovní areál UKB - Venkovní sportoviště a plochy</v>
      </c>
      <c r="F84" s="35"/>
      <c r="G84" s="35"/>
      <c r="H84" s="35"/>
      <c r="I84" s="44"/>
      <c r="J84" s="44"/>
      <c r="K84" s="44"/>
      <c r="L84" s="139"/>
      <c r="S84" s="42"/>
      <c r="T84" s="42"/>
      <c r="U84" s="42"/>
      <c r="V84" s="42"/>
      <c r="W84" s="42"/>
      <c r="X84" s="42"/>
      <c r="Y84" s="42"/>
      <c r="Z84" s="42"/>
      <c r="AA84" s="42"/>
      <c r="AB84" s="42"/>
      <c r="AC84" s="42"/>
      <c r="AD84" s="42"/>
      <c r="AE84" s="42"/>
    </row>
    <row r="85" s="2" customFormat="1" ht="12" customHeight="1">
      <c r="A85" s="42"/>
      <c r="B85" s="43"/>
      <c r="C85" s="35" t="s">
        <v>133</v>
      </c>
      <c r="D85" s="44"/>
      <c r="E85" s="44"/>
      <c r="F85" s="44"/>
      <c r="G85" s="44"/>
      <c r="H85" s="44"/>
      <c r="I85" s="44"/>
      <c r="J85" s="44"/>
      <c r="K85" s="44"/>
      <c r="L85" s="139"/>
      <c r="S85" s="42"/>
      <c r="T85" s="42"/>
      <c r="U85" s="42"/>
      <c r="V85" s="42"/>
      <c r="W85" s="42"/>
      <c r="X85" s="42"/>
      <c r="Y85" s="42"/>
      <c r="Z85" s="42"/>
      <c r="AA85" s="42"/>
      <c r="AB85" s="42"/>
      <c r="AC85" s="42"/>
      <c r="AD85" s="42"/>
      <c r="AE85" s="42"/>
    </row>
    <row r="86" s="2" customFormat="1" ht="16.5" customHeight="1">
      <c r="A86" s="42"/>
      <c r="B86" s="43"/>
      <c r="C86" s="44"/>
      <c r="D86" s="44"/>
      <c r="E86" s="73" t="str">
        <f>E9</f>
        <v>IO13 - Areálové osvětlení</v>
      </c>
      <c r="F86" s="44"/>
      <c r="G86" s="44"/>
      <c r="H86" s="44"/>
      <c r="I86" s="44"/>
      <c r="J86" s="44"/>
      <c r="K86" s="44"/>
      <c r="L86" s="139"/>
      <c r="S86" s="42"/>
      <c r="T86" s="42"/>
      <c r="U86" s="42"/>
      <c r="V86" s="42"/>
      <c r="W86" s="42"/>
      <c r="X86" s="42"/>
      <c r="Y86" s="42"/>
      <c r="Z86" s="42"/>
      <c r="AA86" s="42"/>
      <c r="AB86" s="42"/>
      <c r="AC86" s="42"/>
      <c r="AD86" s="42"/>
      <c r="AE86" s="42"/>
    </row>
    <row r="87" s="2" customFormat="1" ht="6.96" customHeight="1">
      <c r="A87" s="42"/>
      <c r="B87" s="43"/>
      <c r="C87" s="44"/>
      <c r="D87" s="44"/>
      <c r="E87" s="44"/>
      <c r="F87" s="44"/>
      <c r="G87" s="44"/>
      <c r="H87" s="44"/>
      <c r="I87" s="44"/>
      <c r="J87" s="44"/>
      <c r="K87" s="44"/>
      <c r="L87" s="139"/>
      <c r="S87" s="42"/>
      <c r="T87" s="42"/>
      <c r="U87" s="42"/>
      <c r="V87" s="42"/>
      <c r="W87" s="42"/>
      <c r="X87" s="42"/>
      <c r="Y87" s="42"/>
      <c r="Z87" s="42"/>
      <c r="AA87" s="42"/>
      <c r="AB87" s="42"/>
      <c r="AC87" s="42"/>
      <c r="AD87" s="42"/>
      <c r="AE87" s="42"/>
    </row>
    <row r="88" s="2" customFormat="1" ht="12" customHeight="1">
      <c r="A88" s="42"/>
      <c r="B88" s="43"/>
      <c r="C88" s="35" t="s">
        <v>22</v>
      </c>
      <c r="D88" s="44"/>
      <c r="E88" s="44"/>
      <c r="F88" s="30" t="str">
        <f>F12</f>
        <v>ul. Netroufalky</v>
      </c>
      <c r="G88" s="44"/>
      <c r="H88" s="44"/>
      <c r="I88" s="35" t="s">
        <v>24</v>
      </c>
      <c r="J88" s="76" t="str">
        <f>IF(J12="","",J12)</f>
        <v>29. 8. 2024</v>
      </c>
      <c r="K88" s="44"/>
      <c r="L88" s="139"/>
      <c r="S88" s="42"/>
      <c r="T88" s="42"/>
      <c r="U88" s="42"/>
      <c r="V88" s="42"/>
      <c r="W88" s="42"/>
      <c r="X88" s="42"/>
      <c r="Y88" s="42"/>
      <c r="Z88" s="42"/>
      <c r="AA88" s="42"/>
      <c r="AB88" s="42"/>
      <c r="AC88" s="42"/>
      <c r="AD88" s="42"/>
      <c r="AE88" s="42"/>
    </row>
    <row r="89" s="2" customFormat="1" ht="6.96" customHeight="1">
      <c r="A89" s="42"/>
      <c r="B89" s="43"/>
      <c r="C89" s="44"/>
      <c r="D89" s="44"/>
      <c r="E89" s="44"/>
      <c r="F89" s="44"/>
      <c r="G89" s="44"/>
      <c r="H89" s="44"/>
      <c r="I89" s="44"/>
      <c r="J89" s="44"/>
      <c r="K89" s="44"/>
      <c r="L89" s="139"/>
      <c r="S89" s="42"/>
      <c r="T89" s="42"/>
      <c r="U89" s="42"/>
      <c r="V89" s="42"/>
      <c r="W89" s="42"/>
      <c r="X89" s="42"/>
      <c r="Y89" s="42"/>
      <c r="Z89" s="42"/>
      <c r="AA89" s="42"/>
      <c r="AB89" s="42"/>
      <c r="AC89" s="42"/>
      <c r="AD89" s="42"/>
      <c r="AE89" s="42"/>
    </row>
    <row r="90" s="2" customFormat="1" ht="25.65" customHeight="1">
      <c r="A90" s="42"/>
      <c r="B90" s="43"/>
      <c r="C90" s="35" t="s">
        <v>30</v>
      </c>
      <c r="D90" s="44"/>
      <c r="E90" s="44"/>
      <c r="F90" s="30" t="str">
        <f>E15</f>
        <v>Masarykova univerzita</v>
      </c>
      <c r="G90" s="44"/>
      <c r="H90" s="44"/>
      <c r="I90" s="35" t="s">
        <v>38</v>
      </c>
      <c r="J90" s="40" t="str">
        <f>E21</f>
        <v>Ateliér Velehradský s.r.o.</v>
      </c>
      <c r="K90" s="44"/>
      <c r="L90" s="139"/>
      <c r="S90" s="42"/>
      <c r="T90" s="42"/>
      <c r="U90" s="42"/>
      <c r="V90" s="42"/>
      <c r="W90" s="42"/>
      <c r="X90" s="42"/>
      <c r="Y90" s="42"/>
      <c r="Z90" s="42"/>
      <c r="AA90" s="42"/>
      <c r="AB90" s="42"/>
      <c r="AC90" s="42"/>
      <c r="AD90" s="42"/>
      <c r="AE90" s="42"/>
    </row>
    <row r="91" s="2" customFormat="1" ht="15.15" customHeight="1">
      <c r="A91" s="42"/>
      <c r="B91" s="43"/>
      <c r="C91" s="35" t="s">
        <v>36</v>
      </c>
      <c r="D91" s="44"/>
      <c r="E91" s="44"/>
      <c r="F91" s="30" t="str">
        <f>IF(E18="","",E18)</f>
        <v>Vyplň údaj</v>
      </c>
      <c r="G91" s="44"/>
      <c r="H91" s="44"/>
      <c r="I91" s="35" t="s">
        <v>43</v>
      </c>
      <c r="J91" s="40" t="str">
        <f>E24</f>
        <v xml:space="preserve"> </v>
      </c>
      <c r="K91" s="44"/>
      <c r="L91" s="139"/>
      <c r="S91" s="42"/>
      <c r="T91" s="42"/>
      <c r="U91" s="42"/>
      <c r="V91" s="42"/>
      <c r="W91" s="42"/>
      <c r="X91" s="42"/>
      <c r="Y91" s="42"/>
      <c r="Z91" s="42"/>
      <c r="AA91" s="42"/>
      <c r="AB91" s="42"/>
      <c r="AC91" s="42"/>
      <c r="AD91" s="42"/>
      <c r="AE91" s="42"/>
    </row>
    <row r="92" s="2" customFormat="1" ht="10.32" customHeight="1">
      <c r="A92" s="42"/>
      <c r="B92" s="43"/>
      <c r="C92" s="44"/>
      <c r="D92" s="44"/>
      <c r="E92" s="44"/>
      <c r="F92" s="44"/>
      <c r="G92" s="44"/>
      <c r="H92" s="44"/>
      <c r="I92" s="44"/>
      <c r="J92" s="44"/>
      <c r="K92" s="44"/>
      <c r="L92" s="139"/>
      <c r="S92" s="42"/>
      <c r="T92" s="42"/>
      <c r="U92" s="42"/>
      <c r="V92" s="42"/>
      <c r="W92" s="42"/>
      <c r="X92" s="42"/>
      <c r="Y92" s="42"/>
      <c r="Z92" s="42"/>
      <c r="AA92" s="42"/>
      <c r="AB92" s="42"/>
      <c r="AC92" s="42"/>
      <c r="AD92" s="42"/>
      <c r="AE92" s="42"/>
    </row>
    <row r="93" s="11" customFormat="1" ht="29.28" customHeight="1">
      <c r="A93" s="182"/>
      <c r="B93" s="183"/>
      <c r="C93" s="184" t="s">
        <v>145</v>
      </c>
      <c r="D93" s="185" t="s">
        <v>67</v>
      </c>
      <c r="E93" s="185" t="s">
        <v>63</v>
      </c>
      <c r="F93" s="185" t="s">
        <v>64</v>
      </c>
      <c r="G93" s="185" t="s">
        <v>146</v>
      </c>
      <c r="H93" s="185" t="s">
        <v>147</v>
      </c>
      <c r="I93" s="185" t="s">
        <v>148</v>
      </c>
      <c r="J93" s="185" t="s">
        <v>138</v>
      </c>
      <c r="K93" s="186" t="s">
        <v>149</v>
      </c>
      <c r="L93" s="187"/>
      <c r="M93" s="96" t="s">
        <v>44</v>
      </c>
      <c r="N93" s="97" t="s">
        <v>52</v>
      </c>
      <c r="O93" s="97" t="s">
        <v>150</v>
      </c>
      <c r="P93" s="97" t="s">
        <v>151</v>
      </c>
      <c r="Q93" s="97" t="s">
        <v>152</v>
      </c>
      <c r="R93" s="97" t="s">
        <v>153</v>
      </c>
      <c r="S93" s="97" t="s">
        <v>154</v>
      </c>
      <c r="T93" s="98" t="s">
        <v>155</v>
      </c>
      <c r="U93" s="182"/>
      <c r="V93" s="182"/>
      <c r="W93" s="182"/>
      <c r="X93" s="182"/>
      <c r="Y93" s="182"/>
      <c r="Z93" s="182"/>
      <c r="AA93" s="182"/>
      <c r="AB93" s="182"/>
      <c r="AC93" s="182"/>
      <c r="AD93" s="182"/>
      <c r="AE93" s="182"/>
    </row>
    <row r="94" s="2" customFormat="1" ht="22.8" customHeight="1">
      <c r="A94" s="42"/>
      <c r="B94" s="43"/>
      <c r="C94" s="103" t="s">
        <v>156</v>
      </c>
      <c r="D94" s="44"/>
      <c r="E94" s="44"/>
      <c r="F94" s="44"/>
      <c r="G94" s="44"/>
      <c r="H94" s="44"/>
      <c r="I94" s="44"/>
      <c r="J94" s="188">
        <f>BK94</f>
        <v>0</v>
      </c>
      <c r="K94" s="44"/>
      <c r="L94" s="48"/>
      <c r="M94" s="99"/>
      <c r="N94" s="189"/>
      <c r="O94" s="100"/>
      <c r="P94" s="190">
        <f>P95+P99+P107+P218</f>
        <v>0</v>
      </c>
      <c r="Q94" s="100"/>
      <c r="R94" s="190">
        <f>R95+R99+R107+R218</f>
        <v>5.8289699999999982</v>
      </c>
      <c r="S94" s="100"/>
      <c r="T94" s="191">
        <f>T95+T99+T107+T218</f>
        <v>3.3600000000000003</v>
      </c>
      <c r="U94" s="42"/>
      <c r="V94" s="42"/>
      <c r="W94" s="42"/>
      <c r="X94" s="42"/>
      <c r="Y94" s="42"/>
      <c r="Z94" s="42"/>
      <c r="AA94" s="42"/>
      <c r="AB94" s="42"/>
      <c r="AC94" s="42"/>
      <c r="AD94" s="42"/>
      <c r="AE94" s="42"/>
      <c r="AT94" s="20" t="s">
        <v>81</v>
      </c>
      <c r="AU94" s="20" t="s">
        <v>139</v>
      </c>
      <c r="BK94" s="192">
        <f>BK95+BK99+BK107+BK218</f>
        <v>0</v>
      </c>
    </row>
    <row r="95" s="12" customFormat="1" ht="25.92" customHeight="1">
      <c r="A95" s="12"/>
      <c r="B95" s="193"/>
      <c r="C95" s="194"/>
      <c r="D95" s="195" t="s">
        <v>81</v>
      </c>
      <c r="E95" s="196" t="s">
        <v>157</v>
      </c>
      <c r="F95" s="196" t="s">
        <v>158</v>
      </c>
      <c r="G95" s="194"/>
      <c r="H95" s="194"/>
      <c r="I95" s="197"/>
      <c r="J95" s="198">
        <f>BK95</f>
        <v>0</v>
      </c>
      <c r="K95" s="194"/>
      <c r="L95" s="199"/>
      <c r="M95" s="200"/>
      <c r="N95" s="201"/>
      <c r="O95" s="201"/>
      <c r="P95" s="202">
        <f>P96</f>
        <v>0</v>
      </c>
      <c r="Q95" s="201"/>
      <c r="R95" s="202">
        <f>R96</f>
        <v>0</v>
      </c>
      <c r="S95" s="201"/>
      <c r="T95" s="203">
        <f>T96</f>
        <v>3.3600000000000003</v>
      </c>
      <c r="U95" s="12"/>
      <c r="V95" s="12"/>
      <c r="W95" s="12"/>
      <c r="X95" s="12"/>
      <c r="Y95" s="12"/>
      <c r="Z95" s="12"/>
      <c r="AA95" s="12"/>
      <c r="AB95" s="12"/>
      <c r="AC95" s="12"/>
      <c r="AD95" s="12"/>
      <c r="AE95" s="12"/>
      <c r="AR95" s="204" t="s">
        <v>90</v>
      </c>
      <c r="AT95" s="205" t="s">
        <v>81</v>
      </c>
      <c r="AU95" s="205" t="s">
        <v>82</v>
      </c>
      <c r="AY95" s="204" t="s">
        <v>159</v>
      </c>
      <c r="BK95" s="206">
        <f>BK96</f>
        <v>0</v>
      </c>
    </row>
    <row r="96" s="12" customFormat="1" ht="22.8" customHeight="1">
      <c r="A96" s="12"/>
      <c r="B96" s="193"/>
      <c r="C96" s="194"/>
      <c r="D96" s="195" t="s">
        <v>81</v>
      </c>
      <c r="E96" s="207" t="s">
        <v>1616</v>
      </c>
      <c r="F96" s="207" t="s">
        <v>1617</v>
      </c>
      <c r="G96" s="194"/>
      <c r="H96" s="194"/>
      <c r="I96" s="197"/>
      <c r="J96" s="208">
        <f>BK96</f>
        <v>0</v>
      </c>
      <c r="K96" s="194"/>
      <c r="L96" s="199"/>
      <c r="M96" s="200"/>
      <c r="N96" s="201"/>
      <c r="O96" s="201"/>
      <c r="P96" s="202">
        <f>SUM(P97:P98)</f>
        <v>0</v>
      </c>
      <c r="Q96" s="201"/>
      <c r="R96" s="202">
        <f>SUM(R97:R98)</f>
        <v>0</v>
      </c>
      <c r="S96" s="201"/>
      <c r="T96" s="203">
        <f>SUM(T97:T98)</f>
        <v>3.3600000000000003</v>
      </c>
      <c r="U96" s="12"/>
      <c r="V96" s="12"/>
      <c r="W96" s="12"/>
      <c r="X96" s="12"/>
      <c r="Y96" s="12"/>
      <c r="Z96" s="12"/>
      <c r="AA96" s="12"/>
      <c r="AB96" s="12"/>
      <c r="AC96" s="12"/>
      <c r="AD96" s="12"/>
      <c r="AE96" s="12"/>
      <c r="AR96" s="204" t="s">
        <v>90</v>
      </c>
      <c r="AT96" s="205" t="s">
        <v>81</v>
      </c>
      <c r="AU96" s="205" t="s">
        <v>90</v>
      </c>
      <c r="AY96" s="204" t="s">
        <v>159</v>
      </c>
      <c r="BK96" s="206">
        <f>SUM(BK97:BK98)</f>
        <v>0</v>
      </c>
    </row>
    <row r="97" s="2" customFormat="1" ht="21.75" customHeight="1">
      <c r="A97" s="42"/>
      <c r="B97" s="43"/>
      <c r="C97" s="209" t="s">
        <v>90</v>
      </c>
      <c r="D97" s="209" t="s">
        <v>161</v>
      </c>
      <c r="E97" s="210" t="s">
        <v>1618</v>
      </c>
      <c r="F97" s="211" t="s">
        <v>1619</v>
      </c>
      <c r="G97" s="212" t="s">
        <v>594</v>
      </c>
      <c r="H97" s="213">
        <v>12</v>
      </c>
      <c r="I97" s="214"/>
      <c r="J97" s="215">
        <f>ROUND(I97*H97,2)</f>
        <v>0</v>
      </c>
      <c r="K97" s="211" t="s">
        <v>165</v>
      </c>
      <c r="L97" s="48"/>
      <c r="M97" s="216" t="s">
        <v>44</v>
      </c>
      <c r="N97" s="217" t="s">
        <v>53</v>
      </c>
      <c r="O97" s="88"/>
      <c r="P97" s="218">
        <f>O97*H97</f>
        <v>0</v>
      </c>
      <c r="Q97" s="218">
        <v>0</v>
      </c>
      <c r="R97" s="218">
        <f>Q97*H97</f>
        <v>0</v>
      </c>
      <c r="S97" s="218">
        <v>0.28000000000000003</v>
      </c>
      <c r="T97" s="219">
        <f>S97*H97</f>
        <v>3.3600000000000003</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1916</v>
      </c>
    </row>
    <row r="98" s="2" customFormat="1">
      <c r="A98" s="42"/>
      <c r="B98" s="43"/>
      <c r="C98" s="44"/>
      <c r="D98" s="222" t="s">
        <v>168</v>
      </c>
      <c r="E98" s="44"/>
      <c r="F98" s="223" t="s">
        <v>1621</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12" customFormat="1" ht="25.92" customHeight="1">
      <c r="A99" s="12"/>
      <c r="B99" s="193"/>
      <c r="C99" s="194"/>
      <c r="D99" s="195" t="s">
        <v>81</v>
      </c>
      <c r="E99" s="196" t="s">
        <v>654</v>
      </c>
      <c r="F99" s="196" t="s">
        <v>655</v>
      </c>
      <c r="G99" s="194"/>
      <c r="H99" s="194"/>
      <c r="I99" s="197"/>
      <c r="J99" s="198">
        <f>BK99</f>
        <v>0</v>
      </c>
      <c r="K99" s="194"/>
      <c r="L99" s="199"/>
      <c r="M99" s="200"/>
      <c r="N99" s="201"/>
      <c r="O99" s="201"/>
      <c r="P99" s="202">
        <f>P100</f>
        <v>0</v>
      </c>
      <c r="Q99" s="201"/>
      <c r="R99" s="202">
        <f>R100</f>
        <v>0</v>
      </c>
      <c r="S99" s="201"/>
      <c r="T99" s="203">
        <f>T100</f>
        <v>0</v>
      </c>
      <c r="U99" s="12"/>
      <c r="V99" s="12"/>
      <c r="W99" s="12"/>
      <c r="X99" s="12"/>
      <c r="Y99" s="12"/>
      <c r="Z99" s="12"/>
      <c r="AA99" s="12"/>
      <c r="AB99" s="12"/>
      <c r="AC99" s="12"/>
      <c r="AD99" s="12"/>
      <c r="AE99" s="12"/>
      <c r="AR99" s="204" t="s">
        <v>92</v>
      </c>
      <c r="AT99" s="205" t="s">
        <v>81</v>
      </c>
      <c r="AU99" s="205" t="s">
        <v>82</v>
      </c>
      <c r="AY99" s="204" t="s">
        <v>159</v>
      </c>
      <c r="BK99" s="206">
        <f>BK100</f>
        <v>0</v>
      </c>
    </row>
    <row r="100" s="12" customFormat="1" ht="22.8" customHeight="1">
      <c r="A100" s="12"/>
      <c r="B100" s="193"/>
      <c r="C100" s="194"/>
      <c r="D100" s="195" t="s">
        <v>81</v>
      </c>
      <c r="E100" s="207" t="s">
        <v>1917</v>
      </c>
      <c r="F100" s="207" t="s">
        <v>1918</v>
      </c>
      <c r="G100" s="194"/>
      <c r="H100" s="194"/>
      <c r="I100" s="197"/>
      <c r="J100" s="208">
        <f>BK100</f>
        <v>0</v>
      </c>
      <c r="K100" s="194"/>
      <c r="L100" s="199"/>
      <c r="M100" s="200"/>
      <c r="N100" s="201"/>
      <c r="O100" s="201"/>
      <c r="P100" s="202">
        <f>SUM(P101:P106)</f>
        <v>0</v>
      </c>
      <c r="Q100" s="201"/>
      <c r="R100" s="202">
        <f>SUM(R101:R106)</f>
        <v>0</v>
      </c>
      <c r="S100" s="201"/>
      <c r="T100" s="203">
        <f>SUM(T101:T106)</f>
        <v>0</v>
      </c>
      <c r="U100" s="12"/>
      <c r="V100" s="12"/>
      <c r="W100" s="12"/>
      <c r="X100" s="12"/>
      <c r="Y100" s="12"/>
      <c r="Z100" s="12"/>
      <c r="AA100" s="12"/>
      <c r="AB100" s="12"/>
      <c r="AC100" s="12"/>
      <c r="AD100" s="12"/>
      <c r="AE100" s="12"/>
      <c r="AR100" s="204" t="s">
        <v>92</v>
      </c>
      <c r="AT100" s="205" t="s">
        <v>81</v>
      </c>
      <c r="AU100" s="205" t="s">
        <v>90</v>
      </c>
      <c r="AY100" s="204" t="s">
        <v>159</v>
      </c>
      <c r="BK100" s="206">
        <f>SUM(BK101:BK106)</f>
        <v>0</v>
      </c>
    </row>
    <row r="101" s="2" customFormat="1" ht="16.5" customHeight="1">
      <c r="A101" s="42"/>
      <c r="B101" s="43"/>
      <c r="C101" s="209" t="s">
        <v>92</v>
      </c>
      <c r="D101" s="209" t="s">
        <v>161</v>
      </c>
      <c r="E101" s="210" t="s">
        <v>1919</v>
      </c>
      <c r="F101" s="211" t="s">
        <v>1920</v>
      </c>
      <c r="G101" s="212" t="s">
        <v>594</v>
      </c>
      <c r="H101" s="213">
        <v>15</v>
      </c>
      <c r="I101" s="214"/>
      <c r="J101" s="215">
        <f>ROUND(I101*H101,2)</f>
        <v>0</v>
      </c>
      <c r="K101" s="211" t="s">
        <v>44</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1921</v>
      </c>
    </row>
    <row r="102" s="2" customFormat="1" ht="16.5" customHeight="1">
      <c r="A102" s="42"/>
      <c r="B102" s="43"/>
      <c r="C102" s="272" t="s">
        <v>177</v>
      </c>
      <c r="D102" s="272" t="s">
        <v>212</v>
      </c>
      <c r="E102" s="273" t="s">
        <v>1922</v>
      </c>
      <c r="F102" s="274" t="s">
        <v>1923</v>
      </c>
      <c r="G102" s="275" t="s">
        <v>594</v>
      </c>
      <c r="H102" s="276">
        <v>7</v>
      </c>
      <c r="I102" s="277"/>
      <c r="J102" s="278">
        <f>ROUND(I102*H102,2)</f>
        <v>0</v>
      </c>
      <c r="K102" s="274" t="s">
        <v>44</v>
      </c>
      <c r="L102" s="279"/>
      <c r="M102" s="280" t="s">
        <v>44</v>
      </c>
      <c r="N102" s="281" t="s">
        <v>53</v>
      </c>
      <c r="O102" s="88"/>
      <c r="P102" s="218">
        <f>O102*H102</f>
        <v>0</v>
      </c>
      <c r="Q102" s="218">
        <v>0</v>
      </c>
      <c r="R102" s="218">
        <f>Q102*H102</f>
        <v>0</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1924</v>
      </c>
    </row>
    <row r="103" s="2" customFormat="1" ht="16.5" customHeight="1">
      <c r="A103" s="42"/>
      <c r="B103" s="43"/>
      <c r="C103" s="272" t="s">
        <v>166</v>
      </c>
      <c r="D103" s="272" t="s">
        <v>212</v>
      </c>
      <c r="E103" s="273" t="s">
        <v>1925</v>
      </c>
      <c r="F103" s="274" t="s">
        <v>1926</v>
      </c>
      <c r="G103" s="275" t="s">
        <v>594</v>
      </c>
      <c r="H103" s="276">
        <v>4</v>
      </c>
      <c r="I103" s="277"/>
      <c r="J103" s="278">
        <f>ROUND(I103*H103,2)</f>
        <v>0</v>
      </c>
      <c r="K103" s="274" t="s">
        <v>44</v>
      </c>
      <c r="L103" s="279"/>
      <c r="M103" s="280" t="s">
        <v>44</v>
      </c>
      <c r="N103" s="281"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215</v>
      </c>
      <c r="AT103" s="220" t="s">
        <v>212</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1927</v>
      </c>
    </row>
    <row r="104" s="2" customFormat="1">
      <c r="A104" s="42"/>
      <c r="B104" s="43"/>
      <c r="C104" s="44"/>
      <c r="D104" s="227" t="s">
        <v>170</v>
      </c>
      <c r="E104" s="44"/>
      <c r="F104" s="228" t="s">
        <v>1928</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170</v>
      </c>
      <c r="AU104" s="20" t="s">
        <v>92</v>
      </c>
    </row>
    <row r="105" s="2" customFormat="1" ht="16.5" customHeight="1">
      <c r="A105" s="42"/>
      <c r="B105" s="43"/>
      <c r="C105" s="272" t="s">
        <v>1929</v>
      </c>
      <c r="D105" s="272" t="s">
        <v>212</v>
      </c>
      <c r="E105" s="273" t="s">
        <v>1930</v>
      </c>
      <c r="F105" s="274" t="s">
        <v>1931</v>
      </c>
      <c r="G105" s="275" t="s">
        <v>594</v>
      </c>
      <c r="H105" s="276">
        <v>4</v>
      </c>
      <c r="I105" s="277"/>
      <c r="J105" s="278">
        <f>ROUND(I105*H105,2)</f>
        <v>0</v>
      </c>
      <c r="K105" s="274" t="s">
        <v>44</v>
      </c>
      <c r="L105" s="279"/>
      <c r="M105" s="280" t="s">
        <v>44</v>
      </c>
      <c r="N105" s="281"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215</v>
      </c>
      <c r="AT105" s="220" t="s">
        <v>212</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1932</v>
      </c>
    </row>
    <row r="106" s="2" customFormat="1">
      <c r="A106" s="42"/>
      <c r="B106" s="43"/>
      <c r="C106" s="44"/>
      <c r="D106" s="227" t="s">
        <v>170</v>
      </c>
      <c r="E106" s="44"/>
      <c r="F106" s="228" t="s">
        <v>1933</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170</v>
      </c>
      <c r="AU106" s="20" t="s">
        <v>92</v>
      </c>
    </row>
    <row r="107" s="12" customFormat="1" ht="25.92" customHeight="1">
      <c r="A107" s="12"/>
      <c r="B107" s="193"/>
      <c r="C107" s="194"/>
      <c r="D107" s="195" t="s">
        <v>81</v>
      </c>
      <c r="E107" s="196" t="s">
        <v>212</v>
      </c>
      <c r="F107" s="196" t="s">
        <v>1644</v>
      </c>
      <c r="G107" s="194"/>
      <c r="H107" s="194"/>
      <c r="I107" s="197"/>
      <c r="J107" s="198">
        <f>BK107</f>
        <v>0</v>
      </c>
      <c r="K107" s="194"/>
      <c r="L107" s="199"/>
      <c r="M107" s="200"/>
      <c r="N107" s="201"/>
      <c r="O107" s="201"/>
      <c r="P107" s="202">
        <f>P108+P157+P205+P210+P216</f>
        <v>0</v>
      </c>
      <c r="Q107" s="201"/>
      <c r="R107" s="202">
        <f>R108+R157+R205+R210+R216</f>
        <v>5.8289699999999982</v>
      </c>
      <c r="S107" s="201"/>
      <c r="T107" s="203">
        <f>T108+T157+T205+T210+T216</f>
        <v>0</v>
      </c>
      <c r="U107" s="12"/>
      <c r="V107" s="12"/>
      <c r="W107" s="12"/>
      <c r="X107" s="12"/>
      <c r="Y107" s="12"/>
      <c r="Z107" s="12"/>
      <c r="AA107" s="12"/>
      <c r="AB107" s="12"/>
      <c r="AC107" s="12"/>
      <c r="AD107" s="12"/>
      <c r="AE107" s="12"/>
      <c r="AR107" s="204" t="s">
        <v>177</v>
      </c>
      <c r="AT107" s="205" t="s">
        <v>81</v>
      </c>
      <c r="AU107" s="205" t="s">
        <v>82</v>
      </c>
      <c r="AY107" s="204" t="s">
        <v>159</v>
      </c>
      <c r="BK107" s="206">
        <f>BK108+BK157+BK205+BK210+BK216</f>
        <v>0</v>
      </c>
    </row>
    <row r="108" s="12" customFormat="1" ht="22.8" customHeight="1">
      <c r="A108" s="12"/>
      <c r="B108" s="193"/>
      <c r="C108" s="194"/>
      <c r="D108" s="195" t="s">
        <v>81</v>
      </c>
      <c r="E108" s="207" t="s">
        <v>1645</v>
      </c>
      <c r="F108" s="207" t="s">
        <v>1646</v>
      </c>
      <c r="G108" s="194"/>
      <c r="H108" s="194"/>
      <c r="I108" s="197"/>
      <c r="J108" s="208">
        <f>BK108</f>
        <v>0</v>
      </c>
      <c r="K108" s="194"/>
      <c r="L108" s="199"/>
      <c r="M108" s="200"/>
      <c r="N108" s="201"/>
      <c r="O108" s="201"/>
      <c r="P108" s="202">
        <f>SUM(P109:P156)</f>
        <v>0</v>
      </c>
      <c r="Q108" s="201"/>
      <c r="R108" s="202">
        <f>SUM(R109:R156)</f>
        <v>0.69518000000000002</v>
      </c>
      <c r="S108" s="201"/>
      <c r="T108" s="203">
        <f>SUM(T109:T156)</f>
        <v>0</v>
      </c>
      <c r="U108" s="12"/>
      <c r="V108" s="12"/>
      <c r="W108" s="12"/>
      <c r="X108" s="12"/>
      <c r="Y108" s="12"/>
      <c r="Z108" s="12"/>
      <c r="AA108" s="12"/>
      <c r="AB108" s="12"/>
      <c r="AC108" s="12"/>
      <c r="AD108" s="12"/>
      <c r="AE108" s="12"/>
      <c r="AR108" s="204" t="s">
        <v>177</v>
      </c>
      <c r="AT108" s="205" t="s">
        <v>81</v>
      </c>
      <c r="AU108" s="205" t="s">
        <v>90</v>
      </c>
      <c r="AY108" s="204" t="s">
        <v>159</v>
      </c>
      <c r="BK108" s="206">
        <f>SUM(BK109:BK156)</f>
        <v>0</v>
      </c>
    </row>
    <row r="109" s="2" customFormat="1" ht="21.75" customHeight="1">
      <c r="A109" s="42"/>
      <c r="B109" s="43"/>
      <c r="C109" s="209" t="s">
        <v>197</v>
      </c>
      <c r="D109" s="209" t="s">
        <v>161</v>
      </c>
      <c r="E109" s="210" t="s">
        <v>1934</v>
      </c>
      <c r="F109" s="211" t="s">
        <v>1935</v>
      </c>
      <c r="G109" s="212" t="s">
        <v>594</v>
      </c>
      <c r="H109" s="213">
        <v>90</v>
      </c>
      <c r="I109" s="214"/>
      <c r="J109" s="215">
        <f>ROUND(I109*H109,2)</f>
        <v>0</v>
      </c>
      <c r="K109" s="211" t="s">
        <v>165</v>
      </c>
      <c r="L109" s="48"/>
      <c r="M109" s="216" t="s">
        <v>44</v>
      </c>
      <c r="N109" s="217" t="s">
        <v>53</v>
      </c>
      <c r="O109" s="88"/>
      <c r="P109" s="218">
        <f>O109*H109</f>
        <v>0</v>
      </c>
      <c r="Q109" s="218">
        <v>0</v>
      </c>
      <c r="R109" s="218">
        <f>Q109*H109</f>
        <v>0</v>
      </c>
      <c r="S109" s="218">
        <v>0</v>
      </c>
      <c r="T109" s="219">
        <f>S109*H109</f>
        <v>0</v>
      </c>
      <c r="U109" s="42"/>
      <c r="V109" s="42"/>
      <c r="W109" s="42"/>
      <c r="X109" s="42"/>
      <c r="Y109" s="42"/>
      <c r="Z109" s="42"/>
      <c r="AA109" s="42"/>
      <c r="AB109" s="42"/>
      <c r="AC109" s="42"/>
      <c r="AD109" s="42"/>
      <c r="AE109" s="42"/>
      <c r="AR109" s="220" t="s">
        <v>645</v>
      </c>
      <c r="AT109" s="220" t="s">
        <v>161</v>
      </c>
      <c r="AU109" s="220" t="s">
        <v>92</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645</v>
      </c>
      <c r="BM109" s="220" t="s">
        <v>1936</v>
      </c>
    </row>
    <row r="110" s="2" customFormat="1">
      <c r="A110" s="42"/>
      <c r="B110" s="43"/>
      <c r="C110" s="44"/>
      <c r="D110" s="222" t="s">
        <v>168</v>
      </c>
      <c r="E110" s="44"/>
      <c r="F110" s="223" t="s">
        <v>1937</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168</v>
      </c>
      <c r="AU110" s="20" t="s">
        <v>92</v>
      </c>
    </row>
    <row r="111" s="2" customFormat="1" ht="21.75" customHeight="1">
      <c r="A111" s="42"/>
      <c r="B111" s="43"/>
      <c r="C111" s="209" t="s">
        <v>205</v>
      </c>
      <c r="D111" s="209" t="s">
        <v>161</v>
      </c>
      <c r="E111" s="210" t="s">
        <v>1647</v>
      </c>
      <c r="F111" s="211" t="s">
        <v>1648</v>
      </c>
      <c r="G111" s="212" t="s">
        <v>594</v>
      </c>
      <c r="H111" s="213">
        <v>56</v>
      </c>
      <c r="I111" s="214"/>
      <c r="J111" s="215">
        <f>ROUND(I111*H111,2)</f>
        <v>0</v>
      </c>
      <c r="K111" s="211" t="s">
        <v>165</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645</v>
      </c>
      <c r="AT111" s="220" t="s">
        <v>161</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645</v>
      </c>
      <c r="BM111" s="220" t="s">
        <v>1938</v>
      </c>
    </row>
    <row r="112" s="2" customFormat="1">
      <c r="A112" s="42"/>
      <c r="B112" s="43"/>
      <c r="C112" s="44"/>
      <c r="D112" s="222" t="s">
        <v>168</v>
      </c>
      <c r="E112" s="44"/>
      <c r="F112" s="223" t="s">
        <v>1650</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168</v>
      </c>
      <c r="AU112" s="20" t="s">
        <v>92</v>
      </c>
    </row>
    <row r="113" s="2" customFormat="1" ht="24.15" customHeight="1">
      <c r="A113" s="42"/>
      <c r="B113" s="43"/>
      <c r="C113" s="209" t="s">
        <v>211</v>
      </c>
      <c r="D113" s="209" t="s">
        <v>161</v>
      </c>
      <c r="E113" s="210" t="s">
        <v>1939</v>
      </c>
      <c r="F113" s="211" t="s">
        <v>1940</v>
      </c>
      <c r="G113" s="212" t="s">
        <v>594</v>
      </c>
      <c r="H113" s="213">
        <v>128</v>
      </c>
      <c r="I113" s="214"/>
      <c r="J113" s="215">
        <f>ROUND(I113*H113,2)</f>
        <v>0</v>
      </c>
      <c r="K113" s="211" t="s">
        <v>165</v>
      </c>
      <c r="L113" s="48"/>
      <c r="M113" s="216" t="s">
        <v>44</v>
      </c>
      <c r="N113" s="217" t="s">
        <v>53</v>
      </c>
      <c r="O113" s="88"/>
      <c r="P113" s="218">
        <f>O113*H113</f>
        <v>0</v>
      </c>
      <c r="Q113" s="218">
        <v>0</v>
      </c>
      <c r="R113" s="218">
        <f>Q113*H113</f>
        <v>0</v>
      </c>
      <c r="S113" s="218">
        <v>0</v>
      </c>
      <c r="T113" s="219">
        <f>S113*H113</f>
        <v>0</v>
      </c>
      <c r="U113" s="42"/>
      <c r="V113" s="42"/>
      <c r="W113" s="42"/>
      <c r="X113" s="42"/>
      <c r="Y113" s="42"/>
      <c r="Z113" s="42"/>
      <c r="AA113" s="42"/>
      <c r="AB113" s="42"/>
      <c r="AC113" s="42"/>
      <c r="AD113" s="42"/>
      <c r="AE113" s="42"/>
      <c r="AR113" s="220" t="s">
        <v>645</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645</v>
      </c>
      <c r="BM113" s="220" t="s">
        <v>1941</v>
      </c>
    </row>
    <row r="114" s="2" customFormat="1">
      <c r="A114" s="42"/>
      <c r="B114" s="43"/>
      <c r="C114" s="44"/>
      <c r="D114" s="222" t="s">
        <v>168</v>
      </c>
      <c r="E114" s="44"/>
      <c r="F114" s="223" t="s">
        <v>1942</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168</v>
      </c>
      <c r="AU114" s="20" t="s">
        <v>92</v>
      </c>
    </row>
    <row r="115" s="2" customFormat="1" ht="16.5" customHeight="1">
      <c r="A115" s="42"/>
      <c r="B115" s="43"/>
      <c r="C115" s="209" t="s">
        <v>351</v>
      </c>
      <c r="D115" s="209" t="s">
        <v>161</v>
      </c>
      <c r="E115" s="210" t="s">
        <v>1943</v>
      </c>
      <c r="F115" s="211" t="s">
        <v>1944</v>
      </c>
      <c r="G115" s="212" t="s">
        <v>594</v>
      </c>
      <c r="H115" s="213">
        <v>11</v>
      </c>
      <c r="I115" s="214"/>
      <c r="J115" s="215">
        <f>ROUND(I115*H115,2)</f>
        <v>0</v>
      </c>
      <c r="K115" s="211" t="s">
        <v>165</v>
      </c>
      <c r="L115" s="48"/>
      <c r="M115" s="216" t="s">
        <v>44</v>
      </c>
      <c r="N115" s="217" t="s">
        <v>53</v>
      </c>
      <c r="O115" s="88"/>
      <c r="P115" s="218">
        <f>O115*H115</f>
        <v>0</v>
      </c>
      <c r="Q115" s="218">
        <v>0</v>
      </c>
      <c r="R115" s="218">
        <f>Q115*H115</f>
        <v>0</v>
      </c>
      <c r="S115" s="218">
        <v>0</v>
      </c>
      <c r="T115" s="219">
        <f>S115*H115</f>
        <v>0</v>
      </c>
      <c r="U115" s="42"/>
      <c r="V115" s="42"/>
      <c r="W115" s="42"/>
      <c r="X115" s="42"/>
      <c r="Y115" s="42"/>
      <c r="Z115" s="42"/>
      <c r="AA115" s="42"/>
      <c r="AB115" s="42"/>
      <c r="AC115" s="42"/>
      <c r="AD115" s="42"/>
      <c r="AE115" s="42"/>
      <c r="AR115" s="220" t="s">
        <v>645</v>
      </c>
      <c r="AT115" s="220" t="s">
        <v>161</v>
      </c>
      <c r="AU115" s="220" t="s">
        <v>92</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645</v>
      </c>
      <c r="BM115" s="220" t="s">
        <v>1945</v>
      </c>
    </row>
    <row r="116" s="2" customFormat="1">
      <c r="A116" s="42"/>
      <c r="B116" s="43"/>
      <c r="C116" s="44"/>
      <c r="D116" s="222" t="s">
        <v>168</v>
      </c>
      <c r="E116" s="44"/>
      <c r="F116" s="223" t="s">
        <v>1946</v>
      </c>
      <c r="G116" s="44"/>
      <c r="H116" s="44"/>
      <c r="I116" s="224"/>
      <c r="J116" s="44"/>
      <c r="K116" s="44"/>
      <c r="L116" s="48"/>
      <c r="M116" s="225"/>
      <c r="N116" s="226"/>
      <c r="O116" s="88"/>
      <c r="P116" s="88"/>
      <c r="Q116" s="88"/>
      <c r="R116" s="88"/>
      <c r="S116" s="88"/>
      <c r="T116" s="89"/>
      <c r="U116" s="42"/>
      <c r="V116" s="42"/>
      <c r="W116" s="42"/>
      <c r="X116" s="42"/>
      <c r="Y116" s="42"/>
      <c r="Z116" s="42"/>
      <c r="AA116" s="42"/>
      <c r="AB116" s="42"/>
      <c r="AC116" s="42"/>
      <c r="AD116" s="42"/>
      <c r="AE116" s="42"/>
      <c r="AT116" s="20" t="s">
        <v>168</v>
      </c>
      <c r="AU116" s="20" t="s">
        <v>92</v>
      </c>
    </row>
    <row r="117" s="2" customFormat="1" ht="16.5" customHeight="1">
      <c r="A117" s="42"/>
      <c r="B117" s="43"/>
      <c r="C117" s="272" t="s">
        <v>358</v>
      </c>
      <c r="D117" s="272" t="s">
        <v>212</v>
      </c>
      <c r="E117" s="273" t="s">
        <v>1947</v>
      </c>
      <c r="F117" s="274" t="s">
        <v>1948</v>
      </c>
      <c r="G117" s="275" t="s">
        <v>594</v>
      </c>
      <c r="H117" s="276">
        <v>11</v>
      </c>
      <c r="I117" s="277"/>
      <c r="J117" s="278">
        <f>ROUND(I117*H117,2)</f>
        <v>0</v>
      </c>
      <c r="K117" s="274" t="s">
        <v>44</v>
      </c>
      <c r="L117" s="279"/>
      <c r="M117" s="280" t="s">
        <v>44</v>
      </c>
      <c r="N117" s="281" t="s">
        <v>53</v>
      </c>
      <c r="O117" s="88"/>
      <c r="P117" s="218">
        <f>O117*H117</f>
        <v>0</v>
      </c>
      <c r="Q117" s="218">
        <v>0</v>
      </c>
      <c r="R117" s="218">
        <f>Q117*H117</f>
        <v>0</v>
      </c>
      <c r="S117" s="218">
        <v>0</v>
      </c>
      <c r="T117" s="219">
        <f>S117*H117</f>
        <v>0</v>
      </c>
      <c r="U117" s="42"/>
      <c r="V117" s="42"/>
      <c r="W117" s="42"/>
      <c r="X117" s="42"/>
      <c r="Y117" s="42"/>
      <c r="Z117" s="42"/>
      <c r="AA117" s="42"/>
      <c r="AB117" s="42"/>
      <c r="AC117" s="42"/>
      <c r="AD117" s="42"/>
      <c r="AE117" s="42"/>
      <c r="AR117" s="220" t="s">
        <v>1526</v>
      </c>
      <c r="AT117" s="220" t="s">
        <v>212</v>
      </c>
      <c r="AU117" s="220" t="s">
        <v>92</v>
      </c>
      <c r="AY117" s="20" t="s">
        <v>159</v>
      </c>
      <c r="BE117" s="221">
        <f>IF(N117="základní",J117,0)</f>
        <v>0</v>
      </c>
      <c r="BF117" s="221">
        <f>IF(N117="snížená",J117,0)</f>
        <v>0</v>
      </c>
      <c r="BG117" s="221">
        <f>IF(N117="zákl. přenesená",J117,0)</f>
        <v>0</v>
      </c>
      <c r="BH117" s="221">
        <f>IF(N117="sníž. přenesená",J117,0)</f>
        <v>0</v>
      </c>
      <c r="BI117" s="221">
        <f>IF(N117="nulová",J117,0)</f>
        <v>0</v>
      </c>
      <c r="BJ117" s="20" t="s">
        <v>90</v>
      </c>
      <c r="BK117" s="221">
        <f>ROUND(I117*H117,2)</f>
        <v>0</v>
      </c>
      <c r="BL117" s="20" t="s">
        <v>1526</v>
      </c>
      <c r="BM117" s="220" t="s">
        <v>1949</v>
      </c>
    </row>
    <row r="118" s="2" customFormat="1" ht="24.15" customHeight="1">
      <c r="A118" s="42"/>
      <c r="B118" s="43"/>
      <c r="C118" s="209" t="s">
        <v>365</v>
      </c>
      <c r="D118" s="209" t="s">
        <v>161</v>
      </c>
      <c r="E118" s="210" t="s">
        <v>1660</v>
      </c>
      <c r="F118" s="211" t="s">
        <v>1661</v>
      </c>
      <c r="G118" s="212" t="s">
        <v>222</v>
      </c>
      <c r="H118" s="213">
        <v>225</v>
      </c>
      <c r="I118" s="214"/>
      <c r="J118" s="215">
        <f>ROUND(I118*H118,2)</f>
        <v>0</v>
      </c>
      <c r="K118" s="211" t="s">
        <v>165</v>
      </c>
      <c r="L118" s="48"/>
      <c r="M118" s="216" t="s">
        <v>44</v>
      </c>
      <c r="N118" s="217"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645</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645</v>
      </c>
      <c r="BM118" s="220" t="s">
        <v>1950</v>
      </c>
    </row>
    <row r="119" s="2" customFormat="1">
      <c r="A119" s="42"/>
      <c r="B119" s="43"/>
      <c r="C119" s="44"/>
      <c r="D119" s="222" t="s">
        <v>168</v>
      </c>
      <c r="E119" s="44"/>
      <c r="F119" s="223" t="s">
        <v>1663</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168</v>
      </c>
      <c r="AU119" s="20" t="s">
        <v>92</v>
      </c>
    </row>
    <row r="120" s="2" customFormat="1" ht="16.5" customHeight="1">
      <c r="A120" s="42"/>
      <c r="B120" s="43"/>
      <c r="C120" s="272" t="s">
        <v>372</v>
      </c>
      <c r="D120" s="272" t="s">
        <v>212</v>
      </c>
      <c r="E120" s="273" t="s">
        <v>1664</v>
      </c>
      <c r="F120" s="274" t="s">
        <v>1665</v>
      </c>
      <c r="G120" s="275" t="s">
        <v>1169</v>
      </c>
      <c r="H120" s="276">
        <v>225</v>
      </c>
      <c r="I120" s="277"/>
      <c r="J120" s="278">
        <f>ROUND(I120*H120,2)</f>
        <v>0</v>
      </c>
      <c r="K120" s="274" t="s">
        <v>165</v>
      </c>
      <c r="L120" s="279"/>
      <c r="M120" s="280" t="s">
        <v>44</v>
      </c>
      <c r="N120" s="281" t="s">
        <v>53</v>
      </c>
      <c r="O120" s="88"/>
      <c r="P120" s="218">
        <f>O120*H120</f>
        <v>0</v>
      </c>
      <c r="Q120" s="218">
        <v>0.001</v>
      </c>
      <c r="R120" s="218">
        <f>Q120*H120</f>
        <v>0.22500000000000001</v>
      </c>
      <c r="S120" s="218">
        <v>0</v>
      </c>
      <c r="T120" s="219">
        <f>S120*H120</f>
        <v>0</v>
      </c>
      <c r="U120" s="42"/>
      <c r="V120" s="42"/>
      <c r="W120" s="42"/>
      <c r="X120" s="42"/>
      <c r="Y120" s="42"/>
      <c r="Z120" s="42"/>
      <c r="AA120" s="42"/>
      <c r="AB120" s="42"/>
      <c r="AC120" s="42"/>
      <c r="AD120" s="42"/>
      <c r="AE120" s="42"/>
      <c r="AR120" s="220" t="s">
        <v>1526</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1526</v>
      </c>
      <c r="BM120" s="220" t="s">
        <v>1951</v>
      </c>
    </row>
    <row r="121" s="2" customFormat="1" ht="16.5" customHeight="1">
      <c r="A121" s="42"/>
      <c r="B121" s="43"/>
      <c r="C121" s="272" t="s">
        <v>377</v>
      </c>
      <c r="D121" s="272" t="s">
        <v>212</v>
      </c>
      <c r="E121" s="273" t="s">
        <v>1667</v>
      </c>
      <c r="F121" s="274" t="s">
        <v>1668</v>
      </c>
      <c r="G121" s="275" t="s">
        <v>594</v>
      </c>
      <c r="H121" s="276">
        <v>18</v>
      </c>
      <c r="I121" s="277"/>
      <c r="J121" s="278">
        <f>ROUND(I121*H121,2)</f>
        <v>0</v>
      </c>
      <c r="K121" s="274" t="s">
        <v>165</v>
      </c>
      <c r="L121" s="279"/>
      <c r="M121" s="280" t="s">
        <v>44</v>
      </c>
      <c r="N121" s="281" t="s">
        <v>53</v>
      </c>
      <c r="O121" s="88"/>
      <c r="P121" s="218">
        <f>O121*H121</f>
        <v>0</v>
      </c>
      <c r="Q121" s="218">
        <v>0.00023000000000000001</v>
      </c>
      <c r="R121" s="218">
        <f>Q121*H121</f>
        <v>0.0041400000000000005</v>
      </c>
      <c r="S121" s="218">
        <v>0</v>
      </c>
      <c r="T121" s="219">
        <f>S121*H121</f>
        <v>0</v>
      </c>
      <c r="U121" s="42"/>
      <c r="V121" s="42"/>
      <c r="W121" s="42"/>
      <c r="X121" s="42"/>
      <c r="Y121" s="42"/>
      <c r="Z121" s="42"/>
      <c r="AA121" s="42"/>
      <c r="AB121" s="42"/>
      <c r="AC121" s="42"/>
      <c r="AD121" s="42"/>
      <c r="AE121" s="42"/>
      <c r="AR121" s="220" t="s">
        <v>1526</v>
      </c>
      <c r="AT121" s="220" t="s">
        <v>212</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1526</v>
      </c>
      <c r="BM121" s="220" t="s">
        <v>1952</v>
      </c>
    </row>
    <row r="122" s="2" customFormat="1" ht="16.5" customHeight="1">
      <c r="A122" s="42"/>
      <c r="B122" s="43"/>
      <c r="C122" s="272" t="s">
        <v>384</v>
      </c>
      <c r="D122" s="272" t="s">
        <v>212</v>
      </c>
      <c r="E122" s="273" t="s">
        <v>1670</v>
      </c>
      <c r="F122" s="274" t="s">
        <v>1671</v>
      </c>
      <c r="G122" s="275" t="s">
        <v>594</v>
      </c>
      <c r="H122" s="276">
        <v>68</v>
      </c>
      <c r="I122" s="277"/>
      <c r="J122" s="278">
        <f>ROUND(I122*H122,2)</f>
        <v>0</v>
      </c>
      <c r="K122" s="274" t="s">
        <v>165</v>
      </c>
      <c r="L122" s="279"/>
      <c r="M122" s="280" t="s">
        <v>44</v>
      </c>
      <c r="N122" s="281" t="s">
        <v>53</v>
      </c>
      <c r="O122" s="88"/>
      <c r="P122" s="218">
        <f>O122*H122</f>
        <v>0</v>
      </c>
      <c r="Q122" s="218">
        <v>0.00012</v>
      </c>
      <c r="R122" s="218">
        <f>Q122*H122</f>
        <v>0.0081600000000000006</v>
      </c>
      <c r="S122" s="218">
        <v>0</v>
      </c>
      <c r="T122" s="219">
        <f>S122*H122</f>
        <v>0</v>
      </c>
      <c r="U122" s="42"/>
      <c r="V122" s="42"/>
      <c r="W122" s="42"/>
      <c r="X122" s="42"/>
      <c r="Y122" s="42"/>
      <c r="Z122" s="42"/>
      <c r="AA122" s="42"/>
      <c r="AB122" s="42"/>
      <c r="AC122" s="42"/>
      <c r="AD122" s="42"/>
      <c r="AE122" s="42"/>
      <c r="AR122" s="220" t="s">
        <v>1526</v>
      </c>
      <c r="AT122" s="220" t="s">
        <v>212</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1526</v>
      </c>
      <c r="BM122" s="220" t="s">
        <v>1953</v>
      </c>
    </row>
    <row r="123" s="2" customFormat="1" ht="24.15" customHeight="1">
      <c r="A123" s="42"/>
      <c r="B123" s="43"/>
      <c r="C123" s="209" t="s">
        <v>7</v>
      </c>
      <c r="D123" s="209" t="s">
        <v>161</v>
      </c>
      <c r="E123" s="210" t="s">
        <v>1673</v>
      </c>
      <c r="F123" s="211" t="s">
        <v>1674</v>
      </c>
      <c r="G123" s="212" t="s">
        <v>222</v>
      </c>
      <c r="H123" s="213">
        <v>120</v>
      </c>
      <c r="I123" s="214"/>
      <c r="J123" s="215">
        <f>ROUND(I123*H123,2)</f>
        <v>0</v>
      </c>
      <c r="K123" s="211" t="s">
        <v>165</v>
      </c>
      <c r="L123" s="48"/>
      <c r="M123" s="216" t="s">
        <v>44</v>
      </c>
      <c r="N123" s="217"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645</v>
      </c>
      <c r="AT123" s="220" t="s">
        <v>161</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645</v>
      </c>
      <c r="BM123" s="220" t="s">
        <v>1954</v>
      </c>
    </row>
    <row r="124" s="2" customFormat="1">
      <c r="A124" s="42"/>
      <c r="B124" s="43"/>
      <c r="C124" s="44"/>
      <c r="D124" s="222" t="s">
        <v>168</v>
      </c>
      <c r="E124" s="44"/>
      <c r="F124" s="223" t="s">
        <v>1676</v>
      </c>
      <c r="G124" s="44"/>
      <c r="H124" s="44"/>
      <c r="I124" s="224"/>
      <c r="J124" s="44"/>
      <c r="K124" s="44"/>
      <c r="L124" s="48"/>
      <c r="M124" s="225"/>
      <c r="N124" s="226"/>
      <c r="O124" s="88"/>
      <c r="P124" s="88"/>
      <c r="Q124" s="88"/>
      <c r="R124" s="88"/>
      <c r="S124" s="88"/>
      <c r="T124" s="89"/>
      <c r="U124" s="42"/>
      <c r="V124" s="42"/>
      <c r="W124" s="42"/>
      <c r="X124" s="42"/>
      <c r="Y124" s="42"/>
      <c r="Z124" s="42"/>
      <c r="AA124" s="42"/>
      <c r="AB124" s="42"/>
      <c r="AC124" s="42"/>
      <c r="AD124" s="42"/>
      <c r="AE124" s="42"/>
      <c r="AT124" s="20" t="s">
        <v>168</v>
      </c>
      <c r="AU124" s="20" t="s">
        <v>92</v>
      </c>
    </row>
    <row r="125" s="2" customFormat="1" ht="16.5" customHeight="1">
      <c r="A125" s="42"/>
      <c r="B125" s="43"/>
      <c r="C125" s="272" t="s">
        <v>401</v>
      </c>
      <c r="D125" s="272" t="s">
        <v>212</v>
      </c>
      <c r="E125" s="273" t="s">
        <v>1677</v>
      </c>
      <c r="F125" s="274" t="s">
        <v>1678</v>
      </c>
      <c r="G125" s="275" t="s">
        <v>1169</v>
      </c>
      <c r="H125" s="276">
        <v>120</v>
      </c>
      <c r="I125" s="277"/>
      <c r="J125" s="278">
        <f>ROUND(I125*H125,2)</f>
        <v>0</v>
      </c>
      <c r="K125" s="274" t="s">
        <v>165</v>
      </c>
      <c r="L125" s="279"/>
      <c r="M125" s="280" t="s">
        <v>44</v>
      </c>
      <c r="N125" s="281" t="s">
        <v>53</v>
      </c>
      <c r="O125" s="88"/>
      <c r="P125" s="218">
        <f>O125*H125</f>
        <v>0</v>
      </c>
      <c r="Q125" s="218">
        <v>0.001</v>
      </c>
      <c r="R125" s="218">
        <f>Q125*H125</f>
        <v>0.12</v>
      </c>
      <c r="S125" s="218">
        <v>0</v>
      </c>
      <c r="T125" s="219">
        <f>S125*H125</f>
        <v>0</v>
      </c>
      <c r="U125" s="42"/>
      <c r="V125" s="42"/>
      <c r="W125" s="42"/>
      <c r="X125" s="42"/>
      <c r="Y125" s="42"/>
      <c r="Z125" s="42"/>
      <c r="AA125" s="42"/>
      <c r="AB125" s="42"/>
      <c r="AC125" s="42"/>
      <c r="AD125" s="42"/>
      <c r="AE125" s="42"/>
      <c r="AR125" s="220" t="s">
        <v>1526</v>
      </c>
      <c r="AT125" s="220" t="s">
        <v>212</v>
      </c>
      <c r="AU125" s="220" t="s">
        <v>92</v>
      </c>
      <c r="AY125" s="20" t="s">
        <v>159</v>
      </c>
      <c r="BE125" s="221">
        <f>IF(N125="základní",J125,0)</f>
        <v>0</v>
      </c>
      <c r="BF125" s="221">
        <f>IF(N125="snížená",J125,0)</f>
        <v>0</v>
      </c>
      <c r="BG125" s="221">
        <f>IF(N125="zákl. přenesená",J125,0)</f>
        <v>0</v>
      </c>
      <c r="BH125" s="221">
        <f>IF(N125="sníž. přenesená",J125,0)</f>
        <v>0</v>
      </c>
      <c r="BI125" s="221">
        <f>IF(N125="nulová",J125,0)</f>
        <v>0</v>
      </c>
      <c r="BJ125" s="20" t="s">
        <v>90</v>
      </c>
      <c r="BK125" s="221">
        <f>ROUND(I125*H125,2)</f>
        <v>0</v>
      </c>
      <c r="BL125" s="20" t="s">
        <v>1526</v>
      </c>
      <c r="BM125" s="220" t="s">
        <v>1955</v>
      </c>
    </row>
    <row r="126" s="2" customFormat="1" ht="16.5" customHeight="1">
      <c r="A126" s="42"/>
      <c r="B126" s="43"/>
      <c r="C126" s="272" t="s">
        <v>408</v>
      </c>
      <c r="D126" s="272" t="s">
        <v>212</v>
      </c>
      <c r="E126" s="273" t="s">
        <v>1680</v>
      </c>
      <c r="F126" s="274" t="s">
        <v>1681</v>
      </c>
      <c r="G126" s="275" t="s">
        <v>594</v>
      </c>
      <c r="H126" s="276">
        <v>80</v>
      </c>
      <c r="I126" s="277"/>
      <c r="J126" s="278">
        <f>ROUND(I126*H126,2)</f>
        <v>0</v>
      </c>
      <c r="K126" s="274" t="s">
        <v>165</v>
      </c>
      <c r="L126" s="279"/>
      <c r="M126" s="280" t="s">
        <v>44</v>
      </c>
      <c r="N126" s="281" t="s">
        <v>53</v>
      </c>
      <c r="O126" s="88"/>
      <c r="P126" s="218">
        <f>O126*H126</f>
        <v>0</v>
      </c>
      <c r="Q126" s="218">
        <v>0.00016000000000000001</v>
      </c>
      <c r="R126" s="218">
        <f>Q126*H126</f>
        <v>0.012800000000000001</v>
      </c>
      <c r="S126" s="218">
        <v>0</v>
      </c>
      <c r="T126" s="219">
        <f>S126*H126</f>
        <v>0</v>
      </c>
      <c r="U126" s="42"/>
      <c r="V126" s="42"/>
      <c r="W126" s="42"/>
      <c r="X126" s="42"/>
      <c r="Y126" s="42"/>
      <c r="Z126" s="42"/>
      <c r="AA126" s="42"/>
      <c r="AB126" s="42"/>
      <c r="AC126" s="42"/>
      <c r="AD126" s="42"/>
      <c r="AE126" s="42"/>
      <c r="AR126" s="220" t="s">
        <v>1526</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1526</v>
      </c>
      <c r="BM126" s="220" t="s">
        <v>1956</v>
      </c>
    </row>
    <row r="127" s="2" customFormat="1" ht="16.5" customHeight="1">
      <c r="A127" s="42"/>
      <c r="B127" s="43"/>
      <c r="C127" s="272" t="s">
        <v>132</v>
      </c>
      <c r="D127" s="272" t="s">
        <v>212</v>
      </c>
      <c r="E127" s="273" t="s">
        <v>1683</v>
      </c>
      <c r="F127" s="274" t="s">
        <v>1684</v>
      </c>
      <c r="G127" s="275" t="s">
        <v>594</v>
      </c>
      <c r="H127" s="276">
        <v>16</v>
      </c>
      <c r="I127" s="277"/>
      <c r="J127" s="278">
        <f>ROUND(I127*H127,2)</f>
        <v>0</v>
      </c>
      <c r="K127" s="274" t="s">
        <v>165</v>
      </c>
      <c r="L127" s="279"/>
      <c r="M127" s="280" t="s">
        <v>44</v>
      </c>
      <c r="N127" s="281" t="s">
        <v>53</v>
      </c>
      <c r="O127" s="88"/>
      <c r="P127" s="218">
        <f>O127*H127</f>
        <v>0</v>
      </c>
      <c r="Q127" s="218">
        <v>0.00958</v>
      </c>
      <c r="R127" s="218">
        <f>Q127*H127</f>
        <v>0.15328</v>
      </c>
      <c r="S127" s="218">
        <v>0</v>
      </c>
      <c r="T127" s="219">
        <f>S127*H127</f>
        <v>0</v>
      </c>
      <c r="U127" s="42"/>
      <c r="V127" s="42"/>
      <c r="W127" s="42"/>
      <c r="X127" s="42"/>
      <c r="Y127" s="42"/>
      <c r="Z127" s="42"/>
      <c r="AA127" s="42"/>
      <c r="AB127" s="42"/>
      <c r="AC127" s="42"/>
      <c r="AD127" s="42"/>
      <c r="AE127" s="42"/>
      <c r="AR127" s="220" t="s">
        <v>1526</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1526</v>
      </c>
      <c r="BM127" s="220" t="s">
        <v>1957</v>
      </c>
    </row>
    <row r="128" s="2" customFormat="1" ht="16.5" customHeight="1">
      <c r="A128" s="42"/>
      <c r="B128" s="43"/>
      <c r="C128" s="272" t="s">
        <v>420</v>
      </c>
      <c r="D128" s="272" t="s">
        <v>212</v>
      </c>
      <c r="E128" s="273" t="s">
        <v>1686</v>
      </c>
      <c r="F128" s="274" t="s">
        <v>1687</v>
      </c>
      <c r="G128" s="275" t="s">
        <v>594</v>
      </c>
      <c r="H128" s="276">
        <v>32</v>
      </c>
      <c r="I128" s="277"/>
      <c r="J128" s="278">
        <f>ROUND(I128*H128,2)</f>
        <v>0</v>
      </c>
      <c r="K128" s="274" t="s">
        <v>165</v>
      </c>
      <c r="L128" s="279"/>
      <c r="M128" s="280" t="s">
        <v>44</v>
      </c>
      <c r="N128" s="281" t="s">
        <v>53</v>
      </c>
      <c r="O128" s="88"/>
      <c r="P128" s="218">
        <f>O128*H128</f>
        <v>0</v>
      </c>
      <c r="Q128" s="218">
        <v>0.00044999999999999999</v>
      </c>
      <c r="R128" s="218">
        <f>Q128*H128</f>
        <v>0.0144</v>
      </c>
      <c r="S128" s="218">
        <v>0</v>
      </c>
      <c r="T128" s="219">
        <f>S128*H128</f>
        <v>0</v>
      </c>
      <c r="U128" s="42"/>
      <c r="V128" s="42"/>
      <c r="W128" s="42"/>
      <c r="X128" s="42"/>
      <c r="Y128" s="42"/>
      <c r="Z128" s="42"/>
      <c r="AA128" s="42"/>
      <c r="AB128" s="42"/>
      <c r="AC128" s="42"/>
      <c r="AD128" s="42"/>
      <c r="AE128" s="42"/>
      <c r="AR128" s="220" t="s">
        <v>1526</v>
      </c>
      <c r="AT128" s="220" t="s">
        <v>212</v>
      </c>
      <c r="AU128" s="220" t="s">
        <v>92</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1526</v>
      </c>
      <c r="BM128" s="220" t="s">
        <v>1958</v>
      </c>
    </row>
    <row r="129" s="2" customFormat="1" ht="24.15" customHeight="1">
      <c r="A129" s="42"/>
      <c r="B129" s="43"/>
      <c r="C129" s="209" t="s">
        <v>426</v>
      </c>
      <c r="D129" s="209" t="s">
        <v>161</v>
      </c>
      <c r="E129" s="210" t="s">
        <v>1959</v>
      </c>
      <c r="F129" s="211" t="s">
        <v>1960</v>
      </c>
      <c r="G129" s="212" t="s">
        <v>594</v>
      </c>
      <c r="H129" s="213">
        <v>4</v>
      </c>
      <c r="I129" s="214"/>
      <c r="J129" s="215">
        <f>ROUND(I129*H129,2)</f>
        <v>0</v>
      </c>
      <c r="K129" s="211" t="s">
        <v>165</v>
      </c>
      <c r="L129" s="48"/>
      <c r="M129" s="216" t="s">
        <v>44</v>
      </c>
      <c r="N129" s="217" t="s">
        <v>53</v>
      </c>
      <c r="O129" s="88"/>
      <c r="P129" s="218">
        <f>O129*H129</f>
        <v>0</v>
      </c>
      <c r="Q129" s="218">
        <v>0</v>
      </c>
      <c r="R129" s="218">
        <f>Q129*H129</f>
        <v>0</v>
      </c>
      <c r="S129" s="218">
        <v>0</v>
      </c>
      <c r="T129" s="219">
        <f>S129*H129</f>
        <v>0</v>
      </c>
      <c r="U129" s="42"/>
      <c r="V129" s="42"/>
      <c r="W129" s="42"/>
      <c r="X129" s="42"/>
      <c r="Y129" s="42"/>
      <c r="Z129" s="42"/>
      <c r="AA129" s="42"/>
      <c r="AB129" s="42"/>
      <c r="AC129" s="42"/>
      <c r="AD129" s="42"/>
      <c r="AE129" s="42"/>
      <c r="AR129" s="220" t="s">
        <v>645</v>
      </c>
      <c r="AT129" s="220" t="s">
        <v>161</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645</v>
      </c>
      <c r="BM129" s="220" t="s">
        <v>1961</v>
      </c>
    </row>
    <row r="130" s="2" customFormat="1">
      <c r="A130" s="42"/>
      <c r="B130" s="43"/>
      <c r="C130" s="44"/>
      <c r="D130" s="222" t="s">
        <v>168</v>
      </c>
      <c r="E130" s="44"/>
      <c r="F130" s="223" t="s">
        <v>1962</v>
      </c>
      <c r="G130" s="44"/>
      <c r="H130" s="44"/>
      <c r="I130" s="224"/>
      <c r="J130" s="44"/>
      <c r="K130" s="44"/>
      <c r="L130" s="48"/>
      <c r="M130" s="225"/>
      <c r="N130" s="226"/>
      <c r="O130" s="88"/>
      <c r="P130" s="88"/>
      <c r="Q130" s="88"/>
      <c r="R130" s="88"/>
      <c r="S130" s="88"/>
      <c r="T130" s="89"/>
      <c r="U130" s="42"/>
      <c r="V130" s="42"/>
      <c r="W130" s="42"/>
      <c r="X130" s="42"/>
      <c r="Y130" s="42"/>
      <c r="Z130" s="42"/>
      <c r="AA130" s="42"/>
      <c r="AB130" s="42"/>
      <c r="AC130" s="42"/>
      <c r="AD130" s="42"/>
      <c r="AE130" s="42"/>
      <c r="AT130" s="20" t="s">
        <v>168</v>
      </c>
      <c r="AU130" s="20" t="s">
        <v>92</v>
      </c>
    </row>
    <row r="131" s="2" customFormat="1" ht="16.5" customHeight="1">
      <c r="A131" s="42"/>
      <c r="B131" s="43"/>
      <c r="C131" s="209" t="s">
        <v>431</v>
      </c>
      <c r="D131" s="209" t="s">
        <v>161</v>
      </c>
      <c r="E131" s="210" t="s">
        <v>1689</v>
      </c>
      <c r="F131" s="211" t="s">
        <v>1690</v>
      </c>
      <c r="G131" s="212" t="s">
        <v>594</v>
      </c>
      <c r="H131" s="213">
        <v>1</v>
      </c>
      <c r="I131" s="214"/>
      <c r="J131" s="215">
        <f>ROUND(I131*H131,2)</f>
        <v>0</v>
      </c>
      <c r="K131" s="211" t="s">
        <v>44</v>
      </c>
      <c r="L131" s="48"/>
      <c r="M131" s="216" t="s">
        <v>44</v>
      </c>
      <c r="N131" s="217" t="s">
        <v>53</v>
      </c>
      <c r="O131" s="88"/>
      <c r="P131" s="218">
        <f>O131*H131</f>
        <v>0</v>
      </c>
      <c r="Q131" s="218">
        <v>0</v>
      </c>
      <c r="R131" s="218">
        <f>Q131*H131</f>
        <v>0</v>
      </c>
      <c r="S131" s="218">
        <v>0</v>
      </c>
      <c r="T131" s="219">
        <f>S131*H131</f>
        <v>0</v>
      </c>
      <c r="U131" s="42"/>
      <c r="V131" s="42"/>
      <c r="W131" s="42"/>
      <c r="X131" s="42"/>
      <c r="Y131" s="42"/>
      <c r="Z131" s="42"/>
      <c r="AA131" s="42"/>
      <c r="AB131" s="42"/>
      <c r="AC131" s="42"/>
      <c r="AD131" s="42"/>
      <c r="AE131" s="42"/>
      <c r="AR131" s="220" t="s">
        <v>645</v>
      </c>
      <c r="AT131" s="220" t="s">
        <v>161</v>
      </c>
      <c r="AU131" s="220" t="s">
        <v>92</v>
      </c>
      <c r="AY131" s="20" t="s">
        <v>159</v>
      </c>
      <c r="BE131" s="221">
        <f>IF(N131="základní",J131,0)</f>
        <v>0</v>
      </c>
      <c r="BF131" s="221">
        <f>IF(N131="snížená",J131,0)</f>
        <v>0</v>
      </c>
      <c r="BG131" s="221">
        <f>IF(N131="zákl. přenesená",J131,0)</f>
        <v>0</v>
      </c>
      <c r="BH131" s="221">
        <f>IF(N131="sníž. přenesená",J131,0)</f>
        <v>0</v>
      </c>
      <c r="BI131" s="221">
        <f>IF(N131="nulová",J131,0)</f>
        <v>0</v>
      </c>
      <c r="BJ131" s="20" t="s">
        <v>90</v>
      </c>
      <c r="BK131" s="221">
        <f>ROUND(I131*H131,2)</f>
        <v>0</v>
      </c>
      <c r="BL131" s="20" t="s">
        <v>645</v>
      </c>
      <c r="BM131" s="220" t="s">
        <v>1963</v>
      </c>
    </row>
    <row r="132" s="2" customFormat="1" ht="24.15" customHeight="1">
      <c r="A132" s="42"/>
      <c r="B132" s="43"/>
      <c r="C132" s="209" t="s">
        <v>436</v>
      </c>
      <c r="D132" s="209" t="s">
        <v>161</v>
      </c>
      <c r="E132" s="210" t="s">
        <v>1964</v>
      </c>
      <c r="F132" s="211" t="s">
        <v>1965</v>
      </c>
      <c r="G132" s="212" t="s">
        <v>594</v>
      </c>
      <c r="H132" s="213">
        <v>1</v>
      </c>
      <c r="I132" s="214"/>
      <c r="J132" s="215">
        <f>ROUND(I132*H132,2)</f>
        <v>0</v>
      </c>
      <c r="K132" s="211" t="s">
        <v>165</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645</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645</v>
      </c>
      <c r="BM132" s="220" t="s">
        <v>1966</v>
      </c>
    </row>
    <row r="133" s="2" customFormat="1">
      <c r="A133" s="42"/>
      <c r="B133" s="43"/>
      <c r="C133" s="44"/>
      <c r="D133" s="222" t="s">
        <v>168</v>
      </c>
      <c r="E133" s="44"/>
      <c r="F133" s="223" t="s">
        <v>1967</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2" customFormat="1" ht="37.8" customHeight="1">
      <c r="A134" s="42"/>
      <c r="B134" s="43"/>
      <c r="C134" s="209" t="s">
        <v>441</v>
      </c>
      <c r="D134" s="209" t="s">
        <v>161</v>
      </c>
      <c r="E134" s="210" t="s">
        <v>1968</v>
      </c>
      <c r="F134" s="211" t="s">
        <v>1969</v>
      </c>
      <c r="G134" s="212" t="s">
        <v>594</v>
      </c>
      <c r="H134" s="213">
        <v>6</v>
      </c>
      <c r="I134" s="214"/>
      <c r="J134" s="215">
        <f>ROUND(I134*H134,2)</f>
        <v>0</v>
      </c>
      <c r="K134" s="211" t="s">
        <v>165</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645</v>
      </c>
      <c r="AT134" s="220" t="s">
        <v>161</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645</v>
      </c>
      <c r="BM134" s="220" t="s">
        <v>1970</v>
      </c>
    </row>
    <row r="135" s="2" customFormat="1">
      <c r="A135" s="42"/>
      <c r="B135" s="43"/>
      <c r="C135" s="44"/>
      <c r="D135" s="222" t="s">
        <v>168</v>
      </c>
      <c r="E135" s="44"/>
      <c r="F135" s="223" t="s">
        <v>1971</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168</v>
      </c>
      <c r="AU135" s="20" t="s">
        <v>92</v>
      </c>
    </row>
    <row r="136" s="2" customFormat="1" ht="33" customHeight="1">
      <c r="A136" s="42"/>
      <c r="B136" s="43"/>
      <c r="C136" s="209" t="s">
        <v>446</v>
      </c>
      <c r="D136" s="209" t="s">
        <v>161</v>
      </c>
      <c r="E136" s="210" t="s">
        <v>1692</v>
      </c>
      <c r="F136" s="211" t="s">
        <v>1693</v>
      </c>
      <c r="G136" s="212" t="s">
        <v>222</v>
      </c>
      <c r="H136" s="213">
        <v>385</v>
      </c>
      <c r="I136" s="214"/>
      <c r="J136" s="215">
        <f>ROUND(I136*H136,2)</f>
        <v>0</v>
      </c>
      <c r="K136" s="211" t="s">
        <v>165</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645</v>
      </c>
      <c r="AT136" s="220" t="s">
        <v>161</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645</v>
      </c>
      <c r="BM136" s="220" t="s">
        <v>1972</v>
      </c>
    </row>
    <row r="137" s="2" customFormat="1">
      <c r="A137" s="42"/>
      <c r="B137" s="43"/>
      <c r="C137" s="44"/>
      <c r="D137" s="222" t="s">
        <v>168</v>
      </c>
      <c r="E137" s="44"/>
      <c r="F137" s="223" t="s">
        <v>1695</v>
      </c>
      <c r="G137" s="44"/>
      <c r="H137" s="44"/>
      <c r="I137" s="224"/>
      <c r="J137" s="44"/>
      <c r="K137" s="44"/>
      <c r="L137" s="48"/>
      <c r="M137" s="225"/>
      <c r="N137" s="226"/>
      <c r="O137" s="88"/>
      <c r="P137" s="88"/>
      <c r="Q137" s="88"/>
      <c r="R137" s="88"/>
      <c r="S137" s="88"/>
      <c r="T137" s="89"/>
      <c r="U137" s="42"/>
      <c r="V137" s="42"/>
      <c r="W137" s="42"/>
      <c r="X137" s="42"/>
      <c r="Y137" s="42"/>
      <c r="Z137" s="42"/>
      <c r="AA137" s="42"/>
      <c r="AB137" s="42"/>
      <c r="AC137" s="42"/>
      <c r="AD137" s="42"/>
      <c r="AE137" s="42"/>
      <c r="AT137" s="20" t="s">
        <v>168</v>
      </c>
      <c r="AU137" s="20" t="s">
        <v>92</v>
      </c>
    </row>
    <row r="138" s="2" customFormat="1" ht="16.5" customHeight="1">
      <c r="A138" s="42"/>
      <c r="B138" s="43"/>
      <c r="C138" s="272" t="s">
        <v>451</v>
      </c>
      <c r="D138" s="272" t="s">
        <v>212</v>
      </c>
      <c r="E138" s="273" t="s">
        <v>1696</v>
      </c>
      <c r="F138" s="274" t="s">
        <v>1697</v>
      </c>
      <c r="G138" s="275" t="s">
        <v>222</v>
      </c>
      <c r="H138" s="276">
        <v>385</v>
      </c>
      <c r="I138" s="277"/>
      <c r="J138" s="278">
        <f>ROUND(I138*H138,2)</f>
        <v>0</v>
      </c>
      <c r="K138" s="274" t="s">
        <v>165</v>
      </c>
      <c r="L138" s="279"/>
      <c r="M138" s="280" t="s">
        <v>44</v>
      </c>
      <c r="N138" s="281" t="s">
        <v>53</v>
      </c>
      <c r="O138" s="88"/>
      <c r="P138" s="218">
        <f>O138*H138</f>
        <v>0</v>
      </c>
      <c r="Q138" s="218">
        <v>0.00034000000000000002</v>
      </c>
      <c r="R138" s="218">
        <f>Q138*H138</f>
        <v>0.13090000000000002</v>
      </c>
      <c r="S138" s="218">
        <v>0</v>
      </c>
      <c r="T138" s="219">
        <f>S138*H138</f>
        <v>0</v>
      </c>
      <c r="U138" s="42"/>
      <c r="V138" s="42"/>
      <c r="W138" s="42"/>
      <c r="X138" s="42"/>
      <c r="Y138" s="42"/>
      <c r="Z138" s="42"/>
      <c r="AA138" s="42"/>
      <c r="AB138" s="42"/>
      <c r="AC138" s="42"/>
      <c r="AD138" s="42"/>
      <c r="AE138" s="42"/>
      <c r="AR138" s="220" t="s">
        <v>1526</v>
      </c>
      <c r="AT138" s="220" t="s">
        <v>212</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1526</v>
      </c>
      <c r="BM138" s="220" t="s">
        <v>1973</v>
      </c>
    </row>
    <row r="139" s="2" customFormat="1" ht="24.15" customHeight="1">
      <c r="A139" s="42"/>
      <c r="B139" s="43"/>
      <c r="C139" s="209" t="s">
        <v>456</v>
      </c>
      <c r="D139" s="209" t="s">
        <v>161</v>
      </c>
      <c r="E139" s="210" t="s">
        <v>1974</v>
      </c>
      <c r="F139" s="211" t="s">
        <v>1975</v>
      </c>
      <c r="G139" s="212" t="s">
        <v>222</v>
      </c>
      <c r="H139" s="213">
        <v>150</v>
      </c>
      <c r="I139" s="214"/>
      <c r="J139" s="215">
        <f>ROUND(I139*H139,2)</f>
        <v>0</v>
      </c>
      <c r="K139" s="211" t="s">
        <v>165</v>
      </c>
      <c r="L139" s="48"/>
      <c r="M139" s="216" t="s">
        <v>44</v>
      </c>
      <c r="N139" s="217"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645</v>
      </c>
      <c r="AT139" s="220" t="s">
        <v>161</v>
      </c>
      <c r="AU139" s="220" t="s">
        <v>92</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645</v>
      </c>
      <c r="BM139" s="220" t="s">
        <v>1976</v>
      </c>
    </row>
    <row r="140" s="2" customFormat="1">
      <c r="A140" s="42"/>
      <c r="B140" s="43"/>
      <c r="C140" s="44"/>
      <c r="D140" s="222" t="s">
        <v>168</v>
      </c>
      <c r="E140" s="44"/>
      <c r="F140" s="223" t="s">
        <v>1977</v>
      </c>
      <c r="G140" s="44"/>
      <c r="H140" s="44"/>
      <c r="I140" s="224"/>
      <c r="J140" s="44"/>
      <c r="K140" s="44"/>
      <c r="L140" s="48"/>
      <c r="M140" s="225"/>
      <c r="N140" s="226"/>
      <c r="O140" s="88"/>
      <c r="P140" s="88"/>
      <c r="Q140" s="88"/>
      <c r="R140" s="88"/>
      <c r="S140" s="88"/>
      <c r="T140" s="89"/>
      <c r="U140" s="42"/>
      <c r="V140" s="42"/>
      <c r="W140" s="42"/>
      <c r="X140" s="42"/>
      <c r="Y140" s="42"/>
      <c r="Z140" s="42"/>
      <c r="AA140" s="42"/>
      <c r="AB140" s="42"/>
      <c r="AC140" s="42"/>
      <c r="AD140" s="42"/>
      <c r="AE140" s="42"/>
      <c r="AT140" s="20" t="s">
        <v>168</v>
      </c>
      <c r="AU140" s="20" t="s">
        <v>92</v>
      </c>
    </row>
    <row r="141" s="2" customFormat="1" ht="16.5" customHeight="1">
      <c r="A141" s="42"/>
      <c r="B141" s="43"/>
      <c r="C141" s="272" t="s">
        <v>461</v>
      </c>
      <c r="D141" s="272" t="s">
        <v>212</v>
      </c>
      <c r="E141" s="273" t="s">
        <v>1978</v>
      </c>
      <c r="F141" s="274" t="s">
        <v>1979</v>
      </c>
      <c r="G141" s="275" t="s">
        <v>222</v>
      </c>
      <c r="H141" s="276">
        <v>150</v>
      </c>
      <c r="I141" s="277"/>
      <c r="J141" s="278">
        <f>ROUND(I141*H141,2)</f>
        <v>0</v>
      </c>
      <c r="K141" s="274" t="s">
        <v>165</v>
      </c>
      <c r="L141" s="279"/>
      <c r="M141" s="280" t="s">
        <v>44</v>
      </c>
      <c r="N141" s="281" t="s">
        <v>53</v>
      </c>
      <c r="O141" s="88"/>
      <c r="P141" s="218">
        <f>O141*H141</f>
        <v>0</v>
      </c>
      <c r="Q141" s="218">
        <v>0.00017000000000000001</v>
      </c>
      <c r="R141" s="218">
        <f>Q141*H141</f>
        <v>0.025500000000000002</v>
      </c>
      <c r="S141" s="218">
        <v>0</v>
      </c>
      <c r="T141" s="219">
        <f>S141*H141</f>
        <v>0</v>
      </c>
      <c r="U141" s="42"/>
      <c r="V141" s="42"/>
      <c r="W141" s="42"/>
      <c r="X141" s="42"/>
      <c r="Y141" s="42"/>
      <c r="Z141" s="42"/>
      <c r="AA141" s="42"/>
      <c r="AB141" s="42"/>
      <c r="AC141" s="42"/>
      <c r="AD141" s="42"/>
      <c r="AE141" s="42"/>
      <c r="AR141" s="220" t="s">
        <v>1526</v>
      </c>
      <c r="AT141" s="220" t="s">
        <v>212</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1526</v>
      </c>
      <c r="BM141" s="220" t="s">
        <v>1980</v>
      </c>
    </row>
    <row r="142" s="2" customFormat="1" ht="33" customHeight="1">
      <c r="A142" s="42"/>
      <c r="B142" s="43"/>
      <c r="C142" s="209" t="s">
        <v>466</v>
      </c>
      <c r="D142" s="209" t="s">
        <v>161</v>
      </c>
      <c r="E142" s="210" t="s">
        <v>1702</v>
      </c>
      <c r="F142" s="211" t="s">
        <v>1703</v>
      </c>
      <c r="G142" s="212" t="s">
        <v>594</v>
      </c>
      <c r="H142" s="213">
        <v>1</v>
      </c>
      <c r="I142" s="214"/>
      <c r="J142" s="215">
        <f>ROUND(I142*H142,2)</f>
        <v>0</v>
      </c>
      <c r="K142" s="211" t="s">
        <v>165</v>
      </c>
      <c r="L142" s="48"/>
      <c r="M142" s="216" t="s">
        <v>44</v>
      </c>
      <c r="N142" s="217" t="s">
        <v>53</v>
      </c>
      <c r="O142" s="88"/>
      <c r="P142" s="218">
        <f>O142*H142</f>
        <v>0</v>
      </c>
      <c r="Q142" s="218">
        <v>0.001</v>
      </c>
      <c r="R142" s="218">
        <f>Q142*H142</f>
        <v>0.001</v>
      </c>
      <c r="S142" s="218">
        <v>0</v>
      </c>
      <c r="T142" s="219">
        <f>S142*H142</f>
        <v>0</v>
      </c>
      <c r="U142" s="42"/>
      <c r="V142" s="42"/>
      <c r="W142" s="42"/>
      <c r="X142" s="42"/>
      <c r="Y142" s="42"/>
      <c r="Z142" s="42"/>
      <c r="AA142" s="42"/>
      <c r="AB142" s="42"/>
      <c r="AC142" s="42"/>
      <c r="AD142" s="42"/>
      <c r="AE142" s="42"/>
      <c r="AR142" s="220" t="s">
        <v>645</v>
      </c>
      <c r="AT142" s="220" t="s">
        <v>161</v>
      </c>
      <c r="AU142" s="220" t="s">
        <v>92</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645</v>
      </c>
      <c r="BM142" s="220" t="s">
        <v>1981</v>
      </c>
    </row>
    <row r="143" s="2" customFormat="1">
      <c r="A143" s="42"/>
      <c r="B143" s="43"/>
      <c r="C143" s="44"/>
      <c r="D143" s="222" t="s">
        <v>168</v>
      </c>
      <c r="E143" s="44"/>
      <c r="F143" s="223" t="s">
        <v>1705</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168</v>
      </c>
      <c r="AU143" s="20" t="s">
        <v>92</v>
      </c>
    </row>
    <row r="144" s="2" customFormat="1" ht="44.25" customHeight="1">
      <c r="A144" s="42"/>
      <c r="B144" s="43"/>
      <c r="C144" s="209" t="s">
        <v>471</v>
      </c>
      <c r="D144" s="209" t="s">
        <v>161</v>
      </c>
      <c r="E144" s="210" t="s">
        <v>1706</v>
      </c>
      <c r="F144" s="211" t="s">
        <v>1707</v>
      </c>
      <c r="G144" s="212" t="s">
        <v>222</v>
      </c>
      <c r="H144" s="213">
        <v>385</v>
      </c>
      <c r="I144" s="214"/>
      <c r="J144" s="215">
        <f>ROUND(I144*H144,2)</f>
        <v>0</v>
      </c>
      <c r="K144" s="211" t="s">
        <v>165</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645</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645</v>
      </c>
      <c r="BM144" s="220" t="s">
        <v>1982</v>
      </c>
    </row>
    <row r="145" s="2" customFormat="1">
      <c r="A145" s="42"/>
      <c r="B145" s="43"/>
      <c r="C145" s="44"/>
      <c r="D145" s="222" t="s">
        <v>168</v>
      </c>
      <c r="E145" s="44"/>
      <c r="F145" s="223" t="s">
        <v>1709</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168</v>
      </c>
      <c r="AU145" s="20" t="s">
        <v>92</v>
      </c>
    </row>
    <row r="146" s="2" customFormat="1" ht="44.25" customHeight="1">
      <c r="A146" s="42"/>
      <c r="B146" s="43"/>
      <c r="C146" s="209" t="s">
        <v>475</v>
      </c>
      <c r="D146" s="209" t="s">
        <v>161</v>
      </c>
      <c r="E146" s="210" t="s">
        <v>1710</v>
      </c>
      <c r="F146" s="211" t="s">
        <v>1711</v>
      </c>
      <c r="G146" s="212" t="s">
        <v>222</v>
      </c>
      <c r="H146" s="213">
        <v>385</v>
      </c>
      <c r="I146" s="214"/>
      <c r="J146" s="215">
        <f>ROUND(I146*H146,2)</f>
        <v>0</v>
      </c>
      <c r="K146" s="211" t="s">
        <v>165</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645</v>
      </c>
      <c r="AT146" s="220" t="s">
        <v>161</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645</v>
      </c>
      <c r="BM146" s="220" t="s">
        <v>1983</v>
      </c>
    </row>
    <row r="147" s="2" customFormat="1">
      <c r="A147" s="42"/>
      <c r="B147" s="43"/>
      <c r="C147" s="44"/>
      <c r="D147" s="222" t="s">
        <v>168</v>
      </c>
      <c r="E147" s="44"/>
      <c r="F147" s="223" t="s">
        <v>1713</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168</v>
      </c>
      <c r="AU147" s="20" t="s">
        <v>92</v>
      </c>
    </row>
    <row r="148" s="2" customFormat="1" ht="16.5" customHeight="1">
      <c r="A148" s="42"/>
      <c r="B148" s="43"/>
      <c r="C148" s="209" t="s">
        <v>480</v>
      </c>
      <c r="D148" s="209" t="s">
        <v>161</v>
      </c>
      <c r="E148" s="210" t="s">
        <v>1984</v>
      </c>
      <c r="F148" s="211" t="s">
        <v>1985</v>
      </c>
      <c r="G148" s="212" t="s">
        <v>594</v>
      </c>
      <c r="H148" s="213">
        <v>75</v>
      </c>
      <c r="I148" s="214"/>
      <c r="J148" s="215">
        <f>ROUND(I148*H148,2)</f>
        <v>0</v>
      </c>
      <c r="K148" s="211" t="s">
        <v>44</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645</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645</v>
      </c>
      <c r="BM148" s="220" t="s">
        <v>1986</v>
      </c>
    </row>
    <row r="149" s="2" customFormat="1" ht="21.75" customHeight="1">
      <c r="A149" s="42"/>
      <c r="B149" s="43"/>
      <c r="C149" s="209" t="s">
        <v>484</v>
      </c>
      <c r="D149" s="209" t="s">
        <v>161</v>
      </c>
      <c r="E149" s="210" t="s">
        <v>1987</v>
      </c>
      <c r="F149" s="211" t="s">
        <v>1988</v>
      </c>
      <c r="G149" s="212" t="s">
        <v>594</v>
      </c>
      <c r="H149" s="213">
        <v>15</v>
      </c>
      <c r="I149" s="214"/>
      <c r="J149" s="215">
        <f>ROUND(I149*H149,2)</f>
        <v>0</v>
      </c>
      <c r="K149" s="211" t="s">
        <v>165</v>
      </c>
      <c r="L149" s="48"/>
      <c r="M149" s="216" t="s">
        <v>44</v>
      </c>
      <c r="N149" s="217" t="s">
        <v>53</v>
      </c>
      <c r="O149" s="88"/>
      <c r="P149" s="218">
        <f>O149*H149</f>
        <v>0</v>
      </c>
      <c r="Q149" s="218">
        <v>0</v>
      </c>
      <c r="R149" s="218">
        <f>Q149*H149</f>
        <v>0</v>
      </c>
      <c r="S149" s="218">
        <v>0</v>
      </c>
      <c r="T149" s="219">
        <f>S149*H149</f>
        <v>0</v>
      </c>
      <c r="U149" s="42"/>
      <c r="V149" s="42"/>
      <c r="W149" s="42"/>
      <c r="X149" s="42"/>
      <c r="Y149" s="42"/>
      <c r="Z149" s="42"/>
      <c r="AA149" s="42"/>
      <c r="AB149" s="42"/>
      <c r="AC149" s="42"/>
      <c r="AD149" s="42"/>
      <c r="AE149" s="42"/>
      <c r="AR149" s="220" t="s">
        <v>645</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645</v>
      </c>
      <c r="BM149" s="220" t="s">
        <v>1989</v>
      </c>
    </row>
    <row r="150" s="2" customFormat="1">
      <c r="A150" s="42"/>
      <c r="B150" s="43"/>
      <c r="C150" s="44"/>
      <c r="D150" s="222" t="s">
        <v>168</v>
      </c>
      <c r="E150" s="44"/>
      <c r="F150" s="223" t="s">
        <v>1990</v>
      </c>
      <c r="G150" s="44"/>
      <c r="H150" s="44"/>
      <c r="I150" s="224"/>
      <c r="J150" s="44"/>
      <c r="K150" s="44"/>
      <c r="L150" s="48"/>
      <c r="M150" s="225"/>
      <c r="N150" s="226"/>
      <c r="O150" s="88"/>
      <c r="P150" s="88"/>
      <c r="Q150" s="88"/>
      <c r="R150" s="88"/>
      <c r="S150" s="88"/>
      <c r="T150" s="89"/>
      <c r="U150" s="42"/>
      <c r="V150" s="42"/>
      <c r="W150" s="42"/>
      <c r="X150" s="42"/>
      <c r="Y150" s="42"/>
      <c r="Z150" s="42"/>
      <c r="AA150" s="42"/>
      <c r="AB150" s="42"/>
      <c r="AC150" s="42"/>
      <c r="AD150" s="42"/>
      <c r="AE150" s="42"/>
      <c r="AT150" s="20" t="s">
        <v>168</v>
      </c>
      <c r="AU150" s="20" t="s">
        <v>92</v>
      </c>
    </row>
    <row r="151" s="2" customFormat="1" ht="16.5" customHeight="1">
      <c r="A151" s="42"/>
      <c r="B151" s="43"/>
      <c r="C151" s="209" t="s">
        <v>487</v>
      </c>
      <c r="D151" s="209" t="s">
        <v>161</v>
      </c>
      <c r="E151" s="210" t="s">
        <v>1714</v>
      </c>
      <c r="F151" s="211" t="s">
        <v>1715</v>
      </c>
      <c r="G151" s="212" t="s">
        <v>1716</v>
      </c>
      <c r="H151" s="213">
        <v>40</v>
      </c>
      <c r="I151" s="214"/>
      <c r="J151" s="215">
        <f>ROUND(I151*H151,2)</f>
        <v>0</v>
      </c>
      <c r="K151" s="211" t="s">
        <v>44</v>
      </c>
      <c r="L151" s="48"/>
      <c r="M151" s="216" t="s">
        <v>44</v>
      </c>
      <c r="N151" s="217" t="s">
        <v>53</v>
      </c>
      <c r="O151" s="88"/>
      <c r="P151" s="218">
        <f>O151*H151</f>
        <v>0</v>
      </c>
      <c r="Q151" s="218">
        <v>0</v>
      </c>
      <c r="R151" s="218">
        <f>Q151*H151</f>
        <v>0</v>
      </c>
      <c r="S151" s="218">
        <v>0</v>
      </c>
      <c r="T151" s="219">
        <f>S151*H151</f>
        <v>0</v>
      </c>
      <c r="U151" s="42"/>
      <c r="V151" s="42"/>
      <c r="W151" s="42"/>
      <c r="X151" s="42"/>
      <c r="Y151" s="42"/>
      <c r="Z151" s="42"/>
      <c r="AA151" s="42"/>
      <c r="AB151" s="42"/>
      <c r="AC151" s="42"/>
      <c r="AD151" s="42"/>
      <c r="AE151" s="42"/>
      <c r="AR151" s="220" t="s">
        <v>1717</v>
      </c>
      <c r="AT151" s="220" t="s">
        <v>161</v>
      </c>
      <c r="AU151" s="220" t="s">
        <v>92</v>
      </c>
      <c r="AY151" s="20" t="s">
        <v>159</v>
      </c>
      <c r="BE151" s="221">
        <f>IF(N151="základní",J151,0)</f>
        <v>0</v>
      </c>
      <c r="BF151" s="221">
        <f>IF(N151="snížená",J151,0)</f>
        <v>0</v>
      </c>
      <c r="BG151" s="221">
        <f>IF(N151="zákl. přenesená",J151,0)</f>
        <v>0</v>
      </c>
      <c r="BH151" s="221">
        <f>IF(N151="sníž. přenesená",J151,0)</f>
        <v>0</v>
      </c>
      <c r="BI151" s="221">
        <f>IF(N151="nulová",J151,0)</f>
        <v>0</v>
      </c>
      <c r="BJ151" s="20" t="s">
        <v>90</v>
      </c>
      <c r="BK151" s="221">
        <f>ROUND(I151*H151,2)</f>
        <v>0</v>
      </c>
      <c r="BL151" s="20" t="s">
        <v>1717</v>
      </c>
      <c r="BM151" s="220" t="s">
        <v>1991</v>
      </c>
    </row>
    <row r="152" s="2" customFormat="1" ht="16.5" customHeight="1">
      <c r="A152" s="42"/>
      <c r="B152" s="43"/>
      <c r="C152" s="209" t="s">
        <v>491</v>
      </c>
      <c r="D152" s="209" t="s">
        <v>161</v>
      </c>
      <c r="E152" s="210" t="s">
        <v>1719</v>
      </c>
      <c r="F152" s="211" t="s">
        <v>1720</v>
      </c>
      <c r="G152" s="212" t="s">
        <v>222</v>
      </c>
      <c r="H152" s="213">
        <v>12</v>
      </c>
      <c r="I152" s="214"/>
      <c r="J152" s="215">
        <f>ROUND(I152*H152,2)</f>
        <v>0</v>
      </c>
      <c r="K152" s="211" t="s">
        <v>44</v>
      </c>
      <c r="L152" s="48"/>
      <c r="M152" s="216" t="s">
        <v>44</v>
      </c>
      <c r="N152" s="217" t="s">
        <v>53</v>
      </c>
      <c r="O152" s="88"/>
      <c r="P152" s="218">
        <f>O152*H152</f>
        <v>0</v>
      </c>
      <c r="Q152" s="218">
        <v>0</v>
      </c>
      <c r="R152" s="218">
        <f>Q152*H152</f>
        <v>0</v>
      </c>
      <c r="S152" s="218">
        <v>0</v>
      </c>
      <c r="T152" s="219">
        <f>S152*H152</f>
        <v>0</v>
      </c>
      <c r="U152" s="42"/>
      <c r="V152" s="42"/>
      <c r="W152" s="42"/>
      <c r="X152" s="42"/>
      <c r="Y152" s="42"/>
      <c r="Z152" s="42"/>
      <c r="AA152" s="42"/>
      <c r="AB152" s="42"/>
      <c r="AC152" s="42"/>
      <c r="AD152" s="42"/>
      <c r="AE152" s="42"/>
      <c r="AR152" s="220" t="s">
        <v>90</v>
      </c>
      <c r="AT152" s="220" t="s">
        <v>161</v>
      </c>
      <c r="AU152" s="220" t="s">
        <v>92</v>
      </c>
      <c r="AY152" s="20" t="s">
        <v>159</v>
      </c>
      <c r="BE152" s="221">
        <f>IF(N152="základní",J152,0)</f>
        <v>0</v>
      </c>
      <c r="BF152" s="221">
        <f>IF(N152="snížená",J152,0)</f>
        <v>0</v>
      </c>
      <c r="BG152" s="221">
        <f>IF(N152="zákl. přenesená",J152,0)</f>
        <v>0</v>
      </c>
      <c r="BH152" s="221">
        <f>IF(N152="sníž. přenesená",J152,0)</f>
        <v>0</v>
      </c>
      <c r="BI152" s="221">
        <f>IF(N152="nulová",J152,0)</f>
        <v>0</v>
      </c>
      <c r="BJ152" s="20" t="s">
        <v>90</v>
      </c>
      <c r="BK152" s="221">
        <f>ROUND(I152*H152,2)</f>
        <v>0</v>
      </c>
      <c r="BL152" s="20" t="s">
        <v>90</v>
      </c>
      <c r="BM152" s="220" t="s">
        <v>1992</v>
      </c>
    </row>
    <row r="153" s="2" customFormat="1" ht="16.5" customHeight="1">
      <c r="A153" s="42"/>
      <c r="B153" s="43"/>
      <c r="C153" s="209" t="s">
        <v>495</v>
      </c>
      <c r="D153" s="209" t="s">
        <v>161</v>
      </c>
      <c r="E153" s="210" t="s">
        <v>1722</v>
      </c>
      <c r="F153" s="211" t="s">
        <v>1723</v>
      </c>
      <c r="G153" s="212" t="s">
        <v>594</v>
      </c>
      <c r="H153" s="213">
        <v>32</v>
      </c>
      <c r="I153" s="214"/>
      <c r="J153" s="215">
        <f>ROUND(I153*H153,2)</f>
        <v>0</v>
      </c>
      <c r="K153" s="211" t="s">
        <v>44</v>
      </c>
      <c r="L153" s="48"/>
      <c r="M153" s="216" t="s">
        <v>44</v>
      </c>
      <c r="N153" s="217" t="s">
        <v>53</v>
      </c>
      <c r="O153" s="88"/>
      <c r="P153" s="218">
        <f>O153*H153</f>
        <v>0</v>
      </c>
      <c r="Q153" s="218">
        <v>0</v>
      </c>
      <c r="R153" s="218">
        <f>Q153*H153</f>
        <v>0</v>
      </c>
      <c r="S153" s="218">
        <v>0</v>
      </c>
      <c r="T153" s="219">
        <f>S153*H153</f>
        <v>0</v>
      </c>
      <c r="U153" s="42"/>
      <c r="V153" s="42"/>
      <c r="W153" s="42"/>
      <c r="X153" s="42"/>
      <c r="Y153" s="42"/>
      <c r="Z153" s="42"/>
      <c r="AA153" s="42"/>
      <c r="AB153" s="42"/>
      <c r="AC153" s="42"/>
      <c r="AD153" s="42"/>
      <c r="AE153" s="42"/>
      <c r="AR153" s="220" t="s">
        <v>1526</v>
      </c>
      <c r="AT153" s="220" t="s">
        <v>161</v>
      </c>
      <c r="AU153" s="220" t="s">
        <v>92</v>
      </c>
      <c r="AY153" s="20" t="s">
        <v>159</v>
      </c>
      <c r="BE153" s="221">
        <f>IF(N153="základní",J153,0)</f>
        <v>0</v>
      </c>
      <c r="BF153" s="221">
        <f>IF(N153="snížená",J153,0)</f>
        <v>0</v>
      </c>
      <c r="BG153" s="221">
        <f>IF(N153="zákl. přenesená",J153,0)</f>
        <v>0</v>
      </c>
      <c r="BH153" s="221">
        <f>IF(N153="sníž. přenesená",J153,0)</f>
        <v>0</v>
      </c>
      <c r="BI153" s="221">
        <f>IF(N153="nulová",J153,0)</f>
        <v>0</v>
      </c>
      <c r="BJ153" s="20" t="s">
        <v>90</v>
      </c>
      <c r="BK153" s="221">
        <f>ROUND(I153*H153,2)</f>
        <v>0</v>
      </c>
      <c r="BL153" s="20" t="s">
        <v>1526</v>
      </c>
      <c r="BM153" s="220" t="s">
        <v>1993</v>
      </c>
    </row>
    <row r="154" s="2" customFormat="1" ht="16.5" customHeight="1">
      <c r="A154" s="42"/>
      <c r="B154" s="43"/>
      <c r="C154" s="272" t="s">
        <v>501</v>
      </c>
      <c r="D154" s="272" t="s">
        <v>212</v>
      </c>
      <c r="E154" s="273" t="s">
        <v>1725</v>
      </c>
      <c r="F154" s="274" t="s">
        <v>1726</v>
      </c>
      <c r="G154" s="275" t="s">
        <v>1727</v>
      </c>
      <c r="H154" s="276">
        <v>32</v>
      </c>
      <c r="I154" s="277"/>
      <c r="J154" s="278">
        <f>ROUND(I154*H154,2)</f>
        <v>0</v>
      </c>
      <c r="K154" s="274" t="s">
        <v>44</v>
      </c>
      <c r="L154" s="279"/>
      <c r="M154" s="280" t="s">
        <v>44</v>
      </c>
      <c r="N154" s="281"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1526</v>
      </c>
      <c r="AT154" s="220" t="s">
        <v>212</v>
      </c>
      <c r="AU154" s="220" t="s">
        <v>92</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1526</v>
      </c>
      <c r="BM154" s="220" t="s">
        <v>1994</v>
      </c>
    </row>
    <row r="155" s="2" customFormat="1" ht="16.5" customHeight="1">
      <c r="A155" s="42"/>
      <c r="B155" s="43"/>
      <c r="C155" s="209" t="s">
        <v>505</v>
      </c>
      <c r="D155" s="209" t="s">
        <v>161</v>
      </c>
      <c r="E155" s="210" t="s">
        <v>1947</v>
      </c>
      <c r="F155" s="211" t="s">
        <v>1995</v>
      </c>
      <c r="G155" s="212" t="s">
        <v>594</v>
      </c>
      <c r="H155" s="213">
        <v>1</v>
      </c>
      <c r="I155" s="214"/>
      <c r="J155" s="215">
        <f>ROUND(I155*H155,2)</f>
        <v>0</v>
      </c>
      <c r="K155" s="211" t="s">
        <v>44</v>
      </c>
      <c r="L155" s="48"/>
      <c r="M155" s="216" t="s">
        <v>44</v>
      </c>
      <c r="N155" s="217" t="s">
        <v>53</v>
      </c>
      <c r="O155" s="88"/>
      <c r="P155" s="218">
        <f>O155*H155</f>
        <v>0</v>
      </c>
      <c r="Q155" s="218">
        <v>0</v>
      </c>
      <c r="R155" s="218">
        <f>Q155*H155</f>
        <v>0</v>
      </c>
      <c r="S155" s="218">
        <v>0</v>
      </c>
      <c r="T155" s="219">
        <f>S155*H155</f>
        <v>0</v>
      </c>
      <c r="U155" s="42"/>
      <c r="V155" s="42"/>
      <c r="W155" s="42"/>
      <c r="X155" s="42"/>
      <c r="Y155" s="42"/>
      <c r="Z155" s="42"/>
      <c r="AA155" s="42"/>
      <c r="AB155" s="42"/>
      <c r="AC155" s="42"/>
      <c r="AD155" s="42"/>
      <c r="AE155" s="42"/>
      <c r="AR155" s="220" t="s">
        <v>645</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645</v>
      </c>
      <c r="BM155" s="220" t="s">
        <v>1996</v>
      </c>
    </row>
    <row r="156" s="2" customFormat="1" ht="16.5" customHeight="1">
      <c r="A156" s="42"/>
      <c r="B156" s="43"/>
      <c r="C156" s="272" t="s">
        <v>517</v>
      </c>
      <c r="D156" s="272" t="s">
        <v>212</v>
      </c>
      <c r="E156" s="273" t="s">
        <v>1997</v>
      </c>
      <c r="F156" s="274" t="s">
        <v>1998</v>
      </c>
      <c r="G156" s="275" t="s">
        <v>661</v>
      </c>
      <c r="H156" s="276">
        <v>1</v>
      </c>
      <c r="I156" s="277"/>
      <c r="J156" s="278">
        <f>ROUND(I156*H156,2)</f>
        <v>0</v>
      </c>
      <c r="K156" s="274" t="s">
        <v>44</v>
      </c>
      <c r="L156" s="279"/>
      <c r="M156" s="280" t="s">
        <v>44</v>
      </c>
      <c r="N156" s="281" t="s">
        <v>53</v>
      </c>
      <c r="O156" s="88"/>
      <c r="P156" s="218">
        <f>O156*H156</f>
        <v>0</v>
      </c>
      <c r="Q156" s="218">
        <v>0</v>
      </c>
      <c r="R156" s="218">
        <f>Q156*H156</f>
        <v>0</v>
      </c>
      <c r="S156" s="218">
        <v>0</v>
      </c>
      <c r="T156" s="219">
        <f>S156*H156</f>
        <v>0</v>
      </c>
      <c r="U156" s="42"/>
      <c r="V156" s="42"/>
      <c r="W156" s="42"/>
      <c r="X156" s="42"/>
      <c r="Y156" s="42"/>
      <c r="Z156" s="42"/>
      <c r="AA156" s="42"/>
      <c r="AB156" s="42"/>
      <c r="AC156" s="42"/>
      <c r="AD156" s="42"/>
      <c r="AE156" s="42"/>
      <c r="AR156" s="220" t="s">
        <v>1658</v>
      </c>
      <c r="AT156" s="220" t="s">
        <v>212</v>
      </c>
      <c r="AU156" s="220" t="s">
        <v>92</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645</v>
      </c>
      <c r="BM156" s="220" t="s">
        <v>1999</v>
      </c>
    </row>
    <row r="157" s="12" customFormat="1" ht="22.8" customHeight="1">
      <c r="A157" s="12"/>
      <c r="B157" s="193"/>
      <c r="C157" s="194"/>
      <c r="D157" s="195" t="s">
        <v>81</v>
      </c>
      <c r="E157" s="207" t="s">
        <v>1729</v>
      </c>
      <c r="F157" s="207" t="s">
        <v>1730</v>
      </c>
      <c r="G157" s="194"/>
      <c r="H157" s="194"/>
      <c r="I157" s="197"/>
      <c r="J157" s="208">
        <f>BK157</f>
        <v>0</v>
      </c>
      <c r="K157" s="194"/>
      <c r="L157" s="199"/>
      <c r="M157" s="200"/>
      <c r="N157" s="201"/>
      <c r="O157" s="201"/>
      <c r="P157" s="202">
        <f>SUM(P158:P204)</f>
        <v>0</v>
      </c>
      <c r="Q157" s="201"/>
      <c r="R157" s="202">
        <f>SUM(R158:R204)</f>
        <v>5.1337899999999985</v>
      </c>
      <c r="S157" s="201"/>
      <c r="T157" s="203">
        <f>SUM(T158:T204)</f>
        <v>0</v>
      </c>
      <c r="U157" s="12"/>
      <c r="V157" s="12"/>
      <c r="W157" s="12"/>
      <c r="X157" s="12"/>
      <c r="Y157" s="12"/>
      <c r="Z157" s="12"/>
      <c r="AA157" s="12"/>
      <c r="AB157" s="12"/>
      <c r="AC157" s="12"/>
      <c r="AD157" s="12"/>
      <c r="AE157" s="12"/>
      <c r="AR157" s="204" t="s">
        <v>177</v>
      </c>
      <c r="AT157" s="205" t="s">
        <v>81</v>
      </c>
      <c r="AU157" s="205" t="s">
        <v>90</v>
      </c>
      <c r="AY157" s="204" t="s">
        <v>159</v>
      </c>
      <c r="BK157" s="206">
        <f>SUM(BK158:BK204)</f>
        <v>0</v>
      </c>
    </row>
    <row r="158" s="2" customFormat="1" ht="21.75" customHeight="1">
      <c r="A158" s="42"/>
      <c r="B158" s="43"/>
      <c r="C158" s="209" t="s">
        <v>522</v>
      </c>
      <c r="D158" s="209" t="s">
        <v>161</v>
      </c>
      <c r="E158" s="210" t="s">
        <v>1731</v>
      </c>
      <c r="F158" s="211" t="s">
        <v>1732</v>
      </c>
      <c r="G158" s="212" t="s">
        <v>222</v>
      </c>
      <c r="H158" s="213">
        <v>385</v>
      </c>
      <c r="I158" s="214"/>
      <c r="J158" s="215">
        <f>ROUND(I158*H158,2)</f>
        <v>0</v>
      </c>
      <c r="K158" s="211" t="s">
        <v>165</v>
      </c>
      <c r="L158" s="48"/>
      <c r="M158" s="216" t="s">
        <v>44</v>
      </c>
      <c r="N158" s="217"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645</v>
      </c>
      <c r="AT158" s="220" t="s">
        <v>161</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645</v>
      </c>
      <c r="BM158" s="220" t="s">
        <v>2000</v>
      </c>
    </row>
    <row r="159" s="2" customFormat="1">
      <c r="A159" s="42"/>
      <c r="B159" s="43"/>
      <c r="C159" s="44"/>
      <c r="D159" s="222" t="s">
        <v>168</v>
      </c>
      <c r="E159" s="44"/>
      <c r="F159" s="223" t="s">
        <v>1734</v>
      </c>
      <c r="G159" s="44"/>
      <c r="H159" s="44"/>
      <c r="I159" s="224"/>
      <c r="J159" s="44"/>
      <c r="K159" s="44"/>
      <c r="L159" s="48"/>
      <c r="M159" s="225"/>
      <c r="N159" s="226"/>
      <c r="O159" s="88"/>
      <c r="P159" s="88"/>
      <c r="Q159" s="88"/>
      <c r="R159" s="88"/>
      <c r="S159" s="88"/>
      <c r="T159" s="89"/>
      <c r="U159" s="42"/>
      <c r="V159" s="42"/>
      <c r="W159" s="42"/>
      <c r="X159" s="42"/>
      <c r="Y159" s="42"/>
      <c r="Z159" s="42"/>
      <c r="AA159" s="42"/>
      <c r="AB159" s="42"/>
      <c r="AC159" s="42"/>
      <c r="AD159" s="42"/>
      <c r="AE159" s="42"/>
      <c r="AT159" s="20" t="s">
        <v>168</v>
      </c>
      <c r="AU159" s="20" t="s">
        <v>92</v>
      </c>
    </row>
    <row r="160" s="2" customFormat="1" ht="16.5" customHeight="1">
      <c r="A160" s="42"/>
      <c r="B160" s="43"/>
      <c r="C160" s="272" t="s">
        <v>530</v>
      </c>
      <c r="D160" s="272" t="s">
        <v>212</v>
      </c>
      <c r="E160" s="273" t="s">
        <v>1735</v>
      </c>
      <c r="F160" s="274" t="s">
        <v>1736</v>
      </c>
      <c r="G160" s="275" t="s">
        <v>222</v>
      </c>
      <c r="H160" s="276">
        <v>385</v>
      </c>
      <c r="I160" s="277"/>
      <c r="J160" s="278">
        <f>ROUND(I160*H160,2)</f>
        <v>0</v>
      </c>
      <c r="K160" s="274" t="s">
        <v>165</v>
      </c>
      <c r="L160" s="279"/>
      <c r="M160" s="280" t="s">
        <v>44</v>
      </c>
      <c r="N160" s="281" t="s">
        <v>53</v>
      </c>
      <c r="O160" s="88"/>
      <c r="P160" s="218">
        <f>O160*H160</f>
        <v>0</v>
      </c>
      <c r="Q160" s="218">
        <v>0.00068999999999999997</v>
      </c>
      <c r="R160" s="218">
        <f>Q160*H160</f>
        <v>0.26565</v>
      </c>
      <c r="S160" s="218">
        <v>0</v>
      </c>
      <c r="T160" s="219">
        <f>S160*H160</f>
        <v>0</v>
      </c>
      <c r="U160" s="42"/>
      <c r="V160" s="42"/>
      <c r="W160" s="42"/>
      <c r="X160" s="42"/>
      <c r="Y160" s="42"/>
      <c r="Z160" s="42"/>
      <c r="AA160" s="42"/>
      <c r="AB160" s="42"/>
      <c r="AC160" s="42"/>
      <c r="AD160" s="42"/>
      <c r="AE160" s="42"/>
      <c r="AR160" s="220" t="s">
        <v>1526</v>
      </c>
      <c r="AT160" s="220" t="s">
        <v>212</v>
      </c>
      <c r="AU160" s="220" t="s">
        <v>92</v>
      </c>
      <c r="AY160" s="20" t="s">
        <v>159</v>
      </c>
      <c r="BE160" s="221">
        <f>IF(N160="základní",J160,0)</f>
        <v>0</v>
      </c>
      <c r="BF160" s="221">
        <f>IF(N160="snížená",J160,0)</f>
        <v>0</v>
      </c>
      <c r="BG160" s="221">
        <f>IF(N160="zákl. přenesená",J160,0)</f>
        <v>0</v>
      </c>
      <c r="BH160" s="221">
        <f>IF(N160="sníž. přenesená",J160,0)</f>
        <v>0</v>
      </c>
      <c r="BI160" s="221">
        <f>IF(N160="nulová",J160,0)</f>
        <v>0</v>
      </c>
      <c r="BJ160" s="20" t="s">
        <v>90</v>
      </c>
      <c r="BK160" s="221">
        <f>ROUND(I160*H160,2)</f>
        <v>0</v>
      </c>
      <c r="BL160" s="20" t="s">
        <v>1526</v>
      </c>
      <c r="BM160" s="220" t="s">
        <v>2001</v>
      </c>
    </row>
    <row r="161" s="2" customFormat="1" ht="16.5" customHeight="1">
      <c r="A161" s="42"/>
      <c r="B161" s="43"/>
      <c r="C161" s="209" t="s">
        <v>537</v>
      </c>
      <c r="D161" s="209" t="s">
        <v>161</v>
      </c>
      <c r="E161" s="210" t="s">
        <v>1738</v>
      </c>
      <c r="F161" s="211" t="s">
        <v>1739</v>
      </c>
      <c r="G161" s="212" t="s">
        <v>594</v>
      </c>
      <c r="H161" s="213">
        <v>0</v>
      </c>
      <c r="I161" s="214"/>
      <c r="J161" s="215">
        <f>ROUND(I161*H161,2)</f>
        <v>0</v>
      </c>
      <c r="K161" s="211" t="s">
        <v>44</v>
      </c>
      <c r="L161" s="48"/>
      <c r="M161" s="216" t="s">
        <v>44</v>
      </c>
      <c r="N161" s="217" t="s">
        <v>53</v>
      </c>
      <c r="O161" s="88"/>
      <c r="P161" s="218">
        <f>O161*H161</f>
        <v>0</v>
      </c>
      <c r="Q161" s="218">
        <v>0</v>
      </c>
      <c r="R161" s="218">
        <f>Q161*H161</f>
        <v>0</v>
      </c>
      <c r="S161" s="218">
        <v>0</v>
      </c>
      <c r="T161" s="219">
        <f>S161*H161</f>
        <v>0</v>
      </c>
      <c r="U161" s="42"/>
      <c r="V161" s="42"/>
      <c r="W161" s="42"/>
      <c r="X161" s="42"/>
      <c r="Y161" s="42"/>
      <c r="Z161" s="42"/>
      <c r="AA161" s="42"/>
      <c r="AB161" s="42"/>
      <c r="AC161" s="42"/>
      <c r="AD161" s="42"/>
      <c r="AE161" s="42"/>
      <c r="AR161" s="220" t="s">
        <v>645</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645</v>
      </c>
      <c r="BM161" s="220" t="s">
        <v>2002</v>
      </c>
    </row>
    <row r="162" s="2" customFormat="1">
      <c r="A162" s="42"/>
      <c r="B162" s="43"/>
      <c r="C162" s="44"/>
      <c r="D162" s="227" t="s">
        <v>170</v>
      </c>
      <c r="E162" s="44"/>
      <c r="F162" s="228" t="s">
        <v>1741</v>
      </c>
      <c r="G162" s="44"/>
      <c r="H162" s="44"/>
      <c r="I162" s="224"/>
      <c r="J162" s="44"/>
      <c r="K162" s="44"/>
      <c r="L162" s="48"/>
      <c r="M162" s="225"/>
      <c r="N162" s="226"/>
      <c r="O162" s="88"/>
      <c r="P162" s="88"/>
      <c r="Q162" s="88"/>
      <c r="R162" s="88"/>
      <c r="S162" s="88"/>
      <c r="T162" s="89"/>
      <c r="U162" s="42"/>
      <c r="V162" s="42"/>
      <c r="W162" s="42"/>
      <c r="X162" s="42"/>
      <c r="Y162" s="42"/>
      <c r="Z162" s="42"/>
      <c r="AA162" s="42"/>
      <c r="AB162" s="42"/>
      <c r="AC162" s="42"/>
      <c r="AD162" s="42"/>
      <c r="AE162" s="42"/>
      <c r="AT162" s="20" t="s">
        <v>170</v>
      </c>
      <c r="AU162" s="20" t="s">
        <v>92</v>
      </c>
    </row>
    <row r="163" s="2" customFormat="1" ht="24.15" customHeight="1">
      <c r="A163" s="42"/>
      <c r="B163" s="43"/>
      <c r="C163" s="209" t="s">
        <v>542</v>
      </c>
      <c r="D163" s="209" t="s">
        <v>161</v>
      </c>
      <c r="E163" s="210" t="s">
        <v>1742</v>
      </c>
      <c r="F163" s="211" t="s">
        <v>1743</v>
      </c>
      <c r="G163" s="212" t="s">
        <v>164</v>
      </c>
      <c r="H163" s="213">
        <v>22</v>
      </c>
      <c r="I163" s="214"/>
      <c r="J163" s="215">
        <f>ROUND(I163*H163,2)</f>
        <v>0</v>
      </c>
      <c r="K163" s="211" t="s">
        <v>165</v>
      </c>
      <c r="L163" s="48"/>
      <c r="M163" s="216" t="s">
        <v>44</v>
      </c>
      <c r="N163" s="217" t="s">
        <v>53</v>
      </c>
      <c r="O163" s="88"/>
      <c r="P163" s="218">
        <f>O163*H163</f>
        <v>0</v>
      </c>
      <c r="Q163" s="218">
        <v>0</v>
      </c>
      <c r="R163" s="218">
        <f>Q163*H163</f>
        <v>0</v>
      </c>
      <c r="S163" s="218">
        <v>0</v>
      </c>
      <c r="T163" s="219">
        <f>S163*H163</f>
        <v>0</v>
      </c>
      <c r="U163" s="42"/>
      <c r="V163" s="42"/>
      <c r="W163" s="42"/>
      <c r="X163" s="42"/>
      <c r="Y163" s="42"/>
      <c r="Z163" s="42"/>
      <c r="AA163" s="42"/>
      <c r="AB163" s="42"/>
      <c r="AC163" s="42"/>
      <c r="AD163" s="42"/>
      <c r="AE163" s="42"/>
      <c r="AR163" s="220" t="s">
        <v>645</v>
      </c>
      <c r="AT163" s="220" t="s">
        <v>161</v>
      </c>
      <c r="AU163" s="220" t="s">
        <v>92</v>
      </c>
      <c r="AY163" s="20" t="s">
        <v>159</v>
      </c>
      <c r="BE163" s="221">
        <f>IF(N163="základní",J163,0)</f>
        <v>0</v>
      </c>
      <c r="BF163" s="221">
        <f>IF(N163="snížená",J163,0)</f>
        <v>0</v>
      </c>
      <c r="BG163" s="221">
        <f>IF(N163="zákl. přenesená",J163,0)</f>
        <v>0</v>
      </c>
      <c r="BH163" s="221">
        <f>IF(N163="sníž. přenesená",J163,0)</f>
        <v>0</v>
      </c>
      <c r="BI163" s="221">
        <f>IF(N163="nulová",J163,0)</f>
        <v>0</v>
      </c>
      <c r="BJ163" s="20" t="s">
        <v>90</v>
      </c>
      <c r="BK163" s="221">
        <f>ROUND(I163*H163,2)</f>
        <v>0</v>
      </c>
      <c r="BL163" s="20" t="s">
        <v>645</v>
      </c>
      <c r="BM163" s="220" t="s">
        <v>2003</v>
      </c>
    </row>
    <row r="164" s="2" customFormat="1">
      <c r="A164" s="42"/>
      <c r="B164" s="43"/>
      <c r="C164" s="44"/>
      <c r="D164" s="222" t="s">
        <v>168</v>
      </c>
      <c r="E164" s="44"/>
      <c r="F164" s="223" t="s">
        <v>1745</v>
      </c>
      <c r="G164" s="44"/>
      <c r="H164" s="44"/>
      <c r="I164" s="224"/>
      <c r="J164" s="44"/>
      <c r="K164" s="44"/>
      <c r="L164" s="48"/>
      <c r="M164" s="225"/>
      <c r="N164" s="226"/>
      <c r="O164" s="88"/>
      <c r="P164" s="88"/>
      <c r="Q164" s="88"/>
      <c r="R164" s="88"/>
      <c r="S164" s="88"/>
      <c r="T164" s="89"/>
      <c r="U164" s="42"/>
      <c r="V164" s="42"/>
      <c r="W164" s="42"/>
      <c r="X164" s="42"/>
      <c r="Y164" s="42"/>
      <c r="Z164" s="42"/>
      <c r="AA164" s="42"/>
      <c r="AB164" s="42"/>
      <c r="AC164" s="42"/>
      <c r="AD164" s="42"/>
      <c r="AE164" s="42"/>
      <c r="AT164" s="20" t="s">
        <v>168</v>
      </c>
      <c r="AU164" s="20" t="s">
        <v>92</v>
      </c>
    </row>
    <row r="165" s="2" customFormat="1" ht="16.5" customHeight="1">
      <c r="A165" s="42"/>
      <c r="B165" s="43"/>
      <c r="C165" s="209" t="s">
        <v>547</v>
      </c>
      <c r="D165" s="209" t="s">
        <v>161</v>
      </c>
      <c r="E165" s="210" t="s">
        <v>1746</v>
      </c>
      <c r="F165" s="211" t="s">
        <v>1747</v>
      </c>
      <c r="G165" s="212" t="s">
        <v>164</v>
      </c>
      <c r="H165" s="213">
        <v>15</v>
      </c>
      <c r="I165" s="214"/>
      <c r="J165" s="215">
        <f>ROUND(I165*H165,2)</f>
        <v>0</v>
      </c>
      <c r="K165" s="211" t="s">
        <v>165</v>
      </c>
      <c r="L165" s="48"/>
      <c r="M165" s="216" t="s">
        <v>44</v>
      </c>
      <c r="N165" s="217" t="s">
        <v>53</v>
      </c>
      <c r="O165" s="88"/>
      <c r="P165" s="218">
        <f>O165*H165</f>
        <v>0</v>
      </c>
      <c r="Q165" s="218">
        <v>0</v>
      </c>
      <c r="R165" s="218">
        <f>Q165*H165</f>
        <v>0</v>
      </c>
      <c r="S165" s="218">
        <v>0</v>
      </c>
      <c r="T165" s="219">
        <f>S165*H165</f>
        <v>0</v>
      </c>
      <c r="U165" s="42"/>
      <c r="V165" s="42"/>
      <c r="W165" s="42"/>
      <c r="X165" s="42"/>
      <c r="Y165" s="42"/>
      <c r="Z165" s="42"/>
      <c r="AA165" s="42"/>
      <c r="AB165" s="42"/>
      <c r="AC165" s="42"/>
      <c r="AD165" s="42"/>
      <c r="AE165" s="42"/>
      <c r="AR165" s="220" t="s">
        <v>645</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645</v>
      </c>
      <c r="BM165" s="220" t="s">
        <v>2004</v>
      </c>
    </row>
    <row r="166" s="2" customFormat="1">
      <c r="A166" s="42"/>
      <c r="B166" s="43"/>
      <c r="C166" s="44"/>
      <c r="D166" s="222" t="s">
        <v>168</v>
      </c>
      <c r="E166" s="44"/>
      <c r="F166" s="223" t="s">
        <v>1749</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2" customFormat="1" ht="16.5" customHeight="1">
      <c r="A167" s="42"/>
      <c r="B167" s="43"/>
      <c r="C167" s="209" t="s">
        <v>554</v>
      </c>
      <c r="D167" s="209" t="s">
        <v>161</v>
      </c>
      <c r="E167" s="210" t="s">
        <v>1751</v>
      </c>
      <c r="F167" s="211" t="s">
        <v>1752</v>
      </c>
      <c r="G167" s="212" t="s">
        <v>310</v>
      </c>
      <c r="H167" s="213">
        <v>5</v>
      </c>
      <c r="I167" s="214"/>
      <c r="J167" s="215">
        <f>ROUND(I167*H167,2)</f>
        <v>0</v>
      </c>
      <c r="K167" s="211" t="s">
        <v>165</v>
      </c>
      <c r="L167" s="48"/>
      <c r="M167" s="216" t="s">
        <v>44</v>
      </c>
      <c r="N167" s="217" t="s">
        <v>53</v>
      </c>
      <c r="O167" s="88"/>
      <c r="P167" s="218">
        <f>O167*H167</f>
        <v>0</v>
      </c>
      <c r="Q167" s="218">
        <v>0.00116</v>
      </c>
      <c r="R167" s="218">
        <f>Q167*H167</f>
        <v>0.0057999999999999996</v>
      </c>
      <c r="S167" s="218">
        <v>0</v>
      </c>
      <c r="T167" s="219">
        <f>S167*H167</f>
        <v>0</v>
      </c>
      <c r="U167" s="42"/>
      <c r="V167" s="42"/>
      <c r="W167" s="42"/>
      <c r="X167" s="42"/>
      <c r="Y167" s="42"/>
      <c r="Z167" s="42"/>
      <c r="AA167" s="42"/>
      <c r="AB167" s="42"/>
      <c r="AC167" s="42"/>
      <c r="AD167" s="42"/>
      <c r="AE167" s="42"/>
      <c r="AR167" s="220" t="s">
        <v>645</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645</v>
      </c>
      <c r="BM167" s="220" t="s">
        <v>2005</v>
      </c>
    </row>
    <row r="168" s="2" customFormat="1">
      <c r="A168" s="42"/>
      <c r="B168" s="43"/>
      <c r="C168" s="44"/>
      <c r="D168" s="222" t="s">
        <v>168</v>
      </c>
      <c r="E168" s="44"/>
      <c r="F168" s="223" t="s">
        <v>1754</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168</v>
      </c>
      <c r="AU168" s="20" t="s">
        <v>92</v>
      </c>
    </row>
    <row r="169" s="2" customFormat="1" ht="16.5" customHeight="1">
      <c r="A169" s="42"/>
      <c r="B169" s="43"/>
      <c r="C169" s="209" t="s">
        <v>559</v>
      </c>
      <c r="D169" s="209" t="s">
        <v>161</v>
      </c>
      <c r="E169" s="210" t="s">
        <v>1755</v>
      </c>
      <c r="F169" s="211" t="s">
        <v>1756</v>
      </c>
      <c r="G169" s="212" t="s">
        <v>310</v>
      </c>
      <c r="H169" s="213">
        <v>5</v>
      </c>
      <c r="I169" s="214"/>
      <c r="J169" s="215">
        <f>ROUND(I169*H169,2)</f>
        <v>0</v>
      </c>
      <c r="K169" s="211" t="s">
        <v>165</v>
      </c>
      <c r="L169" s="48"/>
      <c r="M169" s="216" t="s">
        <v>44</v>
      </c>
      <c r="N169" s="217" t="s">
        <v>53</v>
      </c>
      <c r="O169" s="88"/>
      <c r="P169" s="218">
        <f>O169*H169</f>
        <v>0</v>
      </c>
      <c r="Q169" s="218">
        <v>0</v>
      </c>
      <c r="R169" s="218">
        <f>Q169*H169</f>
        <v>0</v>
      </c>
      <c r="S169" s="218">
        <v>0</v>
      </c>
      <c r="T169" s="219">
        <f>S169*H169</f>
        <v>0</v>
      </c>
      <c r="U169" s="42"/>
      <c r="V169" s="42"/>
      <c r="W169" s="42"/>
      <c r="X169" s="42"/>
      <c r="Y169" s="42"/>
      <c r="Z169" s="42"/>
      <c r="AA169" s="42"/>
      <c r="AB169" s="42"/>
      <c r="AC169" s="42"/>
      <c r="AD169" s="42"/>
      <c r="AE169" s="42"/>
      <c r="AR169" s="220" t="s">
        <v>645</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645</v>
      </c>
      <c r="BM169" s="220" t="s">
        <v>2006</v>
      </c>
    </row>
    <row r="170" s="2" customFormat="1">
      <c r="A170" s="42"/>
      <c r="B170" s="43"/>
      <c r="C170" s="44"/>
      <c r="D170" s="222" t="s">
        <v>168</v>
      </c>
      <c r="E170" s="44"/>
      <c r="F170" s="223" t="s">
        <v>1758</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33" customHeight="1">
      <c r="A171" s="42"/>
      <c r="B171" s="43"/>
      <c r="C171" s="209" t="s">
        <v>567</v>
      </c>
      <c r="D171" s="209" t="s">
        <v>161</v>
      </c>
      <c r="E171" s="210" t="s">
        <v>1759</v>
      </c>
      <c r="F171" s="211" t="s">
        <v>1760</v>
      </c>
      <c r="G171" s="212" t="s">
        <v>222</v>
      </c>
      <c r="H171" s="213">
        <v>75</v>
      </c>
      <c r="I171" s="214"/>
      <c r="J171" s="215">
        <f>ROUND(I171*H171,2)</f>
        <v>0</v>
      </c>
      <c r="K171" s="211" t="s">
        <v>165</v>
      </c>
      <c r="L171" s="48"/>
      <c r="M171" s="216" t="s">
        <v>44</v>
      </c>
      <c r="N171" s="217" t="s">
        <v>53</v>
      </c>
      <c r="O171" s="88"/>
      <c r="P171" s="218">
        <f>O171*H171</f>
        <v>0</v>
      </c>
      <c r="Q171" s="218">
        <v>0</v>
      </c>
      <c r="R171" s="218">
        <f>Q171*H171</f>
        <v>0</v>
      </c>
      <c r="S171" s="218">
        <v>0</v>
      </c>
      <c r="T171" s="219">
        <f>S171*H171</f>
        <v>0</v>
      </c>
      <c r="U171" s="42"/>
      <c r="V171" s="42"/>
      <c r="W171" s="42"/>
      <c r="X171" s="42"/>
      <c r="Y171" s="42"/>
      <c r="Z171" s="42"/>
      <c r="AA171" s="42"/>
      <c r="AB171" s="42"/>
      <c r="AC171" s="42"/>
      <c r="AD171" s="42"/>
      <c r="AE171" s="42"/>
      <c r="AR171" s="220" t="s">
        <v>645</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645</v>
      </c>
      <c r="BM171" s="220" t="s">
        <v>2007</v>
      </c>
    </row>
    <row r="172" s="2" customFormat="1">
      <c r="A172" s="42"/>
      <c r="B172" s="43"/>
      <c r="C172" s="44"/>
      <c r="D172" s="222" t="s">
        <v>168</v>
      </c>
      <c r="E172" s="44"/>
      <c r="F172" s="223" t="s">
        <v>1762</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33" customHeight="1">
      <c r="A173" s="42"/>
      <c r="B173" s="43"/>
      <c r="C173" s="209" t="s">
        <v>583</v>
      </c>
      <c r="D173" s="209" t="s">
        <v>161</v>
      </c>
      <c r="E173" s="210" t="s">
        <v>1763</v>
      </c>
      <c r="F173" s="211" t="s">
        <v>1764</v>
      </c>
      <c r="G173" s="212" t="s">
        <v>222</v>
      </c>
      <c r="H173" s="213">
        <v>100</v>
      </c>
      <c r="I173" s="214"/>
      <c r="J173" s="215">
        <f>ROUND(I173*H173,2)</f>
        <v>0</v>
      </c>
      <c r="K173" s="211" t="s">
        <v>165</v>
      </c>
      <c r="L173" s="48"/>
      <c r="M173" s="216" t="s">
        <v>44</v>
      </c>
      <c r="N173" s="217" t="s">
        <v>53</v>
      </c>
      <c r="O173" s="88"/>
      <c r="P173" s="218">
        <f>O173*H173</f>
        <v>0</v>
      </c>
      <c r="Q173" s="218">
        <v>0</v>
      </c>
      <c r="R173" s="218">
        <f>Q173*H173</f>
        <v>0</v>
      </c>
      <c r="S173" s="218">
        <v>0</v>
      </c>
      <c r="T173" s="219">
        <f>S173*H173</f>
        <v>0</v>
      </c>
      <c r="U173" s="42"/>
      <c r="V173" s="42"/>
      <c r="W173" s="42"/>
      <c r="X173" s="42"/>
      <c r="Y173" s="42"/>
      <c r="Z173" s="42"/>
      <c r="AA173" s="42"/>
      <c r="AB173" s="42"/>
      <c r="AC173" s="42"/>
      <c r="AD173" s="42"/>
      <c r="AE173" s="42"/>
      <c r="AR173" s="220" t="s">
        <v>645</v>
      </c>
      <c r="AT173" s="220" t="s">
        <v>161</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645</v>
      </c>
      <c r="BM173" s="220" t="s">
        <v>2008</v>
      </c>
    </row>
    <row r="174" s="2" customFormat="1">
      <c r="A174" s="42"/>
      <c r="B174" s="43"/>
      <c r="C174" s="44"/>
      <c r="D174" s="222" t="s">
        <v>168</v>
      </c>
      <c r="E174" s="44"/>
      <c r="F174" s="223" t="s">
        <v>1766</v>
      </c>
      <c r="G174" s="44"/>
      <c r="H174" s="44"/>
      <c r="I174" s="224"/>
      <c r="J174" s="44"/>
      <c r="K174" s="44"/>
      <c r="L174" s="48"/>
      <c r="M174" s="225"/>
      <c r="N174" s="226"/>
      <c r="O174" s="88"/>
      <c r="P174" s="88"/>
      <c r="Q174" s="88"/>
      <c r="R174" s="88"/>
      <c r="S174" s="88"/>
      <c r="T174" s="89"/>
      <c r="U174" s="42"/>
      <c r="V174" s="42"/>
      <c r="W174" s="42"/>
      <c r="X174" s="42"/>
      <c r="Y174" s="42"/>
      <c r="Z174" s="42"/>
      <c r="AA174" s="42"/>
      <c r="AB174" s="42"/>
      <c r="AC174" s="42"/>
      <c r="AD174" s="42"/>
      <c r="AE174" s="42"/>
      <c r="AT174" s="20" t="s">
        <v>168</v>
      </c>
      <c r="AU174" s="20" t="s">
        <v>92</v>
      </c>
    </row>
    <row r="175" s="2" customFormat="1" ht="33" customHeight="1">
      <c r="A175" s="42"/>
      <c r="B175" s="43"/>
      <c r="C175" s="209" t="s">
        <v>591</v>
      </c>
      <c r="D175" s="209" t="s">
        <v>161</v>
      </c>
      <c r="E175" s="210" t="s">
        <v>1767</v>
      </c>
      <c r="F175" s="211" t="s">
        <v>1768</v>
      </c>
      <c r="G175" s="212" t="s">
        <v>164</v>
      </c>
      <c r="H175" s="213">
        <v>38</v>
      </c>
      <c r="I175" s="214"/>
      <c r="J175" s="215">
        <f>ROUND(I175*H175,2)</f>
        <v>0</v>
      </c>
      <c r="K175" s="211" t="s">
        <v>165</v>
      </c>
      <c r="L175" s="48"/>
      <c r="M175" s="216" t="s">
        <v>44</v>
      </c>
      <c r="N175" s="217" t="s">
        <v>53</v>
      </c>
      <c r="O175" s="88"/>
      <c r="P175" s="218">
        <f>O175*H175</f>
        <v>0</v>
      </c>
      <c r="Q175" s="218">
        <v>0</v>
      </c>
      <c r="R175" s="218">
        <f>Q175*H175</f>
        <v>0</v>
      </c>
      <c r="S175" s="218">
        <v>0</v>
      </c>
      <c r="T175" s="219">
        <f>S175*H175</f>
        <v>0</v>
      </c>
      <c r="U175" s="42"/>
      <c r="V175" s="42"/>
      <c r="W175" s="42"/>
      <c r="X175" s="42"/>
      <c r="Y175" s="42"/>
      <c r="Z175" s="42"/>
      <c r="AA175" s="42"/>
      <c r="AB175" s="42"/>
      <c r="AC175" s="42"/>
      <c r="AD175" s="42"/>
      <c r="AE175" s="42"/>
      <c r="AR175" s="220" t="s">
        <v>645</v>
      </c>
      <c r="AT175" s="220" t="s">
        <v>161</v>
      </c>
      <c r="AU175" s="220" t="s">
        <v>92</v>
      </c>
      <c r="AY175" s="20" t="s">
        <v>159</v>
      </c>
      <c r="BE175" s="221">
        <f>IF(N175="základní",J175,0)</f>
        <v>0</v>
      </c>
      <c r="BF175" s="221">
        <f>IF(N175="snížená",J175,0)</f>
        <v>0</v>
      </c>
      <c r="BG175" s="221">
        <f>IF(N175="zákl. přenesená",J175,0)</f>
        <v>0</v>
      </c>
      <c r="BH175" s="221">
        <f>IF(N175="sníž. přenesená",J175,0)</f>
        <v>0</v>
      </c>
      <c r="BI175" s="221">
        <f>IF(N175="nulová",J175,0)</f>
        <v>0</v>
      </c>
      <c r="BJ175" s="20" t="s">
        <v>90</v>
      </c>
      <c r="BK175" s="221">
        <f>ROUND(I175*H175,2)</f>
        <v>0</v>
      </c>
      <c r="BL175" s="20" t="s">
        <v>645</v>
      </c>
      <c r="BM175" s="220" t="s">
        <v>2009</v>
      </c>
    </row>
    <row r="176" s="2" customFormat="1">
      <c r="A176" s="42"/>
      <c r="B176" s="43"/>
      <c r="C176" s="44"/>
      <c r="D176" s="222" t="s">
        <v>168</v>
      </c>
      <c r="E176" s="44"/>
      <c r="F176" s="223" t="s">
        <v>1770</v>
      </c>
      <c r="G176" s="44"/>
      <c r="H176" s="44"/>
      <c r="I176" s="224"/>
      <c r="J176" s="44"/>
      <c r="K176" s="44"/>
      <c r="L176" s="48"/>
      <c r="M176" s="225"/>
      <c r="N176" s="226"/>
      <c r="O176" s="88"/>
      <c r="P176" s="88"/>
      <c r="Q176" s="88"/>
      <c r="R176" s="88"/>
      <c r="S176" s="88"/>
      <c r="T176" s="89"/>
      <c r="U176" s="42"/>
      <c r="V176" s="42"/>
      <c r="W176" s="42"/>
      <c r="X176" s="42"/>
      <c r="Y176" s="42"/>
      <c r="Z176" s="42"/>
      <c r="AA176" s="42"/>
      <c r="AB176" s="42"/>
      <c r="AC176" s="42"/>
      <c r="AD176" s="42"/>
      <c r="AE176" s="42"/>
      <c r="AT176" s="20" t="s">
        <v>168</v>
      </c>
      <c r="AU176" s="20" t="s">
        <v>92</v>
      </c>
    </row>
    <row r="177" s="2" customFormat="1" ht="24.15" customHeight="1">
      <c r="A177" s="42"/>
      <c r="B177" s="43"/>
      <c r="C177" s="209" t="s">
        <v>598</v>
      </c>
      <c r="D177" s="209" t="s">
        <v>161</v>
      </c>
      <c r="E177" s="210" t="s">
        <v>1779</v>
      </c>
      <c r="F177" s="211" t="s">
        <v>1780</v>
      </c>
      <c r="G177" s="212" t="s">
        <v>222</v>
      </c>
      <c r="H177" s="213">
        <v>175</v>
      </c>
      <c r="I177" s="214"/>
      <c r="J177" s="215">
        <f>ROUND(I177*H177,2)</f>
        <v>0</v>
      </c>
      <c r="K177" s="211" t="s">
        <v>165</v>
      </c>
      <c r="L177" s="48"/>
      <c r="M177" s="216" t="s">
        <v>44</v>
      </c>
      <c r="N177" s="217" t="s">
        <v>53</v>
      </c>
      <c r="O177" s="88"/>
      <c r="P177" s="218">
        <f>O177*H177</f>
        <v>0</v>
      </c>
      <c r="Q177" s="218">
        <v>0</v>
      </c>
      <c r="R177" s="218">
        <f>Q177*H177</f>
        <v>0</v>
      </c>
      <c r="S177" s="218">
        <v>0</v>
      </c>
      <c r="T177" s="219">
        <f>S177*H177</f>
        <v>0</v>
      </c>
      <c r="U177" s="42"/>
      <c r="V177" s="42"/>
      <c r="W177" s="42"/>
      <c r="X177" s="42"/>
      <c r="Y177" s="42"/>
      <c r="Z177" s="42"/>
      <c r="AA177" s="42"/>
      <c r="AB177" s="42"/>
      <c r="AC177" s="42"/>
      <c r="AD177" s="42"/>
      <c r="AE177" s="42"/>
      <c r="AR177" s="220" t="s">
        <v>645</v>
      </c>
      <c r="AT177" s="220" t="s">
        <v>161</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645</v>
      </c>
      <c r="BM177" s="220" t="s">
        <v>2010</v>
      </c>
    </row>
    <row r="178" s="2" customFormat="1">
      <c r="A178" s="42"/>
      <c r="B178" s="43"/>
      <c r="C178" s="44"/>
      <c r="D178" s="222" t="s">
        <v>168</v>
      </c>
      <c r="E178" s="44"/>
      <c r="F178" s="223" t="s">
        <v>1782</v>
      </c>
      <c r="G178" s="44"/>
      <c r="H178" s="44"/>
      <c r="I178" s="224"/>
      <c r="J178" s="44"/>
      <c r="K178" s="44"/>
      <c r="L178" s="48"/>
      <c r="M178" s="225"/>
      <c r="N178" s="226"/>
      <c r="O178" s="88"/>
      <c r="P178" s="88"/>
      <c r="Q178" s="88"/>
      <c r="R178" s="88"/>
      <c r="S178" s="88"/>
      <c r="T178" s="89"/>
      <c r="U178" s="42"/>
      <c r="V178" s="42"/>
      <c r="W178" s="42"/>
      <c r="X178" s="42"/>
      <c r="Y178" s="42"/>
      <c r="Z178" s="42"/>
      <c r="AA178" s="42"/>
      <c r="AB178" s="42"/>
      <c r="AC178" s="42"/>
      <c r="AD178" s="42"/>
      <c r="AE178" s="42"/>
      <c r="AT178" s="20" t="s">
        <v>168</v>
      </c>
      <c r="AU178" s="20" t="s">
        <v>92</v>
      </c>
    </row>
    <row r="179" s="2" customFormat="1" ht="16.5" customHeight="1">
      <c r="A179" s="42"/>
      <c r="B179" s="43"/>
      <c r="C179" s="209" t="s">
        <v>604</v>
      </c>
      <c r="D179" s="209" t="s">
        <v>161</v>
      </c>
      <c r="E179" s="210" t="s">
        <v>1783</v>
      </c>
      <c r="F179" s="211" t="s">
        <v>1784</v>
      </c>
      <c r="G179" s="212" t="s">
        <v>594</v>
      </c>
      <c r="H179" s="213">
        <v>5</v>
      </c>
      <c r="I179" s="214"/>
      <c r="J179" s="215">
        <f>ROUND(I179*H179,2)</f>
        <v>0</v>
      </c>
      <c r="K179" s="211" t="s">
        <v>165</v>
      </c>
      <c r="L179" s="48"/>
      <c r="M179" s="216" t="s">
        <v>44</v>
      </c>
      <c r="N179" s="217" t="s">
        <v>53</v>
      </c>
      <c r="O179" s="88"/>
      <c r="P179" s="218">
        <f>O179*H179</f>
        <v>0</v>
      </c>
      <c r="Q179" s="218">
        <v>0.0076</v>
      </c>
      <c r="R179" s="218">
        <f>Q179*H179</f>
        <v>0.037999999999999999</v>
      </c>
      <c r="S179" s="218">
        <v>0</v>
      </c>
      <c r="T179" s="219">
        <f>S179*H179</f>
        <v>0</v>
      </c>
      <c r="U179" s="42"/>
      <c r="V179" s="42"/>
      <c r="W179" s="42"/>
      <c r="X179" s="42"/>
      <c r="Y179" s="42"/>
      <c r="Z179" s="42"/>
      <c r="AA179" s="42"/>
      <c r="AB179" s="42"/>
      <c r="AC179" s="42"/>
      <c r="AD179" s="42"/>
      <c r="AE179" s="42"/>
      <c r="AR179" s="220" t="s">
        <v>645</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645</v>
      </c>
      <c r="BM179" s="220" t="s">
        <v>2011</v>
      </c>
    </row>
    <row r="180" s="2" customFormat="1">
      <c r="A180" s="42"/>
      <c r="B180" s="43"/>
      <c r="C180" s="44"/>
      <c r="D180" s="222" t="s">
        <v>168</v>
      </c>
      <c r="E180" s="44"/>
      <c r="F180" s="223" t="s">
        <v>1786</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16.5" customHeight="1">
      <c r="A181" s="42"/>
      <c r="B181" s="43"/>
      <c r="C181" s="209" t="s">
        <v>609</v>
      </c>
      <c r="D181" s="209" t="s">
        <v>161</v>
      </c>
      <c r="E181" s="210" t="s">
        <v>1787</v>
      </c>
      <c r="F181" s="211" t="s">
        <v>1788</v>
      </c>
      <c r="G181" s="212" t="s">
        <v>594</v>
      </c>
      <c r="H181" s="213">
        <v>5</v>
      </c>
      <c r="I181" s="214"/>
      <c r="J181" s="215">
        <f>ROUND(I181*H181,2)</f>
        <v>0</v>
      </c>
      <c r="K181" s="211" t="s">
        <v>165</v>
      </c>
      <c r="L181" s="48"/>
      <c r="M181" s="216" t="s">
        <v>44</v>
      </c>
      <c r="N181" s="217" t="s">
        <v>53</v>
      </c>
      <c r="O181" s="88"/>
      <c r="P181" s="218">
        <f>O181*H181</f>
        <v>0</v>
      </c>
      <c r="Q181" s="218">
        <v>0.0038</v>
      </c>
      <c r="R181" s="218">
        <f>Q181*H181</f>
        <v>0.019</v>
      </c>
      <c r="S181" s="218">
        <v>0</v>
      </c>
      <c r="T181" s="219">
        <f>S181*H181</f>
        <v>0</v>
      </c>
      <c r="U181" s="42"/>
      <c r="V181" s="42"/>
      <c r="W181" s="42"/>
      <c r="X181" s="42"/>
      <c r="Y181" s="42"/>
      <c r="Z181" s="42"/>
      <c r="AA181" s="42"/>
      <c r="AB181" s="42"/>
      <c r="AC181" s="42"/>
      <c r="AD181" s="42"/>
      <c r="AE181" s="42"/>
      <c r="AR181" s="220" t="s">
        <v>645</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645</v>
      </c>
      <c r="BM181" s="220" t="s">
        <v>2012</v>
      </c>
    </row>
    <row r="182" s="2" customFormat="1">
      <c r="A182" s="42"/>
      <c r="B182" s="43"/>
      <c r="C182" s="44"/>
      <c r="D182" s="222" t="s">
        <v>168</v>
      </c>
      <c r="E182" s="44"/>
      <c r="F182" s="223" t="s">
        <v>1790</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16.5" customHeight="1">
      <c r="A183" s="42"/>
      <c r="B183" s="43"/>
      <c r="C183" s="209" t="s">
        <v>615</v>
      </c>
      <c r="D183" s="209" t="s">
        <v>161</v>
      </c>
      <c r="E183" s="210" t="s">
        <v>1791</v>
      </c>
      <c r="F183" s="211" t="s">
        <v>1792</v>
      </c>
      <c r="G183" s="212" t="s">
        <v>222</v>
      </c>
      <c r="H183" s="213">
        <v>30</v>
      </c>
      <c r="I183" s="214"/>
      <c r="J183" s="215">
        <f>ROUND(I183*H183,2)</f>
        <v>0</v>
      </c>
      <c r="K183" s="211" t="s">
        <v>165</v>
      </c>
      <c r="L183" s="48"/>
      <c r="M183" s="216" t="s">
        <v>44</v>
      </c>
      <c r="N183" s="217" t="s">
        <v>53</v>
      </c>
      <c r="O183" s="88"/>
      <c r="P183" s="218">
        <f>O183*H183</f>
        <v>0</v>
      </c>
      <c r="Q183" s="218">
        <v>0.0019</v>
      </c>
      <c r="R183" s="218">
        <f>Q183*H183</f>
        <v>0.057000000000000002</v>
      </c>
      <c r="S183" s="218">
        <v>0</v>
      </c>
      <c r="T183" s="219">
        <f>S183*H183</f>
        <v>0</v>
      </c>
      <c r="U183" s="42"/>
      <c r="V183" s="42"/>
      <c r="W183" s="42"/>
      <c r="X183" s="42"/>
      <c r="Y183" s="42"/>
      <c r="Z183" s="42"/>
      <c r="AA183" s="42"/>
      <c r="AB183" s="42"/>
      <c r="AC183" s="42"/>
      <c r="AD183" s="42"/>
      <c r="AE183" s="42"/>
      <c r="AR183" s="220" t="s">
        <v>645</v>
      </c>
      <c r="AT183" s="220" t="s">
        <v>161</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645</v>
      </c>
      <c r="BM183" s="220" t="s">
        <v>2013</v>
      </c>
    </row>
    <row r="184" s="2" customFormat="1">
      <c r="A184" s="42"/>
      <c r="B184" s="43"/>
      <c r="C184" s="44"/>
      <c r="D184" s="222" t="s">
        <v>168</v>
      </c>
      <c r="E184" s="44"/>
      <c r="F184" s="223" t="s">
        <v>1794</v>
      </c>
      <c r="G184" s="44"/>
      <c r="H184" s="44"/>
      <c r="I184" s="224"/>
      <c r="J184" s="44"/>
      <c r="K184" s="44"/>
      <c r="L184" s="48"/>
      <c r="M184" s="225"/>
      <c r="N184" s="226"/>
      <c r="O184" s="88"/>
      <c r="P184" s="88"/>
      <c r="Q184" s="88"/>
      <c r="R184" s="88"/>
      <c r="S184" s="88"/>
      <c r="T184" s="89"/>
      <c r="U184" s="42"/>
      <c r="V184" s="42"/>
      <c r="W184" s="42"/>
      <c r="X184" s="42"/>
      <c r="Y184" s="42"/>
      <c r="Z184" s="42"/>
      <c r="AA184" s="42"/>
      <c r="AB184" s="42"/>
      <c r="AC184" s="42"/>
      <c r="AD184" s="42"/>
      <c r="AE184" s="42"/>
      <c r="AT184" s="20" t="s">
        <v>168</v>
      </c>
      <c r="AU184" s="20" t="s">
        <v>92</v>
      </c>
    </row>
    <row r="185" s="2" customFormat="1" ht="21.75" customHeight="1">
      <c r="A185" s="42"/>
      <c r="B185" s="43"/>
      <c r="C185" s="209" t="s">
        <v>620</v>
      </c>
      <c r="D185" s="209" t="s">
        <v>161</v>
      </c>
      <c r="E185" s="210" t="s">
        <v>1795</v>
      </c>
      <c r="F185" s="211" t="s">
        <v>1796</v>
      </c>
      <c r="G185" s="212" t="s">
        <v>222</v>
      </c>
      <c r="H185" s="213">
        <v>175</v>
      </c>
      <c r="I185" s="214"/>
      <c r="J185" s="215">
        <f>ROUND(I185*H185,2)</f>
        <v>0</v>
      </c>
      <c r="K185" s="211" t="s">
        <v>165</v>
      </c>
      <c r="L185" s="48"/>
      <c r="M185" s="216" t="s">
        <v>44</v>
      </c>
      <c r="N185" s="217" t="s">
        <v>53</v>
      </c>
      <c r="O185" s="88"/>
      <c r="P185" s="218">
        <f>O185*H185</f>
        <v>0</v>
      </c>
      <c r="Q185" s="218">
        <v>0.00012</v>
      </c>
      <c r="R185" s="218">
        <f>Q185*H185</f>
        <v>0.021000000000000001</v>
      </c>
      <c r="S185" s="218">
        <v>0</v>
      </c>
      <c r="T185" s="219">
        <f>S185*H185</f>
        <v>0</v>
      </c>
      <c r="U185" s="42"/>
      <c r="V185" s="42"/>
      <c r="W185" s="42"/>
      <c r="X185" s="42"/>
      <c r="Y185" s="42"/>
      <c r="Z185" s="42"/>
      <c r="AA185" s="42"/>
      <c r="AB185" s="42"/>
      <c r="AC185" s="42"/>
      <c r="AD185" s="42"/>
      <c r="AE185" s="42"/>
      <c r="AR185" s="220" t="s">
        <v>645</v>
      </c>
      <c r="AT185" s="220" t="s">
        <v>161</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645</v>
      </c>
      <c r="BM185" s="220" t="s">
        <v>2014</v>
      </c>
    </row>
    <row r="186" s="2" customFormat="1">
      <c r="A186" s="42"/>
      <c r="B186" s="43"/>
      <c r="C186" s="44"/>
      <c r="D186" s="222" t="s">
        <v>168</v>
      </c>
      <c r="E186" s="44"/>
      <c r="F186" s="223" t="s">
        <v>1798</v>
      </c>
      <c r="G186" s="44"/>
      <c r="H186" s="44"/>
      <c r="I186" s="224"/>
      <c r="J186" s="44"/>
      <c r="K186" s="44"/>
      <c r="L186" s="48"/>
      <c r="M186" s="225"/>
      <c r="N186" s="226"/>
      <c r="O186" s="88"/>
      <c r="P186" s="88"/>
      <c r="Q186" s="88"/>
      <c r="R186" s="88"/>
      <c r="S186" s="88"/>
      <c r="T186" s="89"/>
      <c r="U186" s="42"/>
      <c r="V186" s="42"/>
      <c r="W186" s="42"/>
      <c r="X186" s="42"/>
      <c r="Y186" s="42"/>
      <c r="Z186" s="42"/>
      <c r="AA186" s="42"/>
      <c r="AB186" s="42"/>
      <c r="AC186" s="42"/>
      <c r="AD186" s="42"/>
      <c r="AE186" s="42"/>
      <c r="AT186" s="20" t="s">
        <v>168</v>
      </c>
      <c r="AU186" s="20" t="s">
        <v>92</v>
      </c>
    </row>
    <row r="187" s="2" customFormat="1" ht="24.15" customHeight="1">
      <c r="A187" s="42"/>
      <c r="B187" s="43"/>
      <c r="C187" s="209" t="s">
        <v>627</v>
      </c>
      <c r="D187" s="209" t="s">
        <v>161</v>
      </c>
      <c r="E187" s="210" t="s">
        <v>1799</v>
      </c>
      <c r="F187" s="211" t="s">
        <v>1800</v>
      </c>
      <c r="G187" s="212" t="s">
        <v>222</v>
      </c>
      <c r="H187" s="213">
        <v>18</v>
      </c>
      <c r="I187" s="214"/>
      <c r="J187" s="215">
        <f>ROUND(I187*H187,2)</f>
        <v>0</v>
      </c>
      <c r="K187" s="211" t="s">
        <v>165</v>
      </c>
      <c r="L187" s="48"/>
      <c r="M187" s="216" t="s">
        <v>44</v>
      </c>
      <c r="N187" s="217" t="s">
        <v>53</v>
      </c>
      <c r="O187" s="88"/>
      <c r="P187" s="218">
        <f>O187*H187</f>
        <v>0</v>
      </c>
      <c r="Q187" s="218">
        <v>0.22563</v>
      </c>
      <c r="R187" s="218">
        <f>Q187*H187</f>
        <v>4.0613399999999995</v>
      </c>
      <c r="S187" s="218">
        <v>0</v>
      </c>
      <c r="T187" s="219">
        <f>S187*H187</f>
        <v>0</v>
      </c>
      <c r="U187" s="42"/>
      <c r="V187" s="42"/>
      <c r="W187" s="42"/>
      <c r="X187" s="42"/>
      <c r="Y187" s="42"/>
      <c r="Z187" s="42"/>
      <c r="AA187" s="42"/>
      <c r="AB187" s="42"/>
      <c r="AC187" s="42"/>
      <c r="AD187" s="42"/>
      <c r="AE187" s="42"/>
      <c r="AR187" s="220" t="s">
        <v>645</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645</v>
      </c>
      <c r="BM187" s="220" t="s">
        <v>2015</v>
      </c>
    </row>
    <row r="188" s="2" customFormat="1">
      <c r="A188" s="42"/>
      <c r="B188" s="43"/>
      <c r="C188" s="44"/>
      <c r="D188" s="222" t="s">
        <v>168</v>
      </c>
      <c r="E188" s="44"/>
      <c r="F188" s="223" t="s">
        <v>1802</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16.5" customHeight="1">
      <c r="A189" s="42"/>
      <c r="B189" s="43"/>
      <c r="C189" s="272" t="s">
        <v>631</v>
      </c>
      <c r="D189" s="272" t="s">
        <v>212</v>
      </c>
      <c r="E189" s="273" t="s">
        <v>1803</v>
      </c>
      <c r="F189" s="274" t="s">
        <v>1804</v>
      </c>
      <c r="G189" s="275" t="s">
        <v>594</v>
      </c>
      <c r="H189" s="276">
        <v>18</v>
      </c>
      <c r="I189" s="277"/>
      <c r="J189" s="278">
        <f>ROUND(I189*H189,2)</f>
        <v>0</v>
      </c>
      <c r="K189" s="274" t="s">
        <v>44</v>
      </c>
      <c r="L189" s="279"/>
      <c r="M189" s="280" t="s">
        <v>44</v>
      </c>
      <c r="N189" s="281" t="s">
        <v>53</v>
      </c>
      <c r="O189" s="88"/>
      <c r="P189" s="218">
        <f>O189*H189</f>
        <v>0</v>
      </c>
      <c r="Q189" s="218">
        <v>0.031</v>
      </c>
      <c r="R189" s="218">
        <f>Q189*H189</f>
        <v>0.55800000000000005</v>
      </c>
      <c r="S189" s="218">
        <v>0</v>
      </c>
      <c r="T189" s="219">
        <f>S189*H189</f>
        <v>0</v>
      </c>
      <c r="U189" s="42"/>
      <c r="V189" s="42"/>
      <c r="W189" s="42"/>
      <c r="X189" s="42"/>
      <c r="Y189" s="42"/>
      <c r="Z189" s="42"/>
      <c r="AA189" s="42"/>
      <c r="AB189" s="42"/>
      <c r="AC189" s="42"/>
      <c r="AD189" s="42"/>
      <c r="AE189" s="42"/>
      <c r="AR189" s="220" t="s">
        <v>1526</v>
      </c>
      <c r="AT189" s="220" t="s">
        <v>212</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1526</v>
      </c>
      <c r="BM189" s="220" t="s">
        <v>2016</v>
      </c>
    </row>
    <row r="190" s="2" customFormat="1" ht="16.5" customHeight="1">
      <c r="A190" s="42"/>
      <c r="B190" s="43"/>
      <c r="C190" s="272" t="s">
        <v>637</v>
      </c>
      <c r="D190" s="272" t="s">
        <v>212</v>
      </c>
      <c r="E190" s="273" t="s">
        <v>1806</v>
      </c>
      <c r="F190" s="274" t="s">
        <v>1807</v>
      </c>
      <c r="G190" s="275" t="s">
        <v>594</v>
      </c>
      <c r="H190" s="276">
        <v>18</v>
      </c>
      <c r="I190" s="277"/>
      <c r="J190" s="278">
        <f>ROUND(I190*H190,2)</f>
        <v>0</v>
      </c>
      <c r="K190" s="274" t="s">
        <v>44</v>
      </c>
      <c r="L190" s="279"/>
      <c r="M190" s="280" t="s">
        <v>44</v>
      </c>
      <c r="N190" s="281" t="s">
        <v>53</v>
      </c>
      <c r="O190" s="88"/>
      <c r="P190" s="218">
        <f>O190*H190</f>
        <v>0</v>
      </c>
      <c r="Q190" s="218">
        <v>0.0060000000000000001</v>
      </c>
      <c r="R190" s="218">
        <f>Q190*H190</f>
        <v>0.108</v>
      </c>
      <c r="S190" s="218">
        <v>0</v>
      </c>
      <c r="T190" s="219">
        <f>S190*H190</f>
        <v>0</v>
      </c>
      <c r="U190" s="42"/>
      <c r="V190" s="42"/>
      <c r="W190" s="42"/>
      <c r="X190" s="42"/>
      <c r="Y190" s="42"/>
      <c r="Z190" s="42"/>
      <c r="AA190" s="42"/>
      <c r="AB190" s="42"/>
      <c r="AC190" s="42"/>
      <c r="AD190" s="42"/>
      <c r="AE190" s="42"/>
      <c r="AR190" s="220" t="s">
        <v>1526</v>
      </c>
      <c r="AT190" s="220" t="s">
        <v>212</v>
      </c>
      <c r="AU190" s="220" t="s">
        <v>92</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1526</v>
      </c>
      <c r="BM190" s="220" t="s">
        <v>2017</v>
      </c>
    </row>
    <row r="191" s="2" customFormat="1" ht="33" customHeight="1">
      <c r="A191" s="42"/>
      <c r="B191" s="43"/>
      <c r="C191" s="209" t="s">
        <v>641</v>
      </c>
      <c r="D191" s="209" t="s">
        <v>161</v>
      </c>
      <c r="E191" s="210" t="s">
        <v>1809</v>
      </c>
      <c r="F191" s="211" t="s">
        <v>1810</v>
      </c>
      <c r="G191" s="212" t="s">
        <v>222</v>
      </c>
      <c r="H191" s="213">
        <v>75</v>
      </c>
      <c r="I191" s="214"/>
      <c r="J191" s="215">
        <f>ROUND(I191*H191,2)</f>
        <v>0</v>
      </c>
      <c r="K191" s="211" t="s">
        <v>165</v>
      </c>
      <c r="L191" s="48"/>
      <c r="M191" s="216" t="s">
        <v>44</v>
      </c>
      <c r="N191" s="217" t="s">
        <v>53</v>
      </c>
      <c r="O191" s="88"/>
      <c r="P191" s="218">
        <f>O191*H191</f>
        <v>0</v>
      </c>
      <c r="Q191" s="218">
        <v>0</v>
      </c>
      <c r="R191" s="218">
        <f>Q191*H191</f>
        <v>0</v>
      </c>
      <c r="S191" s="218">
        <v>0</v>
      </c>
      <c r="T191" s="219">
        <f>S191*H191</f>
        <v>0</v>
      </c>
      <c r="U191" s="42"/>
      <c r="V191" s="42"/>
      <c r="W191" s="42"/>
      <c r="X191" s="42"/>
      <c r="Y191" s="42"/>
      <c r="Z191" s="42"/>
      <c r="AA191" s="42"/>
      <c r="AB191" s="42"/>
      <c r="AC191" s="42"/>
      <c r="AD191" s="42"/>
      <c r="AE191" s="42"/>
      <c r="AR191" s="220" t="s">
        <v>645</v>
      </c>
      <c r="AT191" s="220" t="s">
        <v>161</v>
      </c>
      <c r="AU191" s="220" t="s">
        <v>92</v>
      </c>
      <c r="AY191" s="20" t="s">
        <v>159</v>
      </c>
      <c r="BE191" s="221">
        <f>IF(N191="základní",J191,0)</f>
        <v>0</v>
      </c>
      <c r="BF191" s="221">
        <f>IF(N191="snížená",J191,0)</f>
        <v>0</v>
      </c>
      <c r="BG191" s="221">
        <f>IF(N191="zákl. přenesená",J191,0)</f>
        <v>0</v>
      </c>
      <c r="BH191" s="221">
        <f>IF(N191="sníž. přenesená",J191,0)</f>
        <v>0</v>
      </c>
      <c r="BI191" s="221">
        <f>IF(N191="nulová",J191,0)</f>
        <v>0</v>
      </c>
      <c r="BJ191" s="20" t="s">
        <v>90</v>
      </c>
      <c r="BK191" s="221">
        <f>ROUND(I191*H191,2)</f>
        <v>0</v>
      </c>
      <c r="BL191" s="20" t="s">
        <v>645</v>
      </c>
      <c r="BM191" s="220" t="s">
        <v>2018</v>
      </c>
    </row>
    <row r="192" s="2" customFormat="1">
      <c r="A192" s="42"/>
      <c r="B192" s="43"/>
      <c r="C192" s="44"/>
      <c r="D192" s="222" t="s">
        <v>168</v>
      </c>
      <c r="E192" s="44"/>
      <c r="F192" s="223" t="s">
        <v>1812</v>
      </c>
      <c r="G192" s="44"/>
      <c r="H192" s="44"/>
      <c r="I192" s="224"/>
      <c r="J192" s="44"/>
      <c r="K192" s="44"/>
      <c r="L192" s="48"/>
      <c r="M192" s="225"/>
      <c r="N192" s="226"/>
      <c r="O192" s="88"/>
      <c r="P192" s="88"/>
      <c r="Q192" s="88"/>
      <c r="R192" s="88"/>
      <c r="S192" s="88"/>
      <c r="T192" s="89"/>
      <c r="U192" s="42"/>
      <c r="V192" s="42"/>
      <c r="W192" s="42"/>
      <c r="X192" s="42"/>
      <c r="Y192" s="42"/>
      <c r="Z192" s="42"/>
      <c r="AA192" s="42"/>
      <c r="AB192" s="42"/>
      <c r="AC192" s="42"/>
      <c r="AD192" s="42"/>
      <c r="AE192" s="42"/>
      <c r="AT192" s="20" t="s">
        <v>168</v>
      </c>
      <c r="AU192" s="20" t="s">
        <v>92</v>
      </c>
    </row>
    <row r="193" s="2" customFormat="1" ht="33" customHeight="1">
      <c r="A193" s="42"/>
      <c r="B193" s="43"/>
      <c r="C193" s="209" t="s">
        <v>645</v>
      </c>
      <c r="D193" s="209" t="s">
        <v>161</v>
      </c>
      <c r="E193" s="210" t="s">
        <v>1813</v>
      </c>
      <c r="F193" s="211" t="s">
        <v>1814</v>
      </c>
      <c r="G193" s="212" t="s">
        <v>222</v>
      </c>
      <c r="H193" s="213">
        <v>100</v>
      </c>
      <c r="I193" s="214"/>
      <c r="J193" s="215">
        <f>ROUND(I193*H193,2)</f>
        <v>0</v>
      </c>
      <c r="K193" s="211" t="s">
        <v>165</v>
      </c>
      <c r="L193" s="48"/>
      <c r="M193" s="216" t="s">
        <v>44</v>
      </c>
      <c r="N193" s="217" t="s">
        <v>53</v>
      </c>
      <c r="O193" s="88"/>
      <c r="P193" s="218">
        <f>O193*H193</f>
        <v>0</v>
      </c>
      <c r="Q193" s="218">
        <v>0</v>
      </c>
      <c r="R193" s="218">
        <f>Q193*H193</f>
        <v>0</v>
      </c>
      <c r="S193" s="218">
        <v>0</v>
      </c>
      <c r="T193" s="219">
        <f>S193*H193</f>
        <v>0</v>
      </c>
      <c r="U193" s="42"/>
      <c r="V193" s="42"/>
      <c r="W193" s="42"/>
      <c r="X193" s="42"/>
      <c r="Y193" s="42"/>
      <c r="Z193" s="42"/>
      <c r="AA193" s="42"/>
      <c r="AB193" s="42"/>
      <c r="AC193" s="42"/>
      <c r="AD193" s="42"/>
      <c r="AE193" s="42"/>
      <c r="AR193" s="220" t="s">
        <v>645</v>
      </c>
      <c r="AT193" s="220" t="s">
        <v>161</v>
      </c>
      <c r="AU193" s="220" t="s">
        <v>92</v>
      </c>
      <c r="AY193" s="20" t="s">
        <v>159</v>
      </c>
      <c r="BE193" s="221">
        <f>IF(N193="základní",J193,0)</f>
        <v>0</v>
      </c>
      <c r="BF193" s="221">
        <f>IF(N193="snížená",J193,0)</f>
        <v>0</v>
      </c>
      <c r="BG193" s="221">
        <f>IF(N193="zákl. přenesená",J193,0)</f>
        <v>0</v>
      </c>
      <c r="BH193" s="221">
        <f>IF(N193="sníž. přenesená",J193,0)</f>
        <v>0</v>
      </c>
      <c r="BI193" s="221">
        <f>IF(N193="nulová",J193,0)</f>
        <v>0</v>
      </c>
      <c r="BJ193" s="20" t="s">
        <v>90</v>
      </c>
      <c r="BK193" s="221">
        <f>ROUND(I193*H193,2)</f>
        <v>0</v>
      </c>
      <c r="BL193" s="20" t="s">
        <v>645</v>
      </c>
      <c r="BM193" s="220" t="s">
        <v>2019</v>
      </c>
    </row>
    <row r="194" s="2" customFormat="1">
      <c r="A194" s="42"/>
      <c r="B194" s="43"/>
      <c r="C194" s="44"/>
      <c r="D194" s="222" t="s">
        <v>168</v>
      </c>
      <c r="E194" s="44"/>
      <c r="F194" s="223" t="s">
        <v>1816</v>
      </c>
      <c r="G194" s="44"/>
      <c r="H194" s="44"/>
      <c r="I194" s="224"/>
      <c r="J194" s="44"/>
      <c r="K194" s="44"/>
      <c r="L194" s="48"/>
      <c r="M194" s="225"/>
      <c r="N194" s="226"/>
      <c r="O194" s="88"/>
      <c r="P194" s="88"/>
      <c r="Q194" s="88"/>
      <c r="R194" s="88"/>
      <c r="S194" s="88"/>
      <c r="T194" s="89"/>
      <c r="U194" s="42"/>
      <c r="V194" s="42"/>
      <c r="W194" s="42"/>
      <c r="X194" s="42"/>
      <c r="Y194" s="42"/>
      <c r="Z194" s="42"/>
      <c r="AA194" s="42"/>
      <c r="AB194" s="42"/>
      <c r="AC194" s="42"/>
      <c r="AD194" s="42"/>
      <c r="AE194" s="42"/>
      <c r="AT194" s="20" t="s">
        <v>168</v>
      </c>
      <c r="AU194" s="20" t="s">
        <v>92</v>
      </c>
    </row>
    <row r="195" s="2" customFormat="1" ht="33" customHeight="1">
      <c r="A195" s="42"/>
      <c r="B195" s="43"/>
      <c r="C195" s="209" t="s">
        <v>649</v>
      </c>
      <c r="D195" s="209" t="s">
        <v>161</v>
      </c>
      <c r="E195" s="210" t="s">
        <v>1817</v>
      </c>
      <c r="F195" s="211" t="s">
        <v>1818</v>
      </c>
      <c r="G195" s="212" t="s">
        <v>164</v>
      </c>
      <c r="H195" s="213">
        <v>38</v>
      </c>
      <c r="I195" s="214"/>
      <c r="J195" s="215">
        <f>ROUND(I195*H195,2)</f>
        <v>0</v>
      </c>
      <c r="K195" s="211" t="s">
        <v>165</v>
      </c>
      <c r="L195" s="48"/>
      <c r="M195" s="216" t="s">
        <v>44</v>
      </c>
      <c r="N195" s="217" t="s">
        <v>53</v>
      </c>
      <c r="O195" s="88"/>
      <c r="P195" s="218">
        <f>O195*H195</f>
        <v>0</v>
      </c>
      <c r="Q195" s="218">
        <v>0</v>
      </c>
      <c r="R195" s="218">
        <f>Q195*H195</f>
        <v>0</v>
      </c>
      <c r="S195" s="218">
        <v>0</v>
      </c>
      <c r="T195" s="219">
        <f>S195*H195</f>
        <v>0</v>
      </c>
      <c r="U195" s="42"/>
      <c r="V195" s="42"/>
      <c r="W195" s="42"/>
      <c r="X195" s="42"/>
      <c r="Y195" s="42"/>
      <c r="Z195" s="42"/>
      <c r="AA195" s="42"/>
      <c r="AB195" s="42"/>
      <c r="AC195" s="42"/>
      <c r="AD195" s="42"/>
      <c r="AE195" s="42"/>
      <c r="AR195" s="220" t="s">
        <v>645</v>
      </c>
      <c r="AT195" s="220" t="s">
        <v>161</v>
      </c>
      <c r="AU195" s="220" t="s">
        <v>92</v>
      </c>
      <c r="AY195" s="20" t="s">
        <v>159</v>
      </c>
      <c r="BE195" s="221">
        <f>IF(N195="základní",J195,0)</f>
        <v>0</v>
      </c>
      <c r="BF195" s="221">
        <f>IF(N195="snížená",J195,0)</f>
        <v>0</v>
      </c>
      <c r="BG195" s="221">
        <f>IF(N195="zákl. přenesená",J195,0)</f>
        <v>0</v>
      </c>
      <c r="BH195" s="221">
        <f>IF(N195="sníž. přenesená",J195,0)</f>
        <v>0</v>
      </c>
      <c r="BI195" s="221">
        <f>IF(N195="nulová",J195,0)</f>
        <v>0</v>
      </c>
      <c r="BJ195" s="20" t="s">
        <v>90</v>
      </c>
      <c r="BK195" s="221">
        <f>ROUND(I195*H195,2)</f>
        <v>0</v>
      </c>
      <c r="BL195" s="20" t="s">
        <v>645</v>
      </c>
      <c r="BM195" s="220" t="s">
        <v>2020</v>
      </c>
    </row>
    <row r="196" s="2" customFormat="1">
      <c r="A196" s="42"/>
      <c r="B196" s="43"/>
      <c r="C196" s="44"/>
      <c r="D196" s="222" t="s">
        <v>168</v>
      </c>
      <c r="E196" s="44"/>
      <c r="F196" s="223" t="s">
        <v>1820</v>
      </c>
      <c r="G196" s="44"/>
      <c r="H196" s="44"/>
      <c r="I196" s="224"/>
      <c r="J196" s="44"/>
      <c r="K196" s="44"/>
      <c r="L196" s="48"/>
      <c r="M196" s="225"/>
      <c r="N196" s="226"/>
      <c r="O196" s="88"/>
      <c r="P196" s="88"/>
      <c r="Q196" s="88"/>
      <c r="R196" s="88"/>
      <c r="S196" s="88"/>
      <c r="T196" s="89"/>
      <c r="U196" s="42"/>
      <c r="V196" s="42"/>
      <c r="W196" s="42"/>
      <c r="X196" s="42"/>
      <c r="Y196" s="42"/>
      <c r="Z196" s="42"/>
      <c r="AA196" s="42"/>
      <c r="AB196" s="42"/>
      <c r="AC196" s="42"/>
      <c r="AD196" s="42"/>
      <c r="AE196" s="42"/>
      <c r="AT196" s="20" t="s">
        <v>168</v>
      </c>
      <c r="AU196" s="20" t="s">
        <v>92</v>
      </c>
    </row>
    <row r="197" s="2" customFormat="1" ht="16.5" customHeight="1">
      <c r="A197" s="42"/>
      <c r="B197" s="43"/>
      <c r="C197" s="209" t="s">
        <v>658</v>
      </c>
      <c r="D197" s="209" t="s">
        <v>161</v>
      </c>
      <c r="E197" s="210" t="s">
        <v>1821</v>
      </c>
      <c r="F197" s="211" t="s">
        <v>1822</v>
      </c>
      <c r="G197" s="212" t="s">
        <v>310</v>
      </c>
      <c r="H197" s="213">
        <v>100</v>
      </c>
      <c r="I197" s="214"/>
      <c r="J197" s="215">
        <f>ROUND(I197*H197,2)</f>
        <v>0</v>
      </c>
      <c r="K197" s="211" t="s">
        <v>165</v>
      </c>
      <c r="L197" s="48"/>
      <c r="M197" s="216" t="s">
        <v>44</v>
      </c>
      <c r="N197" s="217" t="s">
        <v>53</v>
      </c>
      <c r="O197" s="88"/>
      <c r="P197" s="218">
        <f>O197*H197</f>
        <v>0</v>
      </c>
      <c r="Q197" s="218">
        <v>0</v>
      </c>
      <c r="R197" s="218">
        <f>Q197*H197</f>
        <v>0</v>
      </c>
      <c r="S197" s="218">
        <v>0</v>
      </c>
      <c r="T197" s="219">
        <f>S197*H197</f>
        <v>0</v>
      </c>
      <c r="U197" s="42"/>
      <c r="V197" s="42"/>
      <c r="W197" s="42"/>
      <c r="X197" s="42"/>
      <c r="Y197" s="42"/>
      <c r="Z197" s="42"/>
      <c r="AA197" s="42"/>
      <c r="AB197" s="42"/>
      <c r="AC197" s="42"/>
      <c r="AD197" s="42"/>
      <c r="AE197" s="42"/>
      <c r="AR197" s="220" t="s">
        <v>645</v>
      </c>
      <c r="AT197" s="220" t="s">
        <v>161</v>
      </c>
      <c r="AU197" s="220" t="s">
        <v>92</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645</v>
      </c>
      <c r="BM197" s="220" t="s">
        <v>2021</v>
      </c>
    </row>
    <row r="198" s="2" customFormat="1">
      <c r="A198" s="42"/>
      <c r="B198" s="43"/>
      <c r="C198" s="44"/>
      <c r="D198" s="222" t="s">
        <v>168</v>
      </c>
      <c r="E198" s="44"/>
      <c r="F198" s="223" t="s">
        <v>1824</v>
      </c>
      <c r="G198" s="44"/>
      <c r="H198" s="44"/>
      <c r="I198" s="224"/>
      <c r="J198" s="44"/>
      <c r="K198" s="44"/>
      <c r="L198" s="48"/>
      <c r="M198" s="225"/>
      <c r="N198" s="226"/>
      <c r="O198" s="88"/>
      <c r="P198" s="88"/>
      <c r="Q198" s="88"/>
      <c r="R198" s="88"/>
      <c r="S198" s="88"/>
      <c r="T198" s="89"/>
      <c r="U198" s="42"/>
      <c r="V198" s="42"/>
      <c r="W198" s="42"/>
      <c r="X198" s="42"/>
      <c r="Y198" s="42"/>
      <c r="Z198" s="42"/>
      <c r="AA198" s="42"/>
      <c r="AB198" s="42"/>
      <c r="AC198" s="42"/>
      <c r="AD198" s="42"/>
      <c r="AE198" s="42"/>
      <c r="AT198" s="20" t="s">
        <v>168</v>
      </c>
      <c r="AU198" s="20" t="s">
        <v>92</v>
      </c>
    </row>
    <row r="199" s="2" customFormat="1" ht="16.5" customHeight="1">
      <c r="A199" s="42"/>
      <c r="B199" s="43"/>
      <c r="C199" s="209" t="s">
        <v>665</v>
      </c>
      <c r="D199" s="209" t="s">
        <v>161</v>
      </c>
      <c r="E199" s="210" t="s">
        <v>1843</v>
      </c>
      <c r="F199" s="211" t="s">
        <v>1739</v>
      </c>
      <c r="G199" s="212" t="s">
        <v>594</v>
      </c>
      <c r="H199" s="213">
        <v>0</v>
      </c>
      <c r="I199" s="214"/>
      <c r="J199" s="215">
        <f>ROUND(I199*H199,2)</f>
        <v>0</v>
      </c>
      <c r="K199" s="211" t="s">
        <v>44</v>
      </c>
      <c r="L199" s="48"/>
      <c r="M199" s="216" t="s">
        <v>44</v>
      </c>
      <c r="N199" s="217" t="s">
        <v>53</v>
      </c>
      <c r="O199" s="88"/>
      <c r="P199" s="218">
        <f>O199*H199</f>
        <v>0</v>
      </c>
      <c r="Q199" s="218">
        <v>0.0088000000000000005</v>
      </c>
      <c r="R199" s="218">
        <f>Q199*H199</f>
        <v>0</v>
      </c>
      <c r="S199" s="218">
        <v>0</v>
      </c>
      <c r="T199" s="219">
        <f>S199*H199</f>
        <v>0</v>
      </c>
      <c r="U199" s="42"/>
      <c r="V199" s="42"/>
      <c r="W199" s="42"/>
      <c r="X199" s="42"/>
      <c r="Y199" s="42"/>
      <c r="Z199" s="42"/>
      <c r="AA199" s="42"/>
      <c r="AB199" s="42"/>
      <c r="AC199" s="42"/>
      <c r="AD199" s="42"/>
      <c r="AE199" s="42"/>
      <c r="AR199" s="220" t="s">
        <v>645</v>
      </c>
      <c r="AT199" s="220" t="s">
        <v>161</v>
      </c>
      <c r="AU199" s="220" t="s">
        <v>92</v>
      </c>
      <c r="AY199" s="20" t="s">
        <v>159</v>
      </c>
      <c r="BE199" s="221">
        <f>IF(N199="základní",J199,0)</f>
        <v>0</v>
      </c>
      <c r="BF199" s="221">
        <f>IF(N199="snížená",J199,0)</f>
        <v>0</v>
      </c>
      <c r="BG199" s="221">
        <f>IF(N199="zákl. přenesená",J199,0)</f>
        <v>0</v>
      </c>
      <c r="BH199" s="221">
        <f>IF(N199="sníž. přenesená",J199,0)</f>
        <v>0</v>
      </c>
      <c r="BI199" s="221">
        <f>IF(N199="nulová",J199,0)</f>
        <v>0</v>
      </c>
      <c r="BJ199" s="20" t="s">
        <v>90</v>
      </c>
      <c r="BK199" s="221">
        <f>ROUND(I199*H199,2)</f>
        <v>0</v>
      </c>
      <c r="BL199" s="20" t="s">
        <v>645</v>
      </c>
      <c r="BM199" s="220" t="s">
        <v>2022</v>
      </c>
    </row>
    <row r="200" s="2" customFormat="1">
      <c r="A200" s="42"/>
      <c r="B200" s="43"/>
      <c r="C200" s="44"/>
      <c r="D200" s="227" t="s">
        <v>170</v>
      </c>
      <c r="E200" s="44"/>
      <c r="F200" s="228" t="s">
        <v>1741</v>
      </c>
      <c r="G200" s="44"/>
      <c r="H200" s="44"/>
      <c r="I200" s="224"/>
      <c r="J200" s="44"/>
      <c r="K200" s="44"/>
      <c r="L200" s="48"/>
      <c r="M200" s="225"/>
      <c r="N200" s="226"/>
      <c r="O200" s="88"/>
      <c r="P200" s="88"/>
      <c r="Q200" s="88"/>
      <c r="R200" s="88"/>
      <c r="S200" s="88"/>
      <c r="T200" s="89"/>
      <c r="U200" s="42"/>
      <c r="V200" s="42"/>
      <c r="W200" s="42"/>
      <c r="X200" s="42"/>
      <c r="Y200" s="42"/>
      <c r="Z200" s="42"/>
      <c r="AA200" s="42"/>
      <c r="AB200" s="42"/>
      <c r="AC200" s="42"/>
      <c r="AD200" s="42"/>
      <c r="AE200" s="42"/>
      <c r="AT200" s="20" t="s">
        <v>170</v>
      </c>
      <c r="AU200" s="20" t="s">
        <v>92</v>
      </c>
    </row>
    <row r="201" s="2" customFormat="1" ht="16.5" customHeight="1">
      <c r="A201" s="42"/>
      <c r="B201" s="43"/>
      <c r="C201" s="209" t="s">
        <v>670</v>
      </c>
      <c r="D201" s="209" t="s">
        <v>161</v>
      </c>
      <c r="E201" s="210" t="s">
        <v>1845</v>
      </c>
      <c r="F201" s="211" t="s">
        <v>1846</v>
      </c>
      <c r="G201" s="212" t="s">
        <v>594</v>
      </c>
      <c r="H201" s="213">
        <v>1</v>
      </c>
      <c r="I201" s="214"/>
      <c r="J201" s="215">
        <f>ROUND(I201*H201,2)</f>
        <v>0</v>
      </c>
      <c r="K201" s="211" t="s">
        <v>44</v>
      </c>
      <c r="L201" s="48"/>
      <c r="M201" s="216" t="s">
        <v>44</v>
      </c>
      <c r="N201" s="217" t="s">
        <v>53</v>
      </c>
      <c r="O201" s="88"/>
      <c r="P201" s="218">
        <f>O201*H201</f>
        <v>0</v>
      </c>
      <c r="Q201" s="218">
        <v>0</v>
      </c>
      <c r="R201" s="218">
        <f>Q201*H201</f>
        <v>0</v>
      </c>
      <c r="S201" s="218">
        <v>0</v>
      </c>
      <c r="T201" s="219">
        <f>S201*H201</f>
        <v>0</v>
      </c>
      <c r="U201" s="42"/>
      <c r="V201" s="42"/>
      <c r="W201" s="42"/>
      <c r="X201" s="42"/>
      <c r="Y201" s="42"/>
      <c r="Z201" s="42"/>
      <c r="AA201" s="42"/>
      <c r="AB201" s="42"/>
      <c r="AC201" s="42"/>
      <c r="AD201" s="42"/>
      <c r="AE201" s="42"/>
      <c r="AR201" s="220" t="s">
        <v>645</v>
      </c>
      <c r="AT201" s="220" t="s">
        <v>161</v>
      </c>
      <c r="AU201" s="220" t="s">
        <v>92</v>
      </c>
      <c r="AY201" s="20" t="s">
        <v>159</v>
      </c>
      <c r="BE201" s="221">
        <f>IF(N201="základní",J201,0)</f>
        <v>0</v>
      </c>
      <c r="BF201" s="221">
        <f>IF(N201="snížená",J201,0)</f>
        <v>0</v>
      </c>
      <c r="BG201" s="221">
        <f>IF(N201="zákl. přenesená",J201,0)</f>
        <v>0</v>
      </c>
      <c r="BH201" s="221">
        <f>IF(N201="sníž. přenesená",J201,0)</f>
        <v>0</v>
      </c>
      <c r="BI201" s="221">
        <f>IF(N201="nulová",J201,0)</f>
        <v>0</v>
      </c>
      <c r="BJ201" s="20" t="s">
        <v>90</v>
      </c>
      <c r="BK201" s="221">
        <f>ROUND(I201*H201,2)</f>
        <v>0</v>
      </c>
      <c r="BL201" s="20" t="s">
        <v>645</v>
      </c>
      <c r="BM201" s="220" t="s">
        <v>2023</v>
      </c>
    </row>
    <row r="202" s="2" customFormat="1" ht="16.5" customHeight="1">
      <c r="A202" s="42"/>
      <c r="B202" s="43"/>
      <c r="C202" s="209" t="s">
        <v>674</v>
      </c>
      <c r="D202" s="209" t="s">
        <v>161</v>
      </c>
      <c r="E202" s="210" t="s">
        <v>1848</v>
      </c>
      <c r="F202" s="211" t="s">
        <v>1849</v>
      </c>
      <c r="G202" s="212" t="s">
        <v>594</v>
      </c>
      <c r="H202" s="213">
        <v>1</v>
      </c>
      <c r="I202" s="214"/>
      <c r="J202" s="215">
        <f>ROUND(I202*H202,2)</f>
        <v>0</v>
      </c>
      <c r="K202" s="211" t="s">
        <v>44</v>
      </c>
      <c r="L202" s="48"/>
      <c r="M202" s="216" t="s">
        <v>44</v>
      </c>
      <c r="N202" s="217" t="s">
        <v>53</v>
      </c>
      <c r="O202" s="88"/>
      <c r="P202" s="218">
        <f>O202*H202</f>
        <v>0</v>
      </c>
      <c r="Q202" s="218">
        <v>0</v>
      </c>
      <c r="R202" s="218">
        <f>Q202*H202</f>
        <v>0</v>
      </c>
      <c r="S202" s="218">
        <v>0</v>
      </c>
      <c r="T202" s="219">
        <f>S202*H202</f>
        <v>0</v>
      </c>
      <c r="U202" s="42"/>
      <c r="V202" s="42"/>
      <c r="W202" s="42"/>
      <c r="X202" s="42"/>
      <c r="Y202" s="42"/>
      <c r="Z202" s="42"/>
      <c r="AA202" s="42"/>
      <c r="AB202" s="42"/>
      <c r="AC202" s="42"/>
      <c r="AD202" s="42"/>
      <c r="AE202" s="42"/>
      <c r="AR202" s="220" t="s">
        <v>645</v>
      </c>
      <c r="AT202" s="220" t="s">
        <v>161</v>
      </c>
      <c r="AU202" s="220" t="s">
        <v>92</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645</v>
      </c>
      <c r="BM202" s="220" t="s">
        <v>2024</v>
      </c>
    </row>
    <row r="203" s="2" customFormat="1" ht="16.5" customHeight="1">
      <c r="A203" s="42"/>
      <c r="B203" s="43"/>
      <c r="C203" s="209" t="s">
        <v>1561</v>
      </c>
      <c r="D203" s="209" t="s">
        <v>161</v>
      </c>
      <c r="E203" s="210" t="s">
        <v>1851</v>
      </c>
      <c r="F203" s="211" t="s">
        <v>1852</v>
      </c>
      <c r="G203" s="212" t="s">
        <v>594</v>
      </c>
      <c r="H203" s="213">
        <v>0</v>
      </c>
      <c r="I203" s="214"/>
      <c r="J203" s="215">
        <f>ROUND(I203*H203,2)</f>
        <v>0</v>
      </c>
      <c r="K203" s="211" t="s">
        <v>44</v>
      </c>
      <c r="L203" s="48"/>
      <c r="M203" s="216" t="s">
        <v>44</v>
      </c>
      <c r="N203" s="217" t="s">
        <v>53</v>
      </c>
      <c r="O203" s="88"/>
      <c r="P203" s="218">
        <f>O203*H203</f>
        <v>0</v>
      </c>
      <c r="Q203" s="218">
        <v>0</v>
      </c>
      <c r="R203" s="218">
        <f>Q203*H203</f>
        <v>0</v>
      </c>
      <c r="S203" s="218">
        <v>0</v>
      </c>
      <c r="T203" s="219">
        <f>S203*H203</f>
        <v>0</v>
      </c>
      <c r="U203" s="42"/>
      <c r="V203" s="42"/>
      <c r="W203" s="42"/>
      <c r="X203" s="42"/>
      <c r="Y203" s="42"/>
      <c r="Z203" s="42"/>
      <c r="AA203" s="42"/>
      <c r="AB203" s="42"/>
      <c r="AC203" s="42"/>
      <c r="AD203" s="42"/>
      <c r="AE203" s="42"/>
      <c r="AR203" s="220" t="s">
        <v>645</v>
      </c>
      <c r="AT203" s="220" t="s">
        <v>161</v>
      </c>
      <c r="AU203" s="220" t="s">
        <v>92</v>
      </c>
      <c r="AY203" s="20" t="s">
        <v>159</v>
      </c>
      <c r="BE203" s="221">
        <f>IF(N203="základní",J203,0)</f>
        <v>0</v>
      </c>
      <c r="BF203" s="221">
        <f>IF(N203="snížená",J203,0)</f>
        <v>0</v>
      </c>
      <c r="BG203" s="221">
        <f>IF(N203="zákl. přenesená",J203,0)</f>
        <v>0</v>
      </c>
      <c r="BH203" s="221">
        <f>IF(N203="sníž. přenesená",J203,0)</f>
        <v>0</v>
      </c>
      <c r="BI203" s="221">
        <f>IF(N203="nulová",J203,0)</f>
        <v>0</v>
      </c>
      <c r="BJ203" s="20" t="s">
        <v>90</v>
      </c>
      <c r="BK203" s="221">
        <f>ROUND(I203*H203,2)</f>
        <v>0</v>
      </c>
      <c r="BL203" s="20" t="s">
        <v>645</v>
      </c>
      <c r="BM203" s="220" t="s">
        <v>2025</v>
      </c>
    </row>
    <row r="204" s="2" customFormat="1">
      <c r="A204" s="42"/>
      <c r="B204" s="43"/>
      <c r="C204" s="44"/>
      <c r="D204" s="227" t="s">
        <v>170</v>
      </c>
      <c r="E204" s="44"/>
      <c r="F204" s="228" t="s">
        <v>1741</v>
      </c>
      <c r="G204" s="44"/>
      <c r="H204" s="44"/>
      <c r="I204" s="224"/>
      <c r="J204" s="44"/>
      <c r="K204" s="44"/>
      <c r="L204" s="48"/>
      <c r="M204" s="225"/>
      <c r="N204" s="226"/>
      <c r="O204" s="88"/>
      <c r="P204" s="88"/>
      <c r="Q204" s="88"/>
      <c r="R204" s="88"/>
      <c r="S204" s="88"/>
      <c r="T204" s="89"/>
      <c r="U204" s="42"/>
      <c r="V204" s="42"/>
      <c r="W204" s="42"/>
      <c r="X204" s="42"/>
      <c r="Y204" s="42"/>
      <c r="Z204" s="42"/>
      <c r="AA204" s="42"/>
      <c r="AB204" s="42"/>
      <c r="AC204" s="42"/>
      <c r="AD204" s="42"/>
      <c r="AE204" s="42"/>
      <c r="AT204" s="20" t="s">
        <v>170</v>
      </c>
      <c r="AU204" s="20" t="s">
        <v>92</v>
      </c>
    </row>
    <row r="205" s="12" customFormat="1" ht="22.8" customHeight="1">
      <c r="A205" s="12"/>
      <c r="B205" s="193"/>
      <c r="C205" s="194"/>
      <c r="D205" s="195" t="s">
        <v>81</v>
      </c>
      <c r="E205" s="207" t="s">
        <v>1854</v>
      </c>
      <c r="F205" s="207" t="s">
        <v>1855</v>
      </c>
      <c r="G205" s="194"/>
      <c r="H205" s="194"/>
      <c r="I205" s="197"/>
      <c r="J205" s="208">
        <f>BK205</f>
        <v>0</v>
      </c>
      <c r="K205" s="194"/>
      <c r="L205" s="199"/>
      <c r="M205" s="200"/>
      <c r="N205" s="201"/>
      <c r="O205" s="201"/>
      <c r="P205" s="202">
        <f>SUM(P206:P209)</f>
        <v>0</v>
      </c>
      <c r="Q205" s="201"/>
      <c r="R205" s="202">
        <f>SUM(R206:R209)</f>
        <v>0</v>
      </c>
      <c r="S205" s="201"/>
      <c r="T205" s="203">
        <f>SUM(T206:T209)</f>
        <v>0</v>
      </c>
      <c r="U205" s="12"/>
      <c r="V205" s="12"/>
      <c r="W205" s="12"/>
      <c r="X205" s="12"/>
      <c r="Y205" s="12"/>
      <c r="Z205" s="12"/>
      <c r="AA205" s="12"/>
      <c r="AB205" s="12"/>
      <c r="AC205" s="12"/>
      <c r="AD205" s="12"/>
      <c r="AE205" s="12"/>
      <c r="AR205" s="204" t="s">
        <v>177</v>
      </c>
      <c r="AT205" s="205" t="s">
        <v>81</v>
      </c>
      <c r="AU205" s="205" t="s">
        <v>90</v>
      </c>
      <c r="AY205" s="204" t="s">
        <v>159</v>
      </c>
      <c r="BK205" s="206">
        <f>SUM(BK206:BK209)</f>
        <v>0</v>
      </c>
    </row>
    <row r="206" s="2" customFormat="1" ht="16.5" customHeight="1">
      <c r="A206" s="42"/>
      <c r="B206" s="43"/>
      <c r="C206" s="209" t="s">
        <v>678</v>
      </c>
      <c r="D206" s="209" t="s">
        <v>161</v>
      </c>
      <c r="E206" s="210" t="s">
        <v>1856</v>
      </c>
      <c r="F206" s="211" t="s">
        <v>1857</v>
      </c>
      <c r="G206" s="212" t="s">
        <v>661</v>
      </c>
      <c r="H206" s="213">
        <v>1</v>
      </c>
      <c r="I206" s="214"/>
      <c r="J206" s="215">
        <f>ROUND(I206*H206,2)</f>
        <v>0</v>
      </c>
      <c r="K206" s="211" t="s">
        <v>44</v>
      </c>
      <c r="L206" s="48"/>
      <c r="M206" s="216" t="s">
        <v>44</v>
      </c>
      <c r="N206" s="217" t="s">
        <v>53</v>
      </c>
      <c r="O206" s="88"/>
      <c r="P206" s="218">
        <f>O206*H206</f>
        <v>0</v>
      </c>
      <c r="Q206" s="218">
        <v>0</v>
      </c>
      <c r="R206" s="218">
        <f>Q206*H206</f>
        <v>0</v>
      </c>
      <c r="S206" s="218">
        <v>0</v>
      </c>
      <c r="T206" s="219">
        <f>S206*H206</f>
        <v>0</v>
      </c>
      <c r="U206" s="42"/>
      <c r="V206" s="42"/>
      <c r="W206" s="42"/>
      <c r="X206" s="42"/>
      <c r="Y206" s="42"/>
      <c r="Z206" s="42"/>
      <c r="AA206" s="42"/>
      <c r="AB206" s="42"/>
      <c r="AC206" s="42"/>
      <c r="AD206" s="42"/>
      <c r="AE206" s="42"/>
      <c r="AR206" s="220" t="s">
        <v>645</v>
      </c>
      <c r="AT206" s="220" t="s">
        <v>161</v>
      </c>
      <c r="AU206" s="220" t="s">
        <v>92</v>
      </c>
      <c r="AY206" s="20" t="s">
        <v>159</v>
      </c>
      <c r="BE206" s="221">
        <f>IF(N206="základní",J206,0)</f>
        <v>0</v>
      </c>
      <c r="BF206" s="221">
        <f>IF(N206="snížená",J206,0)</f>
        <v>0</v>
      </c>
      <c r="BG206" s="221">
        <f>IF(N206="zákl. přenesená",J206,0)</f>
        <v>0</v>
      </c>
      <c r="BH206" s="221">
        <f>IF(N206="sníž. přenesená",J206,0)</f>
        <v>0</v>
      </c>
      <c r="BI206" s="221">
        <f>IF(N206="nulová",J206,0)</f>
        <v>0</v>
      </c>
      <c r="BJ206" s="20" t="s">
        <v>90</v>
      </c>
      <c r="BK206" s="221">
        <f>ROUND(I206*H206,2)</f>
        <v>0</v>
      </c>
      <c r="BL206" s="20" t="s">
        <v>645</v>
      </c>
      <c r="BM206" s="220" t="s">
        <v>2026</v>
      </c>
    </row>
    <row r="207" s="2" customFormat="1" ht="21.75" customHeight="1">
      <c r="A207" s="42"/>
      <c r="B207" s="43"/>
      <c r="C207" s="209" t="s">
        <v>683</v>
      </c>
      <c r="D207" s="209" t="s">
        <v>161</v>
      </c>
      <c r="E207" s="210" t="s">
        <v>1859</v>
      </c>
      <c r="F207" s="211" t="s">
        <v>1860</v>
      </c>
      <c r="G207" s="212" t="s">
        <v>1861</v>
      </c>
      <c r="H207" s="213">
        <v>3</v>
      </c>
      <c r="I207" s="214"/>
      <c r="J207" s="215">
        <f>ROUND(I207*H207,2)</f>
        <v>0</v>
      </c>
      <c r="K207" s="211" t="s">
        <v>165</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645</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645</v>
      </c>
      <c r="BM207" s="220" t="s">
        <v>2027</v>
      </c>
    </row>
    <row r="208" s="2" customFormat="1">
      <c r="A208" s="42"/>
      <c r="B208" s="43"/>
      <c r="C208" s="44"/>
      <c r="D208" s="222" t="s">
        <v>168</v>
      </c>
      <c r="E208" s="44"/>
      <c r="F208" s="223" t="s">
        <v>1863</v>
      </c>
      <c r="G208" s="44"/>
      <c r="H208" s="44"/>
      <c r="I208" s="224"/>
      <c r="J208" s="44"/>
      <c r="K208" s="44"/>
      <c r="L208" s="48"/>
      <c r="M208" s="225"/>
      <c r="N208" s="226"/>
      <c r="O208" s="88"/>
      <c r="P208" s="88"/>
      <c r="Q208" s="88"/>
      <c r="R208" s="88"/>
      <c r="S208" s="88"/>
      <c r="T208" s="89"/>
      <c r="U208" s="42"/>
      <c r="V208" s="42"/>
      <c r="W208" s="42"/>
      <c r="X208" s="42"/>
      <c r="Y208" s="42"/>
      <c r="Z208" s="42"/>
      <c r="AA208" s="42"/>
      <c r="AB208" s="42"/>
      <c r="AC208" s="42"/>
      <c r="AD208" s="42"/>
      <c r="AE208" s="42"/>
      <c r="AT208" s="20" t="s">
        <v>168</v>
      </c>
      <c r="AU208" s="20" t="s">
        <v>92</v>
      </c>
    </row>
    <row r="209" s="2" customFormat="1" ht="16.5" customHeight="1">
      <c r="A209" s="42"/>
      <c r="B209" s="43"/>
      <c r="C209" s="209" t="s">
        <v>687</v>
      </c>
      <c r="D209" s="209" t="s">
        <v>161</v>
      </c>
      <c r="E209" s="210" t="s">
        <v>1864</v>
      </c>
      <c r="F209" s="211" t="s">
        <v>1865</v>
      </c>
      <c r="G209" s="212" t="s">
        <v>594</v>
      </c>
      <c r="H209" s="213">
        <v>1</v>
      </c>
      <c r="I209" s="214"/>
      <c r="J209" s="215">
        <f>ROUND(I209*H209,2)</f>
        <v>0</v>
      </c>
      <c r="K209" s="211" t="s">
        <v>44</v>
      </c>
      <c r="L209" s="48"/>
      <c r="M209" s="216" t="s">
        <v>44</v>
      </c>
      <c r="N209" s="217" t="s">
        <v>53</v>
      </c>
      <c r="O209" s="88"/>
      <c r="P209" s="218">
        <f>O209*H209</f>
        <v>0</v>
      </c>
      <c r="Q209" s="218">
        <v>0</v>
      </c>
      <c r="R209" s="218">
        <f>Q209*H209</f>
        <v>0</v>
      </c>
      <c r="S209" s="218">
        <v>0</v>
      </c>
      <c r="T209" s="219">
        <f>S209*H209</f>
        <v>0</v>
      </c>
      <c r="U209" s="42"/>
      <c r="V209" s="42"/>
      <c r="W209" s="42"/>
      <c r="X209" s="42"/>
      <c r="Y209" s="42"/>
      <c r="Z209" s="42"/>
      <c r="AA209" s="42"/>
      <c r="AB209" s="42"/>
      <c r="AC209" s="42"/>
      <c r="AD209" s="42"/>
      <c r="AE209" s="42"/>
      <c r="AR209" s="220" t="s">
        <v>645</v>
      </c>
      <c r="AT209" s="220" t="s">
        <v>161</v>
      </c>
      <c r="AU209" s="220" t="s">
        <v>92</v>
      </c>
      <c r="AY209" s="20" t="s">
        <v>159</v>
      </c>
      <c r="BE209" s="221">
        <f>IF(N209="základní",J209,0)</f>
        <v>0</v>
      </c>
      <c r="BF209" s="221">
        <f>IF(N209="snížená",J209,0)</f>
        <v>0</v>
      </c>
      <c r="BG209" s="221">
        <f>IF(N209="zákl. přenesená",J209,0)</f>
        <v>0</v>
      </c>
      <c r="BH209" s="221">
        <f>IF(N209="sníž. přenesená",J209,0)</f>
        <v>0</v>
      </c>
      <c r="BI209" s="221">
        <f>IF(N209="nulová",J209,0)</f>
        <v>0</v>
      </c>
      <c r="BJ209" s="20" t="s">
        <v>90</v>
      </c>
      <c r="BK209" s="221">
        <f>ROUND(I209*H209,2)</f>
        <v>0</v>
      </c>
      <c r="BL209" s="20" t="s">
        <v>645</v>
      </c>
      <c r="BM209" s="220" t="s">
        <v>2028</v>
      </c>
    </row>
    <row r="210" s="12" customFormat="1" ht="22.8" customHeight="1">
      <c r="A210" s="12"/>
      <c r="B210" s="193"/>
      <c r="C210" s="194"/>
      <c r="D210" s="195" t="s">
        <v>81</v>
      </c>
      <c r="E210" s="207" t="s">
        <v>1867</v>
      </c>
      <c r="F210" s="207" t="s">
        <v>1868</v>
      </c>
      <c r="G210" s="194"/>
      <c r="H210" s="194"/>
      <c r="I210" s="197"/>
      <c r="J210" s="208">
        <f>BK210</f>
        <v>0</v>
      </c>
      <c r="K210" s="194"/>
      <c r="L210" s="199"/>
      <c r="M210" s="200"/>
      <c r="N210" s="201"/>
      <c r="O210" s="201"/>
      <c r="P210" s="202">
        <f>SUM(P211:P215)</f>
        <v>0</v>
      </c>
      <c r="Q210" s="201"/>
      <c r="R210" s="202">
        <f>SUM(R211:R215)</f>
        <v>0</v>
      </c>
      <c r="S210" s="201"/>
      <c r="T210" s="203">
        <f>SUM(T211:T215)</f>
        <v>0</v>
      </c>
      <c r="U210" s="12"/>
      <c r="V210" s="12"/>
      <c r="W210" s="12"/>
      <c r="X210" s="12"/>
      <c r="Y210" s="12"/>
      <c r="Z210" s="12"/>
      <c r="AA210" s="12"/>
      <c r="AB210" s="12"/>
      <c r="AC210" s="12"/>
      <c r="AD210" s="12"/>
      <c r="AE210" s="12"/>
      <c r="AR210" s="204" t="s">
        <v>166</v>
      </c>
      <c r="AT210" s="205" t="s">
        <v>81</v>
      </c>
      <c r="AU210" s="205" t="s">
        <v>90</v>
      </c>
      <c r="AY210" s="204" t="s">
        <v>159</v>
      </c>
      <c r="BK210" s="206">
        <f>SUM(BK211:BK215)</f>
        <v>0</v>
      </c>
    </row>
    <row r="211" s="2" customFormat="1" ht="16.5" customHeight="1">
      <c r="A211" s="42"/>
      <c r="B211" s="43"/>
      <c r="C211" s="209" t="s">
        <v>692</v>
      </c>
      <c r="D211" s="209" t="s">
        <v>161</v>
      </c>
      <c r="E211" s="210" t="s">
        <v>1869</v>
      </c>
      <c r="F211" s="211" t="s">
        <v>1870</v>
      </c>
      <c r="G211" s="212" t="s">
        <v>1716</v>
      </c>
      <c r="H211" s="213">
        <v>68</v>
      </c>
      <c r="I211" s="214"/>
      <c r="J211" s="215">
        <f>ROUND(I211*H211,2)</f>
        <v>0</v>
      </c>
      <c r="K211" s="211" t="s">
        <v>44</v>
      </c>
      <c r="L211" s="48"/>
      <c r="M211" s="216" t="s">
        <v>44</v>
      </c>
      <c r="N211" s="217" t="s">
        <v>53</v>
      </c>
      <c r="O211" s="88"/>
      <c r="P211" s="218">
        <f>O211*H211</f>
        <v>0</v>
      </c>
      <c r="Q211" s="218">
        <v>0</v>
      </c>
      <c r="R211" s="218">
        <f>Q211*H211</f>
        <v>0</v>
      </c>
      <c r="S211" s="218">
        <v>0</v>
      </c>
      <c r="T211" s="219">
        <f>S211*H211</f>
        <v>0</v>
      </c>
      <c r="U211" s="42"/>
      <c r="V211" s="42"/>
      <c r="W211" s="42"/>
      <c r="X211" s="42"/>
      <c r="Y211" s="42"/>
      <c r="Z211" s="42"/>
      <c r="AA211" s="42"/>
      <c r="AB211" s="42"/>
      <c r="AC211" s="42"/>
      <c r="AD211" s="42"/>
      <c r="AE211" s="42"/>
      <c r="AR211" s="220" t="s">
        <v>1871</v>
      </c>
      <c r="AT211" s="220" t="s">
        <v>161</v>
      </c>
      <c r="AU211" s="220" t="s">
        <v>92</v>
      </c>
      <c r="AY211" s="20" t="s">
        <v>159</v>
      </c>
      <c r="BE211" s="221">
        <f>IF(N211="základní",J211,0)</f>
        <v>0</v>
      </c>
      <c r="BF211" s="221">
        <f>IF(N211="snížená",J211,0)</f>
        <v>0</v>
      </c>
      <c r="BG211" s="221">
        <f>IF(N211="zákl. přenesená",J211,0)</f>
        <v>0</v>
      </c>
      <c r="BH211" s="221">
        <f>IF(N211="sníž. přenesená",J211,0)</f>
        <v>0</v>
      </c>
      <c r="BI211" s="221">
        <f>IF(N211="nulová",J211,0)</f>
        <v>0</v>
      </c>
      <c r="BJ211" s="20" t="s">
        <v>90</v>
      </c>
      <c r="BK211" s="221">
        <f>ROUND(I211*H211,2)</f>
        <v>0</v>
      </c>
      <c r="BL211" s="20" t="s">
        <v>1871</v>
      </c>
      <c r="BM211" s="220" t="s">
        <v>2029</v>
      </c>
    </row>
    <row r="212" s="2" customFormat="1" ht="16.5" customHeight="1">
      <c r="A212" s="42"/>
      <c r="B212" s="43"/>
      <c r="C212" s="209" t="s">
        <v>697</v>
      </c>
      <c r="D212" s="209" t="s">
        <v>161</v>
      </c>
      <c r="E212" s="210" t="s">
        <v>1873</v>
      </c>
      <c r="F212" s="211" t="s">
        <v>1874</v>
      </c>
      <c r="G212" s="212" t="s">
        <v>1716</v>
      </c>
      <c r="H212" s="213">
        <v>48</v>
      </c>
      <c r="I212" s="214"/>
      <c r="J212" s="215">
        <f>ROUND(I212*H212,2)</f>
        <v>0</v>
      </c>
      <c r="K212" s="211" t="s">
        <v>44</v>
      </c>
      <c r="L212" s="48"/>
      <c r="M212" s="216" t="s">
        <v>44</v>
      </c>
      <c r="N212" s="217" t="s">
        <v>53</v>
      </c>
      <c r="O212" s="88"/>
      <c r="P212" s="218">
        <f>O212*H212</f>
        <v>0</v>
      </c>
      <c r="Q212" s="218">
        <v>0</v>
      </c>
      <c r="R212" s="218">
        <f>Q212*H212</f>
        <v>0</v>
      </c>
      <c r="S212" s="218">
        <v>0</v>
      </c>
      <c r="T212" s="219">
        <f>S212*H212</f>
        <v>0</v>
      </c>
      <c r="U212" s="42"/>
      <c r="V212" s="42"/>
      <c r="W212" s="42"/>
      <c r="X212" s="42"/>
      <c r="Y212" s="42"/>
      <c r="Z212" s="42"/>
      <c r="AA212" s="42"/>
      <c r="AB212" s="42"/>
      <c r="AC212" s="42"/>
      <c r="AD212" s="42"/>
      <c r="AE212" s="42"/>
      <c r="AR212" s="220" t="s">
        <v>1717</v>
      </c>
      <c r="AT212" s="220" t="s">
        <v>161</v>
      </c>
      <c r="AU212" s="220" t="s">
        <v>92</v>
      </c>
      <c r="AY212" s="20" t="s">
        <v>159</v>
      </c>
      <c r="BE212" s="221">
        <f>IF(N212="základní",J212,0)</f>
        <v>0</v>
      </c>
      <c r="BF212" s="221">
        <f>IF(N212="snížená",J212,0)</f>
        <v>0</v>
      </c>
      <c r="BG212" s="221">
        <f>IF(N212="zákl. přenesená",J212,0)</f>
        <v>0</v>
      </c>
      <c r="BH212" s="221">
        <f>IF(N212="sníž. přenesená",J212,0)</f>
        <v>0</v>
      </c>
      <c r="BI212" s="221">
        <f>IF(N212="nulová",J212,0)</f>
        <v>0</v>
      </c>
      <c r="BJ212" s="20" t="s">
        <v>90</v>
      </c>
      <c r="BK212" s="221">
        <f>ROUND(I212*H212,2)</f>
        <v>0</v>
      </c>
      <c r="BL212" s="20" t="s">
        <v>1717</v>
      </c>
      <c r="BM212" s="220" t="s">
        <v>2030</v>
      </c>
    </row>
    <row r="213" s="2" customFormat="1" ht="16.5" customHeight="1">
      <c r="A213" s="42"/>
      <c r="B213" s="43"/>
      <c r="C213" s="209" t="s">
        <v>1584</v>
      </c>
      <c r="D213" s="209" t="s">
        <v>161</v>
      </c>
      <c r="E213" s="210" t="s">
        <v>1876</v>
      </c>
      <c r="F213" s="211" t="s">
        <v>1877</v>
      </c>
      <c r="G213" s="212" t="s">
        <v>1716</v>
      </c>
      <c r="H213" s="213">
        <v>120</v>
      </c>
      <c r="I213" s="214"/>
      <c r="J213" s="215">
        <f>ROUND(I213*H213,2)</f>
        <v>0</v>
      </c>
      <c r="K213" s="211" t="s">
        <v>44</v>
      </c>
      <c r="L213" s="48"/>
      <c r="M213" s="216" t="s">
        <v>44</v>
      </c>
      <c r="N213" s="217" t="s">
        <v>53</v>
      </c>
      <c r="O213" s="88"/>
      <c r="P213" s="218">
        <f>O213*H213</f>
        <v>0</v>
      </c>
      <c r="Q213" s="218">
        <v>0</v>
      </c>
      <c r="R213" s="218">
        <f>Q213*H213</f>
        <v>0</v>
      </c>
      <c r="S213" s="218">
        <v>0</v>
      </c>
      <c r="T213" s="219">
        <f>S213*H213</f>
        <v>0</v>
      </c>
      <c r="U213" s="42"/>
      <c r="V213" s="42"/>
      <c r="W213" s="42"/>
      <c r="X213" s="42"/>
      <c r="Y213" s="42"/>
      <c r="Z213" s="42"/>
      <c r="AA213" s="42"/>
      <c r="AB213" s="42"/>
      <c r="AC213" s="42"/>
      <c r="AD213" s="42"/>
      <c r="AE213" s="42"/>
      <c r="AR213" s="220" t="s">
        <v>1717</v>
      </c>
      <c r="AT213" s="220" t="s">
        <v>161</v>
      </c>
      <c r="AU213" s="220" t="s">
        <v>92</v>
      </c>
      <c r="AY213" s="20" t="s">
        <v>159</v>
      </c>
      <c r="BE213" s="221">
        <f>IF(N213="základní",J213,0)</f>
        <v>0</v>
      </c>
      <c r="BF213" s="221">
        <f>IF(N213="snížená",J213,0)</f>
        <v>0</v>
      </c>
      <c r="BG213" s="221">
        <f>IF(N213="zákl. přenesená",J213,0)</f>
        <v>0</v>
      </c>
      <c r="BH213" s="221">
        <f>IF(N213="sníž. přenesená",J213,0)</f>
        <v>0</v>
      </c>
      <c r="BI213" s="221">
        <f>IF(N213="nulová",J213,0)</f>
        <v>0</v>
      </c>
      <c r="BJ213" s="20" t="s">
        <v>90</v>
      </c>
      <c r="BK213" s="221">
        <f>ROUND(I213*H213,2)</f>
        <v>0</v>
      </c>
      <c r="BL213" s="20" t="s">
        <v>1717</v>
      </c>
      <c r="BM213" s="220" t="s">
        <v>2031</v>
      </c>
    </row>
    <row r="214" s="2" customFormat="1" ht="16.5" customHeight="1">
      <c r="A214" s="42"/>
      <c r="B214" s="43"/>
      <c r="C214" s="209" t="s">
        <v>1590</v>
      </c>
      <c r="D214" s="209" t="s">
        <v>161</v>
      </c>
      <c r="E214" s="210" t="s">
        <v>1879</v>
      </c>
      <c r="F214" s="211" t="s">
        <v>1880</v>
      </c>
      <c r="G214" s="212" t="s">
        <v>1716</v>
      </c>
      <c r="H214" s="213">
        <v>24</v>
      </c>
      <c r="I214" s="214"/>
      <c r="J214" s="215">
        <f>ROUND(I214*H214,2)</f>
        <v>0</v>
      </c>
      <c r="K214" s="211" t="s">
        <v>44</v>
      </c>
      <c r="L214" s="48"/>
      <c r="M214" s="216" t="s">
        <v>44</v>
      </c>
      <c r="N214" s="217" t="s">
        <v>53</v>
      </c>
      <c r="O214" s="88"/>
      <c r="P214" s="218">
        <f>O214*H214</f>
        <v>0</v>
      </c>
      <c r="Q214" s="218">
        <v>0</v>
      </c>
      <c r="R214" s="218">
        <f>Q214*H214</f>
        <v>0</v>
      </c>
      <c r="S214" s="218">
        <v>0</v>
      </c>
      <c r="T214" s="219">
        <f>S214*H214</f>
        <v>0</v>
      </c>
      <c r="U214" s="42"/>
      <c r="V214" s="42"/>
      <c r="W214" s="42"/>
      <c r="X214" s="42"/>
      <c r="Y214" s="42"/>
      <c r="Z214" s="42"/>
      <c r="AA214" s="42"/>
      <c r="AB214" s="42"/>
      <c r="AC214" s="42"/>
      <c r="AD214" s="42"/>
      <c r="AE214" s="42"/>
      <c r="AR214" s="220" t="s">
        <v>1717</v>
      </c>
      <c r="AT214" s="220" t="s">
        <v>161</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1717</v>
      </c>
      <c r="BM214" s="220" t="s">
        <v>2032</v>
      </c>
    </row>
    <row r="215" s="2" customFormat="1" ht="16.5" customHeight="1">
      <c r="A215" s="42"/>
      <c r="B215" s="43"/>
      <c r="C215" s="209" t="s">
        <v>1594</v>
      </c>
      <c r="D215" s="209" t="s">
        <v>161</v>
      </c>
      <c r="E215" s="210" t="s">
        <v>2033</v>
      </c>
      <c r="F215" s="211" t="s">
        <v>2034</v>
      </c>
      <c r="G215" s="212" t="s">
        <v>1716</v>
      </c>
      <c r="H215" s="213">
        <v>40</v>
      </c>
      <c r="I215" s="214"/>
      <c r="J215" s="215">
        <f>ROUND(I215*H215,2)</f>
        <v>0</v>
      </c>
      <c r="K215" s="211" t="s">
        <v>44</v>
      </c>
      <c r="L215" s="48"/>
      <c r="M215" s="216" t="s">
        <v>44</v>
      </c>
      <c r="N215" s="217" t="s">
        <v>53</v>
      </c>
      <c r="O215" s="88"/>
      <c r="P215" s="218">
        <f>O215*H215</f>
        <v>0</v>
      </c>
      <c r="Q215" s="218">
        <v>0</v>
      </c>
      <c r="R215" s="218">
        <f>Q215*H215</f>
        <v>0</v>
      </c>
      <c r="S215" s="218">
        <v>0</v>
      </c>
      <c r="T215" s="219">
        <f>S215*H215</f>
        <v>0</v>
      </c>
      <c r="U215" s="42"/>
      <c r="V215" s="42"/>
      <c r="W215" s="42"/>
      <c r="X215" s="42"/>
      <c r="Y215" s="42"/>
      <c r="Z215" s="42"/>
      <c r="AA215" s="42"/>
      <c r="AB215" s="42"/>
      <c r="AC215" s="42"/>
      <c r="AD215" s="42"/>
      <c r="AE215" s="42"/>
      <c r="AR215" s="220" t="s">
        <v>1717</v>
      </c>
      <c r="AT215" s="220" t="s">
        <v>161</v>
      </c>
      <c r="AU215" s="220" t="s">
        <v>92</v>
      </c>
      <c r="AY215" s="20" t="s">
        <v>159</v>
      </c>
      <c r="BE215" s="221">
        <f>IF(N215="základní",J215,0)</f>
        <v>0</v>
      </c>
      <c r="BF215" s="221">
        <f>IF(N215="snížená",J215,0)</f>
        <v>0</v>
      </c>
      <c r="BG215" s="221">
        <f>IF(N215="zákl. přenesená",J215,0)</f>
        <v>0</v>
      </c>
      <c r="BH215" s="221">
        <f>IF(N215="sníž. přenesená",J215,0)</f>
        <v>0</v>
      </c>
      <c r="BI215" s="221">
        <f>IF(N215="nulová",J215,0)</f>
        <v>0</v>
      </c>
      <c r="BJ215" s="20" t="s">
        <v>90</v>
      </c>
      <c r="BK215" s="221">
        <f>ROUND(I215*H215,2)</f>
        <v>0</v>
      </c>
      <c r="BL215" s="20" t="s">
        <v>1717</v>
      </c>
      <c r="BM215" s="220" t="s">
        <v>2035</v>
      </c>
    </row>
    <row r="216" s="12" customFormat="1" ht="22.8" customHeight="1">
      <c r="A216" s="12"/>
      <c r="B216" s="193"/>
      <c r="C216" s="194"/>
      <c r="D216" s="195" t="s">
        <v>81</v>
      </c>
      <c r="E216" s="207" t="s">
        <v>1882</v>
      </c>
      <c r="F216" s="207" t="s">
        <v>1883</v>
      </c>
      <c r="G216" s="194"/>
      <c r="H216" s="194"/>
      <c r="I216" s="197"/>
      <c r="J216" s="208">
        <f>BK216</f>
        <v>0</v>
      </c>
      <c r="K216" s="194"/>
      <c r="L216" s="199"/>
      <c r="M216" s="200"/>
      <c r="N216" s="201"/>
      <c r="O216" s="201"/>
      <c r="P216" s="202">
        <f>P217</f>
        <v>0</v>
      </c>
      <c r="Q216" s="201"/>
      <c r="R216" s="202">
        <f>R217</f>
        <v>0</v>
      </c>
      <c r="S216" s="201"/>
      <c r="T216" s="203">
        <f>T217</f>
        <v>0</v>
      </c>
      <c r="U216" s="12"/>
      <c r="V216" s="12"/>
      <c r="W216" s="12"/>
      <c r="X216" s="12"/>
      <c r="Y216" s="12"/>
      <c r="Z216" s="12"/>
      <c r="AA216" s="12"/>
      <c r="AB216" s="12"/>
      <c r="AC216" s="12"/>
      <c r="AD216" s="12"/>
      <c r="AE216" s="12"/>
      <c r="AR216" s="204" t="s">
        <v>166</v>
      </c>
      <c r="AT216" s="205" t="s">
        <v>81</v>
      </c>
      <c r="AU216" s="205" t="s">
        <v>90</v>
      </c>
      <c r="AY216" s="204" t="s">
        <v>159</v>
      </c>
      <c r="BK216" s="206">
        <f>BK217</f>
        <v>0</v>
      </c>
    </row>
    <row r="217" s="2" customFormat="1" ht="16.5" customHeight="1">
      <c r="A217" s="42"/>
      <c r="B217" s="43"/>
      <c r="C217" s="272" t="s">
        <v>1598</v>
      </c>
      <c r="D217" s="272" t="s">
        <v>212</v>
      </c>
      <c r="E217" s="273" t="s">
        <v>1884</v>
      </c>
      <c r="F217" s="274" t="s">
        <v>1885</v>
      </c>
      <c r="G217" s="275" t="s">
        <v>661</v>
      </c>
      <c r="H217" s="276">
        <v>1</v>
      </c>
      <c r="I217" s="277"/>
      <c r="J217" s="278">
        <f>ROUND(I217*H217,2)</f>
        <v>0</v>
      </c>
      <c r="K217" s="274" t="s">
        <v>44</v>
      </c>
      <c r="L217" s="279"/>
      <c r="M217" s="280" t="s">
        <v>44</v>
      </c>
      <c r="N217" s="281" t="s">
        <v>53</v>
      </c>
      <c r="O217" s="88"/>
      <c r="P217" s="218">
        <f>O217*H217</f>
        <v>0</v>
      </c>
      <c r="Q217" s="218">
        <v>0</v>
      </c>
      <c r="R217" s="218">
        <f>Q217*H217</f>
        <v>0</v>
      </c>
      <c r="S217" s="218">
        <v>0</v>
      </c>
      <c r="T217" s="219">
        <f>S217*H217</f>
        <v>0</v>
      </c>
      <c r="U217" s="42"/>
      <c r="V217" s="42"/>
      <c r="W217" s="42"/>
      <c r="X217" s="42"/>
      <c r="Y217" s="42"/>
      <c r="Z217" s="42"/>
      <c r="AA217" s="42"/>
      <c r="AB217" s="42"/>
      <c r="AC217" s="42"/>
      <c r="AD217" s="42"/>
      <c r="AE217" s="42"/>
      <c r="AR217" s="220" t="s">
        <v>1717</v>
      </c>
      <c r="AT217" s="220" t="s">
        <v>212</v>
      </c>
      <c r="AU217" s="220" t="s">
        <v>92</v>
      </c>
      <c r="AY217" s="20" t="s">
        <v>159</v>
      </c>
      <c r="BE217" s="221">
        <f>IF(N217="základní",J217,0)</f>
        <v>0</v>
      </c>
      <c r="BF217" s="221">
        <f>IF(N217="snížená",J217,0)</f>
        <v>0</v>
      </c>
      <c r="BG217" s="221">
        <f>IF(N217="zákl. přenesená",J217,0)</f>
        <v>0</v>
      </c>
      <c r="BH217" s="221">
        <f>IF(N217="sníž. přenesená",J217,0)</f>
        <v>0</v>
      </c>
      <c r="BI217" s="221">
        <f>IF(N217="nulová",J217,0)</f>
        <v>0</v>
      </c>
      <c r="BJ217" s="20" t="s">
        <v>90</v>
      </c>
      <c r="BK217" s="221">
        <f>ROUND(I217*H217,2)</f>
        <v>0</v>
      </c>
      <c r="BL217" s="20" t="s">
        <v>1717</v>
      </c>
      <c r="BM217" s="220" t="s">
        <v>2036</v>
      </c>
    </row>
    <row r="218" s="12" customFormat="1" ht="25.92" customHeight="1">
      <c r="A218" s="12"/>
      <c r="B218" s="193"/>
      <c r="C218" s="194"/>
      <c r="D218" s="195" t="s">
        <v>81</v>
      </c>
      <c r="E218" s="196" t="s">
        <v>123</v>
      </c>
      <c r="F218" s="196" t="s">
        <v>124</v>
      </c>
      <c r="G218" s="194"/>
      <c r="H218" s="194"/>
      <c r="I218" s="197"/>
      <c r="J218" s="198">
        <f>BK218</f>
        <v>0</v>
      </c>
      <c r="K218" s="194"/>
      <c r="L218" s="199"/>
      <c r="M218" s="200"/>
      <c r="N218" s="201"/>
      <c r="O218" s="201"/>
      <c r="P218" s="202">
        <f>P219+P221+P230+P233</f>
        <v>0</v>
      </c>
      <c r="Q218" s="201"/>
      <c r="R218" s="202">
        <f>R219+R221+R230+R233</f>
        <v>0</v>
      </c>
      <c r="S218" s="201"/>
      <c r="T218" s="203">
        <f>T219+T221+T230+T233</f>
        <v>0</v>
      </c>
      <c r="U218" s="12"/>
      <c r="V218" s="12"/>
      <c r="W218" s="12"/>
      <c r="X218" s="12"/>
      <c r="Y218" s="12"/>
      <c r="Z218" s="12"/>
      <c r="AA218" s="12"/>
      <c r="AB218" s="12"/>
      <c r="AC218" s="12"/>
      <c r="AD218" s="12"/>
      <c r="AE218" s="12"/>
      <c r="AR218" s="204" t="s">
        <v>197</v>
      </c>
      <c r="AT218" s="205" t="s">
        <v>81</v>
      </c>
      <c r="AU218" s="205" t="s">
        <v>82</v>
      </c>
      <c r="AY218" s="204" t="s">
        <v>159</v>
      </c>
      <c r="BK218" s="206">
        <f>BK219+BK221+BK230+BK233</f>
        <v>0</v>
      </c>
    </row>
    <row r="219" s="12" customFormat="1" ht="22.8" customHeight="1">
      <c r="A219" s="12"/>
      <c r="B219" s="193"/>
      <c r="C219" s="194"/>
      <c r="D219" s="195" t="s">
        <v>81</v>
      </c>
      <c r="E219" s="207" t="s">
        <v>82</v>
      </c>
      <c r="F219" s="207" t="s">
        <v>124</v>
      </c>
      <c r="G219" s="194"/>
      <c r="H219" s="194"/>
      <c r="I219" s="197"/>
      <c r="J219" s="208">
        <f>BK219</f>
        <v>0</v>
      </c>
      <c r="K219" s="194"/>
      <c r="L219" s="199"/>
      <c r="M219" s="200"/>
      <c r="N219" s="201"/>
      <c r="O219" s="201"/>
      <c r="P219" s="202">
        <f>P220</f>
        <v>0</v>
      </c>
      <c r="Q219" s="201"/>
      <c r="R219" s="202">
        <f>R220</f>
        <v>0</v>
      </c>
      <c r="S219" s="201"/>
      <c r="T219" s="203">
        <f>T220</f>
        <v>0</v>
      </c>
      <c r="U219" s="12"/>
      <c r="V219" s="12"/>
      <c r="W219" s="12"/>
      <c r="X219" s="12"/>
      <c r="Y219" s="12"/>
      <c r="Z219" s="12"/>
      <c r="AA219" s="12"/>
      <c r="AB219" s="12"/>
      <c r="AC219" s="12"/>
      <c r="AD219" s="12"/>
      <c r="AE219" s="12"/>
      <c r="AR219" s="204" t="s">
        <v>197</v>
      </c>
      <c r="AT219" s="205" t="s">
        <v>81</v>
      </c>
      <c r="AU219" s="205" t="s">
        <v>90</v>
      </c>
      <c r="AY219" s="204" t="s">
        <v>159</v>
      </c>
      <c r="BK219" s="206">
        <f>BK220</f>
        <v>0</v>
      </c>
    </row>
    <row r="220" s="2" customFormat="1" ht="16.5" customHeight="1">
      <c r="A220" s="42"/>
      <c r="B220" s="43"/>
      <c r="C220" s="209" t="s">
        <v>1539</v>
      </c>
      <c r="D220" s="209" t="s">
        <v>161</v>
      </c>
      <c r="E220" s="210" t="s">
        <v>1887</v>
      </c>
      <c r="F220" s="211" t="s">
        <v>1888</v>
      </c>
      <c r="G220" s="212" t="s">
        <v>1716</v>
      </c>
      <c r="H220" s="213">
        <v>40</v>
      </c>
      <c r="I220" s="214"/>
      <c r="J220" s="215">
        <f>ROUND(I220*H220,2)</f>
        <v>0</v>
      </c>
      <c r="K220" s="211" t="s">
        <v>44</v>
      </c>
      <c r="L220" s="48"/>
      <c r="M220" s="216" t="s">
        <v>44</v>
      </c>
      <c r="N220" s="217" t="s">
        <v>53</v>
      </c>
      <c r="O220" s="88"/>
      <c r="P220" s="218">
        <f>O220*H220</f>
        <v>0</v>
      </c>
      <c r="Q220" s="218">
        <v>0</v>
      </c>
      <c r="R220" s="218">
        <f>Q220*H220</f>
        <v>0</v>
      </c>
      <c r="S220" s="218">
        <v>0</v>
      </c>
      <c r="T220" s="219">
        <f>S220*H220</f>
        <v>0</v>
      </c>
      <c r="U220" s="42"/>
      <c r="V220" s="42"/>
      <c r="W220" s="42"/>
      <c r="X220" s="42"/>
      <c r="Y220" s="42"/>
      <c r="Z220" s="42"/>
      <c r="AA220" s="42"/>
      <c r="AB220" s="42"/>
      <c r="AC220" s="42"/>
      <c r="AD220" s="42"/>
      <c r="AE220" s="42"/>
      <c r="AR220" s="220" t="s">
        <v>1871</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1871</v>
      </c>
      <c r="BM220" s="220" t="s">
        <v>2037</v>
      </c>
    </row>
    <row r="221" s="12" customFormat="1" ht="22.8" customHeight="1">
      <c r="A221" s="12"/>
      <c r="B221" s="193"/>
      <c r="C221" s="194"/>
      <c r="D221" s="195" t="s">
        <v>81</v>
      </c>
      <c r="E221" s="207" t="s">
        <v>1890</v>
      </c>
      <c r="F221" s="207" t="s">
        <v>1891</v>
      </c>
      <c r="G221" s="194"/>
      <c r="H221" s="194"/>
      <c r="I221" s="197"/>
      <c r="J221" s="208">
        <f>BK221</f>
        <v>0</v>
      </c>
      <c r="K221" s="194"/>
      <c r="L221" s="199"/>
      <c r="M221" s="200"/>
      <c r="N221" s="201"/>
      <c r="O221" s="201"/>
      <c r="P221" s="202">
        <f>SUM(P222:P229)</f>
        <v>0</v>
      </c>
      <c r="Q221" s="201"/>
      <c r="R221" s="202">
        <f>SUM(R222:R229)</f>
        <v>0</v>
      </c>
      <c r="S221" s="201"/>
      <c r="T221" s="203">
        <f>SUM(T222:T229)</f>
        <v>0</v>
      </c>
      <c r="U221" s="12"/>
      <c r="V221" s="12"/>
      <c r="W221" s="12"/>
      <c r="X221" s="12"/>
      <c r="Y221" s="12"/>
      <c r="Z221" s="12"/>
      <c r="AA221" s="12"/>
      <c r="AB221" s="12"/>
      <c r="AC221" s="12"/>
      <c r="AD221" s="12"/>
      <c r="AE221" s="12"/>
      <c r="AR221" s="204" t="s">
        <v>197</v>
      </c>
      <c r="AT221" s="205" t="s">
        <v>81</v>
      </c>
      <c r="AU221" s="205" t="s">
        <v>90</v>
      </c>
      <c r="AY221" s="204" t="s">
        <v>159</v>
      </c>
      <c r="BK221" s="206">
        <f>SUM(BK222:BK229)</f>
        <v>0</v>
      </c>
    </row>
    <row r="222" s="2" customFormat="1" ht="16.5" customHeight="1">
      <c r="A222" s="42"/>
      <c r="B222" s="43"/>
      <c r="C222" s="209" t="s">
        <v>2038</v>
      </c>
      <c r="D222" s="209" t="s">
        <v>161</v>
      </c>
      <c r="E222" s="210" t="s">
        <v>1892</v>
      </c>
      <c r="F222" s="211" t="s">
        <v>1893</v>
      </c>
      <c r="G222" s="212" t="s">
        <v>594</v>
      </c>
      <c r="H222" s="213">
        <v>0</v>
      </c>
      <c r="I222" s="214"/>
      <c r="J222" s="215">
        <f>ROUND(I222*H222,2)</f>
        <v>0</v>
      </c>
      <c r="K222" s="211" t="s">
        <v>44</v>
      </c>
      <c r="L222" s="48"/>
      <c r="M222" s="216" t="s">
        <v>44</v>
      </c>
      <c r="N222" s="217" t="s">
        <v>53</v>
      </c>
      <c r="O222" s="88"/>
      <c r="P222" s="218">
        <f>O222*H222</f>
        <v>0</v>
      </c>
      <c r="Q222" s="218">
        <v>0</v>
      </c>
      <c r="R222" s="218">
        <f>Q222*H222</f>
        <v>0</v>
      </c>
      <c r="S222" s="218">
        <v>0</v>
      </c>
      <c r="T222" s="219">
        <f>S222*H222</f>
        <v>0</v>
      </c>
      <c r="U222" s="42"/>
      <c r="V222" s="42"/>
      <c r="W222" s="42"/>
      <c r="X222" s="42"/>
      <c r="Y222" s="42"/>
      <c r="Z222" s="42"/>
      <c r="AA222" s="42"/>
      <c r="AB222" s="42"/>
      <c r="AC222" s="42"/>
      <c r="AD222" s="42"/>
      <c r="AE222" s="42"/>
      <c r="AR222" s="220" t="s">
        <v>1871</v>
      </c>
      <c r="AT222" s="220" t="s">
        <v>161</v>
      </c>
      <c r="AU222" s="220" t="s">
        <v>92</v>
      </c>
      <c r="AY222" s="20" t="s">
        <v>159</v>
      </c>
      <c r="BE222" s="221">
        <f>IF(N222="základní",J222,0)</f>
        <v>0</v>
      </c>
      <c r="BF222" s="221">
        <f>IF(N222="snížená",J222,0)</f>
        <v>0</v>
      </c>
      <c r="BG222" s="221">
        <f>IF(N222="zákl. přenesená",J222,0)</f>
        <v>0</v>
      </c>
      <c r="BH222" s="221">
        <f>IF(N222="sníž. přenesená",J222,0)</f>
        <v>0</v>
      </c>
      <c r="BI222" s="221">
        <f>IF(N222="nulová",J222,0)</f>
        <v>0</v>
      </c>
      <c r="BJ222" s="20" t="s">
        <v>90</v>
      </c>
      <c r="BK222" s="221">
        <f>ROUND(I222*H222,2)</f>
        <v>0</v>
      </c>
      <c r="BL222" s="20" t="s">
        <v>1871</v>
      </c>
      <c r="BM222" s="220" t="s">
        <v>2039</v>
      </c>
    </row>
    <row r="223" s="2" customFormat="1">
      <c r="A223" s="42"/>
      <c r="B223" s="43"/>
      <c r="C223" s="44"/>
      <c r="D223" s="227" t="s">
        <v>170</v>
      </c>
      <c r="E223" s="44"/>
      <c r="F223" s="228" t="s">
        <v>1741</v>
      </c>
      <c r="G223" s="44"/>
      <c r="H223" s="44"/>
      <c r="I223" s="224"/>
      <c r="J223" s="44"/>
      <c r="K223" s="44"/>
      <c r="L223" s="48"/>
      <c r="M223" s="225"/>
      <c r="N223" s="226"/>
      <c r="O223" s="88"/>
      <c r="P223" s="88"/>
      <c r="Q223" s="88"/>
      <c r="R223" s="88"/>
      <c r="S223" s="88"/>
      <c r="T223" s="89"/>
      <c r="U223" s="42"/>
      <c r="V223" s="42"/>
      <c r="W223" s="42"/>
      <c r="X223" s="42"/>
      <c r="Y223" s="42"/>
      <c r="Z223" s="42"/>
      <c r="AA223" s="42"/>
      <c r="AB223" s="42"/>
      <c r="AC223" s="42"/>
      <c r="AD223" s="42"/>
      <c r="AE223" s="42"/>
      <c r="AT223" s="20" t="s">
        <v>170</v>
      </c>
      <c r="AU223" s="20" t="s">
        <v>92</v>
      </c>
    </row>
    <row r="224" s="2" customFormat="1" ht="16.5" customHeight="1">
      <c r="A224" s="42"/>
      <c r="B224" s="43"/>
      <c r="C224" s="209" t="s">
        <v>1545</v>
      </c>
      <c r="D224" s="209" t="s">
        <v>161</v>
      </c>
      <c r="E224" s="210" t="s">
        <v>1895</v>
      </c>
      <c r="F224" s="211" t="s">
        <v>1896</v>
      </c>
      <c r="G224" s="212" t="s">
        <v>594</v>
      </c>
      <c r="H224" s="213">
        <v>0</v>
      </c>
      <c r="I224" s="214"/>
      <c r="J224" s="215">
        <f>ROUND(I224*H224,2)</f>
        <v>0</v>
      </c>
      <c r="K224" s="211" t="s">
        <v>44</v>
      </c>
      <c r="L224" s="48"/>
      <c r="M224" s="216" t="s">
        <v>44</v>
      </c>
      <c r="N224" s="217" t="s">
        <v>53</v>
      </c>
      <c r="O224" s="88"/>
      <c r="P224" s="218">
        <f>O224*H224</f>
        <v>0</v>
      </c>
      <c r="Q224" s="218">
        <v>0</v>
      </c>
      <c r="R224" s="218">
        <f>Q224*H224</f>
        <v>0</v>
      </c>
      <c r="S224" s="218">
        <v>0</v>
      </c>
      <c r="T224" s="219">
        <f>S224*H224</f>
        <v>0</v>
      </c>
      <c r="U224" s="42"/>
      <c r="V224" s="42"/>
      <c r="W224" s="42"/>
      <c r="X224" s="42"/>
      <c r="Y224" s="42"/>
      <c r="Z224" s="42"/>
      <c r="AA224" s="42"/>
      <c r="AB224" s="42"/>
      <c r="AC224" s="42"/>
      <c r="AD224" s="42"/>
      <c r="AE224" s="42"/>
      <c r="AR224" s="220" t="s">
        <v>1871</v>
      </c>
      <c r="AT224" s="220" t="s">
        <v>161</v>
      </c>
      <c r="AU224" s="220" t="s">
        <v>92</v>
      </c>
      <c r="AY224" s="20" t="s">
        <v>159</v>
      </c>
      <c r="BE224" s="221">
        <f>IF(N224="základní",J224,0)</f>
        <v>0</v>
      </c>
      <c r="BF224" s="221">
        <f>IF(N224="snížená",J224,0)</f>
        <v>0</v>
      </c>
      <c r="BG224" s="221">
        <f>IF(N224="zákl. přenesená",J224,0)</f>
        <v>0</v>
      </c>
      <c r="BH224" s="221">
        <f>IF(N224="sníž. přenesená",J224,0)</f>
        <v>0</v>
      </c>
      <c r="BI224" s="221">
        <f>IF(N224="nulová",J224,0)</f>
        <v>0</v>
      </c>
      <c r="BJ224" s="20" t="s">
        <v>90</v>
      </c>
      <c r="BK224" s="221">
        <f>ROUND(I224*H224,2)</f>
        <v>0</v>
      </c>
      <c r="BL224" s="20" t="s">
        <v>1871</v>
      </c>
      <c r="BM224" s="220" t="s">
        <v>2040</v>
      </c>
    </row>
    <row r="225" s="2" customFormat="1">
      <c r="A225" s="42"/>
      <c r="B225" s="43"/>
      <c r="C225" s="44"/>
      <c r="D225" s="227" t="s">
        <v>170</v>
      </c>
      <c r="E225" s="44"/>
      <c r="F225" s="228" t="s">
        <v>1741</v>
      </c>
      <c r="G225" s="44"/>
      <c r="H225" s="44"/>
      <c r="I225" s="224"/>
      <c r="J225" s="44"/>
      <c r="K225" s="44"/>
      <c r="L225" s="48"/>
      <c r="M225" s="225"/>
      <c r="N225" s="226"/>
      <c r="O225" s="88"/>
      <c r="P225" s="88"/>
      <c r="Q225" s="88"/>
      <c r="R225" s="88"/>
      <c r="S225" s="88"/>
      <c r="T225" s="89"/>
      <c r="U225" s="42"/>
      <c r="V225" s="42"/>
      <c r="W225" s="42"/>
      <c r="X225" s="42"/>
      <c r="Y225" s="42"/>
      <c r="Z225" s="42"/>
      <c r="AA225" s="42"/>
      <c r="AB225" s="42"/>
      <c r="AC225" s="42"/>
      <c r="AD225" s="42"/>
      <c r="AE225" s="42"/>
      <c r="AT225" s="20" t="s">
        <v>170</v>
      </c>
      <c r="AU225" s="20" t="s">
        <v>92</v>
      </c>
    </row>
    <row r="226" s="2" customFormat="1" ht="16.5" customHeight="1">
      <c r="A226" s="42"/>
      <c r="B226" s="43"/>
      <c r="C226" s="209" t="s">
        <v>2041</v>
      </c>
      <c r="D226" s="209" t="s">
        <v>161</v>
      </c>
      <c r="E226" s="210" t="s">
        <v>1898</v>
      </c>
      <c r="F226" s="211" t="s">
        <v>1899</v>
      </c>
      <c r="G226" s="212" t="s">
        <v>594</v>
      </c>
      <c r="H226" s="213">
        <v>0</v>
      </c>
      <c r="I226" s="214"/>
      <c r="J226" s="215">
        <f>ROUND(I226*H226,2)</f>
        <v>0</v>
      </c>
      <c r="K226" s="211" t="s">
        <v>44</v>
      </c>
      <c r="L226" s="48"/>
      <c r="M226" s="216" t="s">
        <v>44</v>
      </c>
      <c r="N226" s="217" t="s">
        <v>53</v>
      </c>
      <c r="O226" s="88"/>
      <c r="P226" s="218">
        <f>O226*H226</f>
        <v>0</v>
      </c>
      <c r="Q226" s="218">
        <v>0</v>
      </c>
      <c r="R226" s="218">
        <f>Q226*H226</f>
        <v>0</v>
      </c>
      <c r="S226" s="218">
        <v>0</v>
      </c>
      <c r="T226" s="219">
        <f>S226*H226</f>
        <v>0</v>
      </c>
      <c r="U226" s="42"/>
      <c r="V226" s="42"/>
      <c r="W226" s="42"/>
      <c r="X226" s="42"/>
      <c r="Y226" s="42"/>
      <c r="Z226" s="42"/>
      <c r="AA226" s="42"/>
      <c r="AB226" s="42"/>
      <c r="AC226" s="42"/>
      <c r="AD226" s="42"/>
      <c r="AE226" s="42"/>
      <c r="AR226" s="220" t="s">
        <v>1871</v>
      </c>
      <c r="AT226" s="220" t="s">
        <v>161</v>
      </c>
      <c r="AU226" s="220" t="s">
        <v>92</v>
      </c>
      <c r="AY226" s="20" t="s">
        <v>159</v>
      </c>
      <c r="BE226" s="221">
        <f>IF(N226="základní",J226,0)</f>
        <v>0</v>
      </c>
      <c r="BF226" s="221">
        <f>IF(N226="snížená",J226,0)</f>
        <v>0</v>
      </c>
      <c r="BG226" s="221">
        <f>IF(N226="zákl. přenesená",J226,0)</f>
        <v>0</v>
      </c>
      <c r="BH226" s="221">
        <f>IF(N226="sníž. přenesená",J226,0)</f>
        <v>0</v>
      </c>
      <c r="BI226" s="221">
        <f>IF(N226="nulová",J226,0)</f>
        <v>0</v>
      </c>
      <c r="BJ226" s="20" t="s">
        <v>90</v>
      </c>
      <c r="BK226" s="221">
        <f>ROUND(I226*H226,2)</f>
        <v>0</v>
      </c>
      <c r="BL226" s="20" t="s">
        <v>1871</v>
      </c>
      <c r="BM226" s="220" t="s">
        <v>2042</v>
      </c>
    </row>
    <row r="227" s="2" customFormat="1">
      <c r="A227" s="42"/>
      <c r="B227" s="43"/>
      <c r="C227" s="44"/>
      <c r="D227" s="227" t="s">
        <v>170</v>
      </c>
      <c r="E227" s="44"/>
      <c r="F227" s="228" t="s">
        <v>1741</v>
      </c>
      <c r="G227" s="44"/>
      <c r="H227" s="44"/>
      <c r="I227" s="224"/>
      <c r="J227" s="44"/>
      <c r="K227" s="44"/>
      <c r="L227" s="48"/>
      <c r="M227" s="225"/>
      <c r="N227" s="226"/>
      <c r="O227" s="88"/>
      <c r="P227" s="88"/>
      <c r="Q227" s="88"/>
      <c r="R227" s="88"/>
      <c r="S227" s="88"/>
      <c r="T227" s="89"/>
      <c r="U227" s="42"/>
      <c r="V227" s="42"/>
      <c r="W227" s="42"/>
      <c r="X227" s="42"/>
      <c r="Y227" s="42"/>
      <c r="Z227" s="42"/>
      <c r="AA227" s="42"/>
      <c r="AB227" s="42"/>
      <c r="AC227" s="42"/>
      <c r="AD227" s="42"/>
      <c r="AE227" s="42"/>
      <c r="AT227" s="20" t="s">
        <v>170</v>
      </c>
      <c r="AU227" s="20" t="s">
        <v>92</v>
      </c>
    </row>
    <row r="228" s="2" customFormat="1" ht="16.5" customHeight="1">
      <c r="A228" s="42"/>
      <c r="B228" s="43"/>
      <c r="C228" s="209" t="s">
        <v>742</v>
      </c>
      <c r="D228" s="209" t="s">
        <v>161</v>
      </c>
      <c r="E228" s="210" t="s">
        <v>1901</v>
      </c>
      <c r="F228" s="211" t="s">
        <v>1902</v>
      </c>
      <c r="G228" s="212" t="s">
        <v>594</v>
      </c>
      <c r="H228" s="213">
        <v>0</v>
      </c>
      <c r="I228" s="214"/>
      <c r="J228" s="215">
        <f>ROUND(I228*H228,2)</f>
        <v>0</v>
      </c>
      <c r="K228" s="211" t="s">
        <v>44</v>
      </c>
      <c r="L228" s="48"/>
      <c r="M228" s="216" t="s">
        <v>44</v>
      </c>
      <c r="N228" s="217" t="s">
        <v>53</v>
      </c>
      <c r="O228" s="88"/>
      <c r="P228" s="218">
        <f>O228*H228</f>
        <v>0</v>
      </c>
      <c r="Q228" s="218">
        <v>0</v>
      </c>
      <c r="R228" s="218">
        <f>Q228*H228</f>
        <v>0</v>
      </c>
      <c r="S228" s="218">
        <v>0</v>
      </c>
      <c r="T228" s="219">
        <f>S228*H228</f>
        <v>0</v>
      </c>
      <c r="U228" s="42"/>
      <c r="V228" s="42"/>
      <c r="W228" s="42"/>
      <c r="X228" s="42"/>
      <c r="Y228" s="42"/>
      <c r="Z228" s="42"/>
      <c r="AA228" s="42"/>
      <c r="AB228" s="42"/>
      <c r="AC228" s="42"/>
      <c r="AD228" s="42"/>
      <c r="AE228" s="42"/>
      <c r="AR228" s="220" t="s">
        <v>1871</v>
      </c>
      <c r="AT228" s="220" t="s">
        <v>161</v>
      </c>
      <c r="AU228" s="220" t="s">
        <v>92</v>
      </c>
      <c r="AY228" s="20" t="s">
        <v>159</v>
      </c>
      <c r="BE228" s="221">
        <f>IF(N228="základní",J228,0)</f>
        <v>0</v>
      </c>
      <c r="BF228" s="221">
        <f>IF(N228="snížená",J228,0)</f>
        <v>0</v>
      </c>
      <c r="BG228" s="221">
        <f>IF(N228="zákl. přenesená",J228,0)</f>
        <v>0</v>
      </c>
      <c r="BH228" s="221">
        <f>IF(N228="sníž. přenesená",J228,0)</f>
        <v>0</v>
      </c>
      <c r="BI228" s="221">
        <f>IF(N228="nulová",J228,0)</f>
        <v>0</v>
      </c>
      <c r="BJ228" s="20" t="s">
        <v>90</v>
      </c>
      <c r="BK228" s="221">
        <f>ROUND(I228*H228,2)</f>
        <v>0</v>
      </c>
      <c r="BL228" s="20" t="s">
        <v>1871</v>
      </c>
      <c r="BM228" s="220" t="s">
        <v>2043</v>
      </c>
    </row>
    <row r="229" s="2" customFormat="1">
      <c r="A229" s="42"/>
      <c r="B229" s="43"/>
      <c r="C229" s="44"/>
      <c r="D229" s="227" t="s">
        <v>170</v>
      </c>
      <c r="E229" s="44"/>
      <c r="F229" s="228" t="s">
        <v>1741</v>
      </c>
      <c r="G229" s="44"/>
      <c r="H229" s="44"/>
      <c r="I229" s="224"/>
      <c r="J229" s="44"/>
      <c r="K229" s="44"/>
      <c r="L229" s="48"/>
      <c r="M229" s="225"/>
      <c r="N229" s="226"/>
      <c r="O229" s="88"/>
      <c r="P229" s="88"/>
      <c r="Q229" s="88"/>
      <c r="R229" s="88"/>
      <c r="S229" s="88"/>
      <c r="T229" s="89"/>
      <c r="U229" s="42"/>
      <c r="V229" s="42"/>
      <c r="W229" s="42"/>
      <c r="X229" s="42"/>
      <c r="Y229" s="42"/>
      <c r="Z229" s="42"/>
      <c r="AA229" s="42"/>
      <c r="AB229" s="42"/>
      <c r="AC229" s="42"/>
      <c r="AD229" s="42"/>
      <c r="AE229" s="42"/>
      <c r="AT229" s="20" t="s">
        <v>170</v>
      </c>
      <c r="AU229" s="20" t="s">
        <v>92</v>
      </c>
    </row>
    <row r="230" s="12" customFormat="1" ht="22.8" customHeight="1">
      <c r="A230" s="12"/>
      <c r="B230" s="193"/>
      <c r="C230" s="194"/>
      <c r="D230" s="195" t="s">
        <v>81</v>
      </c>
      <c r="E230" s="207" t="s">
        <v>1904</v>
      </c>
      <c r="F230" s="207" t="s">
        <v>1905</v>
      </c>
      <c r="G230" s="194"/>
      <c r="H230" s="194"/>
      <c r="I230" s="197"/>
      <c r="J230" s="208">
        <f>BK230</f>
        <v>0</v>
      </c>
      <c r="K230" s="194"/>
      <c r="L230" s="199"/>
      <c r="M230" s="200"/>
      <c r="N230" s="201"/>
      <c r="O230" s="201"/>
      <c r="P230" s="202">
        <f>SUM(P231:P232)</f>
        <v>0</v>
      </c>
      <c r="Q230" s="201"/>
      <c r="R230" s="202">
        <f>SUM(R231:R232)</f>
        <v>0</v>
      </c>
      <c r="S230" s="201"/>
      <c r="T230" s="203">
        <f>SUM(T231:T232)</f>
        <v>0</v>
      </c>
      <c r="U230" s="12"/>
      <c r="V230" s="12"/>
      <c r="W230" s="12"/>
      <c r="X230" s="12"/>
      <c r="Y230" s="12"/>
      <c r="Z230" s="12"/>
      <c r="AA230" s="12"/>
      <c r="AB230" s="12"/>
      <c r="AC230" s="12"/>
      <c r="AD230" s="12"/>
      <c r="AE230" s="12"/>
      <c r="AR230" s="204" t="s">
        <v>197</v>
      </c>
      <c r="AT230" s="205" t="s">
        <v>81</v>
      </c>
      <c r="AU230" s="205" t="s">
        <v>90</v>
      </c>
      <c r="AY230" s="204" t="s">
        <v>159</v>
      </c>
      <c r="BK230" s="206">
        <f>SUM(BK231:BK232)</f>
        <v>0</v>
      </c>
    </row>
    <row r="231" s="2" customFormat="1" ht="16.5" customHeight="1">
      <c r="A231" s="42"/>
      <c r="B231" s="43"/>
      <c r="C231" s="209" t="s">
        <v>2044</v>
      </c>
      <c r="D231" s="209" t="s">
        <v>161</v>
      </c>
      <c r="E231" s="210" t="s">
        <v>1906</v>
      </c>
      <c r="F231" s="211" t="s">
        <v>1907</v>
      </c>
      <c r="G231" s="212" t="s">
        <v>594</v>
      </c>
      <c r="H231" s="213">
        <v>0</v>
      </c>
      <c r="I231" s="214"/>
      <c r="J231" s="215">
        <f>ROUND(I231*H231,2)</f>
        <v>0</v>
      </c>
      <c r="K231" s="211" t="s">
        <v>44</v>
      </c>
      <c r="L231" s="48"/>
      <c r="M231" s="216" t="s">
        <v>44</v>
      </c>
      <c r="N231" s="217" t="s">
        <v>53</v>
      </c>
      <c r="O231" s="88"/>
      <c r="P231" s="218">
        <f>O231*H231</f>
        <v>0</v>
      </c>
      <c r="Q231" s="218">
        <v>0</v>
      </c>
      <c r="R231" s="218">
        <f>Q231*H231</f>
        <v>0</v>
      </c>
      <c r="S231" s="218">
        <v>0</v>
      </c>
      <c r="T231" s="219">
        <f>S231*H231</f>
        <v>0</v>
      </c>
      <c r="U231" s="42"/>
      <c r="V231" s="42"/>
      <c r="W231" s="42"/>
      <c r="X231" s="42"/>
      <c r="Y231" s="42"/>
      <c r="Z231" s="42"/>
      <c r="AA231" s="42"/>
      <c r="AB231" s="42"/>
      <c r="AC231" s="42"/>
      <c r="AD231" s="42"/>
      <c r="AE231" s="42"/>
      <c r="AR231" s="220" t="s">
        <v>1871</v>
      </c>
      <c r="AT231" s="220" t="s">
        <v>161</v>
      </c>
      <c r="AU231" s="220" t="s">
        <v>92</v>
      </c>
      <c r="AY231" s="20" t="s">
        <v>159</v>
      </c>
      <c r="BE231" s="221">
        <f>IF(N231="základní",J231,0)</f>
        <v>0</v>
      </c>
      <c r="BF231" s="221">
        <f>IF(N231="snížená",J231,0)</f>
        <v>0</v>
      </c>
      <c r="BG231" s="221">
        <f>IF(N231="zákl. přenesená",J231,0)</f>
        <v>0</v>
      </c>
      <c r="BH231" s="221">
        <f>IF(N231="sníž. přenesená",J231,0)</f>
        <v>0</v>
      </c>
      <c r="BI231" s="221">
        <f>IF(N231="nulová",J231,0)</f>
        <v>0</v>
      </c>
      <c r="BJ231" s="20" t="s">
        <v>90</v>
      </c>
      <c r="BK231" s="221">
        <f>ROUND(I231*H231,2)</f>
        <v>0</v>
      </c>
      <c r="BL231" s="20" t="s">
        <v>1871</v>
      </c>
      <c r="BM231" s="220" t="s">
        <v>2045</v>
      </c>
    </row>
    <row r="232" s="2" customFormat="1">
      <c r="A232" s="42"/>
      <c r="B232" s="43"/>
      <c r="C232" s="44"/>
      <c r="D232" s="227" t="s">
        <v>170</v>
      </c>
      <c r="E232" s="44"/>
      <c r="F232" s="228" t="s">
        <v>1741</v>
      </c>
      <c r="G232" s="44"/>
      <c r="H232" s="44"/>
      <c r="I232" s="224"/>
      <c r="J232" s="44"/>
      <c r="K232" s="44"/>
      <c r="L232" s="48"/>
      <c r="M232" s="225"/>
      <c r="N232" s="226"/>
      <c r="O232" s="88"/>
      <c r="P232" s="88"/>
      <c r="Q232" s="88"/>
      <c r="R232" s="88"/>
      <c r="S232" s="88"/>
      <c r="T232" s="89"/>
      <c r="U232" s="42"/>
      <c r="V232" s="42"/>
      <c r="W232" s="42"/>
      <c r="X232" s="42"/>
      <c r="Y232" s="42"/>
      <c r="Z232" s="42"/>
      <c r="AA232" s="42"/>
      <c r="AB232" s="42"/>
      <c r="AC232" s="42"/>
      <c r="AD232" s="42"/>
      <c r="AE232" s="42"/>
      <c r="AT232" s="20" t="s">
        <v>170</v>
      </c>
      <c r="AU232" s="20" t="s">
        <v>92</v>
      </c>
    </row>
    <row r="233" s="12" customFormat="1" ht="22.8" customHeight="1">
      <c r="A233" s="12"/>
      <c r="B233" s="193"/>
      <c r="C233" s="194"/>
      <c r="D233" s="195" t="s">
        <v>81</v>
      </c>
      <c r="E233" s="207" t="s">
        <v>1909</v>
      </c>
      <c r="F233" s="207" t="s">
        <v>1910</v>
      </c>
      <c r="G233" s="194"/>
      <c r="H233" s="194"/>
      <c r="I233" s="197"/>
      <c r="J233" s="208">
        <f>BK233</f>
        <v>0</v>
      </c>
      <c r="K233" s="194"/>
      <c r="L233" s="199"/>
      <c r="M233" s="200"/>
      <c r="N233" s="201"/>
      <c r="O233" s="201"/>
      <c r="P233" s="202">
        <f>SUM(P234:P235)</f>
        <v>0</v>
      </c>
      <c r="Q233" s="201"/>
      <c r="R233" s="202">
        <f>SUM(R234:R235)</f>
        <v>0</v>
      </c>
      <c r="S233" s="201"/>
      <c r="T233" s="203">
        <f>SUM(T234:T235)</f>
        <v>0</v>
      </c>
      <c r="U233" s="12"/>
      <c r="V233" s="12"/>
      <c r="W233" s="12"/>
      <c r="X233" s="12"/>
      <c r="Y233" s="12"/>
      <c r="Z233" s="12"/>
      <c r="AA233" s="12"/>
      <c r="AB233" s="12"/>
      <c r="AC233" s="12"/>
      <c r="AD233" s="12"/>
      <c r="AE233" s="12"/>
      <c r="AR233" s="204" t="s">
        <v>197</v>
      </c>
      <c r="AT233" s="205" t="s">
        <v>81</v>
      </c>
      <c r="AU233" s="205" t="s">
        <v>90</v>
      </c>
      <c r="AY233" s="204" t="s">
        <v>159</v>
      </c>
      <c r="BK233" s="206">
        <f>SUM(BK234:BK235)</f>
        <v>0</v>
      </c>
    </row>
    <row r="234" s="2" customFormat="1" ht="16.5" customHeight="1">
      <c r="A234" s="42"/>
      <c r="B234" s="43"/>
      <c r="C234" s="209" t="s">
        <v>1549</v>
      </c>
      <c r="D234" s="209" t="s">
        <v>161</v>
      </c>
      <c r="E234" s="210" t="s">
        <v>1911</v>
      </c>
      <c r="F234" s="211" t="s">
        <v>1912</v>
      </c>
      <c r="G234" s="212" t="s">
        <v>594</v>
      </c>
      <c r="H234" s="213">
        <v>0</v>
      </c>
      <c r="I234" s="214"/>
      <c r="J234" s="215">
        <f>ROUND(I234*H234,2)</f>
        <v>0</v>
      </c>
      <c r="K234" s="211" t="s">
        <v>44</v>
      </c>
      <c r="L234" s="48"/>
      <c r="M234" s="216" t="s">
        <v>44</v>
      </c>
      <c r="N234" s="217" t="s">
        <v>53</v>
      </c>
      <c r="O234" s="88"/>
      <c r="P234" s="218">
        <f>O234*H234</f>
        <v>0</v>
      </c>
      <c r="Q234" s="218">
        <v>0</v>
      </c>
      <c r="R234" s="218">
        <f>Q234*H234</f>
        <v>0</v>
      </c>
      <c r="S234" s="218">
        <v>0</v>
      </c>
      <c r="T234" s="219">
        <f>S234*H234</f>
        <v>0</v>
      </c>
      <c r="U234" s="42"/>
      <c r="V234" s="42"/>
      <c r="W234" s="42"/>
      <c r="X234" s="42"/>
      <c r="Y234" s="42"/>
      <c r="Z234" s="42"/>
      <c r="AA234" s="42"/>
      <c r="AB234" s="42"/>
      <c r="AC234" s="42"/>
      <c r="AD234" s="42"/>
      <c r="AE234" s="42"/>
      <c r="AR234" s="220" t="s">
        <v>1871</v>
      </c>
      <c r="AT234" s="220" t="s">
        <v>161</v>
      </c>
      <c r="AU234" s="220" t="s">
        <v>92</v>
      </c>
      <c r="AY234" s="20" t="s">
        <v>159</v>
      </c>
      <c r="BE234" s="221">
        <f>IF(N234="základní",J234,0)</f>
        <v>0</v>
      </c>
      <c r="BF234" s="221">
        <f>IF(N234="snížená",J234,0)</f>
        <v>0</v>
      </c>
      <c r="BG234" s="221">
        <f>IF(N234="zákl. přenesená",J234,0)</f>
        <v>0</v>
      </c>
      <c r="BH234" s="221">
        <f>IF(N234="sníž. přenesená",J234,0)</f>
        <v>0</v>
      </c>
      <c r="BI234" s="221">
        <f>IF(N234="nulová",J234,0)</f>
        <v>0</v>
      </c>
      <c r="BJ234" s="20" t="s">
        <v>90</v>
      </c>
      <c r="BK234" s="221">
        <f>ROUND(I234*H234,2)</f>
        <v>0</v>
      </c>
      <c r="BL234" s="20" t="s">
        <v>1871</v>
      </c>
      <c r="BM234" s="220" t="s">
        <v>2046</v>
      </c>
    </row>
    <row r="235" s="2" customFormat="1">
      <c r="A235" s="42"/>
      <c r="B235" s="43"/>
      <c r="C235" s="44"/>
      <c r="D235" s="227" t="s">
        <v>170</v>
      </c>
      <c r="E235" s="44"/>
      <c r="F235" s="228" t="s">
        <v>1741</v>
      </c>
      <c r="G235" s="44"/>
      <c r="H235" s="44"/>
      <c r="I235" s="224"/>
      <c r="J235" s="44"/>
      <c r="K235" s="44"/>
      <c r="L235" s="48"/>
      <c r="M235" s="282"/>
      <c r="N235" s="283"/>
      <c r="O235" s="284"/>
      <c r="P235" s="284"/>
      <c r="Q235" s="284"/>
      <c r="R235" s="284"/>
      <c r="S235" s="284"/>
      <c r="T235" s="285"/>
      <c r="U235" s="42"/>
      <c r="V235" s="42"/>
      <c r="W235" s="42"/>
      <c r="X235" s="42"/>
      <c r="Y235" s="42"/>
      <c r="Z235" s="42"/>
      <c r="AA235" s="42"/>
      <c r="AB235" s="42"/>
      <c r="AC235" s="42"/>
      <c r="AD235" s="42"/>
      <c r="AE235" s="42"/>
      <c r="AT235" s="20" t="s">
        <v>170</v>
      </c>
      <c r="AU235" s="20" t="s">
        <v>92</v>
      </c>
    </row>
    <row r="236" s="2" customFormat="1" ht="6.96" customHeight="1">
      <c r="A236" s="42"/>
      <c r="B236" s="63"/>
      <c r="C236" s="64"/>
      <c r="D236" s="64"/>
      <c r="E236" s="64"/>
      <c r="F236" s="64"/>
      <c r="G236" s="64"/>
      <c r="H236" s="64"/>
      <c r="I236" s="64"/>
      <c r="J236" s="64"/>
      <c r="K236" s="64"/>
      <c r="L236" s="48"/>
      <c r="M236" s="42"/>
      <c r="O236" s="42"/>
      <c r="P236" s="42"/>
      <c r="Q236" s="42"/>
      <c r="R236" s="42"/>
      <c r="S236" s="42"/>
      <c r="T236" s="42"/>
      <c r="U236" s="42"/>
      <c r="V236" s="42"/>
      <c r="W236" s="42"/>
      <c r="X236" s="42"/>
      <c r="Y236" s="42"/>
      <c r="Z236" s="42"/>
      <c r="AA236" s="42"/>
      <c r="AB236" s="42"/>
      <c r="AC236" s="42"/>
      <c r="AD236" s="42"/>
      <c r="AE236" s="42"/>
    </row>
  </sheetData>
  <sheetProtection sheet="1" autoFilter="0" formatColumns="0" formatRows="0" objects="1" scenarios="1" spinCount="100000" saltValue="BQcgk7bclikfWHr1LLU6LvW34GRURYG1h2UQEQsGJLgSTg1E8r3/vrBvZK1UOnjLeVnWRfFo/FeZbdPmZE+ZEQ==" hashValue="POB8Ay5LFZWWA58YnRy8ZKJnyRsK0B4EWgepNlGac6Gg8wZK5zvIwhzP+eEkDGWwrPlEdZwMzxATRUYAeZJxzA==" algorithmName="SHA-512" password="CC35"/>
  <autoFilter ref="C93:K235"/>
  <mergeCells count="9">
    <mergeCell ref="E7:H7"/>
    <mergeCell ref="E9:H9"/>
    <mergeCell ref="E18:H18"/>
    <mergeCell ref="E27:H27"/>
    <mergeCell ref="E48:H48"/>
    <mergeCell ref="E50:H50"/>
    <mergeCell ref="E84:H84"/>
    <mergeCell ref="E86:H86"/>
    <mergeCell ref="L2:V2"/>
  </mergeCells>
  <hyperlinks>
    <hyperlink ref="F98" r:id="rId1" display="https://podminky.urs.cz/item/CS_URS_2024_02/468081523"/>
    <hyperlink ref="F110" r:id="rId2" display="https://podminky.urs.cz/item/CS_URS_2024_02/210100001"/>
    <hyperlink ref="F112" r:id="rId3" display="https://podminky.urs.cz/item/CS_URS_2024_02/210100002"/>
    <hyperlink ref="F114" r:id="rId4" display="https://podminky.urs.cz/item/CS_URS_2024_02/210100422"/>
    <hyperlink ref="F116" r:id="rId5" display="https://podminky.urs.cz/item/CS_URS_2024_02/210204201"/>
    <hyperlink ref="F119" r:id="rId6" display="https://podminky.urs.cz/item/CS_URS_2024_02/210220001"/>
    <hyperlink ref="F124" r:id="rId7" display="https://podminky.urs.cz/item/CS_URS_2024_02/210220020"/>
    <hyperlink ref="F130" r:id="rId8" display="https://podminky.urs.cz/item/CS_URS_2024_02/210220361"/>
    <hyperlink ref="F133" r:id="rId9" display="https://podminky.urs.cz/item/CS_URS_2024_02/210280003"/>
    <hyperlink ref="F135" r:id="rId10" display="https://podminky.urs.cz/item/CS_URS_2024_02/210280010"/>
    <hyperlink ref="F137" r:id="rId11" display="https://podminky.urs.cz/item/CS_URS_2024_02/210801311"/>
    <hyperlink ref="F140" r:id="rId12" display="https://podminky.urs.cz/item/CS_URS_2024_02/210812011"/>
    <hyperlink ref="F143" r:id="rId13" display="https://podminky.urs.cz/item/CS_URS_2024_02/220110641"/>
    <hyperlink ref="F145" r:id="rId14" display="https://podminky.urs.cz/item/CS_URS_2024_02/220180203"/>
    <hyperlink ref="F147" r:id="rId15" display="https://podminky.urs.cz/item/CS_URS_2024_02/220180301"/>
    <hyperlink ref="F150" r:id="rId16" display="https://podminky.urs.cz/item/CS_URS_2024_02/580108021"/>
    <hyperlink ref="F159" r:id="rId17" display="https://podminky.urs.cz/item/CS_URS_2024_02/460791214"/>
    <hyperlink ref="F164" r:id="rId18" display="https://podminky.urs.cz/item/CS_URS_2024_02/460141112"/>
    <hyperlink ref="F166" r:id="rId19" display="https://podminky.urs.cz/item/CS_URS_2024_02/460641113"/>
    <hyperlink ref="F168" r:id="rId20" display="https://podminky.urs.cz/item/CS_URS_2024_02/460641411"/>
    <hyperlink ref="F170" r:id="rId21" display="https://podminky.urs.cz/item/CS_URS_2024_02/460641412"/>
    <hyperlink ref="F172" r:id="rId22" display="https://podminky.urs.cz/item/CS_URS_2024_02/460171272"/>
    <hyperlink ref="F174" r:id="rId23" display="https://podminky.urs.cz/item/CS_URS_2024_02/460171682"/>
    <hyperlink ref="F176" r:id="rId24" display="https://podminky.urs.cz/item/CS_URS_2024_02/460172112"/>
    <hyperlink ref="F178" r:id="rId25" display="https://podminky.urs.cz/item/CS_URS_2024_02/460661114"/>
    <hyperlink ref="F180" r:id="rId26" display="https://podminky.urs.cz/item/CS_URS_2024_02/460242211"/>
    <hyperlink ref="F182" r:id="rId27" display="https://podminky.urs.cz/item/CS_URS_2024_02/460242111"/>
    <hyperlink ref="F184" r:id="rId28" display="https://podminky.urs.cz/item/CS_URS_2024_02/460242221"/>
    <hyperlink ref="F186" r:id="rId29" display="https://podminky.urs.cz/item/CS_URS_2024_02/460671114"/>
    <hyperlink ref="F188" r:id="rId30" display="https://podminky.urs.cz/item/CS_URS_2024_02/460741131"/>
    <hyperlink ref="F192" r:id="rId31" display="https://podminky.urs.cz/item/CS_URS_2024_02/460451262"/>
    <hyperlink ref="F194" r:id="rId32" display="https://podminky.urs.cz/item/CS_URS_2024_02/460451642"/>
    <hyperlink ref="F196" r:id="rId33" display="https://podminky.urs.cz/item/CS_URS_2024_02/460452112"/>
    <hyperlink ref="F198" r:id="rId34" display="https://podminky.urs.cz/item/CS_URS_2024_02/460541112"/>
    <hyperlink ref="F208" r:id="rId35" display="https://podminky.urs.cz/item/CS_URS_2024_02/580101002"/>
  </hyperlinks>
  <pageMargins left="0.39375" right="0.39375" top="0.39375" bottom="0.39375" header="0" footer="0"/>
  <pageSetup paperSize="9" orientation="landscape" blackAndWhite="1" fitToHeight="100"/>
  <headerFooter>
    <oddFooter>&amp;CStrana &amp;P z &amp;N</oddFooter>
  </headerFooter>
  <drawing r:id="rId36"/>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125</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1611</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tr">
        <f>IF('Rekapitulace stavby'!AN19="","",'Rekapitulace stavby'!AN19)</f>
        <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tr">
        <f>IF('Rekapitulace stavby'!E20="","",'Rekapitulace stavby'!E20)</f>
        <v>Ing. Vojtěch Biolek - Ateliér Velehradský s.r.o.</v>
      </c>
      <c r="F24" s="42"/>
      <c r="G24" s="42"/>
      <c r="H24" s="42"/>
      <c r="I24" s="137" t="s">
        <v>34</v>
      </c>
      <c r="J24" s="141" t="str">
        <f>IF('Rekapitulace stavby'!AN20="","",'Rekapitulace stavby'!AN20)</f>
        <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ROUND(J81,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ROUND((SUM(BE81:BE205)),  2)</f>
        <v>0</v>
      </c>
      <c r="G33" s="42"/>
      <c r="H33" s="42"/>
      <c r="I33" s="153">
        <v>0.20999999999999999</v>
      </c>
      <c r="J33" s="152">
        <f>ROUND(((SUM(BE81:BE205))*I33),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ROUND((SUM(BF81:BF205)),  2)</f>
        <v>0</v>
      </c>
      <c r="G34" s="42"/>
      <c r="H34" s="42"/>
      <c r="I34" s="153">
        <v>0.12</v>
      </c>
      <c r="J34" s="152">
        <f>ROUND(((SUM(BF81:BF205))*I34),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ROUND((SUM(BG81:BG205)),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ROUND((SUM(BH81:BH205)),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ROUND((SUM(BI81:BI205)),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VRN - Vedlejší rozpočtové náklady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J81</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2047</v>
      </c>
      <c r="E60" s="173"/>
      <c r="F60" s="173"/>
      <c r="G60" s="173"/>
      <c r="H60" s="173"/>
      <c r="I60" s="173"/>
      <c r="J60" s="174">
        <f>J82</f>
        <v>0</v>
      </c>
      <c r="K60" s="171"/>
      <c r="L60" s="175"/>
      <c r="S60" s="9"/>
      <c r="T60" s="9"/>
      <c r="U60" s="9"/>
      <c r="V60" s="9"/>
      <c r="W60" s="9"/>
      <c r="X60" s="9"/>
      <c r="Y60" s="9"/>
      <c r="Z60" s="9"/>
      <c r="AA60" s="9"/>
      <c r="AB60" s="9"/>
      <c r="AC60" s="9"/>
      <c r="AD60" s="9"/>
      <c r="AE60" s="9"/>
    </row>
    <row r="61" s="9" customFormat="1" ht="24.96" customHeight="1">
      <c r="A61" s="9"/>
      <c r="B61" s="170"/>
      <c r="C61" s="171"/>
      <c r="D61" s="172" t="s">
        <v>2048</v>
      </c>
      <c r="E61" s="173"/>
      <c r="F61" s="173"/>
      <c r="G61" s="173"/>
      <c r="H61" s="173"/>
      <c r="I61" s="173"/>
      <c r="J61" s="174">
        <f>J125</f>
        <v>0</v>
      </c>
      <c r="K61" s="171"/>
      <c r="L61" s="175"/>
      <c r="S61" s="9"/>
      <c r="T61" s="9"/>
      <c r="U61" s="9"/>
      <c r="V61" s="9"/>
      <c r="W61" s="9"/>
      <c r="X61" s="9"/>
      <c r="Y61" s="9"/>
      <c r="Z61" s="9"/>
      <c r="AA61" s="9"/>
      <c r="AB61" s="9"/>
      <c r="AC61" s="9"/>
      <c r="AD61" s="9"/>
      <c r="AE61" s="9"/>
    </row>
    <row r="62" s="2" customFormat="1" ht="21.84" customHeight="1">
      <c r="A62" s="42"/>
      <c r="B62" s="43"/>
      <c r="C62" s="44"/>
      <c r="D62" s="44"/>
      <c r="E62" s="44"/>
      <c r="F62" s="44"/>
      <c r="G62" s="44"/>
      <c r="H62" s="44"/>
      <c r="I62" s="44"/>
      <c r="J62" s="44"/>
      <c r="K62" s="44"/>
      <c r="L62" s="139"/>
      <c r="S62" s="42"/>
      <c r="T62" s="42"/>
      <c r="U62" s="42"/>
      <c r="V62" s="42"/>
      <c r="W62" s="42"/>
      <c r="X62" s="42"/>
      <c r="Y62" s="42"/>
      <c r="Z62" s="42"/>
      <c r="AA62" s="42"/>
      <c r="AB62" s="42"/>
      <c r="AC62" s="42"/>
      <c r="AD62" s="42"/>
      <c r="AE62" s="42"/>
    </row>
    <row r="63" s="2" customFormat="1" ht="6.96" customHeight="1">
      <c r="A63" s="42"/>
      <c r="B63" s="63"/>
      <c r="C63" s="64"/>
      <c r="D63" s="64"/>
      <c r="E63" s="64"/>
      <c r="F63" s="64"/>
      <c r="G63" s="64"/>
      <c r="H63" s="64"/>
      <c r="I63" s="64"/>
      <c r="J63" s="64"/>
      <c r="K63" s="64"/>
      <c r="L63" s="139"/>
      <c r="S63" s="42"/>
      <c r="T63" s="42"/>
      <c r="U63" s="42"/>
      <c r="V63" s="42"/>
      <c r="W63" s="42"/>
      <c r="X63" s="42"/>
      <c r="Y63" s="42"/>
      <c r="Z63" s="42"/>
      <c r="AA63" s="42"/>
      <c r="AB63" s="42"/>
      <c r="AC63" s="42"/>
      <c r="AD63" s="42"/>
      <c r="AE63" s="42"/>
    </row>
    <row r="67" s="2" customFormat="1" ht="6.96" customHeight="1">
      <c r="A67" s="42"/>
      <c r="B67" s="65"/>
      <c r="C67" s="66"/>
      <c r="D67" s="66"/>
      <c r="E67" s="66"/>
      <c r="F67" s="66"/>
      <c r="G67" s="66"/>
      <c r="H67" s="66"/>
      <c r="I67" s="66"/>
      <c r="J67" s="66"/>
      <c r="K67" s="66"/>
      <c r="L67" s="139"/>
      <c r="S67" s="42"/>
      <c r="T67" s="42"/>
      <c r="U67" s="42"/>
      <c r="V67" s="42"/>
      <c r="W67" s="42"/>
      <c r="X67" s="42"/>
      <c r="Y67" s="42"/>
      <c r="Z67" s="42"/>
      <c r="AA67" s="42"/>
      <c r="AB67" s="42"/>
      <c r="AC67" s="42"/>
      <c r="AD67" s="42"/>
      <c r="AE67" s="42"/>
    </row>
    <row r="68" s="2" customFormat="1" ht="24.96" customHeight="1">
      <c r="A68" s="42"/>
      <c r="B68" s="43"/>
      <c r="C68" s="26" t="s">
        <v>144</v>
      </c>
      <c r="D68" s="44"/>
      <c r="E68" s="44"/>
      <c r="F68" s="44"/>
      <c r="G68" s="44"/>
      <c r="H68" s="44"/>
      <c r="I68" s="44"/>
      <c r="J68" s="44"/>
      <c r="K68" s="44"/>
      <c r="L68" s="139"/>
      <c r="S68" s="42"/>
      <c r="T68" s="42"/>
      <c r="U68" s="42"/>
      <c r="V68" s="42"/>
      <c r="W68" s="42"/>
      <c r="X68" s="42"/>
      <c r="Y68" s="42"/>
      <c r="Z68" s="42"/>
      <c r="AA68" s="42"/>
      <c r="AB68" s="42"/>
      <c r="AC68" s="42"/>
      <c r="AD68" s="42"/>
      <c r="AE68" s="42"/>
    </row>
    <row r="69" s="2" customFormat="1" ht="6.96" customHeight="1">
      <c r="A69" s="42"/>
      <c r="B69" s="43"/>
      <c r="C69" s="44"/>
      <c r="D69" s="44"/>
      <c r="E69" s="44"/>
      <c r="F69" s="44"/>
      <c r="G69" s="44"/>
      <c r="H69" s="44"/>
      <c r="I69" s="44"/>
      <c r="J69" s="44"/>
      <c r="K69" s="44"/>
      <c r="L69" s="139"/>
      <c r="S69" s="42"/>
      <c r="T69" s="42"/>
      <c r="U69" s="42"/>
      <c r="V69" s="42"/>
      <c r="W69" s="42"/>
      <c r="X69" s="42"/>
      <c r="Y69" s="42"/>
      <c r="Z69" s="42"/>
      <c r="AA69" s="42"/>
      <c r="AB69" s="42"/>
      <c r="AC69" s="42"/>
      <c r="AD69" s="42"/>
      <c r="AE69" s="42"/>
    </row>
    <row r="70" s="2" customFormat="1" ht="12" customHeight="1">
      <c r="A70" s="42"/>
      <c r="B70" s="43"/>
      <c r="C70" s="35" t="s">
        <v>16</v>
      </c>
      <c r="D70" s="44"/>
      <c r="E70" s="44"/>
      <c r="F70" s="44"/>
      <c r="G70" s="44"/>
      <c r="H70" s="44"/>
      <c r="I70" s="44"/>
      <c r="J70" s="44"/>
      <c r="K70" s="44"/>
      <c r="L70" s="139"/>
      <c r="S70" s="42"/>
      <c r="T70" s="42"/>
      <c r="U70" s="42"/>
      <c r="V70" s="42"/>
      <c r="W70" s="42"/>
      <c r="X70" s="42"/>
      <c r="Y70" s="42"/>
      <c r="Z70" s="42"/>
      <c r="AA70" s="42"/>
      <c r="AB70" s="42"/>
      <c r="AC70" s="42"/>
      <c r="AD70" s="42"/>
      <c r="AE70" s="42"/>
    </row>
    <row r="71" s="2" customFormat="1" ht="16.5" customHeight="1">
      <c r="A71" s="42"/>
      <c r="B71" s="43"/>
      <c r="C71" s="44"/>
      <c r="D71" s="44"/>
      <c r="E71" s="165" t="str">
        <f>E7</f>
        <v>Víceúčelový sportovní areál UKB - Venkovní sportoviště a plochy</v>
      </c>
      <c r="F71" s="35"/>
      <c r="G71" s="35"/>
      <c r="H71" s="35"/>
      <c r="I71" s="44"/>
      <c r="J71" s="44"/>
      <c r="K71" s="44"/>
      <c r="L71" s="139"/>
      <c r="S71" s="42"/>
      <c r="T71" s="42"/>
      <c r="U71" s="42"/>
      <c r="V71" s="42"/>
      <c r="W71" s="42"/>
      <c r="X71" s="42"/>
      <c r="Y71" s="42"/>
      <c r="Z71" s="42"/>
      <c r="AA71" s="42"/>
      <c r="AB71" s="42"/>
      <c r="AC71" s="42"/>
      <c r="AD71" s="42"/>
      <c r="AE71" s="42"/>
    </row>
    <row r="72" s="2" customFormat="1" ht="12" customHeight="1">
      <c r="A72" s="42"/>
      <c r="B72" s="43"/>
      <c r="C72" s="35" t="s">
        <v>133</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6.5" customHeight="1">
      <c r="A73" s="42"/>
      <c r="B73" s="43"/>
      <c r="C73" s="44"/>
      <c r="D73" s="44"/>
      <c r="E73" s="73" t="str">
        <f>E9</f>
        <v>VRN - Vedlejší rozpočtové náklady</v>
      </c>
      <c r="F73" s="44"/>
      <c r="G73" s="44"/>
      <c r="H73" s="44"/>
      <c r="I73" s="44"/>
      <c r="J73" s="44"/>
      <c r="K73" s="44"/>
      <c r="L73" s="139"/>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2" customHeight="1">
      <c r="A75" s="42"/>
      <c r="B75" s="43"/>
      <c r="C75" s="35" t="s">
        <v>22</v>
      </c>
      <c r="D75" s="44"/>
      <c r="E75" s="44"/>
      <c r="F75" s="30" t="str">
        <f>F12</f>
        <v>ul. Netroufalky</v>
      </c>
      <c r="G75" s="44"/>
      <c r="H75" s="44"/>
      <c r="I75" s="35" t="s">
        <v>24</v>
      </c>
      <c r="J75" s="76" t="str">
        <f>IF(J12="","",J12)</f>
        <v>29. 8. 2024</v>
      </c>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25.65" customHeight="1">
      <c r="A77" s="42"/>
      <c r="B77" s="43"/>
      <c r="C77" s="35" t="s">
        <v>30</v>
      </c>
      <c r="D77" s="44"/>
      <c r="E77" s="44"/>
      <c r="F77" s="30" t="str">
        <f>E15</f>
        <v>Masarykova univerzita</v>
      </c>
      <c r="G77" s="44"/>
      <c r="H77" s="44"/>
      <c r="I77" s="35" t="s">
        <v>38</v>
      </c>
      <c r="J77" s="40" t="str">
        <f>E21</f>
        <v>Ateliér Velehradský s.r.o.</v>
      </c>
      <c r="K77" s="44"/>
      <c r="L77" s="139"/>
      <c r="S77" s="42"/>
      <c r="T77" s="42"/>
      <c r="U77" s="42"/>
      <c r="V77" s="42"/>
      <c r="W77" s="42"/>
      <c r="X77" s="42"/>
      <c r="Y77" s="42"/>
      <c r="Z77" s="42"/>
      <c r="AA77" s="42"/>
      <c r="AB77" s="42"/>
      <c r="AC77" s="42"/>
      <c r="AD77" s="42"/>
      <c r="AE77" s="42"/>
    </row>
    <row r="78" s="2" customFormat="1" ht="40.05" customHeight="1">
      <c r="A78" s="42"/>
      <c r="B78" s="43"/>
      <c r="C78" s="35" t="s">
        <v>36</v>
      </c>
      <c r="D78" s="44"/>
      <c r="E78" s="44"/>
      <c r="F78" s="30" t="str">
        <f>IF(E18="","",E18)</f>
        <v>Vyplň údaj</v>
      </c>
      <c r="G78" s="44"/>
      <c r="H78" s="44"/>
      <c r="I78" s="35" t="s">
        <v>43</v>
      </c>
      <c r="J78" s="40" t="str">
        <f>E24</f>
        <v>Ing. Vojtěch Biolek - Ateliér Velehradský s.r.o.</v>
      </c>
      <c r="K78" s="44"/>
      <c r="L78" s="139"/>
      <c r="S78" s="42"/>
      <c r="T78" s="42"/>
      <c r="U78" s="42"/>
      <c r="V78" s="42"/>
      <c r="W78" s="42"/>
      <c r="X78" s="42"/>
      <c r="Y78" s="42"/>
      <c r="Z78" s="42"/>
      <c r="AA78" s="42"/>
      <c r="AB78" s="42"/>
      <c r="AC78" s="42"/>
      <c r="AD78" s="42"/>
      <c r="AE78" s="42"/>
    </row>
    <row r="79" s="2" customFormat="1" ht="10.32"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11" customFormat="1" ht="29.28" customHeight="1">
      <c r="A80" s="182"/>
      <c r="B80" s="183"/>
      <c r="C80" s="184" t="s">
        <v>145</v>
      </c>
      <c r="D80" s="185" t="s">
        <v>67</v>
      </c>
      <c r="E80" s="185" t="s">
        <v>63</v>
      </c>
      <c r="F80" s="185" t="s">
        <v>64</v>
      </c>
      <c r="G80" s="185" t="s">
        <v>146</v>
      </c>
      <c r="H80" s="185" t="s">
        <v>147</v>
      </c>
      <c r="I80" s="185" t="s">
        <v>148</v>
      </c>
      <c r="J80" s="185" t="s">
        <v>138</v>
      </c>
      <c r="K80" s="186" t="s">
        <v>149</v>
      </c>
      <c r="L80" s="187"/>
      <c r="M80" s="96" t="s">
        <v>44</v>
      </c>
      <c r="N80" s="97" t="s">
        <v>52</v>
      </c>
      <c r="O80" s="97" t="s">
        <v>150</v>
      </c>
      <c r="P80" s="97" t="s">
        <v>151</v>
      </c>
      <c r="Q80" s="97" t="s">
        <v>152</v>
      </c>
      <c r="R80" s="97" t="s">
        <v>153</v>
      </c>
      <c r="S80" s="97" t="s">
        <v>154</v>
      </c>
      <c r="T80" s="98" t="s">
        <v>155</v>
      </c>
      <c r="U80" s="182"/>
      <c r="V80" s="182"/>
      <c r="W80" s="182"/>
      <c r="X80" s="182"/>
      <c r="Y80" s="182"/>
      <c r="Z80" s="182"/>
      <c r="AA80" s="182"/>
      <c r="AB80" s="182"/>
      <c r="AC80" s="182"/>
      <c r="AD80" s="182"/>
      <c r="AE80" s="182"/>
    </row>
    <row r="81" s="2" customFormat="1" ht="22.8" customHeight="1">
      <c r="A81" s="42"/>
      <c r="B81" s="43"/>
      <c r="C81" s="103" t="s">
        <v>156</v>
      </c>
      <c r="D81" s="44"/>
      <c r="E81" s="44"/>
      <c r="F81" s="44"/>
      <c r="G81" s="44"/>
      <c r="H81" s="44"/>
      <c r="I81" s="44"/>
      <c r="J81" s="188">
        <f>BK81</f>
        <v>0</v>
      </c>
      <c r="K81" s="44"/>
      <c r="L81" s="48"/>
      <c r="M81" s="99"/>
      <c r="N81" s="189"/>
      <c r="O81" s="100"/>
      <c r="P81" s="190">
        <f>P82+P125</f>
        <v>0</v>
      </c>
      <c r="Q81" s="100"/>
      <c r="R81" s="190">
        <f>R82+R125</f>
        <v>0</v>
      </c>
      <c r="S81" s="100"/>
      <c r="T81" s="191">
        <f>T82+T125</f>
        <v>0</v>
      </c>
      <c r="U81" s="42"/>
      <c r="V81" s="42"/>
      <c r="W81" s="42"/>
      <c r="X81" s="42"/>
      <c r="Y81" s="42"/>
      <c r="Z81" s="42"/>
      <c r="AA81" s="42"/>
      <c r="AB81" s="42"/>
      <c r="AC81" s="42"/>
      <c r="AD81" s="42"/>
      <c r="AE81" s="42"/>
      <c r="AT81" s="20" t="s">
        <v>81</v>
      </c>
      <c r="AU81" s="20" t="s">
        <v>139</v>
      </c>
      <c r="BK81" s="192">
        <f>BK82+BK125</f>
        <v>0</v>
      </c>
    </row>
    <row r="82" s="12" customFormat="1" ht="25.92" customHeight="1">
      <c r="A82" s="12"/>
      <c r="B82" s="193"/>
      <c r="C82" s="194"/>
      <c r="D82" s="195" t="s">
        <v>81</v>
      </c>
      <c r="E82" s="196" t="s">
        <v>2049</v>
      </c>
      <c r="F82" s="196" t="s">
        <v>1905</v>
      </c>
      <c r="G82" s="194"/>
      <c r="H82" s="194"/>
      <c r="I82" s="197"/>
      <c r="J82" s="198">
        <f>BK82</f>
        <v>0</v>
      </c>
      <c r="K82" s="194"/>
      <c r="L82" s="199"/>
      <c r="M82" s="200"/>
      <c r="N82" s="201"/>
      <c r="O82" s="201"/>
      <c r="P82" s="202">
        <f>SUM(P83:P124)</f>
        <v>0</v>
      </c>
      <c r="Q82" s="201"/>
      <c r="R82" s="202">
        <f>SUM(R83:R124)</f>
        <v>0</v>
      </c>
      <c r="S82" s="201"/>
      <c r="T82" s="203">
        <f>SUM(T83:T124)</f>
        <v>0</v>
      </c>
      <c r="U82" s="12"/>
      <c r="V82" s="12"/>
      <c r="W82" s="12"/>
      <c r="X82" s="12"/>
      <c r="Y82" s="12"/>
      <c r="Z82" s="12"/>
      <c r="AA82" s="12"/>
      <c r="AB82" s="12"/>
      <c r="AC82" s="12"/>
      <c r="AD82" s="12"/>
      <c r="AE82" s="12"/>
      <c r="AR82" s="204" t="s">
        <v>90</v>
      </c>
      <c r="AT82" s="205" t="s">
        <v>81</v>
      </c>
      <c r="AU82" s="205" t="s">
        <v>82</v>
      </c>
      <c r="AY82" s="204" t="s">
        <v>159</v>
      </c>
      <c r="BK82" s="206">
        <f>SUM(BK83:BK124)</f>
        <v>0</v>
      </c>
    </row>
    <row r="83" s="2" customFormat="1" ht="16.5" customHeight="1">
      <c r="A83" s="42"/>
      <c r="B83" s="43"/>
      <c r="C83" s="209" t="s">
        <v>90</v>
      </c>
      <c r="D83" s="209" t="s">
        <v>161</v>
      </c>
      <c r="E83" s="210" t="s">
        <v>2050</v>
      </c>
      <c r="F83" s="211" t="s">
        <v>2051</v>
      </c>
      <c r="G83" s="212" t="s">
        <v>661</v>
      </c>
      <c r="H83" s="213">
        <v>1</v>
      </c>
      <c r="I83" s="214"/>
      <c r="J83" s="215">
        <f>ROUND(I83*H83,2)</f>
        <v>0</v>
      </c>
      <c r="K83" s="211" t="s">
        <v>201</v>
      </c>
      <c r="L83" s="48"/>
      <c r="M83" s="216" t="s">
        <v>44</v>
      </c>
      <c r="N83" s="217" t="s">
        <v>53</v>
      </c>
      <c r="O83" s="88"/>
      <c r="P83" s="218">
        <f>O83*H83</f>
        <v>0</v>
      </c>
      <c r="Q83" s="218">
        <v>0</v>
      </c>
      <c r="R83" s="218">
        <f>Q83*H83</f>
        <v>0</v>
      </c>
      <c r="S83" s="218">
        <v>0</v>
      </c>
      <c r="T83" s="219">
        <f>S83*H83</f>
        <v>0</v>
      </c>
      <c r="U83" s="42"/>
      <c r="V83" s="42"/>
      <c r="W83" s="42"/>
      <c r="X83" s="42"/>
      <c r="Y83" s="42"/>
      <c r="Z83" s="42"/>
      <c r="AA83" s="42"/>
      <c r="AB83" s="42"/>
      <c r="AC83" s="42"/>
      <c r="AD83" s="42"/>
      <c r="AE83" s="42"/>
      <c r="AR83" s="220" t="s">
        <v>166</v>
      </c>
      <c r="AT83" s="220" t="s">
        <v>161</v>
      </c>
      <c r="AU83" s="220" t="s">
        <v>90</v>
      </c>
      <c r="AY83" s="20" t="s">
        <v>159</v>
      </c>
      <c r="BE83" s="221">
        <f>IF(N83="základní",J83,0)</f>
        <v>0</v>
      </c>
      <c r="BF83" s="221">
        <f>IF(N83="snížená",J83,0)</f>
        <v>0</v>
      </c>
      <c r="BG83" s="221">
        <f>IF(N83="zákl. přenesená",J83,0)</f>
        <v>0</v>
      </c>
      <c r="BH83" s="221">
        <f>IF(N83="sníž. přenesená",J83,0)</f>
        <v>0</v>
      </c>
      <c r="BI83" s="221">
        <f>IF(N83="nulová",J83,0)</f>
        <v>0</v>
      </c>
      <c r="BJ83" s="20" t="s">
        <v>90</v>
      </c>
      <c r="BK83" s="221">
        <f>ROUND(I83*H83,2)</f>
        <v>0</v>
      </c>
      <c r="BL83" s="20" t="s">
        <v>166</v>
      </c>
      <c r="BM83" s="220" t="s">
        <v>92</v>
      </c>
    </row>
    <row r="84" s="2" customFormat="1">
      <c r="A84" s="42"/>
      <c r="B84" s="43"/>
      <c r="C84" s="44"/>
      <c r="D84" s="227" t="s">
        <v>170</v>
      </c>
      <c r="E84" s="44"/>
      <c r="F84" s="228" t="s">
        <v>2052</v>
      </c>
      <c r="G84" s="44"/>
      <c r="H84" s="44"/>
      <c r="I84" s="224"/>
      <c r="J84" s="44"/>
      <c r="K84" s="44"/>
      <c r="L84" s="48"/>
      <c r="M84" s="225"/>
      <c r="N84" s="226"/>
      <c r="O84" s="88"/>
      <c r="P84" s="88"/>
      <c r="Q84" s="88"/>
      <c r="R84" s="88"/>
      <c r="S84" s="88"/>
      <c r="T84" s="89"/>
      <c r="U84" s="42"/>
      <c r="V84" s="42"/>
      <c r="W84" s="42"/>
      <c r="X84" s="42"/>
      <c r="Y84" s="42"/>
      <c r="Z84" s="42"/>
      <c r="AA84" s="42"/>
      <c r="AB84" s="42"/>
      <c r="AC84" s="42"/>
      <c r="AD84" s="42"/>
      <c r="AE84" s="42"/>
      <c r="AT84" s="20" t="s">
        <v>170</v>
      </c>
      <c r="AU84" s="20" t="s">
        <v>90</v>
      </c>
    </row>
    <row r="85" s="2" customFormat="1" ht="16.5" customHeight="1">
      <c r="A85" s="42"/>
      <c r="B85" s="43"/>
      <c r="C85" s="209" t="s">
        <v>92</v>
      </c>
      <c r="D85" s="209" t="s">
        <v>161</v>
      </c>
      <c r="E85" s="210" t="s">
        <v>2053</v>
      </c>
      <c r="F85" s="211" t="s">
        <v>2054</v>
      </c>
      <c r="G85" s="212" t="s">
        <v>661</v>
      </c>
      <c r="H85" s="213">
        <v>1</v>
      </c>
      <c r="I85" s="214"/>
      <c r="J85" s="215">
        <f>ROUND(I85*H85,2)</f>
        <v>0</v>
      </c>
      <c r="K85" s="211" t="s">
        <v>201</v>
      </c>
      <c r="L85" s="48"/>
      <c r="M85" s="216" t="s">
        <v>44</v>
      </c>
      <c r="N85" s="217" t="s">
        <v>53</v>
      </c>
      <c r="O85" s="88"/>
      <c r="P85" s="218">
        <f>O85*H85</f>
        <v>0</v>
      </c>
      <c r="Q85" s="218">
        <v>0</v>
      </c>
      <c r="R85" s="218">
        <f>Q85*H85</f>
        <v>0</v>
      </c>
      <c r="S85" s="218">
        <v>0</v>
      </c>
      <c r="T85" s="219">
        <f>S85*H85</f>
        <v>0</v>
      </c>
      <c r="U85" s="42"/>
      <c r="V85" s="42"/>
      <c r="W85" s="42"/>
      <c r="X85" s="42"/>
      <c r="Y85" s="42"/>
      <c r="Z85" s="42"/>
      <c r="AA85" s="42"/>
      <c r="AB85" s="42"/>
      <c r="AC85" s="42"/>
      <c r="AD85" s="42"/>
      <c r="AE85" s="42"/>
      <c r="AR85" s="220" t="s">
        <v>166</v>
      </c>
      <c r="AT85" s="220" t="s">
        <v>161</v>
      </c>
      <c r="AU85" s="220" t="s">
        <v>90</v>
      </c>
      <c r="AY85" s="20" t="s">
        <v>159</v>
      </c>
      <c r="BE85" s="221">
        <f>IF(N85="základní",J85,0)</f>
        <v>0</v>
      </c>
      <c r="BF85" s="221">
        <f>IF(N85="snížená",J85,0)</f>
        <v>0</v>
      </c>
      <c r="BG85" s="221">
        <f>IF(N85="zákl. přenesená",J85,0)</f>
        <v>0</v>
      </c>
      <c r="BH85" s="221">
        <f>IF(N85="sníž. přenesená",J85,0)</f>
        <v>0</v>
      </c>
      <c r="BI85" s="221">
        <f>IF(N85="nulová",J85,0)</f>
        <v>0</v>
      </c>
      <c r="BJ85" s="20" t="s">
        <v>90</v>
      </c>
      <c r="BK85" s="221">
        <f>ROUND(I85*H85,2)</f>
        <v>0</v>
      </c>
      <c r="BL85" s="20" t="s">
        <v>166</v>
      </c>
      <c r="BM85" s="220" t="s">
        <v>166</v>
      </c>
    </row>
    <row r="86" s="2" customFormat="1">
      <c r="A86" s="42"/>
      <c r="B86" s="43"/>
      <c r="C86" s="44"/>
      <c r="D86" s="227" t="s">
        <v>170</v>
      </c>
      <c r="E86" s="44"/>
      <c r="F86" s="228" t="s">
        <v>2055</v>
      </c>
      <c r="G86" s="44"/>
      <c r="H86" s="44"/>
      <c r="I86" s="224"/>
      <c r="J86" s="44"/>
      <c r="K86" s="44"/>
      <c r="L86" s="48"/>
      <c r="M86" s="225"/>
      <c r="N86" s="226"/>
      <c r="O86" s="88"/>
      <c r="P86" s="88"/>
      <c r="Q86" s="88"/>
      <c r="R86" s="88"/>
      <c r="S86" s="88"/>
      <c r="T86" s="89"/>
      <c r="U86" s="42"/>
      <c r="V86" s="42"/>
      <c r="W86" s="42"/>
      <c r="X86" s="42"/>
      <c r="Y86" s="42"/>
      <c r="Z86" s="42"/>
      <c r="AA86" s="42"/>
      <c r="AB86" s="42"/>
      <c r="AC86" s="42"/>
      <c r="AD86" s="42"/>
      <c r="AE86" s="42"/>
      <c r="AT86" s="20" t="s">
        <v>170</v>
      </c>
      <c r="AU86" s="20" t="s">
        <v>90</v>
      </c>
    </row>
    <row r="87" s="2" customFormat="1" ht="16.5" customHeight="1">
      <c r="A87" s="42"/>
      <c r="B87" s="43"/>
      <c r="C87" s="209" t="s">
        <v>177</v>
      </c>
      <c r="D87" s="209" t="s">
        <v>161</v>
      </c>
      <c r="E87" s="210" t="s">
        <v>2056</v>
      </c>
      <c r="F87" s="211" t="s">
        <v>2057</v>
      </c>
      <c r="G87" s="212" t="s">
        <v>661</v>
      </c>
      <c r="H87" s="213">
        <v>1</v>
      </c>
      <c r="I87" s="214"/>
      <c r="J87" s="215">
        <f>ROUND(I87*H87,2)</f>
        <v>0</v>
      </c>
      <c r="K87" s="211" t="s">
        <v>201</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90</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205</v>
      </c>
    </row>
    <row r="88" s="2" customFormat="1">
      <c r="A88" s="42"/>
      <c r="B88" s="43"/>
      <c r="C88" s="44"/>
      <c r="D88" s="227" t="s">
        <v>170</v>
      </c>
      <c r="E88" s="44"/>
      <c r="F88" s="228" t="s">
        <v>2058</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170</v>
      </c>
      <c r="AU88" s="20" t="s">
        <v>90</v>
      </c>
    </row>
    <row r="89" s="2" customFormat="1" ht="16.5" customHeight="1">
      <c r="A89" s="42"/>
      <c r="B89" s="43"/>
      <c r="C89" s="209" t="s">
        <v>166</v>
      </c>
      <c r="D89" s="209" t="s">
        <v>161</v>
      </c>
      <c r="E89" s="210" t="s">
        <v>2059</v>
      </c>
      <c r="F89" s="211" t="s">
        <v>2060</v>
      </c>
      <c r="G89" s="212" t="s">
        <v>661</v>
      </c>
      <c r="H89" s="213">
        <v>1</v>
      </c>
      <c r="I89" s="214"/>
      <c r="J89" s="215">
        <f>ROUND(I89*H89,2)</f>
        <v>0</v>
      </c>
      <c r="K89" s="211" t="s">
        <v>201</v>
      </c>
      <c r="L89" s="48"/>
      <c r="M89" s="216" t="s">
        <v>44</v>
      </c>
      <c r="N89" s="217" t="s">
        <v>53</v>
      </c>
      <c r="O89" s="88"/>
      <c r="P89" s="218">
        <f>O89*H89</f>
        <v>0</v>
      </c>
      <c r="Q89" s="218">
        <v>0</v>
      </c>
      <c r="R89" s="218">
        <f>Q89*H89</f>
        <v>0</v>
      </c>
      <c r="S89" s="218">
        <v>0</v>
      </c>
      <c r="T89" s="219">
        <f>S89*H89</f>
        <v>0</v>
      </c>
      <c r="U89" s="42"/>
      <c r="V89" s="42"/>
      <c r="W89" s="42"/>
      <c r="X89" s="42"/>
      <c r="Y89" s="42"/>
      <c r="Z89" s="42"/>
      <c r="AA89" s="42"/>
      <c r="AB89" s="42"/>
      <c r="AC89" s="42"/>
      <c r="AD89" s="42"/>
      <c r="AE89" s="42"/>
      <c r="AR89" s="220" t="s">
        <v>166</v>
      </c>
      <c r="AT89" s="220" t="s">
        <v>161</v>
      </c>
      <c r="AU89" s="220" t="s">
        <v>90</v>
      </c>
      <c r="AY89" s="20" t="s">
        <v>159</v>
      </c>
      <c r="BE89" s="221">
        <f>IF(N89="základní",J89,0)</f>
        <v>0</v>
      </c>
      <c r="BF89" s="221">
        <f>IF(N89="snížená",J89,0)</f>
        <v>0</v>
      </c>
      <c r="BG89" s="221">
        <f>IF(N89="zákl. přenesená",J89,0)</f>
        <v>0</v>
      </c>
      <c r="BH89" s="221">
        <f>IF(N89="sníž. přenesená",J89,0)</f>
        <v>0</v>
      </c>
      <c r="BI89" s="221">
        <f>IF(N89="nulová",J89,0)</f>
        <v>0</v>
      </c>
      <c r="BJ89" s="20" t="s">
        <v>90</v>
      </c>
      <c r="BK89" s="221">
        <f>ROUND(I89*H89,2)</f>
        <v>0</v>
      </c>
      <c r="BL89" s="20" t="s">
        <v>166</v>
      </c>
      <c r="BM89" s="220" t="s">
        <v>215</v>
      </c>
    </row>
    <row r="90" s="2" customFormat="1">
      <c r="A90" s="42"/>
      <c r="B90" s="43"/>
      <c r="C90" s="44"/>
      <c r="D90" s="227" t="s">
        <v>170</v>
      </c>
      <c r="E90" s="44"/>
      <c r="F90" s="228" t="s">
        <v>2061</v>
      </c>
      <c r="G90" s="44"/>
      <c r="H90" s="44"/>
      <c r="I90" s="224"/>
      <c r="J90" s="44"/>
      <c r="K90" s="44"/>
      <c r="L90" s="48"/>
      <c r="M90" s="225"/>
      <c r="N90" s="226"/>
      <c r="O90" s="88"/>
      <c r="P90" s="88"/>
      <c r="Q90" s="88"/>
      <c r="R90" s="88"/>
      <c r="S90" s="88"/>
      <c r="T90" s="89"/>
      <c r="U90" s="42"/>
      <c r="V90" s="42"/>
      <c r="W90" s="42"/>
      <c r="X90" s="42"/>
      <c r="Y90" s="42"/>
      <c r="Z90" s="42"/>
      <c r="AA90" s="42"/>
      <c r="AB90" s="42"/>
      <c r="AC90" s="42"/>
      <c r="AD90" s="42"/>
      <c r="AE90" s="42"/>
      <c r="AT90" s="20" t="s">
        <v>170</v>
      </c>
      <c r="AU90" s="20" t="s">
        <v>90</v>
      </c>
    </row>
    <row r="91" s="2" customFormat="1" ht="16.5" customHeight="1">
      <c r="A91" s="42"/>
      <c r="B91" s="43"/>
      <c r="C91" s="209" t="s">
        <v>197</v>
      </c>
      <c r="D91" s="209" t="s">
        <v>161</v>
      </c>
      <c r="E91" s="210" t="s">
        <v>2062</v>
      </c>
      <c r="F91" s="211" t="s">
        <v>2063</v>
      </c>
      <c r="G91" s="212" t="s">
        <v>661</v>
      </c>
      <c r="H91" s="213">
        <v>1</v>
      </c>
      <c r="I91" s="214"/>
      <c r="J91" s="215">
        <f>ROUND(I91*H91,2)</f>
        <v>0</v>
      </c>
      <c r="K91" s="211" t="s">
        <v>201</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90</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233</v>
      </c>
    </row>
    <row r="92" s="2" customFormat="1">
      <c r="A92" s="42"/>
      <c r="B92" s="43"/>
      <c r="C92" s="44"/>
      <c r="D92" s="227" t="s">
        <v>170</v>
      </c>
      <c r="E92" s="44"/>
      <c r="F92" s="228" t="s">
        <v>2064</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170</v>
      </c>
      <c r="AU92" s="20" t="s">
        <v>90</v>
      </c>
    </row>
    <row r="93" s="2" customFormat="1" ht="16.5" customHeight="1">
      <c r="A93" s="42"/>
      <c r="B93" s="43"/>
      <c r="C93" s="209" t="s">
        <v>205</v>
      </c>
      <c r="D93" s="209" t="s">
        <v>161</v>
      </c>
      <c r="E93" s="210" t="s">
        <v>2065</v>
      </c>
      <c r="F93" s="211" t="s">
        <v>2066</v>
      </c>
      <c r="G93" s="212" t="s">
        <v>661</v>
      </c>
      <c r="H93" s="213">
        <v>1</v>
      </c>
      <c r="I93" s="214"/>
      <c r="J93" s="215">
        <f>ROUND(I93*H93,2)</f>
        <v>0</v>
      </c>
      <c r="K93" s="211" t="s">
        <v>201</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90</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8</v>
      </c>
    </row>
    <row r="94" s="2" customFormat="1">
      <c r="A94" s="42"/>
      <c r="B94" s="43"/>
      <c r="C94" s="44"/>
      <c r="D94" s="227" t="s">
        <v>170</v>
      </c>
      <c r="E94" s="44"/>
      <c r="F94" s="228" t="s">
        <v>2067</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170</v>
      </c>
      <c r="AU94" s="20" t="s">
        <v>90</v>
      </c>
    </row>
    <row r="95" s="2" customFormat="1" ht="16.5" customHeight="1">
      <c r="A95" s="42"/>
      <c r="B95" s="43"/>
      <c r="C95" s="209" t="s">
        <v>211</v>
      </c>
      <c r="D95" s="209" t="s">
        <v>161</v>
      </c>
      <c r="E95" s="210" t="s">
        <v>2068</v>
      </c>
      <c r="F95" s="211" t="s">
        <v>2069</v>
      </c>
      <c r="G95" s="212" t="s">
        <v>661</v>
      </c>
      <c r="H95" s="213">
        <v>1</v>
      </c>
      <c r="I95" s="214"/>
      <c r="J95" s="215">
        <f>ROUND(I95*H95,2)</f>
        <v>0</v>
      </c>
      <c r="K95" s="211" t="s">
        <v>201</v>
      </c>
      <c r="L95" s="48"/>
      <c r="M95" s="216" t="s">
        <v>44</v>
      </c>
      <c r="N95" s="217" t="s">
        <v>53</v>
      </c>
      <c r="O95" s="88"/>
      <c r="P95" s="218">
        <f>O95*H95</f>
        <v>0</v>
      </c>
      <c r="Q95" s="218">
        <v>0</v>
      </c>
      <c r="R95" s="218">
        <f>Q95*H95</f>
        <v>0</v>
      </c>
      <c r="S95" s="218">
        <v>0</v>
      </c>
      <c r="T95" s="219">
        <f>S95*H95</f>
        <v>0</v>
      </c>
      <c r="U95" s="42"/>
      <c r="V95" s="42"/>
      <c r="W95" s="42"/>
      <c r="X95" s="42"/>
      <c r="Y95" s="42"/>
      <c r="Z95" s="42"/>
      <c r="AA95" s="42"/>
      <c r="AB95" s="42"/>
      <c r="AC95" s="42"/>
      <c r="AD95" s="42"/>
      <c r="AE95" s="42"/>
      <c r="AR95" s="220" t="s">
        <v>166</v>
      </c>
      <c r="AT95" s="220" t="s">
        <v>161</v>
      </c>
      <c r="AU95" s="220" t="s">
        <v>90</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346</v>
      </c>
    </row>
    <row r="96" s="2" customFormat="1">
      <c r="A96" s="42"/>
      <c r="B96" s="43"/>
      <c r="C96" s="44"/>
      <c r="D96" s="227" t="s">
        <v>170</v>
      </c>
      <c r="E96" s="44"/>
      <c r="F96" s="228" t="s">
        <v>2070</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90</v>
      </c>
    </row>
    <row r="97" s="2" customFormat="1" ht="16.5" customHeight="1">
      <c r="A97" s="42"/>
      <c r="B97" s="43"/>
      <c r="C97" s="209" t="s">
        <v>215</v>
      </c>
      <c r="D97" s="209" t="s">
        <v>161</v>
      </c>
      <c r="E97" s="210" t="s">
        <v>2071</v>
      </c>
      <c r="F97" s="211" t="s">
        <v>2072</v>
      </c>
      <c r="G97" s="212" t="s">
        <v>661</v>
      </c>
      <c r="H97" s="213">
        <v>1</v>
      </c>
      <c r="I97" s="214"/>
      <c r="J97" s="215">
        <f>ROUND(I97*H97,2)</f>
        <v>0</v>
      </c>
      <c r="K97" s="211" t="s">
        <v>201</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90</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358</v>
      </c>
    </row>
    <row r="98" s="2" customFormat="1">
      <c r="A98" s="42"/>
      <c r="B98" s="43"/>
      <c r="C98" s="44"/>
      <c r="D98" s="227" t="s">
        <v>170</v>
      </c>
      <c r="E98" s="44"/>
      <c r="F98" s="228" t="s">
        <v>2073</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170</v>
      </c>
      <c r="AU98" s="20" t="s">
        <v>90</v>
      </c>
    </row>
    <row r="99" s="2" customFormat="1" ht="16.5" customHeight="1">
      <c r="A99" s="42"/>
      <c r="B99" s="43"/>
      <c r="C99" s="209" t="s">
        <v>227</v>
      </c>
      <c r="D99" s="209" t="s">
        <v>161</v>
      </c>
      <c r="E99" s="210" t="s">
        <v>2074</v>
      </c>
      <c r="F99" s="211" t="s">
        <v>2075</v>
      </c>
      <c r="G99" s="212" t="s">
        <v>661</v>
      </c>
      <c r="H99" s="213">
        <v>1</v>
      </c>
      <c r="I99" s="214"/>
      <c r="J99" s="215">
        <f>ROUND(I99*H99,2)</f>
        <v>0</v>
      </c>
      <c r="K99" s="211" t="s">
        <v>201</v>
      </c>
      <c r="L99" s="48"/>
      <c r="M99" s="216" t="s">
        <v>44</v>
      </c>
      <c r="N99" s="217" t="s">
        <v>53</v>
      </c>
      <c r="O99" s="88"/>
      <c r="P99" s="218">
        <f>O99*H99</f>
        <v>0</v>
      </c>
      <c r="Q99" s="218">
        <v>0</v>
      </c>
      <c r="R99" s="218">
        <f>Q99*H99</f>
        <v>0</v>
      </c>
      <c r="S99" s="218">
        <v>0</v>
      </c>
      <c r="T99" s="219">
        <f>S99*H99</f>
        <v>0</v>
      </c>
      <c r="U99" s="42"/>
      <c r="V99" s="42"/>
      <c r="W99" s="42"/>
      <c r="X99" s="42"/>
      <c r="Y99" s="42"/>
      <c r="Z99" s="42"/>
      <c r="AA99" s="42"/>
      <c r="AB99" s="42"/>
      <c r="AC99" s="42"/>
      <c r="AD99" s="42"/>
      <c r="AE99" s="42"/>
      <c r="AR99" s="220" t="s">
        <v>166</v>
      </c>
      <c r="AT99" s="220" t="s">
        <v>161</v>
      </c>
      <c r="AU99" s="220" t="s">
        <v>90</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372</v>
      </c>
    </row>
    <row r="100" s="2" customFormat="1">
      <c r="A100" s="42"/>
      <c r="B100" s="43"/>
      <c r="C100" s="44"/>
      <c r="D100" s="227" t="s">
        <v>170</v>
      </c>
      <c r="E100" s="44"/>
      <c r="F100" s="228" t="s">
        <v>2076</v>
      </c>
      <c r="G100" s="44"/>
      <c r="H100" s="44"/>
      <c r="I100" s="224"/>
      <c r="J100" s="44"/>
      <c r="K100" s="44"/>
      <c r="L100" s="48"/>
      <c r="M100" s="225"/>
      <c r="N100" s="226"/>
      <c r="O100" s="88"/>
      <c r="P100" s="88"/>
      <c r="Q100" s="88"/>
      <c r="R100" s="88"/>
      <c r="S100" s="88"/>
      <c r="T100" s="89"/>
      <c r="U100" s="42"/>
      <c r="V100" s="42"/>
      <c r="W100" s="42"/>
      <c r="X100" s="42"/>
      <c r="Y100" s="42"/>
      <c r="Z100" s="42"/>
      <c r="AA100" s="42"/>
      <c r="AB100" s="42"/>
      <c r="AC100" s="42"/>
      <c r="AD100" s="42"/>
      <c r="AE100" s="42"/>
      <c r="AT100" s="20" t="s">
        <v>170</v>
      </c>
      <c r="AU100" s="20" t="s">
        <v>90</v>
      </c>
    </row>
    <row r="101" s="2" customFormat="1" ht="16.5" customHeight="1">
      <c r="A101" s="42"/>
      <c r="B101" s="43"/>
      <c r="C101" s="209" t="s">
        <v>233</v>
      </c>
      <c r="D101" s="209" t="s">
        <v>161</v>
      </c>
      <c r="E101" s="210" t="s">
        <v>2077</v>
      </c>
      <c r="F101" s="211" t="s">
        <v>2078</v>
      </c>
      <c r="G101" s="212" t="s">
        <v>661</v>
      </c>
      <c r="H101" s="213">
        <v>1</v>
      </c>
      <c r="I101" s="214"/>
      <c r="J101" s="215">
        <f>ROUND(I101*H101,2)</f>
        <v>0</v>
      </c>
      <c r="K101" s="211" t="s">
        <v>201</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90</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384</v>
      </c>
    </row>
    <row r="102" s="2" customFormat="1">
      <c r="A102" s="42"/>
      <c r="B102" s="43"/>
      <c r="C102" s="44"/>
      <c r="D102" s="227" t="s">
        <v>170</v>
      </c>
      <c r="E102" s="44"/>
      <c r="F102" s="228" t="s">
        <v>2079</v>
      </c>
      <c r="G102" s="44"/>
      <c r="H102" s="44"/>
      <c r="I102" s="224"/>
      <c r="J102" s="44"/>
      <c r="K102" s="44"/>
      <c r="L102" s="48"/>
      <c r="M102" s="225"/>
      <c r="N102" s="226"/>
      <c r="O102" s="88"/>
      <c r="P102" s="88"/>
      <c r="Q102" s="88"/>
      <c r="R102" s="88"/>
      <c r="S102" s="88"/>
      <c r="T102" s="89"/>
      <c r="U102" s="42"/>
      <c r="V102" s="42"/>
      <c r="W102" s="42"/>
      <c r="X102" s="42"/>
      <c r="Y102" s="42"/>
      <c r="Z102" s="42"/>
      <c r="AA102" s="42"/>
      <c r="AB102" s="42"/>
      <c r="AC102" s="42"/>
      <c r="AD102" s="42"/>
      <c r="AE102" s="42"/>
      <c r="AT102" s="20" t="s">
        <v>170</v>
      </c>
      <c r="AU102" s="20" t="s">
        <v>90</v>
      </c>
    </row>
    <row r="103" s="2" customFormat="1" ht="16.5" customHeight="1">
      <c r="A103" s="42"/>
      <c r="B103" s="43"/>
      <c r="C103" s="209" t="s">
        <v>239</v>
      </c>
      <c r="D103" s="209" t="s">
        <v>161</v>
      </c>
      <c r="E103" s="210" t="s">
        <v>2080</v>
      </c>
      <c r="F103" s="211" t="s">
        <v>2081</v>
      </c>
      <c r="G103" s="212" t="s">
        <v>661</v>
      </c>
      <c r="H103" s="213">
        <v>1</v>
      </c>
      <c r="I103" s="214"/>
      <c r="J103" s="215">
        <f>ROUND(I103*H103,2)</f>
        <v>0</v>
      </c>
      <c r="K103" s="211" t="s">
        <v>201</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166</v>
      </c>
      <c r="AT103" s="220" t="s">
        <v>161</v>
      </c>
      <c r="AU103" s="220" t="s">
        <v>90</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401</v>
      </c>
    </row>
    <row r="104" s="2" customFormat="1">
      <c r="A104" s="42"/>
      <c r="B104" s="43"/>
      <c r="C104" s="44"/>
      <c r="D104" s="227" t="s">
        <v>170</v>
      </c>
      <c r="E104" s="44"/>
      <c r="F104" s="228" t="s">
        <v>2082</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170</v>
      </c>
      <c r="AU104" s="20" t="s">
        <v>90</v>
      </c>
    </row>
    <row r="105" s="2" customFormat="1" ht="16.5" customHeight="1">
      <c r="A105" s="42"/>
      <c r="B105" s="43"/>
      <c r="C105" s="209" t="s">
        <v>8</v>
      </c>
      <c r="D105" s="209" t="s">
        <v>161</v>
      </c>
      <c r="E105" s="210" t="s">
        <v>2083</v>
      </c>
      <c r="F105" s="211" t="s">
        <v>2084</v>
      </c>
      <c r="G105" s="212" t="s">
        <v>661</v>
      </c>
      <c r="H105" s="213">
        <v>1</v>
      </c>
      <c r="I105" s="214"/>
      <c r="J105" s="215">
        <f>ROUND(I105*H105,2)</f>
        <v>0</v>
      </c>
      <c r="K105" s="211" t="s">
        <v>201</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90</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132</v>
      </c>
    </row>
    <row r="106" s="2" customFormat="1">
      <c r="A106" s="42"/>
      <c r="B106" s="43"/>
      <c r="C106" s="44"/>
      <c r="D106" s="227" t="s">
        <v>170</v>
      </c>
      <c r="E106" s="44"/>
      <c r="F106" s="228" t="s">
        <v>2085</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170</v>
      </c>
      <c r="AU106" s="20" t="s">
        <v>90</v>
      </c>
    </row>
    <row r="107" s="2" customFormat="1" ht="16.5" customHeight="1">
      <c r="A107" s="42"/>
      <c r="B107" s="43"/>
      <c r="C107" s="209" t="s">
        <v>339</v>
      </c>
      <c r="D107" s="209" t="s">
        <v>161</v>
      </c>
      <c r="E107" s="210" t="s">
        <v>2086</v>
      </c>
      <c r="F107" s="211" t="s">
        <v>2087</v>
      </c>
      <c r="G107" s="212" t="s">
        <v>661</v>
      </c>
      <c r="H107" s="213">
        <v>1</v>
      </c>
      <c r="I107" s="214"/>
      <c r="J107" s="215">
        <f>ROUND(I107*H107,2)</f>
        <v>0</v>
      </c>
      <c r="K107" s="211" t="s">
        <v>201</v>
      </c>
      <c r="L107" s="48"/>
      <c r="M107" s="216" t="s">
        <v>44</v>
      </c>
      <c r="N107" s="217" t="s">
        <v>53</v>
      </c>
      <c r="O107" s="88"/>
      <c r="P107" s="218">
        <f>O107*H107</f>
        <v>0</v>
      </c>
      <c r="Q107" s="218">
        <v>0</v>
      </c>
      <c r="R107" s="218">
        <f>Q107*H107</f>
        <v>0</v>
      </c>
      <c r="S107" s="218">
        <v>0</v>
      </c>
      <c r="T107" s="219">
        <f>S107*H107</f>
        <v>0</v>
      </c>
      <c r="U107" s="42"/>
      <c r="V107" s="42"/>
      <c r="W107" s="42"/>
      <c r="X107" s="42"/>
      <c r="Y107" s="42"/>
      <c r="Z107" s="42"/>
      <c r="AA107" s="42"/>
      <c r="AB107" s="42"/>
      <c r="AC107" s="42"/>
      <c r="AD107" s="42"/>
      <c r="AE107" s="42"/>
      <c r="AR107" s="220" t="s">
        <v>166</v>
      </c>
      <c r="AT107" s="220" t="s">
        <v>161</v>
      </c>
      <c r="AU107" s="220" t="s">
        <v>90</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426</v>
      </c>
    </row>
    <row r="108" s="2" customFormat="1">
      <c r="A108" s="42"/>
      <c r="B108" s="43"/>
      <c r="C108" s="44"/>
      <c r="D108" s="227" t="s">
        <v>170</v>
      </c>
      <c r="E108" s="44"/>
      <c r="F108" s="228" t="s">
        <v>2088</v>
      </c>
      <c r="G108" s="44"/>
      <c r="H108" s="44"/>
      <c r="I108" s="224"/>
      <c r="J108" s="44"/>
      <c r="K108" s="44"/>
      <c r="L108" s="48"/>
      <c r="M108" s="225"/>
      <c r="N108" s="226"/>
      <c r="O108" s="88"/>
      <c r="P108" s="88"/>
      <c r="Q108" s="88"/>
      <c r="R108" s="88"/>
      <c r="S108" s="88"/>
      <c r="T108" s="89"/>
      <c r="U108" s="42"/>
      <c r="V108" s="42"/>
      <c r="W108" s="42"/>
      <c r="X108" s="42"/>
      <c r="Y108" s="42"/>
      <c r="Z108" s="42"/>
      <c r="AA108" s="42"/>
      <c r="AB108" s="42"/>
      <c r="AC108" s="42"/>
      <c r="AD108" s="42"/>
      <c r="AE108" s="42"/>
      <c r="AT108" s="20" t="s">
        <v>170</v>
      </c>
      <c r="AU108" s="20" t="s">
        <v>90</v>
      </c>
    </row>
    <row r="109" s="2" customFormat="1" ht="16.5" customHeight="1">
      <c r="A109" s="42"/>
      <c r="B109" s="43"/>
      <c r="C109" s="209" t="s">
        <v>346</v>
      </c>
      <c r="D109" s="209" t="s">
        <v>161</v>
      </c>
      <c r="E109" s="210" t="s">
        <v>2089</v>
      </c>
      <c r="F109" s="211" t="s">
        <v>2090</v>
      </c>
      <c r="G109" s="212" t="s">
        <v>661</v>
      </c>
      <c r="H109" s="213">
        <v>1</v>
      </c>
      <c r="I109" s="214"/>
      <c r="J109" s="215">
        <f>ROUND(I109*H109,2)</f>
        <v>0</v>
      </c>
      <c r="K109" s="211" t="s">
        <v>201</v>
      </c>
      <c r="L109" s="48"/>
      <c r="M109" s="216" t="s">
        <v>44</v>
      </c>
      <c r="N109" s="217" t="s">
        <v>53</v>
      </c>
      <c r="O109" s="88"/>
      <c r="P109" s="218">
        <f>O109*H109</f>
        <v>0</v>
      </c>
      <c r="Q109" s="218">
        <v>0</v>
      </c>
      <c r="R109" s="218">
        <f>Q109*H109</f>
        <v>0</v>
      </c>
      <c r="S109" s="218">
        <v>0</v>
      </c>
      <c r="T109" s="219">
        <f>S109*H109</f>
        <v>0</v>
      </c>
      <c r="U109" s="42"/>
      <c r="V109" s="42"/>
      <c r="W109" s="42"/>
      <c r="X109" s="42"/>
      <c r="Y109" s="42"/>
      <c r="Z109" s="42"/>
      <c r="AA109" s="42"/>
      <c r="AB109" s="42"/>
      <c r="AC109" s="42"/>
      <c r="AD109" s="42"/>
      <c r="AE109" s="42"/>
      <c r="AR109" s="220" t="s">
        <v>166</v>
      </c>
      <c r="AT109" s="220" t="s">
        <v>161</v>
      </c>
      <c r="AU109" s="220" t="s">
        <v>90</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166</v>
      </c>
      <c r="BM109" s="220" t="s">
        <v>436</v>
      </c>
    </row>
    <row r="110" s="2" customFormat="1">
      <c r="A110" s="42"/>
      <c r="B110" s="43"/>
      <c r="C110" s="44"/>
      <c r="D110" s="227" t="s">
        <v>170</v>
      </c>
      <c r="E110" s="44"/>
      <c r="F110" s="228" t="s">
        <v>2091</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170</v>
      </c>
      <c r="AU110" s="20" t="s">
        <v>90</v>
      </c>
    </row>
    <row r="111" s="2" customFormat="1" ht="16.5" customHeight="1">
      <c r="A111" s="42"/>
      <c r="B111" s="43"/>
      <c r="C111" s="209" t="s">
        <v>351</v>
      </c>
      <c r="D111" s="209" t="s">
        <v>161</v>
      </c>
      <c r="E111" s="210" t="s">
        <v>2092</v>
      </c>
      <c r="F111" s="211" t="s">
        <v>2093</v>
      </c>
      <c r="G111" s="212" t="s">
        <v>661</v>
      </c>
      <c r="H111" s="213">
        <v>1</v>
      </c>
      <c r="I111" s="214"/>
      <c r="J111" s="215">
        <f>ROUND(I111*H111,2)</f>
        <v>0</v>
      </c>
      <c r="K111" s="211" t="s">
        <v>201</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166</v>
      </c>
      <c r="AT111" s="220" t="s">
        <v>161</v>
      </c>
      <c r="AU111" s="220" t="s">
        <v>90</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166</v>
      </c>
      <c r="BM111" s="220" t="s">
        <v>446</v>
      </c>
    </row>
    <row r="112" s="2" customFormat="1">
      <c r="A112" s="42"/>
      <c r="B112" s="43"/>
      <c r="C112" s="44"/>
      <c r="D112" s="227" t="s">
        <v>170</v>
      </c>
      <c r="E112" s="44"/>
      <c r="F112" s="228" t="s">
        <v>2094</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170</v>
      </c>
      <c r="AU112" s="20" t="s">
        <v>90</v>
      </c>
    </row>
    <row r="113" s="2" customFormat="1" ht="16.5" customHeight="1">
      <c r="A113" s="42"/>
      <c r="B113" s="43"/>
      <c r="C113" s="209" t="s">
        <v>358</v>
      </c>
      <c r="D113" s="209" t="s">
        <v>161</v>
      </c>
      <c r="E113" s="210" t="s">
        <v>2095</v>
      </c>
      <c r="F113" s="211" t="s">
        <v>2096</v>
      </c>
      <c r="G113" s="212" t="s">
        <v>661</v>
      </c>
      <c r="H113" s="213">
        <v>1</v>
      </c>
      <c r="I113" s="214"/>
      <c r="J113" s="215">
        <f>ROUND(I113*H113,2)</f>
        <v>0</v>
      </c>
      <c r="K113" s="211" t="s">
        <v>201</v>
      </c>
      <c r="L113" s="48"/>
      <c r="M113" s="216" t="s">
        <v>44</v>
      </c>
      <c r="N113" s="217" t="s">
        <v>53</v>
      </c>
      <c r="O113" s="88"/>
      <c r="P113" s="218">
        <f>O113*H113</f>
        <v>0</v>
      </c>
      <c r="Q113" s="218">
        <v>0</v>
      </c>
      <c r="R113" s="218">
        <f>Q113*H113</f>
        <v>0</v>
      </c>
      <c r="S113" s="218">
        <v>0</v>
      </c>
      <c r="T113" s="219">
        <f>S113*H113</f>
        <v>0</v>
      </c>
      <c r="U113" s="42"/>
      <c r="V113" s="42"/>
      <c r="W113" s="42"/>
      <c r="X113" s="42"/>
      <c r="Y113" s="42"/>
      <c r="Z113" s="42"/>
      <c r="AA113" s="42"/>
      <c r="AB113" s="42"/>
      <c r="AC113" s="42"/>
      <c r="AD113" s="42"/>
      <c r="AE113" s="42"/>
      <c r="AR113" s="220" t="s">
        <v>166</v>
      </c>
      <c r="AT113" s="220" t="s">
        <v>161</v>
      </c>
      <c r="AU113" s="220" t="s">
        <v>90</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456</v>
      </c>
    </row>
    <row r="114" s="2" customFormat="1">
      <c r="A114" s="42"/>
      <c r="B114" s="43"/>
      <c r="C114" s="44"/>
      <c r="D114" s="227" t="s">
        <v>170</v>
      </c>
      <c r="E114" s="44"/>
      <c r="F114" s="228" t="s">
        <v>2097</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170</v>
      </c>
      <c r="AU114" s="20" t="s">
        <v>90</v>
      </c>
    </row>
    <row r="115" s="2" customFormat="1" ht="16.5" customHeight="1">
      <c r="A115" s="42"/>
      <c r="B115" s="43"/>
      <c r="C115" s="209" t="s">
        <v>365</v>
      </c>
      <c r="D115" s="209" t="s">
        <v>161</v>
      </c>
      <c r="E115" s="210" t="s">
        <v>2098</v>
      </c>
      <c r="F115" s="211" t="s">
        <v>2099</v>
      </c>
      <c r="G115" s="212" t="s">
        <v>661</v>
      </c>
      <c r="H115" s="213">
        <v>1</v>
      </c>
      <c r="I115" s="214"/>
      <c r="J115" s="215">
        <f>ROUND(I115*H115,2)</f>
        <v>0</v>
      </c>
      <c r="K115" s="211" t="s">
        <v>201</v>
      </c>
      <c r="L115" s="48"/>
      <c r="M115" s="216" t="s">
        <v>44</v>
      </c>
      <c r="N115" s="217" t="s">
        <v>53</v>
      </c>
      <c r="O115" s="88"/>
      <c r="P115" s="218">
        <f>O115*H115</f>
        <v>0</v>
      </c>
      <c r="Q115" s="218">
        <v>0</v>
      </c>
      <c r="R115" s="218">
        <f>Q115*H115</f>
        <v>0</v>
      </c>
      <c r="S115" s="218">
        <v>0</v>
      </c>
      <c r="T115" s="219">
        <f>S115*H115</f>
        <v>0</v>
      </c>
      <c r="U115" s="42"/>
      <c r="V115" s="42"/>
      <c r="W115" s="42"/>
      <c r="X115" s="42"/>
      <c r="Y115" s="42"/>
      <c r="Z115" s="42"/>
      <c r="AA115" s="42"/>
      <c r="AB115" s="42"/>
      <c r="AC115" s="42"/>
      <c r="AD115" s="42"/>
      <c r="AE115" s="42"/>
      <c r="AR115" s="220" t="s">
        <v>166</v>
      </c>
      <c r="AT115" s="220" t="s">
        <v>161</v>
      </c>
      <c r="AU115" s="220" t="s">
        <v>90</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166</v>
      </c>
      <c r="BM115" s="220" t="s">
        <v>466</v>
      </c>
    </row>
    <row r="116" s="2" customFormat="1">
      <c r="A116" s="42"/>
      <c r="B116" s="43"/>
      <c r="C116" s="44"/>
      <c r="D116" s="227" t="s">
        <v>170</v>
      </c>
      <c r="E116" s="44"/>
      <c r="F116" s="228" t="s">
        <v>2100</v>
      </c>
      <c r="G116" s="44"/>
      <c r="H116" s="44"/>
      <c r="I116" s="224"/>
      <c r="J116" s="44"/>
      <c r="K116" s="44"/>
      <c r="L116" s="48"/>
      <c r="M116" s="225"/>
      <c r="N116" s="226"/>
      <c r="O116" s="88"/>
      <c r="P116" s="88"/>
      <c r="Q116" s="88"/>
      <c r="R116" s="88"/>
      <c r="S116" s="88"/>
      <c r="T116" s="89"/>
      <c r="U116" s="42"/>
      <c r="V116" s="42"/>
      <c r="W116" s="42"/>
      <c r="X116" s="42"/>
      <c r="Y116" s="42"/>
      <c r="Z116" s="42"/>
      <c r="AA116" s="42"/>
      <c r="AB116" s="42"/>
      <c r="AC116" s="42"/>
      <c r="AD116" s="42"/>
      <c r="AE116" s="42"/>
      <c r="AT116" s="20" t="s">
        <v>170</v>
      </c>
      <c r="AU116" s="20" t="s">
        <v>90</v>
      </c>
    </row>
    <row r="117" s="2" customFormat="1" ht="16.5" customHeight="1">
      <c r="A117" s="42"/>
      <c r="B117" s="43"/>
      <c r="C117" s="209" t="s">
        <v>372</v>
      </c>
      <c r="D117" s="209" t="s">
        <v>161</v>
      </c>
      <c r="E117" s="210" t="s">
        <v>2101</v>
      </c>
      <c r="F117" s="211" t="s">
        <v>2102</v>
      </c>
      <c r="G117" s="212" t="s">
        <v>661</v>
      </c>
      <c r="H117" s="213">
        <v>1</v>
      </c>
      <c r="I117" s="214"/>
      <c r="J117" s="215">
        <f>ROUND(I117*H117,2)</f>
        <v>0</v>
      </c>
      <c r="K117" s="211" t="s">
        <v>201</v>
      </c>
      <c r="L117" s="48"/>
      <c r="M117" s="216" t="s">
        <v>44</v>
      </c>
      <c r="N117" s="217" t="s">
        <v>53</v>
      </c>
      <c r="O117" s="88"/>
      <c r="P117" s="218">
        <f>O117*H117</f>
        <v>0</v>
      </c>
      <c r="Q117" s="218">
        <v>0</v>
      </c>
      <c r="R117" s="218">
        <f>Q117*H117</f>
        <v>0</v>
      </c>
      <c r="S117" s="218">
        <v>0</v>
      </c>
      <c r="T117" s="219">
        <f>S117*H117</f>
        <v>0</v>
      </c>
      <c r="U117" s="42"/>
      <c r="V117" s="42"/>
      <c r="W117" s="42"/>
      <c r="X117" s="42"/>
      <c r="Y117" s="42"/>
      <c r="Z117" s="42"/>
      <c r="AA117" s="42"/>
      <c r="AB117" s="42"/>
      <c r="AC117" s="42"/>
      <c r="AD117" s="42"/>
      <c r="AE117" s="42"/>
      <c r="AR117" s="220" t="s">
        <v>166</v>
      </c>
      <c r="AT117" s="220" t="s">
        <v>161</v>
      </c>
      <c r="AU117" s="220" t="s">
        <v>90</v>
      </c>
      <c r="AY117" s="20" t="s">
        <v>159</v>
      </c>
      <c r="BE117" s="221">
        <f>IF(N117="základní",J117,0)</f>
        <v>0</v>
      </c>
      <c r="BF117" s="221">
        <f>IF(N117="snížená",J117,0)</f>
        <v>0</v>
      </c>
      <c r="BG117" s="221">
        <f>IF(N117="zákl. přenesená",J117,0)</f>
        <v>0</v>
      </c>
      <c r="BH117" s="221">
        <f>IF(N117="sníž. přenesená",J117,0)</f>
        <v>0</v>
      </c>
      <c r="BI117" s="221">
        <f>IF(N117="nulová",J117,0)</f>
        <v>0</v>
      </c>
      <c r="BJ117" s="20" t="s">
        <v>90</v>
      </c>
      <c r="BK117" s="221">
        <f>ROUND(I117*H117,2)</f>
        <v>0</v>
      </c>
      <c r="BL117" s="20" t="s">
        <v>166</v>
      </c>
      <c r="BM117" s="220" t="s">
        <v>475</v>
      </c>
    </row>
    <row r="118" s="2" customFormat="1">
      <c r="A118" s="42"/>
      <c r="B118" s="43"/>
      <c r="C118" s="44"/>
      <c r="D118" s="227" t="s">
        <v>170</v>
      </c>
      <c r="E118" s="44"/>
      <c r="F118" s="228" t="s">
        <v>2103</v>
      </c>
      <c r="G118" s="44"/>
      <c r="H118" s="44"/>
      <c r="I118" s="224"/>
      <c r="J118" s="44"/>
      <c r="K118" s="44"/>
      <c r="L118" s="48"/>
      <c r="M118" s="225"/>
      <c r="N118" s="226"/>
      <c r="O118" s="88"/>
      <c r="P118" s="88"/>
      <c r="Q118" s="88"/>
      <c r="R118" s="88"/>
      <c r="S118" s="88"/>
      <c r="T118" s="89"/>
      <c r="U118" s="42"/>
      <c r="V118" s="42"/>
      <c r="W118" s="42"/>
      <c r="X118" s="42"/>
      <c r="Y118" s="42"/>
      <c r="Z118" s="42"/>
      <c r="AA118" s="42"/>
      <c r="AB118" s="42"/>
      <c r="AC118" s="42"/>
      <c r="AD118" s="42"/>
      <c r="AE118" s="42"/>
      <c r="AT118" s="20" t="s">
        <v>170</v>
      </c>
      <c r="AU118" s="20" t="s">
        <v>90</v>
      </c>
    </row>
    <row r="119" s="2" customFormat="1" ht="16.5" customHeight="1">
      <c r="A119" s="42"/>
      <c r="B119" s="43"/>
      <c r="C119" s="209" t="s">
        <v>377</v>
      </c>
      <c r="D119" s="209" t="s">
        <v>161</v>
      </c>
      <c r="E119" s="210" t="s">
        <v>2104</v>
      </c>
      <c r="F119" s="211" t="s">
        <v>2105</v>
      </c>
      <c r="G119" s="212" t="s">
        <v>661</v>
      </c>
      <c r="H119" s="213">
        <v>1</v>
      </c>
      <c r="I119" s="214"/>
      <c r="J119" s="215">
        <f>ROUND(I119*H119,2)</f>
        <v>0</v>
      </c>
      <c r="K119" s="211" t="s">
        <v>201</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90</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484</v>
      </c>
    </row>
    <row r="120" s="2" customFormat="1">
      <c r="A120" s="42"/>
      <c r="B120" s="43"/>
      <c r="C120" s="44"/>
      <c r="D120" s="227" t="s">
        <v>170</v>
      </c>
      <c r="E120" s="44"/>
      <c r="F120" s="228" t="s">
        <v>2106</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170</v>
      </c>
      <c r="AU120" s="20" t="s">
        <v>90</v>
      </c>
    </row>
    <row r="121" s="2" customFormat="1" ht="16.5" customHeight="1">
      <c r="A121" s="42"/>
      <c r="B121" s="43"/>
      <c r="C121" s="209" t="s">
        <v>384</v>
      </c>
      <c r="D121" s="209" t="s">
        <v>161</v>
      </c>
      <c r="E121" s="210" t="s">
        <v>2107</v>
      </c>
      <c r="F121" s="211" t="s">
        <v>2108</v>
      </c>
      <c r="G121" s="212" t="s">
        <v>661</v>
      </c>
      <c r="H121" s="213">
        <v>1</v>
      </c>
      <c r="I121" s="214"/>
      <c r="J121" s="215">
        <f>ROUND(I121*H121,2)</f>
        <v>0</v>
      </c>
      <c r="K121" s="211" t="s">
        <v>201</v>
      </c>
      <c r="L121" s="48"/>
      <c r="M121" s="216" t="s">
        <v>44</v>
      </c>
      <c r="N121" s="217" t="s">
        <v>53</v>
      </c>
      <c r="O121" s="88"/>
      <c r="P121" s="218">
        <f>O121*H121</f>
        <v>0</v>
      </c>
      <c r="Q121" s="218">
        <v>0</v>
      </c>
      <c r="R121" s="218">
        <f>Q121*H121</f>
        <v>0</v>
      </c>
      <c r="S121" s="218">
        <v>0</v>
      </c>
      <c r="T121" s="219">
        <f>S121*H121</f>
        <v>0</v>
      </c>
      <c r="U121" s="42"/>
      <c r="V121" s="42"/>
      <c r="W121" s="42"/>
      <c r="X121" s="42"/>
      <c r="Y121" s="42"/>
      <c r="Z121" s="42"/>
      <c r="AA121" s="42"/>
      <c r="AB121" s="42"/>
      <c r="AC121" s="42"/>
      <c r="AD121" s="42"/>
      <c r="AE121" s="42"/>
      <c r="AR121" s="220" t="s">
        <v>166</v>
      </c>
      <c r="AT121" s="220" t="s">
        <v>161</v>
      </c>
      <c r="AU121" s="220" t="s">
        <v>90</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491</v>
      </c>
    </row>
    <row r="122" s="2" customFormat="1">
      <c r="A122" s="42"/>
      <c r="B122" s="43"/>
      <c r="C122" s="44"/>
      <c r="D122" s="227" t="s">
        <v>170</v>
      </c>
      <c r="E122" s="44"/>
      <c r="F122" s="228" t="s">
        <v>2109</v>
      </c>
      <c r="G122" s="44"/>
      <c r="H122" s="44"/>
      <c r="I122" s="224"/>
      <c r="J122" s="44"/>
      <c r="K122" s="44"/>
      <c r="L122" s="48"/>
      <c r="M122" s="225"/>
      <c r="N122" s="226"/>
      <c r="O122" s="88"/>
      <c r="P122" s="88"/>
      <c r="Q122" s="88"/>
      <c r="R122" s="88"/>
      <c r="S122" s="88"/>
      <c r="T122" s="89"/>
      <c r="U122" s="42"/>
      <c r="V122" s="42"/>
      <c r="W122" s="42"/>
      <c r="X122" s="42"/>
      <c r="Y122" s="42"/>
      <c r="Z122" s="42"/>
      <c r="AA122" s="42"/>
      <c r="AB122" s="42"/>
      <c r="AC122" s="42"/>
      <c r="AD122" s="42"/>
      <c r="AE122" s="42"/>
      <c r="AT122" s="20" t="s">
        <v>170</v>
      </c>
      <c r="AU122" s="20" t="s">
        <v>90</v>
      </c>
    </row>
    <row r="123" s="2" customFormat="1" ht="16.5" customHeight="1">
      <c r="A123" s="42"/>
      <c r="B123" s="43"/>
      <c r="C123" s="209" t="s">
        <v>7</v>
      </c>
      <c r="D123" s="209" t="s">
        <v>161</v>
      </c>
      <c r="E123" s="210" t="s">
        <v>2110</v>
      </c>
      <c r="F123" s="211" t="s">
        <v>2111</v>
      </c>
      <c r="G123" s="212" t="s">
        <v>661</v>
      </c>
      <c r="H123" s="213">
        <v>1</v>
      </c>
      <c r="I123" s="214"/>
      <c r="J123" s="215">
        <f>ROUND(I123*H123,2)</f>
        <v>0</v>
      </c>
      <c r="K123" s="211" t="s">
        <v>201</v>
      </c>
      <c r="L123" s="48"/>
      <c r="M123" s="216" t="s">
        <v>44</v>
      </c>
      <c r="N123" s="217"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166</v>
      </c>
      <c r="AT123" s="220" t="s">
        <v>161</v>
      </c>
      <c r="AU123" s="220" t="s">
        <v>90</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166</v>
      </c>
      <c r="BM123" s="220" t="s">
        <v>501</v>
      </c>
    </row>
    <row r="124" s="2" customFormat="1">
      <c r="A124" s="42"/>
      <c r="B124" s="43"/>
      <c r="C124" s="44"/>
      <c r="D124" s="227" t="s">
        <v>170</v>
      </c>
      <c r="E124" s="44"/>
      <c r="F124" s="228" t="s">
        <v>2112</v>
      </c>
      <c r="G124" s="44"/>
      <c r="H124" s="44"/>
      <c r="I124" s="224"/>
      <c r="J124" s="44"/>
      <c r="K124" s="44"/>
      <c r="L124" s="48"/>
      <c r="M124" s="225"/>
      <c r="N124" s="226"/>
      <c r="O124" s="88"/>
      <c r="P124" s="88"/>
      <c r="Q124" s="88"/>
      <c r="R124" s="88"/>
      <c r="S124" s="88"/>
      <c r="T124" s="89"/>
      <c r="U124" s="42"/>
      <c r="V124" s="42"/>
      <c r="W124" s="42"/>
      <c r="X124" s="42"/>
      <c r="Y124" s="42"/>
      <c r="Z124" s="42"/>
      <c r="AA124" s="42"/>
      <c r="AB124" s="42"/>
      <c r="AC124" s="42"/>
      <c r="AD124" s="42"/>
      <c r="AE124" s="42"/>
      <c r="AT124" s="20" t="s">
        <v>170</v>
      </c>
      <c r="AU124" s="20" t="s">
        <v>90</v>
      </c>
    </row>
    <row r="125" s="12" customFormat="1" ht="25.92" customHeight="1">
      <c r="A125" s="12"/>
      <c r="B125" s="193"/>
      <c r="C125" s="194"/>
      <c r="D125" s="195" t="s">
        <v>81</v>
      </c>
      <c r="E125" s="196" t="s">
        <v>2113</v>
      </c>
      <c r="F125" s="196" t="s">
        <v>2114</v>
      </c>
      <c r="G125" s="194"/>
      <c r="H125" s="194"/>
      <c r="I125" s="197"/>
      <c r="J125" s="198">
        <f>BK125</f>
        <v>0</v>
      </c>
      <c r="K125" s="194"/>
      <c r="L125" s="199"/>
      <c r="M125" s="200"/>
      <c r="N125" s="201"/>
      <c r="O125" s="201"/>
      <c r="P125" s="202">
        <f>SUM(P126:P205)</f>
        <v>0</v>
      </c>
      <c r="Q125" s="201"/>
      <c r="R125" s="202">
        <f>SUM(R126:R205)</f>
        <v>0</v>
      </c>
      <c r="S125" s="201"/>
      <c r="T125" s="203">
        <f>SUM(T126:T205)</f>
        <v>0</v>
      </c>
      <c r="U125" s="12"/>
      <c r="V125" s="12"/>
      <c r="W125" s="12"/>
      <c r="X125" s="12"/>
      <c r="Y125" s="12"/>
      <c r="Z125" s="12"/>
      <c r="AA125" s="12"/>
      <c r="AB125" s="12"/>
      <c r="AC125" s="12"/>
      <c r="AD125" s="12"/>
      <c r="AE125" s="12"/>
      <c r="AR125" s="204" t="s">
        <v>90</v>
      </c>
      <c r="AT125" s="205" t="s">
        <v>81</v>
      </c>
      <c r="AU125" s="205" t="s">
        <v>82</v>
      </c>
      <c r="AY125" s="204" t="s">
        <v>159</v>
      </c>
      <c r="BK125" s="206">
        <f>SUM(BK126:BK205)</f>
        <v>0</v>
      </c>
    </row>
    <row r="126" s="2" customFormat="1" ht="16.5" customHeight="1">
      <c r="A126" s="42"/>
      <c r="B126" s="43"/>
      <c r="C126" s="209" t="s">
        <v>401</v>
      </c>
      <c r="D126" s="209" t="s">
        <v>161</v>
      </c>
      <c r="E126" s="210" t="s">
        <v>2115</v>
      </c>
      <c r="F126" s="211" t="s">
        <v>2116</v>
      </c>
      <c r="G126" s="212" t="s">
        <v>661</v>
      </c>
      <c r="H126" s="213">
        <v>1</v>
      </c>
      <c r="I126" s="214"/>
      <c r="J126" s="215">
        <f>ROUND(I126*H126,2)</f>
        <v>0</v>
      </c>
      <c r="K126" s="211" t="s">
        <v>201</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166</v>
      </c>
      <c r="AT126" s="220" t="s">
        <v>161</v>
      </c>
      <c r="AU126" s="220" t="s">
        <v>90</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517</v>
      </c>
    </row>
    <row r="127" s="2" customFormat="1">
      <c r="A127" s="42"/>
      <c r="B127" s="43"/>
      <c r="C127" s="44"/>
      <c r="D127" s="227" t="s">
        <v>170</v>
      </c>
      <c r="E127" s="44"/>
      <c r="F127" s="228" t="s">
        <v>2117</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170</v>
      </c>
      <c r="AU127" s="20" t="s">
        <v>90</v>
      </c>
    </row>
    <row r="128" s="2" customFormat="1" ht="16.5" customHeight="1">
      <c r="A128" s="42"/>
      <c r="B128" s="43"/>
      <c r="C128" s="209" t="s">
        <v>408</v>
      </c>
      <c r="D128" s="209" t="s">
        <v>161</v>
      </c>
      <c r="E128" s="210" t="s">
        <v>2118</v>
      </c>
      <c r="F128" s="211" t="s">
        <v>2119</v>
      </c>
      <c r="G128" s="212" t="s">
        <v>661</v>
      </c>
      <c r="H128" s="213">
        <v>1</v>
      </c>
      <c r="I128" s="214"/>
      <c r="J128" s="215">
        <f>ROUND(I128*H128,2)</f>
        <v>0</v>
      </c>
      <c r="K128" s="211" t="s">
        <v>201</v>
      </c>
      <c r="L128" s="48"/>
      <c r="M128" s="216" t="s">
        <v>44</v>
      </c>
      <c r="N128" s="217" t="s">
        <v>53</v>
      </c>
      <c r="O128" s="88"/>
      <c r="P128" s="218">
        <f>O128*H128</f>
        <v>0</v>
      </c>
      <c r="Q128" s="218">
        <v>0</v>
      </c>
      <c r="R128" s="218">
        <f>Q128*H128</f>
        <v>0</v>
      </c>
      <c r="S128" s="218">
        <v>0</v>
      </c>
      <c r="T128" s="219">
        <f>S128*H128</f>
        <v>0</v>
      </c>
      <c r="U128" s="42"/>
      <c r="V128" s="42"/>
      <c r="W128" s="42"/>
      <c r="X128" s="42"/>
      <c r="Y128" s="42"/>
      <c r="Z128" s="42"/>
      <c r="AA128" s="42"/>
      <c r="AB128" s="42"/>
      <c r="AC128" s="42"/>
      <c r="AD128" s="42"/>
      <c r="AE128" s="42"/>
      <c r="AR128" s="220" t="s">
        <v>166</v>
      </c>
      <c r="AT128" s="220" t="s">
        <v>161</v>
      </c>
      <c r="AU128" s="220" t="s">
        <v>90</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166</v>
      </c>
      <c r="BM128" s="220" t="s">
        <v>530</v>
      </c>
    </row>
    <row r="129" s="2" customFormat="1">
      <c r="A129" s="42"/>
      <c r="B129" s="43"/>
      <c r="C129" s="44"/>
      <c r="D129" s="227" t="s">
        <v>170</v>
      </c>
      <c r="E129" s="44"/>
      <c r="F129" s="228" t="s">
        <v>2120</v>
      </c>
      <c r="G129" s="44"/>
      <c r="H129" s="44"/>
      <c r="I129" s="224"/>
      <c r="J129" s="44"/>
      <c r="K129" s="44"/>
      <c r="L129" s="48"/>
      <c r="M129" s="225"/>
      <c r="N129" s="226"/>
      <c r="O129" s="88"/>
      <c r="P129" s="88"/>
      <c r="Q129" s="88"/>
      <c r="R129" s="88"/>
      <c r="S129" s="88"/>
      <c r="T129" s="89"/>
      <c r="U129" s="42"/>
      <c r="V129" s="42"/>
      <c r="W129" s="42"/>
      <c r="X129" s="42"/>
      <c r="Y129" s="42"/>
      <c r="Z129" s="42"/>
      <c r="AA129" s="42"/>
      <c r="AB129" s="42"/>
      <c r="AC129" s="42"/>
      <c r="AD129" s="42"/>
      <c r="AE129" s="42"/>
      <c r="AT129" s="20" t="s">
        <v>170</v>
      </c>
      <c r="AU129" s="20" t="s">
        <v>90</v>
      </c>
    </row>
    <row r="130" s="2" customFormat="1" ht="16.5" customHeight="1">
      <c r="A130" s="42"/>
      <c r="B130" s="43"/>
      <c r="C130" s="209" t="s">
        <v>132</v>
      </c>
      <c r="D130" s="209" t="s">
        <v>161</v>
      </c>
      <c r="E130" s="210" t="s">
        <v>2121</v>
      </c>
      <c r="F130" s="211" t="s">
        <v>2122</v>
      </c>
      <c r="G130" s="212" t="s">
        <v>661</v>
      </c>
      <c r="H130" s="213">
        <v>1</v>
      </c>
      <c r="I130" s="214"/>
      <c r="J130" s="215">
        <f>ROUND(I130*H130,2)</f>
        <v>0</v>
      </c>
      <c r="K130" s="211" t="s">
        <v>201</v>
      </c>
      <c r="L130" s="48"/>
      <c r="M130" s="216" t="s">
        <v>44</v>
      </c>
      <c r="N130" s="217" t="s">
        <v>53</v>
      </c>
      <c r="O130" s="88"/>
      <c r="P130" s="218">
        <f>O130*H130</f>
        <v>0</v>
      </c>
      <c r="Q130" s="218">
        <v>0</v>
      </c>
      <c r="R130" s="218">
        <f>Q130*H130</f>
        <v>0</v>
      </c>
      <c r="S130" s="218">
        <v>0</v>
      </c>
      <c r="T130" s="219">
        <f>S130*H130</f>
        <v>0</v>
      </c>
      <c r="U130" s="42"/>
      <c r="V130" s="42"/>
      <c r="W130" s="42"/>
      <c r="X130" s="42"/>
      <c r="Y130" s="42"/>
      <c r="Z130" s="42"/>
      <c r="AA130" s="42"/>
      <c r="AB130" s="42"/>
      <c r="AC130" s="42"/>
      <c r="AD130" s="42"/>
      <c r="AE130" s="42"/>
      <c r="AR130" s="220" t="s">
        <v>166</v>
      </c>
      <c r="AT130" s="220" t="s">
        <v>161</v>
      </c>
      <c r="AU130" s="220" t="s">
        <v>90</v>
      </c>
      <c r="AY130" s="20" t="s">
        <v>159</v>
      </c>
      <c r="BE130" s="221">
        <f>IF(N130="základní",J130,0)</f>
        <v>0</v>
      </c>
      <c r="BF130" s="221">
        <f>IF(N130="snížená",J130,0)</f>
        <v>0</v>
      </c>
      <c r="BG130" s="221">
        <f>IF(N130="zákl. přenesená",J130,0)</f>
        <v>0</v>
      </c>
      <c r="BH130" s="221">
        <f>IF(N130="sníž. přenesená",J130,0)</f>
        <v>0</v>
      </c>
      <c r="BI130" s="221">
        <f>IF(N130="nulová",J130,0)</f>
        <v>0</v>
      </c>
      <c r="BJ130" s="20" t="s">
        <v>90</v>
      </c>
      <c r="BK130" s="221">
        <f>ROUND(I130*H130,2)</f>
        <v>0</v>
      </c>
      <c r="BL130" s="20" t="s">
        <v>166</v>
      </c>
      <c r="BM130" s="220" t="s">
        <v>542</v>
      </c>
    </row>
    <row r="131" s="2" customFormat="1">
      <c r="A131" s="42"/>
      <c r="B131" s="43"/>
      <c r="C131" s="44"/>
      <c r="D131" s="227" t="s">
        <v>170</v>
      </c>
      <c r="E131" s="44"/>
      <c r="F131" s="228" t="s">
        <v>2123</v>
      </c>
      <c r="G131" s="44"/>
      <c r="H131" s="44"/>
      <c r="I131" s="224"/>
      <c r="J131" s="44"/>
      <c r="K131" s="44"/>
      <c r="L131" s="48"/>
      <c r="M131" s="225"/>
      <c r="N131" s="226"/>
      <c r="O131" s="88"/>
      <c r="P131" s="88"/>
      <c r="Q131" s="88"/>
      <c r="R131" s="88"/>
      <c r="S131" s="88"/>
      <c r="T131" s="89"/>
      <c r="U131" s="42"/>
      <c r="V131" s="42"/>
      <c r="W131" s="42"/>
      <c r="X131" s="42"/>
      <c r="Y131" s="42"/>
      <c r="Z131" s="42"/>
      <c r="AA131" s="42"/>
      <c r="AB131" s="42"/>
      <c r="AC131" s="42"/>
      <c r="AD131" s="42"/>
      <c r="AE131" s="42"/>
      <c r="AT131" s="20" t="s">
        <v>170</v>
      </c>
      <c r="AU131" s="20" t="s">
        <v>90</v>
      </c>
    </row>
    <row r="132" s="2" customFormat="1" ht="16.5" customHeight="1">
      <c r="A132" s="42"/>
      <c r="B132" s="43"/>
      <c r="C132" s="209" t="s">
        <v>420</v>
      </c>
      <c r="D132" s="209" t="s">
        <v>161</v>
      </c>
      <c r="E132" s="210" t="s">
        <v>2124</v>
      </c>
      <c r="F132" s="211" t="s">
        <v>2125</v>
      </c>
      <c r="G132" s="212" t="s">
        <v>661</v>
      </c>
      <c r="H132" s="213">
        <v>1</v>
      </c>
      <c r="I132" s="214"/>
      <c r="J132" s="215">
        <f>ROUND(I132*H132,2)</f>
        <v>0</v>
      </c>
      <c r="K132" s="211" t="s">
        <v>201</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166</v>
      </c>
      <c r="AT132" s="220" t="s">
        <v>161</v>
      </c>
      <c r="AU132" s="220" t="s">
        <v>90</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554</v>
      </c>
    </row>
    <row r="133" s="2" customFormat="1">
      <c r="A133" s="42"/>
      <c r="B133" s="43"/>
      <c r="C133" s="44"/>
      <c r="D133" s="227" t="s">
        <v>170</v>
      </c>
      <c r="E133" s="44"/>
      <c r="F133" s="228" t="s">
        <v>2126</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170</v>
      </c>
      <c r="AU133" s="20" t="s">
        <v>90</v>
      </c>
    </row>
    <row r="134" s="2" customFormat="1" ht="16.5" customHeight="1">
      <c r="A134" s="42"/>
      <c r="B134" s="43"/>
      <c r="C134" s="209" t="s">
        <v>426</v>
      </c>
      <c r="D134" s="209" t="s">
        <v>161</v>
      </c>
      <c r="E134" s="210" t="s">
        <v>2127</v>
      </c>
      <c r="F134" s="211" t="s">
        <v>2128</v>
      </c>
      <c r="G134" s="212" t="s">
        <v>661</v>
      </c>
      <c r="H134" s="213">
        <v>1</v>
      </c>
      <c r="I134" s="214"/>
      <c r="J134" s="215">
        <f>ROUND(I134*H134,2)</f>
        <v>0</v>
      </c>
      <c r="K134" s="211" t="s">
        <v>201</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166</v>
      </c>
      <c r="AT134" s="220" t="s">
        <v>161</v>
      </c>
      <c r="AU134" s="220" t="s">
        <v>90</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567</v>
      </c>
    </row>
    <row r="135" s="2" customFormat="1">
      <c r="A135" s="42"/>
      <c r="B135" s="43"/>
      <c r="C135" s="44"/>
      <c r="D135" s="227" t="s">
        <v>170</v>
      </c>
      <c r="E135" s="44"/>
      <c r="F135" s="228" t="s">
        <v>2129</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170</v>
      </c>
      <c r="AU135" s="20" t="s">
        <v>90</v>
      </c>
    </row>
    <row r="136" s="2" customFormat="1" ht="16.5" customHeight="1">
      <c r="A136" s="42"/>
      <c r="B136" s="43"/>
      <c r="C136" s="209" t="s">
        <v>431</v>
      </c>
      <c r="D136" s="209" t="s">
        <v>161</v>
      </c>
      <c r="E136" s="210" t="s">
        <v>2130</v>
      </c>
      <c r="F136" s="211" t="s">
        <v>2131</v>
      </c>
      <c r="G136" s="212" t="s">
        <v>661</v>
      </c>
      <c r="H136" s="213">
        <v>1</v>
      </c>
      <c r="I136" s="214"/>
      <c r="J136" s="215">
        <f>ROUND(I136*H136,2)</f>
        <v>0</v>
      </c>
      <c r="K136" s="211" t="s">
        <v>201</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166</v>
      </c>
      <c r="AT136" s="220" t="s">
        <v>161</v>
      </c>
      <c r="AU136" s="220" t="s">
        <v>90</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166</v>
      </c>
      <c r="BM136" s="220" t="s">
        <v>591</v>
      </c>
    </row>
    <row r="137" s="2" customFormat="1">
      <c r="A137" s="42"/>
      <c r="B137" s="43"/>
      <c r="C137" s="44"/>
      <c r="D137" s="227" t="s">
        <v>170</v>
      </c>
      <c r="E137" s="44"/>
      <c r="F137" s="228" t="s">
        <v>2132</v>
      </c>
      <c r="G137" s="44"/>
      <c r="H137" s="44"/>
      <c r="I137" s="224"/>
      <c r="J137" s="44"/>
      <c r="K137" s="44"/>
      <c r="L137" s="48"/>
      <c r="M137" s="225"/>
      <c r="N137" s="226"/>
      <c r="O137" s="88"/>
      <c r="P137" s="88"/>
      <c r="Q137" s="88"/>
      <c r="R137" s="88"/>
      <c r="S137" s="88"/>
      <c r="T137" s="89"/>
      <c r="U137" s="42"/>
      <c r="V137" s="42"/>
      <c r="W137" s="42"/>
      <c r="X137" s="42"/>
      <c r="Y137" s="42"/>
      <c r="Z137" s="42"/>
      <c r="AA137" s="42"/>
      <c r="AB137" s="42"/>
      <c r="AC137" s="42"/>
      <c r="AD137" s="42"/>
      <c r="AE137" s="42"/>
      <c r="AT137" s="20" t="s">
        <v>170</v>
      </c>
      <c r="AU137" s="20" t="s">
        <v>90</v>
      </c>
    </row>
    <row r="138" s="2" customFormat="1" ht="16.5" customHeight="1">
      <c r="A138" s="42"/>
      <c r="B138" s="43"/>
      <c r="C138" s="209" t="s">
        <v>436</v>
      </c>
      <c r="D138" s="209" t="s">
        <v>161</v>
      </c>
      <c r="E138" s="210" t="s">
        <v>2133</v>
      </c>
      <c r="F138" s="211" t="s">
        <v>2134</v>
      </c>
      <c r="G138" s="212" t="s">
        <v>661</v>
      </c>
      <c r="H138" s="213">
        <v>1</v>
      </c>
      <c r="I138" s="214"/>
      <c r="J138" s="215">
        <f>ROUND(I138*H138,2)</f>
        <v>0</v>
      </c>
      <c r="K138" s="211" t="s">
        <v>201</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90</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604</v>
      </c>
    </row>
    <row r="139" s="2" customFormat="1">
      <c r="A139" s="42"/>
      <c r="B139" s="43"/>
      <c r="C139" s="44"/>
      <c r="D139" s="227" t="s">
        <v>170</v>
      </c>
      <c r="E139" s="44"/>
      <c r="F139" s="228" t="s">
        <v>2135</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170</v>
      </c>
      <c r="AU139" s="20" t="s">
        <v>90</v>
      </c>
    </row>
    <row r="140" s="2" customFormat="1" ht="16.5" customHeight="1">
      <c r="A140" s="42"/>
      <c r="B140" s="43"/>
      <c r="C140" s="209" t="s">
        <v>441</v>
      </c>
      <c r="D140" s="209" t="s">
        <v>161</v>
      </c>
      <c r="E140" s="210" t="s">
        <v>2136</v>
      </c>
      <c r="F140" s="211" t="s">
        <v>1896</v>
      </c>
      <c r="G140" s="212" t="s">
        <v>661</v>
      </c>
      <c r="H140" s="213">
        <v>1</v>
      </c>
      <c r="I140" s="214"/>
      <c r="J140" s="215">
        <f>ROUND(I140*H140,2)</f>
        <v>0</v>
      </c>
      <c r="K140" s="211" t="s">
        <v>201</v>
      </c>
      <c r="L140" s="48"/>
      <c r="M140" s="216" t="s">
        <v>44</v>
      </c>
      <c r="N140" s="217" t="s">
        <v>53</v>
      </c>
      <c r="O140" s="88"/>
      <c r="P140" s="218">
        <f>O140*H140</f>
        <v>0</v>
      </c>
      <c r="Q140" s="218">
        <v>0</v>
      </c>
      <c r="R140" s="218">
        <f>Q140*H140</f>
        <v>0</v>
      </c>
      <c r="S140" s="218">
        <v>0</v>
      </c>
      <c r="T140" s="219">
        <f>S140*H140</f>
        <v>0</v>
      </c>
      <c r="U140" s="42"/>
      <c r="V140" s="42"/>
      <c r="W140" s="42"/>
      <c r="X140" s="42"/>
      <c r="Y140" s="42"/>
      <c r="Z140" s="42"/>
      <c r="AA140" s="42"/>
      <c r="AB140" s="42"/>
      <c r="AC140" s="42"/>
      <c r="AD140" s="42"/>
      <c r="AE140" s="42"/>
      <c r="AR140" s="220" t="s">
        <v>166</v>
      </c>
      <c r="AT140" s="220" t="s">
        <v>161</v>
      </c>
      <c r="AU140" s="220" t="s">
        <v>90</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615</v>
      </c>
    </row>
    <row r="141" s="2" customFormat="1">
      <c r="A141" s="42"/>
      <c r="B141" s="43"/>
      <c r="C141" s="44"/>
      <c r="D141" s="227" t="s">
        <v>170</v>
      </c>
      <c r="E141" s="44"/>
      <c r="F141" s="228" t="s">
        <v>2137</v>
      </c>
      <c r="G141" s="44"/>
      <c r="H141" s="44"/>
      <c r="I141" s="224"/>
      <c r="J141" s="44"/>
      <c r="K141" s="44"/>
      <c r="L141" s="48"/>
      <c r="M141" s="225"/>
      <c r="N141" s="226"/>
      <c r="O141" s="88"/>
      <c r="P141" s="88"/>
      <c r="Q141" s="88"/>
      <c r="R141" s="88"/>
      <c r="S141" s="88"/>
      <c r="T141" s="89"/>
      <c r="U141" s="42"/>
      <c r="V141" s="42"/>
      <c r="W141" s="42"/>
      <c r="X141" s="42"/>
      <c r="Y141" s="42"/>
      <c r="Z141" s="42"/>
      <c r="AA141" s="42"/>
      <c r="AB141" s="42"/>
      <c r="AC141" s="42"/>
      <c r="AD141" s="42"/>
      <c r="AE141" s="42"/>
      <c r="AT141" s="20" t="s">
        <v>170</v>
      </c>
      <c r="AU141" s="20" t="s">
        <v>90</v>
      </c>
    </row>
    <row r="142" s="2" customFormat="1" ht="16.5" customHeight="1">
      <c r="A142" s="42"/>
      <c r="B142" s="43"/>
      <c r="C142" s="209" t="s">
        <v>446</v>
      </c>
      <c r="D142" s="209" t="s">
        <v>161</v>
      </c>
      <c r="E142" s="210" t="s">
        <v>2138</v>
      </c>
      <c r="F142" s="211" t="s">
        <v>2139</v>
      </c>
      <c r="G142" s="212" t="s">
        <v>661</v>
      </c>
      <c r="H142" s="213">
        <v>1</v>
      </c>
      <c r="I142" s="214"/>
      <c r="J142" s="215">
        <f>ROUND(I142*H142,2)</f>
        <v>0</v>
      </c>
      <c r="K142" s="211" t="s">
        <v>201</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90</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627</v>
      </c>
    </row>
    <row r="143" s="2" customFormat="1">
      <c r="A143" s="42"/>
      <c r="B143" s="43"/>
      <c r="C143" s="44"/>
      <c r="D143" s="227" t="s">
        <v>170</v>
      </c>
      <c r="E143" s="44"/>
      <c r="F143" s="228" t="s">
        <v>2140</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170</v>
      </c>
      <c r="AU143" s="20" t="s">
        <v>90</v>
      </c>
    </row>
    <row r="144" s="2" customFormat="1" ht="16.5" customHeight="1">
      <c r="A144" s="42"/>
      <c r="B144" s="43"/>
      <c r="C144" s="209" t="s">
        <v>451</v>
      </c>
      <c r="D144" s="209" t="s">
        <v>161</v>
      </c>
      <c r="E144" s="210" t="s">
        <v>2141</v>
      </c>
      <c r="F144" s="211" t="s">
        <v>2142</v>
      </c>
      <c r="G144" s="212" t="s">
        <v>661</v>
      </c>
      <c r="H144" s="213">
        <v>1</v>
      </c>
      <c r="I144" s="214"/>
      <c r="J144" s="215">
        <f>ROUND(I144*H144,2)</f>
        <v>0</v>
      </c>
      <c r="K144" s="211" t="s">
        <v>201</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90</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637</v>
      </c>
    </row>
    <row r="145" s="2" customFormat="1">
      <c r="A145" s="42"/>
      <c r="B145" s="43"/>
      <c r="C145" s="44"/>
      <c r="D145" s="227" t="s">
        <v>170</v>
      </c>
      <c r="E145" s="44"/>
      <c r="F145" s="228" t="s">
        <v>2143</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170</v>
      </c>
      <c r="AU145" s="20" t="s">
        <v>90</v>
      </c>
    </row>
    <row r="146" s="2" customFormat="1" ht="16.5" customHeight="1">
      <c r="A146" s="42"/>
      <c r="B146" s="43"/>
      <c r="C146" s="209" t="s">
        <v>456</v>
      </c>
      <c r="D146" s="209" t="s">
        <v>161</v>
      </c>
      <c r="E146" s="210" t="s">
        <v>2144</v>
      </c>
      <c r="F146" s="211" t="s">
        <v>2145</v>
      </c>
      <c r="G146" s="212" t="s">
        <v>661</v>
      </c>
      <c r="H146" s="213">
        <v>1</v>
      </c>
      <c r="I146" s="214"/>
      <c r="J146" s="215">
        <f>ROUND(I146*H146,2)</f>
        <v>0</v>
      </c>
      <c r="K146" s="211" t="s">
        <v>201</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90</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645</v>
      </c>
    </row>
    <row r="147" s="2" customFormat="1">
      <c r="A147" s="42"/>
      <c r="B147" s="43"/>
      <c r="C147" s="44"/>
      <c r="D147" s="227" t="s">
        <v>170</v>
      </c>
      <c r="E147" s="44"/>
      <c r="F147" s="228" t="s">
        <v>2146</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170</v>
      </c>
      <c r="AU147" s="20" t="s">
        <v>90</v>
      </c>
    </row>
    <row r="148" s="2" customFormat="1" ht="16.5" customHeight="1">
      <c r="A148" s="42"/>
      <c r="B148" s="43"/>
      <c r="C148" s="209" t="s">
        <v>461</v>
      </c>
      <c r="D148" s="209" t="s">
        <v>161</v>
      </c>
      <c r="E148" s="210" t="s">
        <v>2147</v>
      </c>
      <c r="F148" s="211" t="s">
        <v>2148</v>
      </c>
      <c r="G148" s="212" t="s">
        <v>661</v>
      </c>
      <c r="H148" s="213">
        <v>1</v>
      </c>
      <c r="I148" s="214"/>
      <c r="J148" s="215">
        <f>ROUND(I148*H148,2)</f>
        <v>0</v>
      </c>
      <c r="K148" s="211" t="s">
        <v>201</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166</v>
      </c>
      <c r="AT148" s="220" t="s">
        <v>161</v>
      </c>
      <c r="AU148" s="220" t="s">
        <v>90</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658</v>
      </c>
    </row>
    <row r="149" s="2" customFormat="1">
      <c r="A149" s="42"/>
      <c r="B149" s="43"/>
      <c r="C149" s="44"/>
      <c r="D149" s="227" t="s">
        <v>170</v>
      </c>
      <c r="E149" s="44"/>
      <c r="F149" s="228" t="s">
        <v>2149</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170</v>
      </c>
      <c r="AU149" s="20" t="s">
        <v>90</v>
      </c>
    </row>
    <row r="150" s="2" customFormat="1" ht="16.5" customHeight="1">
      <c r="A150" s="42"/>
      <c r="B150" s="43"/>
      <c r="C150" s="209" t="s">
        <v>466</v>
      </c>
      <c r="D150" s="209" t="s">
        <v>161</v>
      </c>
      <c r="E150" s="210" t="s">
        <v>2150</v>
      </c>
      <c r="F150" s="211" t="s">
        <v>2151</v>
      </c>
      <c r="G150" s="212" t="s">
        <v>661</v>
      </c>
      <c r="H150" s="213">
        <v>1</v>
      </c>
      <c r="I150" s="214"/>
      <c r="J150" s="215">
        <f>ROUND(I150*H150,2)</f>
        <v>0</v>
      </c>
      <c r="K150" s="211" t="s">
        <v>201</v>
      </c>
      <c r="L150" s="48"/>
      <c r="M150" s="216" t="s">
        <v>44</v>
      </c>
      <c r="N150" s="217" t="s">
        <v>53</v>
      </c>
      <c r="O150" s="88"/>
      <c r="P150" s="218">
        <f>O150*H150</f>
        <v>0</v>
      </c>
      <c r="Q150" s="218">
        <v>0</v>
      </c>
      <c r="R150" s="218">
        <f>Q150*H150</f>
        <v>0</v>
      </c>
      <c r="S150" s="218">
        <v>0</v>
      </c>
      <c r="T150" s="219">
        <f>S150*H150</f>
        <v>0</v>
      </c>
      <c r="U150" s="42"/>
      <c r="V150" s="42"/>
      <c r="W150" s="42"/>
      <c r="X150" s="42"/>
      <c r="Y150" s="42"/>
      <c r="Z150" s="42"/>
      <c r="AA150" s="42"/>
      <c r="AB150" s="42"/>
      <c r="AC150" s="42"/>
      <c r="AD150" s="42"/>
      <c r="AE150" s="42"/>
      <c r="AR150" s="220" t="s">
        <v>166</v>
      </c>
      <c r="AT150" s="220" t="s">
        <v>161</v>
      </c>
      <c r="AU150" s="220" t="s">
        <v>90</v>
      </c>
      <c r="AY150" s="20" t="s">
        <v>159</v>
      </c>
      <c r="BE150" s="221">
        <f>IF(N150="základní",J150,0)</f>
        <v>0</v>
      </c>
      <c r="BF150" s="221">
        <f>IF(N150="snížená",J150,0)</f>
        <v>0</v>
      </c>
      <c r="BG150" s="221">
        <f>IF(N150="zákl. přenesená",J150,0)</f>
        <v>0</v>
      </c>
      <c r="BH150" s="221">
        <f>IF(N150="sníž. přenesená",J150,0)</f>
        <v>0</v>
      </c>
      <c r="BI150" s="221">
        <f>IF(N150="nulová",J150,0)</f>
        <v>0</v>
      </c>
      <c r="BJ150" s="20" t="s">
        <v>90</v>
      </c>
      <c r="BK150" s="221">
        <f>ROUND(I150*H150,2)</f>
        <v>0</v>
      </c>
      <c r="BL150" s="20" t="s">
        <v>166</v>
      </c>
      <c r="BM150" s="220" t="s">
        <v>670</v>
      </c>
    </row>
    <row r="151" s="2" customFormat="1">
      <c r="A151" s="42"/>
      <c r="B151" s="43"/>
      <c r="C151" s="44"/>
      <c r="D151" s="227" t="s">
        <v>170</v>
      </c>
      <c r="E151" s="44"/>
      <c r="F151" s="228" t="s">
        <v>2152</v>
      </c>
      <c r="G151" s="44"/>
      <c r="H151" s="44"/>
      <c r="I151" s="224"/>
      <c r="J151" s="44"/>
      <c r="K151" s="44"/>
      <c r="L151" s="48"/>
      <c r="M151" s="225"/>
      <c r="N151" s="226"/>
      <c r="O151" s="88"/>
      <c r="P151" s="88"/>
      <c r="Q151" s="88"/>
      <c r="R151" s="88"/>
      <c r="S151" s="88"/>
      <c r="T151" s="89"/>
      <c r="U151" s="42"/>
      <c r="V151" s="42"/>
      <c r="W151" s="42"/>
      <c r="X151" s="42"/>
      <c r="Y151" s="42"/>
      <c r="Z151" s="42"/>
      <c r="AA151" s="42"/>
      <c r="AB151" s="42"/>
      <c r="AC151" s="42"/>
      <c r="AD151" s="42"/>
      <c r="AE151" s="42"/>
      <c r="AT151" s="20" t="s">
        <v>170</v>
      </c>
      <c r="AU151" s="20" t="s">
        <v>90</v>
      </c>
    </row>
    <row r="152" s="2" customFormat="1" ht="16.5" customHeight="1">
      <c r="A152" s="42"/>
      <c r="B152" s="43"/>
      <c r="C152" s="209" t="s">
        <v>471</v>
      </c>
      <c r="D152" s="209" t="s">
        <v>161</v>
      </c>
      <c r="E152" s="210" t="s">
        <v>2153</v>
      </c>
      <c r="F152" s="211" t="s">
        <v>2154</v>
      </c>
      <c r="G152" s="212" t="s">
        <v>661</v>
      </c>
      <c r="H152" s="213">
        <v>1</v>
      </c>
      <c r="I152" s="214"/>
      <c r="J152" s="215">
        <f>ROUND(I152*H152,2)</f>
        <v>0</v>
      </c>
      <c r="K152" s="211" t="s">
        <v>201</v>
      </c>
      <c r="L152" s="48"/>
      <c r="M152" s="216" t="s">
        <v>44</v>
      </c>
      <c r="N152" s="217" t="s">
        <v>53</v>
      </c>
      <c r="O152" s="88"/>
      <c r="P152" s="218">
        <f>O152*H152</f>
        <v>0</v>
      </c>
      <c r="Q152" s="218">
        <v>0</v>
      </c>
      <c r="R152" s="218">
        <f>Q152*H152</f>
        <v>0</v>
      </c>
      <c r="S152" s="218">
        <v>0</v>
      </c>
      <c r="T152" s="219">
        <f>S152*H152</f>
        <v>0</v>
      </c>
      <c r="U152" s="42"/>
      <c r="V152" s="42"/>
      <c r="W152" s="42"/>
      <c r="X152" s="42"/>
      <c r="Y152" s="42"/>
      <c r="Z152" s="42"/>
      <c r="AA152" s="42"/>
      <c r="AB152" s="42"/>
      <c r="AC152" s="42"/>
      <c r="AD152" s="42"/>
      <c r="AE152" s="42"/>
      <c r="AR152" s="220" t="s">
        <v>166</v>
      </c>
      <c r="AT152" s="220" t="s">
        <v>161</v>
      </c>
      <c r="AU152" s="220" t="s">
        <v>90</v>
      </c>
      <c r="AY152" s="20" t="s">
        <v>159</v>
      </c>
      <c r="BE152" s="221">
        <f>IF(N152="základní",J152,0)</f>
        <v>0</v>
      </c>
      <c r="BF152" s="221">
        <f>IF(N152="snížená",J152,0)</f>
        <v>0</v>
      </c>
      <c r="BG152" s="221">
        <f>IF(N152="zákl. přenesená",J152,0)</f>
        <v>0</v>
      </c>
      <c r="BH152" s="221">
        <f>IF(N152="sníž. přenesená",J152,0)</f>
        <v>0</v>
      </c>
      <c r="BI152" s="221">
        <f>IF(N152="nulová",J152,0)</f>
        <v>0</v>
      </c>
      <c r="BJ152" s="20" t="s">
        <v>90</v>
      </c>
      <c r="BK152" s="221">
        <f>ROUND(I152*H152,2)</f>
        <v>0</v>
      </c>
      <c r="BL152" s="20" t="s">
        <v>166</v>
      </c>
      <c r="BM152" s="220" t="s">
        <v>1561</v>
      </c>
    </row>
    <row r="153" s="2" customFormat="1">
      <c r="A153" s="42"/>
      <c r="B153" s="43"/>
      <c r="C153" s="44"/>
      <c r="D153" s="227" t="s">
        <v>170</v>
      </c>
      <c r="E153" s="44"/>
      <c r="F153" s="228" t="s">
        <v>2155</v>
      </c>
      <c r="G153" s="44"/>
      <c r="H153" s="44"/>
      <c r="I153" s="224"/>
      <c r="J153" s="44"/>
      <c r="K153" s="44"/>
      <c r="L153" s="48"/>
      <c r="M153" s="225"/>
      <c r="N153" s="226"/>
      <c r="O153" s="88"/>
      <c r="P153" s="88"/>
      <c r="Q153" s="88"/>
      <c r="R153" s="88"/>
      <c r="S153" s="88"/>
      <c r="T153" s="89"/>
      <c r="U153" s="42"/>
      <c r="V153" s="42"/>
      <c r="W153" s="42"/>
      <c r="X153" s="42"/>
      <c r="Y153" s="42"/>
      <c r="Z153" s="42"/>
      <c r="AA153" s="42"/>
      <c r="AB153" s="42"/>
      <c r="AC153" s="42"/>
      <c r="AD153" s="42"/>
      <c r="AE153" s="42"/>
      <c r="AT153" s="20" t="s">
        <v>170</v>
      </c>
      <c r="AU153" s="20" t="s">
        <v>90</v>
      </c>
    </row>
    <row r="154" s="2" customFormat="1" ht="16.5" customHeight="1">
      <c r="A154" s="42"/>
      <c r="B154" s="43"/>
      <c r="C154" s="209" t="s">
        <v>475</v>
      </c>
      <c r="D154" s="209" t="s">
        <v>161</v>
      </c>
      <c r="E154" s="210" t="s">
        <v>2156</v>
      </c>
      <c r="F154" s="211" t="s">
        <v>2157</v>
      </c>
      <c r="G154" s="212" t="s">
        <v>661</v>
      </c>
      <c r="H154" s="213">
        <v>1</v>
      </c>
      <c r="I154" s="214"/>
      <c r="J154" s="215">
        <f>ROUND(I154*H154,2)</f>
        <v>0</v>
      </c>
      <c r="K154" s="211" t="s">
        <v>201</v>
      </c>
      <c r="L154" s="48"/>
      <c r="M154" s="216" t="s">
        <v>44</v>
      </c>
      <c r="N154" s="217"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166</v>
      </c>
      <c r="AT154" s="220" t="s">
        <v>161</v>
      </c>
      <c r="AU154" s="220" t="s">
        <v>90</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166</v>
      </c>
      <c r="BM154" s="220" t="s">
        <v>683</v>
      </c>
    </row>
    <row r="155" s="2" customFormat="1">
      <c r="A155" s="42"/>
      <c r="B155" s="43"/>
      <c r="C155" s="44"/>
      <c r="D155" s="227" t="s">
        <v>170</v>
      </c>
      <c r="E155" s="44"/>
      <c r="F155" s="228" t="s">
        <v>2158</v>
      </c>
      <c r="G155" s="44"/>
      <c r="H155" s="44"/>
      <c r="I155" s="224"/>
      <c r="J155" s="44"/>
      <c r="K155" s="44"/>
      <c r="L155" s="48"/>
      <c r="M155" s="225"/>
      <c r="N155" s="226"/>
      <c r="O155" s="88"/>
      <c r="P155" s="88"/>
      <c r="Q155" s="88"/>
      <c r="R155" s="88"/>
      <c r="S155" s="88"/>
      <c r="T155" s="89"/>
      <c r="U155" s="42"/>
      <c r="V155" s="42"/>
      <c r="W155" s="42"/>
      <c r="X155" s="42"/>
      <c r="Y155" s="42"/>
      <c r="Z155" s="42"/>
      <c r="AA155" s="42"/>
      <c r="AB155" s="42"/>
      <c r="AC155" s="42"/>
      <c r="AD155" s="42"/>
      <c r="AE155" s="42"/>
      <c r="AT155" s="20" t="s">
        <v>170</v>
      </c>
      <c r="AU155" s="20" t="s">
        <v>90</v>
      </c>
    </row>
    <row r="156" s="2" customFormat="1" ht="16.5" customHeight="1">
      <c r="A156" s="42"/>
      <c r="B156" s="43"/>
      <c r="C156" s="209" t="s">
        <v>480</v>
      </c>
      <c r="D156" s="209" t="s">
        <v>161</v>
      </c>
      <c r="E156" s="210" t="s">
        <v>2159</v>
      </c>
      <c r="F156" s="211" t="s">
        <v>2160</v>
      </c>
      <c r="G156" s="212" t="s">
        <v>661</v>
      </c>
      <c r="H156" s="213">
        <v>1</v>
      </c>
      <c r="I156" s="214"/>
      <c r="J156" s="215">
        <f>ROUND(I156*H156,2)</f>
        <v>0</v>
      </c>
      <c r="K156" s="211" t="s">
        <v>201</v>
      </c>
      <c r="L156" s="48"/>
      <c r="M156" s="216" t="s">
        <v>44</v>
      </c>
      <c r="N156" s="217" t="s">
        <v>53</v>
      </c>
      <c r="O156" s="88"/>
      <c r="P156" s="218">
        <f>O156*H156</f>
        <v>0</v>
      </c>
      <c r="Q156" s="218">
        <v>0</v>
      </c>
      <c r="R156" s="218">
        <f>Q156*H156</f>
        <v>0</v>
      </c>
      <c r="S156" s="218">
        <v>0</v>
      </c>
      <c r="T156" s="219">
        <f>S156*H156</f>
        <v>0</v>
      </c>
      <c r="U156" s="42"/>
      <c r="V156" s="42"/>
      <c r="W156" s="42"/>
      <c r="X156" s="42"/>
      <c r="Y156" s="42"/>
      <c r="Z156" s="42"/>
      <c r="AA156" s="42"/>
      <c r="AB156" s="42"/>
      <c r="AC156" s="42"/>
      <c r="AD156" s="42"/>
      <c r="AE156" s="42"/>
      <c r="AR156" s="220" t="s">
        <v>166</v>
      </c>
      <c r="AT156" s="220" t="s">
        <v>161</v>
      </c>
      <c r="AU156" s="220" t="s">
        <v>90</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692</v>
      </c>
    </row>
    <row r="157" s="2" customFormat="1">
      <c r="A157" s="42"/>
      <c r="B157" s="43"/>
      <c r="C157" s="44"/>
      <c r="D157" s="227" t="s">
        <v>170</v>
      </c>
      <c r="E157" s="44"/>
      <c r="F157" s="228" t="s">
        <v>2161</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170</v>
      </c>
      <c r="AU157" s="20" t="s">
        <v>90</v>
      </c>
    </row>
    <row r="158" s="2" customFormat="1" ht="16.5" customHeight="1">
      <c r="A158" s="42"/>
      <c r="B158" s="43"/>
      <c r="C158" s="209" t="s">
        <v>484</v>
      </c>
      <c r="D158" s="209" t="s">
        <v>161</v>
      </c>
      <c r="E158" s="210" t="s">
        <v>2162</v>
      </c>
      <c r="F158" s="211" t="s">
        <v>2163</v>
      </c>
      <c r="G158" s="212" t="s">
        <v>661</v>
      </c>
      <c r="H158" s="213">
        <v>1</v>
      </c>
      <c r="I158" s="214"/>
      <c r="J158" s="215">
        <f>ROUND(I158*H158,2)</f>
        <v>0</v>
      </c>
      <c r="K158" s="211" t="s">
        <v>201</v>
      </c>
      <c r="L158" s="48"/>
      <c r="M158" s="216" t="s">
        <v>44</v>
      </c>
      <c r="N158" s="217"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166</v>
      </c>
      <c r="AT158" s="220" t="s">
        <v>161</v>
      </c>
      <c r="AU158" s="220" t="s">
        <v>90</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1584</v>
      </c>
    </row>
    <row r="159" s="2" customFormat="1">
      <c r="A159" s="42"/>
      <c r="B159" s="43"/>
      <c r="C159" s="44"/>
      <c r="D159" s="227" t="s">
        <v>170</v>
      </c>
      <c r="E159" s="44"/>
      <c r="F159" s="228" t="s">
        <v>2164</v>
      </c>
      <c r="G159" s="44"/>
      <c r="H159" s="44"/>
      <c r="I159" s="224"/>
      <c r="J159" s="44"/>
      <c r="K159" s="44"/>
      <c r="L159" s="48"/>
      <c r="M159" s="225"/>
      <c r="N159" s="226"/>
      <c r="O159" s="88"/>
      <c r="P159" s="88"/>
      <c r="Q159" s="88"/>
      <c r="R159" s="88"/>
      <c r="S159" s="88"/>
      <c r="T159" s="89"/>
      <c r="U159" s="42"/>
      <c r="V159" s="42"/>
      <c r="W159" s="42"/>
      <c r="X159" s="42"/>
      <c r="Y159" s="42"/>
      <c r="Z159" s="42"/>
      <c r="AA159" s="42"/>
      <c r="AB159" s="42"/>
      <c r="AC159" s="42"/>
      <c r="AD159" s="42"/>
      <c r="AE159" s="42"/>
      <c r="AT159" s="20" t="s">
        <v>170</v>
      </c>
      <c r="AU159" s="20" t="s">
        <v>90</v>
      </c>
    </row>
    <row r="160" s="2" customFormat="1" ht="16.5" customHeight="1">
      <c r="A160" s="42"/>
      <c r="B160" s="43"/>
      <c r="C160" s="209" t="s">
        <v>487</v>
      </c>
      <c r="D160" s="209" t="s">
        <v>161</v>
      </c>
      <c r="E160" s="210" t="s">
        <v>2165</v>
      </c>
      <c r="F160" s="211" t="s">
        <v>2166</v>
      </c>
      <c r="G160" s="212" t="s">
        <v>661</v>
      </c>
      <c r="H160" s="213">
        <v>1</v>
      </c>
      <c r="I160" s="214"/>
      <c r="J160" s="215">
        <f>ROUND(I160*H160,2)</f>
        <v>0</v>
      </c>
      <c r="K160" s="211" t="s">
        <v>201</v>
      </c>
      <c r="L160" s="48"/>
      <c r="M160" s="216" t="s">
        <v>44</v>
      </c>
      <c r="N160" s="217" t="s">
        <v>53</v>
      </c>
      <c r="O160" s="88"/>
      <c r="P160" s="218">
        <f>O160*H160</f>
        <v>0</v>
      </c>
      <c r="Q160" s="218">
        <v>0</v>
      </c>
      <c r="R160" s="218">
        <f>Q160*H160</f>
        <v>0</v>
      </c>
      <c r="S160" s="218">
        <v>0</v>
      </c>
      <c r="T160" s="219">
        <f>S160*H160</f>
        <v>0</v>
      </c>
      <c r="U160" s="42"/>
      <c r="V160" s="42"/>
      <c r="W160" s="42"/>
      <c r="X160" s="42"/>
      <c r="Y160" s="42"/>
      <c r="Z160" s="42"/>
      <c r="AA160" s="42"/>
      <c r="AB160" s="42"/>
      <c r="AC160" s="42"/>
      <c r="AD160" s="42"/>
      <c r="AE160" s="42"/>
      <c r="AR160" s="220" t="s">
        <v>166</v>
      </c>
      <c r="AT160" s="220" t="s">
        <v>161</v>
      </c>
      <c r="AU160" s="220" t="s">
        <v>90</v>
      </c>
      <c r="AY160" s="20" t="s">
        <v>159</v>
      </c>
      <c r="BE160" s="221">
        <f>IF(N160="základní",J160,0)</f>
        <v>0</v>
      </c>
      <c r="BF160" s="221">
        <f>IF(N160="snížená",J160,0)</f>
        <v>0</v>
      </c>
      <c r="BG160" s="221">
        <f>IF(N160="zákl. přenesená",J160,0)</f>
        <v>0</v>
      </c>
      <c r="BH160" s="221">
        <f>IF(N160="sníž. přenesená",J160,0)</f>
        <v>0</v>
      </c>
      <c r="BI160" s="221">
        <f>IF(N160="nulová",J160,0)</f>
        <v>0</v>
      </c>
      <c r="BJ160" s="20" t="s">
        <v>90</v>
      </c>
      <c r="BK160" s="221">
        <f>ROUND(I160*H160,2)</f>
        <v>0</v>
      </c>
      <c r="BL160" s="20" t="s">
        <v>166</v>
      </c>
      <c r="BM160" s="220" t="s">
        <v>1570</v>
      </c>
    </row>
    <row r="161" s="2" customFormat="1">
      <c r="A161" s="42"/>
      <c r="B161" s="43"/>
      <c r="C161" s="44"/>
      <c r="D161" s="227" t="s">
        <v>170</v>
      </c>
      <c r="E161" s="44"/>
      <c r="F161" s="228" t="s">
        <v>2167</v>
      </c>
      <c r="G161" s="44"/>
      <c r="H161" s="44"/>
      <c r="I161" s="224"/>
      <c r="J161" s="44"/>
      <c r="K161" s="44"/>
      <c r="L161" s="48"/>
      <c r="M161" s="225"/>
      <c r="N161" s="226"/>
      <c r="O161" s="88"/>
      <c r="P161" s="88"/>
      <c r="Q161" s="88"/>
      <c r="R161" s="88"/>
      <c r="S161" s="88"/>
      <c r="T161" s="89"/>
      <c r="U161" s="42"/>
      <c r="V161" s="42"/>
      <c r="W161" s="42"/>
      <c r="X161" s="42"/>
      <c r="Y161" s="42"/>
      <c r="Z161" s="42"/>
      <c r="AA161" s="42"/>
      <c r="AB161" s="42"/>
      <c r="AC161" s="42"/>
      <c r="AD161" s="42"/>
      <c r="AE161" s="42"/>
      <c r="AT161" s="20" t="s">
        <v>170</v>
      </c>
      <c r="AU161" s="20" t="s">
        <v>90</v>
      </c>
    </row>
    <row r="162" s="2" customFormat="1" ht="16.5" customHeight="1">
      <c r="A162" s="42"/>
      <c r="B162" s="43"/>
      <c r="C162" s="209" t="s">
        <v>491</v>
      </c>
      <c r="D162" s="209" t="s">
        <v>161</v>
      </c>
      <c r="E162" s="210" t="s">
        <v>2168</v>
      </c>
      <c r="F162" s="211" t="s">
        <v>2169</v>
      </c>
      <c r="G162" s="212" t="s">
        <v>661</v>
      </c>
      <c r="H162" s="213">
        <v>1</v>
      </c>
      <c r="I162" s="214"/>
      <c r="J162" s="215">
        <f>ROUND(I162*H162,2)</f>
        <v>0</v>
      </c>
      <c r="K162" s="211" t="s">
        <v>201</v>
      </c>
      <c r="L162" s="48"/>
      <c r="M162" s="216" t="s">
        <v>44</v>
      </c>
      <c r="N162" s="217" t="s">
        <v>53</v>
      </c>
      <c r="O162" s="88"/>
      <c r="P162" s="218">
        <f>O162*H162</f>
        <v>0</v>
      </c>
      <c r="Q162" s="218">
        <v>0</v>
      </c>
      <c r="R162" s="218">
        <f>Q162*H162</f>
        <v>0</v>
      </c>
      <c r="S162" s="218">
        <v>0</v>
      </c>
      <c r="T162" s="219">
        <f>S162*H162</f>
        <v>0</v>
      </c>
      <c r="U162" s="42"/>
      <c r="V162" s="42"/>
      <c r="W162" s="42"/>
      <c r="X162" s="42"/>
      <c r="Y162" s="42"/>
      <c r="Z162" s="42"/>
      <c r="AA162" s="42"/>
      <c r="AB162" s="42"/>
      <c r="AC162" s="42"/>
      <c r="AD162" s="42"/>
      <c r="AE162" s="42"/>
      <c r="AR162" s="220" t="s">
        <v>166</v>
      </c>
      <c r="AT162" s="220" t="s">
        <v>161</v>
      </c>
      <c r="AU162" s="220" t="s">
        <v>90</v>
      </c>
      <c r="AY162" s="20" t="s">
        <v>159</v>
      </c>
      <c r="BE162" s="221">
        <f>IF(N162="základní",J162,0)</f>
        <v>0</v>
      </c>
      <c r="BF162" s="221">
        <f>IF(N162="snížená",J162,0)</f>
        <v>0</v>
      </c>
      <c r="BG162" s="221">
        <f>IF(N162="zákl. přenesená",J162,0)</f>
        <v>0</v>
      </c>
      <c r="BH162" s="221">
        <f>IF(N162="sníž. přenesená",J162,0)</f>
        <v>0</v>
      </c>
      <c r="BI162" s="221">
        <f>IF(N162="nulová",J162,0)</f>
        <v>0</v>
      </c>
      <c r="BJ162" s="20" t="s">
        <v>90</v>
      </c>
      <c r="BK162" s="221">
        <f>ROUND(I162*H162,2)</f>
        <v>0</v>
      </c>
      <c r="BL162" s="20" t="s">
        <v>166</v>
      </c>
      <c r="BM162" s="220" t="s">
        <v>1580</v>
      </c>
    </row>
    <row r="163" s="2" customFormat="1">
      <c r="A163" s="42"/>
      <c r="B163" s="43"/>
      <c r="C163" s="44"/>
      <c r="D163" s="227" t="s">
        <v>170</v>
      </c>
      <c r="E163" s="44"/>
      <c r="F163" s="228" t="s">
        <v>2170</v>
      </c>
      <c r="G163" s="44"/>
      <c r="H163" s="44"/>
      <c r="I163" s="224"/>
      <c r="J163" s="44"/>
      <c r="K163" s="44"/>
      <c r="L163" s="48"/>
      <c r="M163" s="225"/>
      <c r="N163" s="226"/>
      <c r="O163" s="88"/>
      <c r="P163" s="88"/>
      <c r="Q163" s="88"/>
      <c r="R163" s="88"/>
      <c r="S163" s="88"/>
      <c r="T163" s="89"/>
      <c r="U163" s="42"/>
      <c r="V163" s="42"/>
      <c r="W163" s="42"/>
      <c r="X163" s="42"/>
      <c r="Y163" s="42"/>
      <c r="Z163" s="42"/>
      <c r="AA163" s="42"/>
      <c r="AB163" s="42"/>
      <c r="AC163" s="42"/>
      <c r="AD163" s="42"/>
      <c r="AE163" s="42"/>
      <c r="AT163" s="20" t="s">
        <v>170</v>
      </c>
      <c r="AU163" s="20" t="s">
        <v>90</v>
      </c>
    </row>
    <row r="164" s="2" customFormat="1" ht="16.5" customHeight="1">
      <c r="A164" s="42"/>
      <c r="B164" s="43"/>
      <c r="C164" s="209" t="s">
        <v>495</v>
      </c>
      <c r="D164" s="209" t="s">
        <v>161</v>
      </c>
      <c r="E164" s="210" t="s">
        <v>2171</v>
      </c>
      <c r="F164" s="211" t="s">
        <v>2172</v>
      </c>
      <c r="G164" s="212" t="s">
        <v>661</v>
      </c>
      <c r="H164" s="213">
        <v>1</v>
      </c>
      <c r="I164" s="214"/>
      <c r="J164" s="215">
        <f>ROUND(I164*H164,2)</f>
        <v>0</v>
      </c>
      <c r="K164" s="211" t="s">
        <v>201</v>
      </c>
      <c r="L164" s="48"/>
      <c r="M164" s="216" t="s">
        <v>44</v>
      </c>
      <c r="N164" s="217" t="s">
        <v>53</v>
      </c>
      <c r="O164" s="88"/>
      <c r="P164" s="218">
        <f>O164*H164</f>
        <v>0</v>
      </c>
      <c r="Q164" s="218">
        <v>0</v>
      </c>
      <c r="R164" s="218">
        <f>Q164*H164</f>
        <v>0</v>
      </c>
      <c r="S164" s="218">
        <v>0</v>
      </c>
      <c r="T164" s="219">
        <f>S164*H164</f>
        <v>0</v>
      </c>
      <c r="U164" s="42"/>
      <c r="V164" s="42"/>
      <c r="W164" s="42"/>
      <c r="X164" s="42"/>
      <c r="Y164" s="42"/>
      <c r="Z164" s="42"/>
      <c r="AA164" s="42"/>
      <c r="AB164" s="42"/>
      <c r="AC164" s="42"/>
      <c r="AD164" s="42"/>
      <c r="AE164" s="42"/>
      <c r="AR164" s="220" t="s">
        <v>166</v>
      </c>
      <c r="AT164" s="220" t="s">
        <v>161</v>
      </c>
      <c r="AU164" s="220" t="s">
        <v>90</v>
      </c>
      <c r="AY164" s="20" t="s">
        <v>159</v>
      </c>
      <c r="BE164" s="221">
        <f>IF(N164="základní",J164,0)</f>
        <v>0</v>
      </c>
      <c r="BF164" s="221">
        <f>IF(N164="snížená",J164,0)</f>
        <v>0</v>
      </c>
      <c r="BG164" s="221">
        <f>IF(N164="zákl. přenesená",J164,0)</f>
        <v>0</v>
      </c>
      <c r="BH164" s="221">
        <f>IF(N164="sníž. přenesená",J164,0)</f>
        <v>0</v>
      </c>
      <c r="BI164" s="221">
        <f>IF(N164="nulová",J164,0)</f>
        <v>0</v>
      </c>
      <c r="BJ164" s="20" t="s">
        <v>90</v>
      </c>
      <c r="BK164" s="221">
        <f>ROUND(I164*H164,2)</f>
        <v>0</v>
      </c>
      <c r="BL164" s="20" t="s">
        <v>166</v>
      </c>
      <c r="BM164" s="220" t="s">
        <v>1591</v>
      </c>
    </row>
    <row r="165" s="2" customFormat="1">
      <c r="A165" s="42"/>
      <c r="B165" s="43"/>
      <c r="C165" s="44"/>
      <c r="D165" s="227" t="s">
        <v>170</v>
      </c>
      <c r="E165" s="44"/>
      <c r="F165" s="228" t="s">
        <v>2173</v>
      </c>
      <c r="G165" s="44"/>
      <c r="H165" s="44"/>
      <c r="I165" s="224"/>
      <c r="J165" s="44"/>
      <c r="K165" s="44"/>
      <c r="L165" s="48"/>
      <c r="M165" s="225"/>
      <c r="N165" s="226"/>
      <c r="O165" s="88"/>
      <c r="P165" s="88"/>
      <c r="Q165" s="88"/>
      <c r="R165" s="88"/>
      <c r="S165" s="88"/>
      <c r="T165" s="89"/>
      <c r="U165" s="42"/>
      <c r="V165" s="42"/>
      <c r="W165" s="42"/>
      <c r="X165" s="42"/>
      <c r="Y165" s="42"/>
      <c r="Z165" s="42"/>
      <c r="AA165" s="42"/>
      <c r="AB165" s="42"/>
      <c r="AC165" s="42"/>
      <c r="AD165" s="42"/>
      <c r="AE165" s="42"/>
      <c r="AT165" s="20" t="s">
        <v>170</v>
      </c>
      <c r="AU165" s="20" t="s">
        <v>90</v>
      </c>
    </row>
    <row r="166" s="2" customFormat="1" ht="16.5" customHeight="1">
      <c r="A166" s="42"/>
      <c r="B166" s="43"/>
      <c r="C166" s="209" t="s">
        <v>501</v>
      </c>
      <c r="D166" s="209" t="s">
        <v>161</v>
      </c>
      <c r="E166" s="210" t="s">
        <v>2174</v>
      </c>
      <c r="F166" s="211" t="s">
        <v>2175</v>
      </c>
      <c r="G166" s="212" t="s">
        <v>661</v>
      </c>
      <c r="H166" s="213">
        <v>1</v>
      </c>
      <c r="I166" s="214"/>
      <c r="J166" s="215">
        <f>ROUND(I166*H166,2)</f>
        <v>0</v>
      </c>
      <c r="K166" s="211" t="s">
        <v>201</v>
      </c>
      <c r="L166" s="48"/>
      <c r="M166" s="216" t="s">
        <v>44</v>
      </c>
      <c r="N166" s="217" t="s">
        <v>53</v>
      </c>
      <c r="O166" s="88"/>
      <c r="P166" s="218">
        <f>O166*H166</f>
        <v>0</v>
      </c>
      <c r="Q166" s="218">
        <v>0</v>
      </c>
      <c r="R166" s="218">
        <f>Q166*H166</f>
        <v>0</v>
      </c>
      <c r="S166" s="218">
        <v>0</v>
      </c>
      <c r="T166" s="219">
        <f>S166*H166</f>
        <v>0</v>
      </c>
      <c r="U166" s="42"/>
      <c r="V166" s="42"/>
      <c r="W166" s="42"/>
      <c r="X166" s="42"/>
      <c r="Y166" s="42"/>
      <c r="Z166" s="42"/>
      <c r="AA166" s="42"/>
      <c r="AB166" s="42"/>
      <c r="AC166" s="42"/>
      <c r="AD166" s="42"/>
      <c r="AE166" s="42"/>
      <c r="AR166" s="220" t="s">
        <v>166</v>
      </c>
      <c r="AT166" s="220" t="s">
        <v>161</v>
      </c>
      <c r="AU166" s="220" t="s">
        <v>90</v>
      </c>
      <c r="AY166" s="20" t="s">
        <v>159</v>
      </c>
      <c r="BE166" s="221">
        <f>IF(N166="základní",J166,0)</f>
        <v>0</v>
      </c>
      <c r="BF166" s="221">
        <f>IF(N166="snížená",J166,0)</f>
        <v>0</v>
      </c>
      <c r="BG166" s="221">
        <f>IF(N166="zákl. přenesená",J166,0)</f>
        <v>0</v>
      </c>
      <c r="BH166" s="221">
        <f>IF(N166="sníž. přenesená",J166,0)</f>
        <v>0</v>
      </c>
      <c r="BI166" s="221">
        <f>IF(N166="nulová",J166,0)</f>
        <v>0</v>
      </c>
      <c r="BJ166" s="20" t="s">
        <v>90</v>
      </c>
      <c r="BK166" s="221">
        <f>ROUND(I166*H166,2)</f>
        <v>0</v>
      </c>
      <c r="BL166" s="20" t="s">
        <v>166</v>
      </c>
      <c r="BM166" s="220" t="s">
        <v>2176</v>
      </c>
    </row>
    <row r="167" s="2" customFormat="1">
      <c r="A167" s="42"/>
      <c r="B167" s="43"/>
      <c r="C167" s="44"/>
      <c r="D167" s="227" t="s">
        <v>170</v>
      </c>
      <c r="E167" s="44"/>
      <c r="F167" s="228" t="s">
        <v>2177</v>
      </c>
      <c r="G167" s="44"/>
      <c r="H167" s="44"/>
      <c r="I167" s="224"/>
      <c r="J167" s="44"/>
      <c r="K167" s="44"/>
      <c r="L167" s="48"/>
      <c r="M167" s="225"/>
      <c r="N167" s="226"/>
      <c r="O167" s="88"/>
      <c r="P167" s="88"/>
      <c r="Q167" s="88"/>
      <c r="R167" s="88"/>
      <c r="S167" s="88"/>
      <c r="T167" s="89"/>
      <c r="U167" s="42"/>
      <c r="V167" s="42"/>
      <c r="W167" s="42"/>
      <c r="X167" s="42"/>
      <c r="Y167" s="42"/>
      <c r="Z167" s="42"/>
      <c r="AA167" s="42"/>
      <c r="AB167" s="42"/>
      <c r="AC167" s="42"/>
      <c r="AD167" s="42"/>
      <c r="AE167" s="42"/>
      <c r="AT167" s="20" t="s">
        <v>170</v>
      </c>
      <c r="AU167" s="20" t="s">
        <v>90</v>
      </c>
    </row>
    <row r="168" s="2" customFormat="1" ht="16.5" customHeight="1">
      <c r="A168" s="42"/>
      <c r="B168" s="43"/>
      <c r="C168" s="209" t="s">
        <v>505</v>
      </c>
      <c r="D168" s="209" t="s">
        <v>161</v>
      </c>
      <c r="E168" s="210" t="s">
        <v>2178</v>
      </c>
      <c r="F168" s="211" t="s">
        <v>2179</v>
      </c>
      <c r="G168" s="212" t="s">
        <v>661</v>
      </c>
      <c r="H168" s="213">
        <v>1</v>
      </c>
      <c r="I168" s="214"/>
      <c r="J168" s="215">
        <f>ROUND(I168*H168,2)</f>
        <v>0</v>
      </c>
      <c r="K168" s="211" t="s">
        <v>201</v>
      </c>
      <c r="L168" s="48"/>
      <c r="M168" s="216" t="s">
        <v>44</v>
      </c>
      <c r="N168" s="217" t="s">
        <v>53</v>
      </c>
      <c r="O168" s="88"/>
      <c r="P168" s="218">
        <f>O168*H168</f>
        <v>0</v>
      </c>
      <c r="Q168" s="218">
        <v>0</v>
      </c>
      <c r="R168" s="218">
        <f>Q168*H168</f>
        <v>0</v>
      </c>
      <c r="S168" s="218">
        <v>0</v>
      </c>
      <c r="T168" s="219">
        <f>S168*H168</f>
        <v>0</v>
      </c>
      <c r="U168" s="42"/>
      <c r="V168" s="42"/>
      <c r="W168" s="42"/>
      <c r="X168" s="42"/>
      <c r="Y168" s="42"/>
      <c r="Z168" s="42"/>
      <c r="AA168" s="42"/>
      <c r="AB168" s="42"/>
      <c r="AC168" s="42"/>
      <c r="AD168" s="42"/>
      <c r="AE168" s="42"/>
      <c r="AR168" s="220" t="s">
        <v>166</v>
      </c>
      <c r="AT168" s="220" t="s">
        <v>161</v>
      </c>
      <c r="AU168" s="220" t="s">
        <v>90</v>
      </c>
      <c r="AY168" s="20" t="s">
        <v>159</v>
      </c>
      <c r="BE168" s="221">
        <f>IF(N168="základní",J168,0)</f>
        <v>0</v>
      </c>
      <c r="BF168" s="221">
        <f>IF(N168="snížená",J168,0)</f>
        <v>0</v>
      </c>
      <c r="BG168" s="221">
        <f>IF(N168="zákl. přenesená",J168,0)</f>
        <v>0</v>
      </c>
      <c r="BH168" s="221">
        <f>IF(N168="sníž. přenesená",J168,0)</f>
        <v>0</v>
      </c>
      <c r="BI168" s="221">
        <f>IF(N168="nulová",J168,0)</f>
        <v>0</v>
      </c>
      <c r="BJ168" s="20" t="s">
        <v>90</v>
      </c>
      <c r="BK168" s="221">
        <f>ROUND(I168*H168,2)</f>
        <v>0</v>
      </c>
      <c r="BL168" s="20" t="s">
        <v>166</v>
      </c>
      <c r="BM168" s="220" t="s">
        <v>2180</v>
      </c>
    </row>
    <row r="169" s="2" customFormat="1">
      <c r="A169" s="42"/>
      <c r="B169" s="43"/>
      <c r="C169" s="44"/>
      <c r="D169" s="227" t="s">
        <v>170</v>
      </c>
      <c r="E169" s="44"/>
      <c r="F169" s="228" t="s">
        <v>2181</v>
      </c>
      <c r="G169" s="44"/>
      <c r="H169" s="44"/>
      <c r="I169" s="224"/>
      <c r="J169" s="44"/>
      <c r="K169" s="44"/>
      <c r="L169" s="48"/>
      <c r="M169" s="225"/>
      <c r="N169" s="226"/>
      <c r="O169" s="88"/>
      <c r="P169" s="88"/>
      <c r="Q169" s="88"/>
      <c r="R169" s="88"/>
      <c r="S169" s="88"/>
      <c r="T169" s="89"/>
      <c r="U169" s="42"/>
      <c r="V169" s="42"/>
      <c r="W169" s="42"/>
      <c r="X169" s="42"/>
      <c r="Y169" s="42"/>
      <c r="Z169" s="42"/>
      <c r="AA169" s="42"/>
      <c r="AB169" s="42"/>
      <c r="AC169" s="42"/>
      <c r="AD169" s="42"/>
      <c r="AE169" s="42"/>
      <c r="AT169" s="20" t="s">
        <v>170</v>
      </c>
      <c r="AU169" s="20" t="s">
        <v>90</v>
      </c>
    </row>
    <row r="170" s="2" customFormat="1" ht="16.5" customHeight="1">
      <c r="A170" s="42"/>
      <c r="B170" s="43"/>
      <c r="C170" s="209" t="s">
        <v>517</v>
      </c>
      <c r="D170" s="209" t="s">
        <v>161</v>
      </c>
      <c r="E170" s="210" t="s">
        <v>2182</v>
      </c>
      <c r="F170" s="211" t="s">
        <v>2183</v>
      </c>
      <c r="G170" s="212" t="s">
        <v>661</v>
      </c>
      <c r="H170" s="213">
        <v>1</v>
      </c>
      <c r="I170" s="214"/>
      <c r="J170" s="215">
        <f>ROUND(I170*H170,2)</f>
        <v>0</v>
      </c>
      <c r="K170" s="211" t="s">
        <v>201</v>
      </c>
      <c r="L170" s="48"/>
      <c r="M170" s="216" t="s">
        <v>44</v>
      </c>
      <c r="N170" s="217" t="s">
        <v>53</v>
      </c>
      <c r="O170" s="88"/>
      <c r="P170" s="218">
        <f>O170*H170</f>
        <v>0</v>
      </c>
      <c r="Q170" s="218">
        <v>0</v>
      </c>
      <c r="R170" s="218">
        <f>Q170*H170</f>
        <v>0</v>
      </c>
      <c r="S170" s="218">
        <v>0</v>
      </c>
      <c r="T170" s="219">
        <f>S170*H170</f>
        <v>0</v>
      </c>
      <c r="U170" s="42"/>
      <c r="V170" s="42"/>
      <c r="W170" s="42"/>
      <c r="X170" s="42"/>
      <c r="Y170" s="42"/>
      <c r="Z170" s="42"/>
      <c r="AA170" s="42"/>
      <c r="AB170" s="42"/>
      <c r="AC170" s="42"/>
      <c r="AD170" s="42"/>
      <c r="AE170" s="42"/>
      <c r="AR170" s="220" t="s">
        <v>166</v>
      </c>
      <c r="AT170" s="220" t="s">
        <v>161</v>
      </c>
      <c r="AU170" s="220" t="s">
        <v>90</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2184</v>
      </c>
    </row>
    <row r="171" s="2" customFormat="1">
      <c r="A171" s="42"/>
      <c r="B171" s="43"/>
      <c r="C171" s="44"/>
      <c r="D171" s="227" t="s">
        <v>170</v>
      </c>
      <c r="E171" s="44"/>
      <c r="F171" s="228" t="s">
        <v>2185</v>
      </c>
      <c r="G171" s="44"/>
      <c r="H171" s="44"/>
      <c r="I171" s="224"/>
      <c r="J171" s="44"/>
      <c r="K171" s="44"/>
      <c r="L171" s="48"/>
      <c r="M171" s="225"/>
      <c r="N171" s="226"/>
      <c r="O171" s="88"/>
      <c r="P171" s="88"/>
      <c r="Q171" s="88"/>
      <c r="R171" s="88"/>
      <c r="S171" s="88"/>
      <c r="T171" s="89"/>
      <c r="U171" s="42"/>
      <c r="V171" s="42"/>
      <c r="W171" s="42"/>
      <c r="X171" s="42"/>
      <c r="Y171" s="42"/>
      <c r="Z171" s="42"/>
      <c r="AA171" s="42"/>
      <c r="AB171" s="42"/>
      <c r="AC171" s="42"/>
      <c r="AD171" s="42"/>
      <c r="AE171" s="42"/>
      <c r="AT171" s="20" t="s">
        <v>170</v>
      </c>
      <c r="AU171" s="20" t="s">
        <v>90</v>
      </c>
    </row>
    <row r="172" s="2" customFormat="1" ht="16.5" customHeight="1">
      <c r="A172" s="42"/>
      <c r="B172" s="43"/>
      <c r="C172" s="209" t="s">
        <v>522</v>
      </c>
      <c r="D172" s="209" t="s">
        <v>161</v>
      </c>
      <c r="E172" s="210" t="s">
        <v>2186</v>
      </c>
      <c r="F172" s="211" t="s">
        <v>2187</v>
      </c>
      <c r="G172" s="212" t="s">
        <v>661</v>
      </c>
      <c r="H172" s="213">
        <v>1</v>
      </c>
      <c r="I172" s="214"/>
      <c r="J172" s="215">
        <f>ROUND(I172*H172,2)</f>
        <v>0</v>
      </c>
      <c r="K172" s="211" t="s">
        <v>201</v>
      </c>
      <c r="L172" s="48"/>
      <c r="M172" s="216" t="s">
        <v>44</v>
      </c>
      <c r="N172" s="217" t="s">
        <v>53</v>
      </c>
      <c r="O172" s="88"/>
      <c r="P172" s="218">
        <f>O172*H172</f>
        <v>0</v>
      </c>
      <c r="Q172" s="218">
        <v>0</v>
      </c>
      <c r="R172" s="218">
        <f>Q172*H172</f>
        <v>0</v>
      </c>
      <c r="S172" s="218">
        <v>0</v>
      </c>
      <c r="T172" s="219">
        <f>S172*H172</f>
        <v>0</v>
      </c>
      <c r="U172" s="42"/>
      <c r="V172" s="42"/>
      <c r="W172" s="42"/>
      <c r="X172" s="42"/>
      <c r="Y172" s="42"/>
      <c r="Z172" s="42"/>
      <c r="AA172" s="42"/>
      <c r="AB172" s="42"/>
      <c r="AC172" s="42"/>
      <c r="AD172" s="42"/>
      <c r="AE172" s="42"/>
      <c r="AR172" s="220" t="s">
        <v>166</v>
      </c>
      <c r="AT172" s="220" t="s">
        <v>161</v>
      </c>
      <c r="AU172" s="220" t="s">
        <v>90</v>
      </c>
      <c r="AY172" s="20" t="s">
        <v>159</v>
      </c>
      <c r="BE172" s="221">
        <f>IF(N172="základní",J172,0)</f>
        <v>0</v>
      </c>
      <c r="BF172" s="221">
        <f>IF(N172="snížená",J172,0)</f>
        <v>0</v>
      </c>
      <c r="BG172" s="221">
        <f>IF(N172="zákl. přenesená",J172,0)</f>
        <v>0</v>
      </c>
      <c r="BH172" s="221">
        <f>IF(N172="sníž. přenesená",J172,0)</f>
        <v>0</v>
      </c>
      <c r="BI172" s="221">
        <f>IF(N172="nulová",J172,0)</f>
        <v>0</v>
      </c>
      <c r="BJ172" s="20" t="s">
        <v>90</v>
      </c>
      <c r="BK172" s="221">
        <f>ROUND(I172*H172,2)</f>
        <v>0</v>
      </c>
      <c r="BL172" s="20" t="s">
        <v>166</v>
      </c>
      <c r="BM172" s="220" t="s">
        <v>2188</v>
      </c>
    </row>
    <row r="173" s="2" customFormat="1">
      <c r="A173" s="42"/>
      <c r="B173" s="43"/>
      <c r="C173" s="44"/>
      <c r="D173" s="227" t="s">
        <v>170</v>
      </c>
      <c r="E173" s="44"/>
      <c r="F173" s="228" t="s">
        <v>2189</v>
      </c>
      <c r="G173" s="44"/>
      <c r="H173" s="44"/>
      <c r="I173" s="224"/>
      <c r="J173" s="44"/>
      <c r="K173" s="44"/>
      <c r="L173" s="48"/>
      <c r="M173" s="225"/>
      <c r="N173" s="226"/>
      <c r="O173" s="88"/>
      <c r="P173" s="88"/>
      <c r="Q173" s="88"/>
      <c r="R173" s="88"/>
      <c r="S173" s="88"/>
      <c r="T173" s="89"/>
      <c r="U173" s="42"/>
      <c r="V173" s="42"/>
      <c r="W173" s="42"/>
      <c r="X173" s="42"/>
      <c r="Y173" s="42"/>
      <c r="Z173" s="42"/>
      <c r="AA173" s="42"/>
      <c r="AB173" s="42"/>
      <c r="AC173" s="42"/>
      <c r="AD173" s="42"/>
      <c r="AE173" s="42"/>
      <c r="AT173" s="20" t="s">
        <v>170</v>
      </c>
      <c r="AU173" s="20" t="s">
        <v>90</v>
      </c>
    </row>
    <row r="174" s="2" customFormat="1" ht="16.5" customHeight="1">
      <c r="A174" s="42"/>
      <c r="B174" s="43"/>
      <c r="C174" s="209" t="s">
        <v>530</v>
      </c>
      <c r="D174" s="209" t="s">
        <v>161</v>
      </c>
      <c r="E174" s="210" t="s">
        <v>2190</v>
      </c>
      <c r="F174" s="211" t="s">
        <v>2191</v>
      </c>
      <c r="G174" s="212" t="s">
        <v>661</v>
      </c>
      <c r="H174" s="213">
        <v>1</v>
      </c>
      <c r="I174" s="214"/>
      <c r="J174" s="215">
        <f>ROUND(I174*H174,2)</f>
        <v>0</v>
      </c>
      <c r="K174" s="211" t="s">
        <v>201</v>
      </c>
      <c r="L174" s="48"/>
      <c r="M174" s="216" t="s">
        <v>44</v>
      </c>
      <c r="N174" s="217" t="s">
        <v>53</v>
      </c>
      <c r="O174" s="88"/>
      <c r="P174" s="218">
        <f>O174*H174</f>
        <v>0</v>
      </c>
      <c r="Q174" s="218">
        <v>0</v>
      </c>
      <c r="R174" s="218">
        <f>Q174*H174</f>
        <v>0</v>
      </c>
      <c r="S174" s="218">
        <v>0</v>
      </c>
      <c r="T174" s="219">
        <f>S174*H174</f>
        <v>0</v>
      </c>
      <c r="U174" s="42"/>
      <c r="V174" s="42"/>
      <c r="W174" s="42"/>
      <c r="X174" s="42"/>
      <c r="Y174" s="42"/>
      <c r="Z174" s="42"/>
      <c r="AA174" s="42"/>
      <c r="AB174" s="42"/>
      <c r="AC174" s="42"/>
      <c r="AD174" s="42"/>
      <c r="AE174" s="42"/>
      <c r="AR174" s="220" t="s">
        <v>166</v>
      </c>
      <c r="AT174" s="220" t="s">
        <v>161</v>
      </c>
      <c r="AU174" s="220" t="s">
        <v>90</v>
      </c>
      <c r="AY174" s="20" t="s">
        <v>159</v>
      </c>
      <c r="BE174" s="221">
        <f>IF(N174="základní",J174,0)</f>
        <v>0</v>
      </c>
      <c r="BF174" s="221">
        <f>IF(N174="snížená",J174,0)</f>
        <v>0</v>
      </c>
      <c r="BG174" s="221">
        <f>IF(N174="zákl. přenesená",J174,0)</f>
        <v>0</v>
      </c>
      <c r="BH174" s="221">
        <f>IF(N174="sníž. přenesená",J174,0)</f>
        <v>0</v>
      </c>
      <c r="BI174" s="221">
        <f>IF(N174="nulová",J174,0)</f>
        <v>0</v>
      </c>
      <c r="BJ174" s="20" t="s">
        <v>90</v>
      </c>
      <c r="BK174" s="221">
        <f>ROUND(I174*H174,2)</f>
        <v>0</v>
      </c>
      <c r="BL174" s="20" t="s">
        <v>166</v>
      </c>
      <c r="BM174" s="220" t="s">
        <v>1455</v>
      </c>
    </row>
    <row r="175" s="2" customFormat="1">
      <c r="A175" s="42"/>
      <c r="B175" s="43"/>
      <c r="C175" s="44"/>
      <c r="D175" s="227" t="s">
        <v>170</v>
      </c>
      <c r="E175" s="44"/>
      <c r="F175" s="228" t="s">
        <v>2192</v>
      </c>
      <c r="G175" s="44"/>
      <c r="H175" s="44"/>
      <c r="I175" s="224"/>
      <c r="J175" s="44"/>
      <c r="K175" s="44"/>
      <c r="L175" s="48"/>
      <c r="M175" s="225"/>
      <c r="N175" s="226"/>
      <c r="O175" s="88"/>
      <c r="P175" s="88"/>
      <c r="Q175" s="88"/>
      <c r="R175" s="88"/>
      <c r="S175" s="88"/>
      <c r="T175" s="89"/>
      <c r="U175" s="42"/>
      <c r="V175" s="42"/>
      <c r="W175" s="42"/>
      <c r="X175" s="42"/>
      <c r="Y175" s="42"/>
      <c r="Z175" s="42"/>
      <c r="AA175" s="42"/>
      <c r="AB175" s="42"/>
      <c r="AC175" s="42"/>
      <c r="AD175" s="42"/>
      <c r="AE175" s="42"/>
      <c r="AT175" s="20" t="s">
        <v>170</v>
      </c>
      <c r="AU175" s="20" t="s">
        <v>90</v>
      </c>
    </row>
    <row r="176" s="2" customFormat="1" ht="16.5" customHeight="1">
      <c r="A176" s="42"/>
      <c r="B176" s="43"/>
      <c r="C176" s="209" t="s">
        <v>537</v>
      </c>
      <c r="D176" s="209" t="s">
        <v>161</v>
      </c>
      <c r="E176" s="210" t="s">
        <v>2193</v>
      </c>
      <c r="F176" s="211" t="s">
        <v>2194</v>
      </c>
      <c r="G176" s="212" t="s">
        <v>661</v>
      </c>
      <c r="H176" s="213">
        <v>1</v>
      </c>
      <c r="I176" s="214"/>
      <c r="J176" s="215">
        <f>ROUND(I176*H176,2)</f>
        <v>0</v>
      </c>
      <c r="K176" s="211" t="s">
        <v>201</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166</v>
      </c>
      <c r="AT176" s="220" t="s">
        <v>161</v>
      </c>
      <c r="AU176" s="220" t="s">
        <v>90</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166</v>
      </c>
      <c r="BM176" s="220" t="s">
        <v>1459</v>
      </c>
    </row>
    <row r="177" s="2" customFormat="1">
      <c r="A177" s="42"/>
      <c r="B177" s="43"/>
      <c r="C177" s="44"/>
      <c r="D177" s="227" t="s">
        <v>170</v>
      </c>
      <c r="E177" s="44"/>
      <c r="F177" s="228" t="s">
        <v>2195</v>
      </c>
      <c r="G177" s="44"/>
      <c r="H177" s="44"/>
      <c r="I177" s="224"/>
      <c r="J177" s="44"/>
      <c r="K177" s="44"/>
      <c r="L177" s="48"/>
      <c r="M177" s="225"/>
      <c r="N177" s="226"/>
      <c r="O177" s="88"/>
      <c r="P177" s="88"/>
      <c r="Q177" s="88"/>
      <c r="R177" s="88"/>
      <c r="S177" s="88"/>
      <c r="T177" s="89"/>
      <c r="U177" s="42"/>
      <c r="V177" s="42"/>
      <c r="W177" s="42"/>
      <c r="X177" s="42"/>
      <c r="Y177" s="42"/>
      <c r="Z177" s="42"/>
      <c r="AA177" s="42"/>
      <c r="AB177" s="42"/>
      <c r="AC177" s="42"/>
      <c r="AD177" s="42"/>
      <c r="AE177" s="42"/>
      <c r="AT177" s="20" t="s">
        <v>170</v>
      </c>
      <c r="AU177" s="20" t="s">
        <v>90</v>
      </c>
    </row>
    <row r="178" s="2" customFormat="1" ht="16.5" customHeight="1">
      <c r="A178" s="42"/>
      <c r="B178" s="43"/>
      <c r="C178" s="209" t="s">
        <v>542</v>
      </c>
      <c r="D178" s="209" t="s">
        <v>161</v>
      </c>
      <c r="E178" s="210" t="s">
        <v>2196</v>
      </c>
      <c r="F178" s="211" t="s">
        <v>2197</v>
      </c>
      <c r="G178" s="212" t="s">
        <v>661</v>
      </c>
      <c r="H178" s="213">
        <v>1</v>
      </c>
      <c r="I178" s="214"/>
      <c r="J178" s="215">
        <f>ROUND(I178*H178,2)</f>
        <v>0</v>
      </c>
      <c r="K178" s="211" t="s">
        <v>201</v>
      </c>
      <c r="L178" s="48"/>
      <c r="M178" s="216" t="s">
        <v>44</v>
      </c>
      <c r="N178" s="217" t="s">
        <v>53</v>
      </c>
      <c r="O178" s="88"/>
      <c r="P178" s="218">
        <f>O178*H178</f>
        <v>0</v>
      </c>
      <c r="Q178" s="218">
        <v>0</v>
      </c>
      <c r="R178" s="218">
        <f>Q178*H178</f>
        <v>0</v>
      </c>
      <c r="S178" s="218">
        <v>0</v>
      </c>
      <c r="T178" s="219">
        <f>S178*H178</f>
        <v>0</v>
      </c>
      <c r="U178" s="42"/>
      <c r="V178" s="42"/>
      <c r="W178" s="42"/>
      <c r="X178" s="42"/>
      <c r="Y178" s="42"/>
      <c r="Z178" s="42"/>
      <c r="AA178" s="42"/>
      <c r="AB178" s="42"/>
      <c r="AC178" s="42"/>
      <c r="AD178" s="42"/>
      <c r="AE178" s="42"/>
      <c r="AR178" s="220" t="s">
        <v>166</v>
      </c>
      <c r="AT178" s="220" t="s">
        <v>161</v>
      </c>
      <c r="AU178" s="220" t="s">
        <v>90</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166</v>
      </c>
      <c r="BM178" s="220" t="s">
        <v>1463</v>
      </c>
    </row>
    <row r="179" s="2" customFormat="1">
      <c r="A179" s="42"/>
      <c r="B179" s="43"/>
      <c r="C179" s="44"/>
      <c r="D179" s="227" t="s">
        <v>170</v>
      </c>
      <c r="E179" s="44"/>
      <c r="F179" s="228" t="s">
        <v>2198</v>
      </c>
      <c r="G179" s="44"/>
      <c r="H179" s="44"/>
      <c r="I179" s="224"/>
      <c r="J179" s="44"/>
      <c r="K179" s="44"/>
      <c r="L179" s="48"/>
      <c r="M179" s="225"/>
      <c r="N179" s="226"/>
      <c r="O179" s="88"/>
      <c r="P179" s="88"/>
      <c r="Q179" s="88"/>
      <c r="R179" s="88"/>
      <c r="S179" s="88"/>
      <c r="T179" s="89"/>
      <c r="U179" s="42"/>
      <c r="V179" s="42"/>
      <c r="W179" s="42"/>
      <c r="X179" s="42"/>
      <c r="Y179" s="42"/>
      <c r="Z179" s="42"/>
      <c r="AA179" s="42"/>
      <c r="AB179" s="42"/>
      <c r="AC179" s="42"/>
      <c r="AD179" s="42"/>
      <c r="AE179" s="42"/>
      <c r="AT179" s="20" t="s">
        <v>170</v>
      </c>
      <c r="AU179" s="20" t="s">
        <v>90</v>
      </c>
    </row>
    <row r="180" s="2" customFormat="1" ht="16.5" customHeight="1">
      <c r="A180" s="42"/>
      <c r="B180" s="43"/>
      <c r="C180" s="209" t="s">
        <v>547</v>
      </c>
      <c r="D180" s="209" t="s">
        <v>161</v>
      </c>
      <c r="E180" s="210" t="s">
        <v>2199</v>
      </c>
      <c r="F180" s="211" t="s">
        <v>2200</v>
      </c>
      <c r="G180" s="212" t="s">
        <v>661</v>
      </c>
      <c r="H180" s="213">
        <v>1</v>
      </c>
      <c r="I180" s="214"/>
      <c r="J180" s="215">
        <f>ROUND(I180*H180,2)</f>
        <v>0</v>
      </c>
      <c r="K180" s="211" t="s">
        <v>201</v>
      </c>
      <c r="L180" s="48"/>
      <c r="M180" s="216" t="s">
        <v>44</v>
      </c>
      <c r="N180" s="217" t="s">
        <v>53</v>
      </c>
      <c r="O180" s="88"/>
      <c r="P180" s="218">
        <f>O180*H180</f>
        <v>0</v>
      </c>
      <c r="Q180" s="218">
        <v>0</v>
      </c>
      <c r="R180" s="218">
        <f>Q180*H180</f>
        <v>0</v>
      </c>
      <c r="S180" s="218">
        <v>0</v>
      </c>
      <c r="T180" s="219">
        <f>S180*H180</f>
        <v>0</v>
      </c>
      <c r="U180" s="42"/>
      <c r="V180" s="42"/>
      <c r="W180" s="42"/>
      <c r="X180" s="42"/>
      <c r="Y180" s="42"/>
      <c r="Z180" s="42"/>
      <c r="AA180" s="42"/>
      <c r="AB180" s="42"/>
      <c r="AC180" s="42"/>
      <c r="AD180" s="42"/>
      <c r="AE180" s="42"/>
      <c r="AR180" s="220" t="s">
        <v>166</v>
      </c>
      <c r="AT180" s="220" t="s">
        <v>161</v>
      </c>
      <c r="AU180" s="220" t="s">
        <v>90</v>
      </c>
      <c r="AY180" s="20" t="s">
        <v>159</v>
      </c>
      <c r="BE180" s="221">
        <f>IF(N180="základní",J180,0)</f>
        <v>0</v>
      </c>
      <c r="BF180" s="221">
        <f>IF(N180="snížená",J180,0)</f>
        <v>0</v>
      </c>
      <c r="BG180" s="221">
        <f>IF(N180="zákl. přenesená",J180,0)</f>
        <v>0</v>
      </c>
      <c r="BH180" s="221">
        <f>IF(N180="sníž. přenesená",J180,0)</f>
        <v>0</v>
      </c>
      <c r="BI180" s="221">
        <f>IF(N180="nulová",J180,0)</f>
        <v>0</v>
      </c>
      <c r="BJ180" s="20" t="s">
        <v>90</v>
      </c>
      <c r="BK180" s="221">
        <f>ROUND(I180*H180,2)</f>
        <v>0</v>
      </c>
      <c r="BL180" s="20" t="s">
        <v>166</v>
      </c>
      <c r="BM180" s="220" t="s">
        <v>1467</v>
      </c>
    </row>
    <row r="181" s="2" customFormat="1">
      <c r="A181" s="42"/>
      <c r="B181" s="43"/>
      <c r="C181" s="44"/>
      <c r="D181" s="227" t="s">
        <v>170</v>
      </c>
      <c r="E181" s="44"/>
      <c r="F181" s="228" t="s">
        <v>2201</v>
      </c>
      <c r="G181" s="44"/>
      <c r="H181" s="44"/>
      <c r="I181" s="224"/>
      <c r="J181" s="44"/>
      <c r="K181" s="44"/>
      <c r="L181" s="48"/>
      <c r="M181" s="225"/>
      <c r="N181" s="226"/>
      <c r="O181" s="88"/>
      <c r="P181" s="88"/>
      <c r="Q181" s="88"/>
      <c r="R181" s="88"/>
      <c r="S181" s="88"/>
      <c r="T181" s="89"/>
      <c r="U181" s="42"/>
      <c r="V181" s="42"/>
      <c r="W181" s="42"/>
      <c r="X181" s="42"/>
      <c r="Y181" s="42"/>
      <c r="Z181" s="42"/>
      <c r="AA181" s="42"/>
      <c r="AB181" s="42"/>
      <c r="AC181" s="42"/>
      <c r="AD181" s="42"/>
      <c r="AE181" s="42"/>
      <c r="AT181" s="20" t="s">
        <v>170</v>
      </c>
      <c r="AU181" s="20" t="s">
        <v>90</v>
      </c>
    </row>
    <row r="182" s="2" customFormat="1" ht="16.5" customHeight="1">
      <c r="A182" s="42"/>
      <c r="B182" s="43"/>
      <c r="C182" s="209" t="s">
        <v>554</v>
      </c>
      <c r="D182" s="209" t="s">
        <v>161</v>
      </c>
      <c r="E182" s="210" t="s">
        <v>2202</v>
      </c>
      <c r="F182" s="211" t="s">
        <v>2203</v>
      </c>
      <c r="G182" s="212" t="s">
        <v>661</v>
      </c>
      <c r="H182" s="213">
        <v>1</v>
      </c>
      <c r="I182" s="214"/>
      <c r="J182" s="215">
        <f>ROUND(I182*H182,2)</f>
        <v>0</v>
      </c>
      <c r="K182" s="211" t="s">
        <v>201</v>
      </c>
      <c r="L182" s="48"/>
      <c r="M182" s="216" t="s">
        <v>44</v>
      </c>
      <c r="N182" s="217" t="s">
        <v>53</v>
      </c>
      <c r="O182" s="88"/>
      <c r="P182" s="218">
        <f>O182*H182</f>
        <v>0</v>
      </c>
      <c r="Q182" s="218">
        <v>0</v>
      </c>
      <c r="R182" s="218">
        <f>Q182*H182</f>
        <v>0</v>
      </c>
      <c r="S182" s="218">
        <v>0</v>
      </c>
      <c r="T182" s="219">
        <f>S182*H182</f>
        <v>0</v>
      </c>
      <c r="U182" s="42"/>
      <c r="V182" s="42"/>
      <c r="W182" s="42"/>
      <c r="X182" s="42"/>
      <c r="Y182" s="42"/>
      <c r="Z182" s="42"/>
      <c r="AA182" s="42"/>
      <c r="AB182" s="42"/>
      <c r="AC182" s="42"/>
      <c r="AD182" s="42"/>
      <c r="AE182" s="42"/>
      <c r="AR182" s="220" t="s">
        <v>166</v>
      </c>
      <c r="AT182" s="220" t="s">
        <v>161</v>
      </c>
      <c r="AU182" s="220" t="s">
        <v>90</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1436</v>
      </c>
    </row>
    <row r="183" s="2" customFormat="1">
      <c r="A183" s="42"/>
      <c r="B183" s="43"/>
      <c r="C183" s="44"/>
      <c r="D183" s="227" t="s">
        <v>170</v>
      </c>
      <c r="E183" s="44"/>
      <c r="F183" s="228" t="s">
        <v>2204</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170</v>
      </c>
      <c r="AU183" s="20" t="s">
        <v>90</v>
      </c>
    </row>
    <row r="184" s="2" customFormat="1" ht="16.5" customHeight="1">
      <c r="A184" s="42"/>
      <c r="B184" s="43"/>
      <c r="C184" s="209" t="s">
        <v>559</v>
      </c>
      <c r="D184" s="209" t="s">
        <v>161</v>
      </c>
      <c r="E184" s="210" t="s">
        <v>2205</v>
      </c>
      <c r="F184" s="211" t="s">
        <v>2206</v>
      </c>
      <c r="G184" s="212" t="s">
        <v>661</v>
      </c>
      <c r="H184" s="213">
        <v>1</v>
      </c>
      <c r="I184" s="214"/>
      <c r="J184" s="215">
        <f>ROUND(I184*H184,2)</f>
        <v>0</v>
      </c>
      <c r="K184" s="211" t="s">
        <v>201</v>
      </c>
      <c r="L184" s="48"/>
      <c r="M184" s="216" t="s">
        <v>44</v>
      </c>
      <c r="N184" s="217" t="s">
        <v>53</v>
      </c>
      <c r="O184" s="88"/>
      <c r="P184" s="218">
        <f>O184*H184</f>
        <v>0</v>
      </c>
      <c r="Q184" s="218">
        <v>0</v>
      </c>
      <c r="R184" s="218">
        <f>Q184*H184</f>
        <v>0</v>
      </c>
      <c r="S184" s="218">
        <v>0</v>
      </c>
      <c r="T184" s="219">
        <f>S184*H184</f>
        <v>0</v>
      </c>
      <c r="U184" s="42"/>
      <c r="V184" s="42"/>
      <c r="W184" s="42"/>
      <c r="X184" s="42"/>
      <c r="Y184" s="42"/>
      <c r="Z184" s="42"/>
      <c r="AA184" s="42"/>
      <c r="AB184" s="42"/>
      <c r="AC184" s="42"/>
      <c r="AD184" s="42"/>
      <c r="AE184" s="42"/>
      <c r="AR184" s="220" t="s">
        <v>166</v>
      </c>
      <c r="AT184" s="220" t="s">
        <v>161</v>
      </c>
      <c r="AU184" s="220" t="s">
        <v>90</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2207</v>
      </c>
    </row>
    <row r="185" s="2" customFormat="1">
      <c r="A185" s="42"/>
      <c r="B185" s="43"/>
      <c r="C185" s="44"/>
      <c r="D185" s="227" t="s">
        <v>170</v>
      </c>
      <c r="E185" s="44"/>
      <c r="F185" s="228" t="s">
        <v>2208</v>
      </c>
      <c r="G185" s="44"/>
      <c r="H185" s="44"/>
      <c r="I185" s="224"/>
      <c r="J185" s="44"/>
      <c r="K185" s="44"/>
      <c r="L185" s="48"/>
      <c r="M185" s="225"/>
      <c r="N185" s="226"/>
      <c r="O185" s="88"/>
      <c r="P185" s="88"/>
      <c r="Q185" s="88"/>
      <c r="R185" s="88"/>
      <c r="S185" s="88"/>
      <c r="T185" s="89"/>
      <c r="U185" s="42"/>
      <c r="V185" s="42"/>
      <c r="W185" s="42"/>
      <c r="X185" s="42"/>
      <c r="Y185" s="42"/>
      <c r="Z185" s="42"/>
      <c r="AA185" s="42"/>
      <c r="AB185" s="42"/>
      <c r="AC185" s="42"/>
      <c r="AD185" s="42"/>
      <c r="AE185" s="42"/>
      <c r="AT185" s="20" t="s">
        <v>170</v>
      </c>
      <c r="AU185" s="20" t="s">
        <v>90</v>
      </c>
    </row>
    <row r="186" s="2" customFormat="1" ht="16.5" customHeight="1">
      <c r="A186" s="42"/>
      <c r="B186" s="43"/>
      <c r="C186" s="209" t="s">
        <v>567</v>
      </c>
      <c r="D186" s="209" t="s">
        <v>161</v>
      </c>
      <c r="E186" s="210" t="s">
        <v>2209</v>
      </c>
      <c r="F186" s="211" t="s">
        <v>2210</v>
      </c>
      <c r="G186" s="212" t="s">
        <v>661</v>
      </c>
      <c r="H186" s="213">
        <v>1</v>
      </c>
      <c r="I186" s="214"/>
      <c r="J186" s="215">
        <f>ROUND(I186*H186,2)</f>
        <v>0</v>
      </c>
      <c r="K186" s="211" t="s">
        <v>201</v>
      </c>
      <c r="L186" s="48"/>
      <c r="M186" s="216" t="s">
        <v>44</v>
      </c>
      <c r="N186" s="217"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166</v>
      </c>
      <c r="AT186" s="220" t="s">
        <v>161</v>
      </c>
      <c r="AU186" s="220" t="s">
        <v>90</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2211</v>
      </c>
    </row>
    <row r="187" s="2" customFormat="1">
      <c r="A187" s="42"/>
      <c r="B187" s="43"/>
      <c r="C187" s="44"/>
      <c r="D187" s="227" t="s">
        <v>170</v>
      </c>
      <c r="E187" s="44"/>
      <c r="F187" s="228" t="s">
        <v>2212</v>
      </c>
      <c r="G187" s="44"/>
      <c r="H187" s="44"/>
      <c r="I187" s="224"/>
      <c r="J187" s="44"/>
      <c r="K187" s="44"/>
      <c r="L187" s="48"/>
      <c r="M187" s="225"/>
      <c r="N187" s="226"/>
      <c r="O187" s="88"/>
      <c r="P187" s="88"/>
      <c r="Q187" s="88"/>
      <c r="R187" s="88"/>
      <c r="S187" s="88"/>
      <c r="T187" s="89"/>
      <c r="U187" s="42"/>
      <c r="V187" s="42"/>
      <c r="W187" s="42"/>
      <c r="X187" s="42"/>
      <c r="Y187" s="42"/>
      <c r="Z187" s="42"/>
      <c r="AA187" s="42"/>
      <c r="AB187" s="42"/>
      <c r="AC187" s="42"/>
      <c r="AD187" s="42"/>
      <c r="AE187" s="42"/>
      <c r="AT187" s="20" t="s">
        <v>170</v>
      </c>
      <c r="AU187" s="20" t="s">
        <v>90</v>
      </c>
    </row>
    <row r="188" s="2" customFormat="1" ht="16.5" customHeight="1">
      <c r="A188" s="42"/>
      <c r="B188" s="43"/>
      <c r="C188" s="209" t="s">
        <v>583</v>
      </c>
      <c r="D188" s="209" t="s">
        <v>161</v>
      </c>
      <c r="E188" s="210" t="s">
        <v>2213</v>
      </c>
      <c r="F188" s="211" t="s">
        <v>2214</v>
      </c>
      <c r="G188" s="212" t="s">
        <v>661</v>
      </c>
      <c r="H188" s="213">
        <v>1</v>
      </c>
      <c r="I188" s="214"/>
      <c r="J188" s="215">
        <f>ROUND(I188*H188,2)</f>
        <v>0</v>
      </c>
      <c r="K188" s="211" t="s">
        <v>201</v>
      </c>
      <c r="L188" s="48"/>
      <c r="M188" s="216" t="s">
        <v>44</v>
      </c>
      <c r="N188" s="217" t="s">
        <v>53</v>
      </c>
      <c r="O188" s="88"/>
      <c r="P188" s="218">
        <f>O188*H188</f>
        <v>0</v>
      </c>
      <c r="Q188" s="218">
        <v>0</v>
      </c>
      <c r="R188" s="218">
        <f>Q188*H188</f>
        <v>0</v>
      </c>
      <c r="S188" s="218">
        <v>0</v>
      </c>
      <c r="T188" s="219">
        <f>S188*H188</f>
        <v>0</v>
      </c>
      <c r="U188" s="42"/>
      <c r="V188" s="42"/>
      <c r="W188" s="42"/>
      <c r="X188" s="42"/>
      <c r="Y188" s="42"/>
      <c r="Z188" s="42"/>
      <c r="AA188" s="42"/>
      <c r="AB188" s="42"/>
      <c r="AC188" s="42"/>
      <c r="AD188" s="42"/>
      <c r="AE188" s="42"/>
      <c r="AR188" s="220" t="s">
        <v>166</v>
      </c>
      <c r="AT188" s="220" t="s">
        <v>161</v>
      </c>
      <c r="AU188" s="220" t="s">
        <v>90</v>
      </c>
      <c r="AY188" s="20" t="s">
        <v>159</v>
      </c>
      <c r="BE188" s="221">
        <f>IF(N188="základní",J188,0)</f>
        <v>0</v>
      </c>
      <c r="BF188" s="221">
        <f>IF(N188="snížená",J188,0)</f>
        <v>0</v>
      </c>
      <c r="BG188" s="221">
        <f>IF(N188="zákl. přenesená",J188,0)</f>
        <v>0</v>
      </c>
      <c r="BH188" s="221">
        <f>IF(N188="sníž. přenesená",J188,0)</f>
        <v>0</v>
      </c>
      <c r="BI188" s="221">
        <f>IF(N188="nulová",J188,0)</f>
        <v>0</v>
      </c>
      <c r="BJ188" s="20" t="s">
        <v>90</v>
      </c>
      <c r="BK188" s="221">
        <f>ROUND(I188*H188,2)</f>
        <v>0</v>
      </c>
      <c r="BL188" s="20" t="s">
        <v>166</v>
      </c>
      <c r="BM188" s="220" t="s">
        <v>2215</v>
      </c>
    </row>
    <row r="189" s="2" customFormat="1">
      <c r="A189" s="42"/>
      <c r="B189" s="43"/>
      <c r="C189" s="44"/>
      <c r="D189" s="227" t="s">
        <v>170</v>
      </c>
      <c r="E189" s="44"/>
      <c r="F189" s="228" t="s">
        <v>2216</v>
      </c>
      <c r="G189" s="44"/>
      <c r="H189" s="44"/>
      <c r="I189" s="224"/>
      <c r="J189" s="44"/>
      <c r="K189" s="44"/>
      <c r="L189" s="48"/>
      <c r="M189" s="225"/>
      <c r="N189" s="226"/>
      <c r="O189" s="88"/>
      <c r="P189" s="88"/>
      <c r="Q189" s="88"/>
      <c r="R189" s="88"/>
      <c r="S189" s="88"/>
      <c r="T189" s="89"/>
      <c r="U189" s="42"/>
      <c r="V189" s="42"/>
      <c r="W189" s="42"/>
      <c r="X189" s="42"/>
      <c r="Y189" s="42"/>
      <c r="Z189" s="42"/>
      <c r="AA189" s="42"/>
      <c r="AB189" s="42"/>
      <c r="AC189" s="42"/>
      <c r="AD189" s="42"/>
      <c r="AE189" s="42"/>
      <c r="AT189" s="20" t="s">
        <v>170</v>
      </c>
      <c r="AU189" s="20" t="s">
        <v>90</v>
      </c>
    </row>
    <row r="190" s="2" customFormat="1" ht="16.5" customHeight="1">
      <c r="A190" s="42"/>
      <c r="B190" s="43"/>
      <c r="C190" s="209" t="s">
        <v>591</v>
      </c>
      <c r="D190" s="209" t="s">
        <v>161</v>
      </c>
      <c r="E190" s="210" t="s">
        <v>2217</v>
      </c>
      <c r="F190" s="211" t="s">
        <v>2218</v>
      </c>
      <c r="G190" s="212" t="s">
        <v>661</v>
      </c>
      <c r="H190" s="213">
        <v>1</v>
      </c>
      <c r="I190" s="214"/>
      <c r="J190" s="215">
        <f>ROUND(I190*H190,2)</f>
        <v>0</v>
      </c>
      <c r="K190" s="211" t="s">
        <v>201</v>
      </c>
      <c r="L190" s="48"/>
      <c r="M190" s="216" t="s">
        <v>44</v>
      </c>
      <c r="N190" s="217" t="s">
        <v>53</v>
      </c>
      <c r="O190" s="88"/>
      <c r="P190" s="218">
        <f>O190*H190</f>
        <v>0</v>
      </c>
      <c r="Q190" s="218">
        <v>0</v>
      </c>
      <c r="R190" s="218">
        <f>Q190*H190</f>
        <v>0</v>
      </c>
      <c r="S190" s="218">
        <v>0</v>
      </c>
      <c r="T190" s="219">
        <f>S190*H190</f>
        <v>0</v>
      </c>
      <c r="U190" s="42"/>
      <c r="V190" s="42"/>
      <c r="W190" s="42"/>
      <c r="X190" s="42"/>
      <c r="Y190" s="42"/>
      <c r="Z190" s="42"/>
      <c r="AA190" s="42"/>
      <c r="AB190" s="42"/>
      <c r="AC190" s="42"/>
      <c r="AD190" s="42"/>
      <c r="AE190" s="42"/>
      <c r="AR190" s="220" t="s">
        <v>166</v>
      </c>
      <c r="AT190" s="220" t="s">
        <v>161</v>
      </c>
      <c r="AU190" s="220" t="s">
        <v>90</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166</v>
      </c>
      <c r="BM190" s="220" t="s">
        <v>1519</v>
      </c>
    </row>
    <row r="191" s="2" customFormat="1">
      <c r="A191" s="42"/>
      <c r="B191" s="43"/>
      <c r="C191" s="44"/>
      <c r="D191" s="227" t="s">
        <v>170</v>
      </c>
      <c r="E191" s="44"/>
      <c r="F191" s="228" t="s">
        <v>2219</v>
      </c>
      <c r="G191" s="44"/>
      <c r="H191" s="44"/>
      <c r="I191" s="224"/>
      <c r="J191" s="44"/>
      <c r="K191" s="44"/>
      <c r="L191" s="48"/>
      <c r="M191" s="225"/>
      <c r="N191" s="226"/>
      <c r="O191" s="88"/>
      <c r="P191" s="88"/>
      <c r="Q191" s="88"/>
      <c r="R191" s="88"/>
      <c r="S191" s="88"/>
      <c r="T191" s="89"/>
      <c r="U191" s="42"/>
      <c r="V191" s="42"/>
      <c r="W191" s="42"/>
      <c r="X191" s="42"/>
      <c r="Y191" s="42"/>
      <c r="Z191" s="42"/>
      <c r="AA191" s="42"/>
      <c r="AB191" s="42"/>
      <c r="AC191" s="42"/>
      <c r="AD191" s="42"/>
      <c r="AE191" s="42"/>
      <c r="AT191" s="20" t="s">
        <v>170</v>
      </c>
      <c r="AU191" s="20" t="s">
        <v>90</v>
      </c>
    </row>
    <row r="192" s="2" customFormat="1" ht="24.15" customHeight="1">
      <c r="A192" s="42"/>
      <c r="B192" s="43"/>
      <c r="C192" s="209" t="s">
        <v>598</v>
      </c>
      <c r="D192" s="209" t="s">
        <v>161</v>
      </c>
      <c r="E192" s="210" t="s">
        <v>2220</v>
      </c>
      <c r="F192" s="211" t="s">
        <v>2221</v>
      </c>
      <c r="G192" s="212" t="s">
        <v>661</v>
      </c>
      <c r="H192" s="213">
        <v>1</v>
      </c>
      <c r="I192" s="214"/>
      <c r="J192" s="215">
        <f>ROUND(I192*H192,2)</f>
        <v>0</v>
      </c>
      <c r="K192" s="211" t="s">
        <v>201</v>
      </c>
      <c r="L192" s="48"/>
      <c r="M192" s="216" t="s">
        <v>44</v>
      </c>
      <c r="N192" s="217" t="s">
        <v>53</v>
      </c>
      <c r="O192" s="88"/>
      <c r="P192" s="218">
        <f>O192*H192</f>
        <v>0</v>
      </c>
      <c r="Q192" s="218">
        <v>0</v>
      </c>
      <c r="R192" s="218">
        <f>Q192*H192</f>
        <v>0</v>
      </c>
      <c r="S192" s="218">
        <v>0</v>
      </c>
      <c r="T192" s="219">
        <f>S192*H192</f>
        <v>0</v>
      </c>
      <c r="U192" s="42"/>
      <c r="V192" s="42"/>
      <c r="W192" s="42"/>
      <c r="X192" s="42"/>
      <c r="Y192" s="42"/>
      <c r="Z192" s="42"/>
      <c r="AA192" s="42"/>
      <c r="AB192" s="42"/>
      <c r="AC192" s="42"/>
      <c r="AD192" s="42"/>
      <c r="AE192" s="42"/>
      <c r="AR192" s="220" t="s">
        <v>166</v>
      </c>
      <c r="AT192" s="220" t="s">
        <v>161</v>
      </c>
      <c r="AU192" s="220" t="s">
        <v>90</v>
      </c>
      <c r="AY192" s="20" t="s">
        <v>159</v>
      </c>
      <c r="BE192" s="221">
        <f>IF(N192="základní",J192,0)</f>
        <v>0</v>
      </c>
      <c r="BF192" s="221">
        <f>IF(N192="snížená",J192,0)</f>
        <v>0</v>
      </c>
      <c r="BG192" s="221">
        <f>IF(N192="zákl. přenesená",J192,0)</f>
        <v>0</v>
      </c>
      <c r="BH192" s="221">
        <f>IF(N192="sníž. přenesená",J192,0)</f>
        <v>0</v>
      </c>
      <c r="BI192" s="221">
        <f>IF(N192="nulová",J192,0)</f>
        <v>0</v>
      </c>
      <c r="BJ192" s="20" t="s">
        <v>90</v>
      </c>
      <c r="BK192" s="221">
        <f>ROUND(I192*H192,2)</f>
        <v>0</v>
      </c>
      <c r="BL192" s="20" t="s">
        <v>166</v>
      </c>
      <c r="BM192" s="220" t="s">
        <v>1526</v>
      </c>
    </row>
    <row r="193" s="2" customFormat="1" ht="16.5" customHeight="1">
      <c r="A193" s="42"/>
      <c r="B193" s="43"/>
      <c r="C193" s="209" t="s">
        <v>604</v>
      </c>
      <c r="D193" s="209" t="s">
        <v>161</v>
      </c>
      <c r="E193" s="210" t="s">
        <v>2222</v>
      </c>
      <c r="F193" s="211" t="s">
        <v>2223</v>
      </c>
      <c r="G193" s="212" t="s">
        <v>661</v>
      </c>
      <c r="H193" s="213">
        <v>1</v>
      </c>
      <c r="I193" s="214"/>
      <c r="J193" s="215">
        <f>ROUND(I193*H193,2)</f>
        <v>0</v>
      </c>
      <c r="K193" s="211" t="s">
        <v>201</v>
      </c>
      <c r="L193" s="48"/>
      <c r="M193" s="216" t="s">
        <v>44</v>
      </c>
      <c r="N193" s="217" t="s">
        <v>53</v>
      </c>
      <c r="O193" s="88"/>
      <c r="P193" s="218">
        <f>O193*H193</f>
        <v>0</v>
      </c>
      <c r="Q193" s="218">
        <v>0</v>
      </c>
      <c r="R193" s="218">
        <f>Q193*H193</f>
        <v>0</v>
      </c>
      <c r="S193" s="218">
        <v>0</v>
      </c>
      <c r="T193" s="219">
        <f>S193*H193</f>
        <v>0</v>
      </c>
      <c r="U193" s="42"/>
      <c r="V193" s="42"/>
      <c r="W193" s="42"/>
      <c r="X193" s="42"/>
      <c r="Y193" s="42"/>
      <c r="Z193" s="42"/>
      <c r="AA193" s="42"/>
      <c r="AB193" s="42"/>
      <c r="AC193" s="42"/>
      <c r="AD193" s="42"/>
      <c r="AE193" s="42"/>
      <c r="AR193" s="220" t="s">
        <v>166</v>
      </c>
      <c r="AT193" s="220" t="s">
        <v>161</v>
      </c>
      <c r="AU193" s="220" t="s">
        <v>90</v>
      </c>
      <c r="AY193" s="20" t="s">
        <v>159</v>
      </c>
      <c r="BE193" s="221">
        <f>IF(N193="základní",J193,0)</f>
        <v>0</v>
      </c>
      <c r="BF193" s="221">
        <f>IF(N193="snížená",J193,0)</f>
        <v>0</v>
      </c>
      <c r="BG193" s="221">
        <f>IF(N193="zákl. přenesená",J193,0)</f>
        <v>0</v>
      </c>
      <c r="BH193" s="221">
        <f>IF(N193="sníž. přenesená",J193,0)</f>
        <v>0</v>
      </c>
      <c r="BI193" s="221">
        <f>IF(N193="nulová",J193,0)</f>
        <v>0</v>
      </c>
      <c r="BJ193" s="20" t="s">
        <v>90</v>
      </c>
      <c r="BK193" s="221">
        <f>ROUND(I193*H193,2)</f>
        <v>0</v>
      </c>
      <c r="BL193" s="20" t="s">
        <v>166</v>
      </c>
      <c r="BM193" s="220" t="s">
        <v>2224</v>
      </c>
    </row>
    <row r="194" s="2" customFormat="1">
      <c r="A194" s="42"/>
      <c r="B194" s="43"/>
      <c r="C194" s="44"/>
      <c r="D194" s="227" t="s">
        <v>170</v>
      </c>
      <c r="E194" s="44"/>
      <c r="F194" s="228" t="s">
        <v>2225</v>
      </c>
      <c r="G194" s="44"/>
      <c r="H194" s="44"/>
      <c r="I194" s="224"/>
      <c r="J194" s="44"/>
      <c r="K194" s="44"/>
      <c r="L194" s="48"/>
      <c r="M194" s="225"/>
      <c r="N194" s="226"/>
      <c r="O194" s="88"/>
      <c r="P194" s="88"/>
      <c r="Q194" s="88"/>
      <c r="R194" s="88"/>
      <c r="S194" s="88"/>
      <c r="T194" s="89"/>
      <c r="U194" s="42"/>
      <c r="V194" s="42"/>
      <c r="W194" s="42"/>
      <c r="X194" s="42"/>
      <c r="Y194" s="42"/>
      <c r="Z194" s="42"/>
      <c r="AA194" s="42"/>
      <c r="AB194" s="42"/>
      <c r="AC194" s="42"/>
      <c r="AD194" s="42"/>
      <c r="AE194" s="42"/>
      <c r="AT194" s="20" t="s">
        <v>170</v>
      </c>
      <c r="AU194" s="20" t="s">
        <v>90</v>
      </c>
    </row>
    <row r="195" s="2" customFormat="1" ht="16.5" customHeight="1">
      <c r="A195" s="42"/>
      <c r="B195" s="43"/>
      <c r="C195" s="209" t="s">
        <v>609</v>
      </c>
      <c r="D195" s="209" t="s">
        <v>161</v>
      </c>
      <c r="E195" s="210" t="s">
        <v>2226</v>
      </c>
      <c r="F195" s="211" t="s">
        <v>2227</v>
      </c>
      <c r="G195" s="212" t="s">
        <v>661</v>
      </c>
      <c r="H195" s="213">
        <v>1</v>
      </c>
      <c r="I195" s="214"/>
      <c r="J195" s="215">
        <f>ROUND(I195*H195,2)</f>
        <v>0</v>
      </c>
      <c r="K195" s="211" t="s">
        <v>201</v>
      </c>
      <c r="L195" s="48"/>
      <c r="M195" s="216" t="s">
        <v>44</v>
      </c>
      <c r="N195" s="217" t="s">
        <v>53</v>
      </c>
      <c r="O195" s="88"/>
      <c r="P195" s="218">
        <f>O195*H195</f>
        <v>0</v>
      </c>
      <c r="Q195" s="218">
        <v>0</v>
      </c>
      <c r="R195" s="218">
        <f>Q195*H195</f>
        <v>0</v>
      </c>
      <c r="S195" s="218">
        <v>0</v>
      </c>
      <c r="T195" s="219">
        <f>S195*H195</f>
        <v>0</v>
      </c>
      <c r="U195" s="42"/>
      <c r="V195" s="42"/>
      <c r="W195" s="42"/>
      <c r="X195" s="42"/>
      <c r="Y195" s="42"/>
      <c r="Z195" s="42"/>
      <c r="AA195" s="42"/>
      <c r="AB195" s="42"/>
      <c r="AC195" s="42"/>
      <c r="AD195" s="42"/>
      <c r="AE195" s="42"/>
      <c r="AR195" s="220" t="s">
        <v>166</v>
      </c>
      <c r="AT195" s="220" t="s">
        <v>161</v>
      </c>
      <c r="AU195" s="220" t="s">
        <v>90</v>
      </c>
      <c r="AY195" s="20" t="s">
        <v>159</v>
      </c>
      <c r="BE195" s="221">
        <f>IF(N195="základní",J195,0)</f>
        <v>0</v>
      </c>
      <c r="BF195" s="221">
        <f>IF(N195="snížená",J195,0)</f>
        <v>0</v>
      </c>
      <c r="BG195" s="221">
        <f>IF(N195="zákl. přenesená",J195,0)</f>
        <v>0</v>
      </c>
      <c r="BH195" s="221">
        <f>IF(N195="sníž. přenesená",J195,0)</f>
        <v>0</v>
      </c>
      <c r="BI195" s="221">
        <f>IF(N195="nulová",J195,0)</f>
        <v>0</v>
      </c>
      <c r="BJ195" s="20" t="s">
        <v>90</v>
      </c>
      <c r="BK195" s="221">
        <f>ROUND(I195*H195,2)</f>
        <v>0</v>
      </c>
      <c r="BL195" s="20" t="s">
        <v>166</v>
      </c>
      <c r="BM195" s="220" t="s">
        <v>2228</v>
      </c>
    </row>
    <row r="196" s="2" customFormat="1">
      <c r="A196" s="42"/>
      <c r="B196" s="43"/>
      <c r="C196" s="44"/>
      <c r="D196" s="227" t="s">
        <v>170</v>
      </c>
      <c r="E196" s="44"/>
      <c r="F196" s="228" t="s">
        <v>2229</v>
      </c>
      <c r="G196" s="44"/>
      <c r="H196" s="44"/>
      <c r="I196" s="224"/>
      <c r="J196" s="44"/>
      <c r="K196" s="44"/>
      <c r="L196" s="48"/>
      <c r="M196" s="225"/>
      <c r="N196" s="226"/>
      <c r="O196" s="88"/>
      <c r="P196" s="88"/>
      <c r="Q196" s="88"/>
      <c r="R196" s="88"/>
      <c r="S196" s="88"/>
      <c r="T196" s="89"/>
      <c r="U196" s="42"/>
      <c r="V196" s="42"/>
      <c r="W196" s="42"/>
      <c r="X196" s="42"/>
      <c r="Y196" s="42"/>
      <c r="Z196" s="42"/>
      <c r="AA196" s="42"/>
      <c r="AB196" s="42"/>
      <c r="AC196" s="42"/>
      <c r="AD196" s="42"/>
      <c r="AE196" s="42"/>
      <c r="AT196" s="20" t="s">
        <v>170</v>
      </c>
      <c r="AU196" s="20" t="s">
        <v>90</v>
      </c>
    </row>
    <row r="197" s="2" customFormat="1" ht="16.5" customHeight="1">
      <c r="A197" s="42"/>
      <c r="B197" s="43"/>
      <c r="C197" s="209" t="s">
        <v>615</v>
      </c>
      <c r="D197" s="209" t="s">
        <v>161</v>
      </c>
      <c r="E197" s="210" t="s">
        <v>2230</v>
      </c>
      <c r="F197" s="211" t="s">
        <v>2231</v>
      </c>
      <c r="G197" s="212" t="s">
        <v>661</v>
      </c>
      <c r="H197" s="213">
        <v>1</v>
      </c>
      <c r="I197" s="214"/>
      <c r="J197" s="215">
        <f>ROUND(I197*H197,2)</f>
        <v>0</v>
      </c>
      <c r="K197" s="211" t="s">
        <v>201</v>
      </c>
      <c r="L197" s="48"/>
      <c r="M197" s="216" t="s">
        <v>44</v>
      </c>
      <c r="N197" s="217" t="s">
        <v>53</v>
      </c>
      <c r="O197" s="88"/>
      <c r="P197" s="218">
        <f>O197*H197</f>
        <v>0</v>
      </c>
      <c r="Q197" s="218">
        <v>0</v>
      </c>
      <c r="R197" s="218">
        <f>Q197*H197</f>
        <v>0</v>
      </c>
      <c r="S197" s="218">
        <v>0</v>
      </c>
      <c r="T197" s="219">
        <f>S197*H197</f>
        <v>0</v>
      </c>
      <c r="U197" s="42"/>
      <c r="V197" s="42"/>
      <c r="W197" s="42"/>
      <c r="X197" s="42"/>
      <c r="Y197" s="42"/>
      <c r="Z197" s="42"/>
      <c r="AA197" s="42"/>
      <c r="AB197" s="42"/>
      <c r="AC197" s="42"/>
      <c r="AD197" s="42"/>
      <c r="AE197" s="42"/>
      <c r="AR197" s="220" t="s">
        <v>166</v>
      </c>
      <c r="AT197" s="220" t="s">
        <v>161</v>
      </c>
      <c r="AU197" s="220" t="s">
        <v>90</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166</v>
      </c>
      <c r="BM197" s="220" t="s">
        <v>2232</v>
      </c>
    </row>
    <row r="198" s="2" customFormat="1" ht="16.5" customHeight="1">
      <c r="A198" s="42"/>
      <c r="B198" s="43"/>
      <c r="C198" s="209" t="s">
        <v>620</v>
      </c>
      <c r="D198" s="209" t="s">
        <v>161</v>
      </c>
      <c r="E198" s="210" t="s">
        <v>2233</v>
      </c>
      <c r="F198" s="211" t="s">
        <v>2234</v>
      </c>
      <c r="G198" s="212" t="s">
        <v>661</v>
      </c>
      <c r="H198" s="213">
        <v>1</v>
      </c>
      <c r="I198" s="214"/>
      <c r="J198" s="215">
        <f>ROUND(I198*H198,2)</f>
        <v>0</v>
      </c>
      <c r="K198" s="211" t="s">
        <v>201</v>
      </c>
      <c r="L198" s="48"/>
      <c r="M198" s="216" t="s">
        <v>44</v>
      </c>
      <c r="N198" s="217" t="s">
        <v>53</v>
      </c>
      <c r="O198" s="88"/>
      <c r="P198" s="218">
        <f>O198*H198</f>
        <v>0</v>
      </c>
      <c r="Q198" s="218">
        <v>0</v>
      </c>
      <c r="R198" s="218">
        <f>Q198*H198</f>
        <v>0</v>
      </c>
      <c r="S198" s="218">
        <v>0</v>
      </c>
      <c r="T198" s="219">
        <f>S198*H198</f>
        <v>0</v>
      </c>
      <c r="U198" s="42"/>
      <c r="V198" s="42"/>
      <c r="W198" s="42"/>
      <c r="X198" s="42"/>
      <c r="Y198" s="42"/>
      <c r="Z198" s="42"/>
      <c r="AA198" s="42"/>
      <c r="AB198" s="42"/>
      <c r="AC198" s="42"/>
      <c r="AD198" s="42"/>
      <c r="AE198" s="42"/>
      <c r="AR198" s="220" t="s">
        <v>166</v>
      </c>
      <c r="AT198" s="220" t="s">
        <v>161</v>
      </c>
      <c r="AU198" s="220" t="s">
        <v>90</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2235</v>
      </c>
    </row>
    <row r="199" s="2" customFormat="1">
      <c r="A199" s="42"/>
      <c r="B199" s="43"/>
      <c r="C199" s="44"/>
      <c r="D199" s="227" t="s">
        <v>170</v>
      </c>
      <c r="E199" s="44"/>
      <c r="F199" s="228" t="s">
        <v>2236</v>
      </c>
      <c r="G199" s="44"/>
      <c r="H199" s="44"/>
      <c r="I199" s="224"/>
      <c r="J199" s="44"/>
      <c r="K199" s="44"/>
      <c r="L199" s="48"/>
      <c r="M199" s="225"/>
      <c r="N199" s="226"/>
      <c r="O199" s="88"/>
      <c r="P199" s="88"/>
      <c r="Q199" s="88"/>
      <c r="R199" s="88"/>
      <c r="S199" s="88"/>
      <c r="T199" s="89"/>
      <c r="U199" s="42"/>
      <c r="V199" s="42"/>
      <c r="W199" s="42"/>
      <c r="X199" s="42"/>
      <c r="Y199" s="42"/>
      <c r="Z199" s="42"/>
      <c r="AA199" s="42"/>
      <c r="AB199" s="42"/>
      <c r="AC199" s="42"/>
      <c r="AD199" s="42"/>
      <c r="AE199" s="42"/>
      <c r="AT199" s="20" t="s">
        <v>170</v>
      </c>
      <c r="AU199" s="20" t="s">
        <v>90</v>
      </c>
    </row>
    <row r="200" s="2" customFormat="1" ht="16.5" customHeight="1">
      <c r="A200" s="42"/>
      <c r="B200" s="43"/>
      <c r="C200" s="209" t="s">
        <v>627</v>
      </c>
      <c r="D200" s="209" t="s">
        <v>161</v>
      </c>
      <c r="E200" s="210" t="s">
        <v>2237</v>
      </c>
      <c r="F200" s="211" t="s">
        <v>2238</v>
      </c>
      <c r="G200" s="212" t="s">
        <v>661</v>
      </c>
      <c r="H200" s="213">
        <v>1</v>
      </c>
      <c r="I200" s="214"/>
      <c r="J200" s="215">
        <f>ROUND(I200*H200,2)</f>
        <v>0</v>
      </c>
      <c r="K200" s="211" t="s">
        <v>201</v>
      </c>
      <c r="L200" s="48"/>
      <c r="M200" s="216" t="s">
        <v>44</v>
      </c>
      <c r="N200" s="217" t="s">
        <v>53</v>
      </c>
      <c r="O200" s="88"/>
      <c r="P200" s="218">
        <f>O200*H200</f>
        <v>0</v>
      </c>
      <c r="Q200" s="218">
        <v>0</v>
      </c>
      <c r="R200" s="218">
        <f>Q200*H200</f>
        <v>0</v>
      </c>
      <c r="S200" s="218">
        <v>0</v>
      </c>
      <c r="T200" s="219">
        <f>S200*H200</f>
        <v>0</v>
      </c>
      <c r="U200" s="42"/>
      <c r="V200" s="42"/>
      <c r="W200" s="42"/>
      <c r="X200" s="42"/>
      <c r="Y200" s="42"/>
      <c r="Z200" s="42"/>
      <c r="AA200" s="42"/>
      <c r="AB200" s="42"/>
      <c r="AC200" s="42"/>
      <c r="AD200" s="42"/>
      <c r="AE200" s="42"/>
      <c r="AR200" s="220" t="s">
        <v>166</v>
      </c>
      <c r="AT200" s="220" t="s">
        <v>161</v>
      </c>
      <c r="AU200" s="220" t="s">
        <v>90</v>
      </c>
      <c r="AY200" s="20" t="s">
        <v>159</v>
      </c>
      <c r="BE200" s="221">
        <f>IF(N200="základní",J200,0)</f>
        <v>0</v>
      </c>
      <c r="BF200" s="221">
        <f>IF(N200="snížená",J200,0)</f>
        <v>0</v>
      </c>
      <c r="BG200" s="221">
        <f>IF(N200="zákl. přenesená",J200,0)</f>
        <v>0</v>
      </c>
      <c r="BH200" s="221">
        <f>IF(N200="sníž. přenesená",J200,0)</f>
        <v>0</v>
      </c>
      <c r="BI200" s="221">
        <f>IF(N200="nulová",J200,0)</f>
        <v>0</v>
      </c>
      <c r="BJ200" s="20" t="s">
        <v>90</v>
      </c>
      <c r="BK200" s="221">
        <f>ROUND(I200*H200,2)</f>
        <v>0</v>
      </c>
      <c r="BL200" s="20" t="s">
        <v>166</v>
      </c>
      <c r="BM200" s="220" t="s">
        <v>2239</v>
      </c>
    </row>
    <row r="201" s="2" customFormat="1">
      <c r="A201" s="42"/>
      <c r="B201" s="43"/>
      <c r="C201" s="44"/>
      <c r="D201" s="227" t="s">
        <v>170</v>
      </c>
      <c r="E201" s="44"/>
      <c r="F201" s="228" t="s">
        <v>2240</v>
      </c>
      <c r="G201" s="44"/>
      <c r="H201" s="44"/>
      <c r="I201" s="224"/>
      <c r="J201" s="44"/>
      <c r="K201" s="44"/>
      <c r="L201" s="48"/>
      <c r="M201" s="225"/>
      <c r="N201" s="226"/>
      <c r="O201" s="88"/>
      <c r="P201" s="88"/>
      <c r="Q201" s="88"/>
      <c r="R201" s="88"/>
      <c r="S201" s="88"/>
      <c r="T201" s="89"/>
      <c r="U201" s="42"/>
      <c r="V201" s="42"/>
      <c r="W201" s="42"/>
      <c r="X201" s="42"/>
      <c r="Y201" s="42"/>
      <c r="Z201" s="42"/>
      <c r="AA201" s="42"/>
      <c r="AB201" s="42"/>
      <c r="AC201" s="42"/>
      <c r="AD201" s="42"/>
      <c r="AE201" s="42"/>
      <c r="AT201" s="20" t="s">
        <v>170</v>
      </c>
      <c r="AU201" s="20" t="s">
        <v>90</v>
      </c>
    </row>
    <row r="202" s="2" customFormat="1" ht="16.5" customHeight="1">
      <c r="A202" s="42"/>
      <c r="B202" s="43"/>
      <c r="C202" s="209" t="s">
        <v>631</v>
      </c>
      <c r="D202" s="209" t="s">
        <v>161</v>
      </c>
      <c r="E202" s="210" t="s">
        <v>2241</v>
      </c>
      <c r="F202" s="211" t="s">
        <v>2242</v>
      </c>
      <c r="G202" s="212" t="s">
        <v>661</v>
      </c>
      <c r="H202" s="213">
        <v>1</v>
      </c>
      <c r="I202" s="214"/>
      <c r="J202" s="215">
        <f>ROUND(I202*H202,2)</f>
        <v>0</v>
      </c>
      <c r="K202" s="211" t="s">
        <v>201</v>
      </c>
      <c r="L202" s="48"/>
      <c r="M202" s="216" t="s">
        <v>44</v>
      </c>
      <c r="N202" s="217" t="s">
        <v>53</v>
      </c>
      <c r="O202" s="88"/>
      <c r="P202" s="218">
        <f>O202*H202</f>
        <v>0</v>
      </c>
      <c r="Q202" s="218">
        <v>0</v>
      </c>
      <c r="R202" s="218">
        <f>Q202*H202</f>
        <v>0</v>
      </c>
      <c r="S202" s="218">
        <v>0</v>
      </c>
      <c r="T202" s="219">
        <f>S202*H202</f>
        <v>0</v>
      </c>
      <c r="U202" s="42"/>
      <c r="V202" s="42"/>
      <c r="W202" s="42"/>
      <c r="X202" s="42"/>
      <c r="Y202" s="42"/>
      <c r="Z202" s="42"/>
      <c r="AA202" s="42"/>
      <c r="AB202" s="42"/>
      <c r="AC202" s="42"/>
      <c r="AD202" s="42"/>
      <c r="AE202" s="42"/>
      <c r="AR202" s="220" t="s">
        <v>166</v>
      </c>
      <c r="AT202" s="220" t="s">
        <v>161</v>
      </c>
      <c r="AU202" s="220" t="s">
        <v>90</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166</v>
      </c>
      <c r="BM202" s="220" t="s">
        <v>2243</v>
      </c>
    </row>
    <row r="203" s="2" customFormat="1">
      <c r="A203" s="42"/>
      <c r="B203" s="43"/>
      <c r="C203" s="44"/>
      <c r="D203" s="227" t="s">
        <v>170</v>
      </c>
      <c r="E203" s="44"/>
      <c r="F203" s="228" t="s">
        <v>2244</v>
      </c>
      <c r="G203" s="44"/>
      <c r="H203" s="44"/>
      <c r="I203" s="224"/>
      <c r="J203" s="44"/>
      <c r="K203" s="44"/>
      <c r="L203" s="48"/>
      <c r="M203" s="225"/>
      <c r="N203" s="226"/>
      <c r="O203" s="88"/>
      <c r="P203" s="88"/>
      <c r="Q203" s="88"/>
      <c r="R203" s="88"/>
      <c r="S203" s="88"/>
      <c r="T203" s="89"/>
      <c r="U203" s="42"/>
      <c r="V203" s="42"/>
      <c r="W203" s="42"/>
      <c r="X203" s="42"/>
      <c r="Y203" s="42"/>
      <c r="Z203" s="42"/>
      <c r="AA203" s="42"/>
      <c r="AB203" s="42"/>
      <c r="AC203" s="42"/>
      <c r="AD203" s="42"/>
      <c r="AE203" s="42"/>
      <c r="AT203" s="20" t="s">
        <v>170</v>
      </c>
      <c r="AU203" s="20" t="s">
        <v>90</v>
      </c>
    </row>
    <row r="204" s="2" customFormat="1" ht="16.5" customHeight="1">
      <c r="A204" s="42"/>
      <c r="B204" s="43"/>
      <c r="C204" s="209" t="s">
        <v>641</v>
      </c>
      <c r="D204" s="209" t="s">
        <v>161</v>
      </c>
      <c r="E204" s="210" t="s">
        <v>2245</v>
      </c>
      <c r="F204" s="211" t="s">
        <v>2246</v>
      </c>
      <c r="G204" s="212" t="s">
        <v>661</v>
      </c>
      <c r="H204" s="213">
        <v>1</v>
      </c>
      <c r="I204" s="214"/>
      <c r="J204" s="215">
        <f>ROUND(I204*H204,2)</f>
        <v>0</v>
      </c>
      <c r="K204" s="211" t="s">
        <v>201</v>
      </c>
      <c r="L204" s="48"/>
      <c r="M204" s="216" t="s">
        <v>44</v>
      </c>
      <c r="N204" s="217" t="s">
        <v>53</v>
      </c>
      <c r="O204" s="88"/>
      <c r="P204" s="218">
        <f>O204*H204</f>
        <v>0</v>
      </c>
      <c r="Q204" s="218">
        <v>0</v>
      </c>
      <c r="R204" s="218">
        <f>Q204*H204</f>
        <v>0</v>
      </c>
      <c r="S204" s="218">
        <v>0</v>
      </c>
      <c r="T204" s="219">
        <f>S204*H204</f>
        <v>0</v>
      </c>
      <c r="U204" s="42"/>
      <c r="V204" s="42"/>
      <c r="W204" s="42"/>
      <c r="X204" s="42"/>
      <c r="Y204" s="42"/>
      <c r="Z204" s="42"/>
      <c r="AA204" s="42"/>
      <c r="AB204" s="42"/>
      <c r="AC204" s="42"/>
      <c r="AD204" s="42"/>
      <c r="AE204" s="42"/>
      <c r="AR204" s="220" t="s">
        <v>166</v>
      </c>
      <c r="AT204" s="220" t="s">
        <v>161</v>
      </c>
      <c r="AU204" s="220" t="s">
        <v>90</v>
      </c>
      <c r="AY204" s="20" t="s">
        <v>159</v>
      </c>
      <c r="BE204" s="221">
        <f>IF(N204="základní",J204,0)</f>
        <v>0</v>
      </c>
      <c r="BF204" s="221">
        <f>IF(N204="snížená",J204,0)</f>
        <v>0</v>
      </c>
      <c r="BG204" s="221">
        <f>IF(N204="zákl. přenesená",J204,0)</f>
        <v>0</v>
      </c>
      <c r="BH204" s="221">
        <f>IF(N204="sníž. přenesená",J204,0)</f>
        <v>0</v>
      </c>
      <c r="BI204" s="221">
        <f>IF(N204="nulová",J204,0)</f>
        <v>0</v>
      </c>
      <c r="BJ204" s="20" t="s">
        <v>90</v>
      </c>
      <c r="BK204" s="221">
        <f>ROUND(I204*H204,2)</f>
        <v>0</v>
      </c>
      <c r="BL204" s="20" t="s">
        <v>166</v>
      </c>
      <c r="BM204" s="220" t="s">
        <v>2247</v>
      </c>
    </row>
    <row r="205" s="2" customFormat="1" ht="21.75" customHeight="1">
      <c r="A205" s="42"/>
      <c r="B205" s="43"/>
      <c r="C205" s="209" t="s">
        <v>637</v>
      </c>
      <c r="D205" s="209" t="s">
        <v>161</v>
      </c>
      <c r="E205" s="210" t="s">
        <v>2248</v>
      </c>
      <c r="F205" s="211" t="s">
        <v>2249</v>
      </c>
      <c r="G205" s="212" t="s">
        <v>661</v>
      </c>
      <c r="H205" s="213">
        <v>1</v>
      </c>
      <c r="I205" s="214"/>
      <c r="J205" s="215">
        <f>ROUND(I205*H205,2)</f>
        <v>0</v>
      </c>
      <c r="K205" s="211" t="s">
        <v>201</v>
      </c>
      <c r="L205" s="48"/>
      <c r="M205" s="289" t="s">
        <v>44</v>
      </c>
      <c r="N205" s="290" t="s">
        <v>53</v>
      </c>
      <c r="O205" s="284"/>
      <c r="P205" s="291">
        <f>O205*H205</f>
        <v>0</v>
      </c>
      <c r="Q205" s="291">
        <v>0</v>
      </c>
      <c r="R205" s="291">
        <f>Q205*H205</f>
        <v>0</v>
      </c>
      <c r="S205" s="291">
        <v>0</v>
      </c>
      <c r="T205" s="292">
        <f>S205*H205</f>
        <v>0</v>
      </c>
      <c r="U205" s="42"/>
      <c r="V205" s="42"/>
      <c r="W205" s="42"/>
      <c r="X205" s="42"/>
      <c r="Y205" s="42"/>
      <c r="Z205" s="42"/>
      <c r="AA205" s="42"/>
      <c r="AB205" s="42"/>
      <c r="AC205" s="42"/>
      <c r="AD205" s="42"/>
      <c r="AE205" s="42"/>
      <c r="AR205" s="220" t="s">
        <v>166</v>
      </c>
      <c r="AT205" s="220" t="s">
        <v>161</v>
      </c>
      <c r="AU205" s="220" t="s">
        <v>90</v>
      </c>
      <c r="AY205" s="20" t="s">
        <v>159</v>
      </c>
      <c r="BE205" s="221">
        <f>IF(N205="základní",J205,0)</f>
        <v>0</v>
      </c>
      <c r="BF205" s="221">
        <f>IF(N205="snížená",J205,0)</f>
        <v>0</v>
      </c>
      <c r="BG205" s="221">
        <f>IF(N205="zákl. přenesená",J205,0)</f>
        <v>0</v>
      </c>
      <c r="BH205" s="221">
        <f>IF(N205="sníž. přenesená",J205,0)</f>
        <v>0</v>
      </c>
      <c r="BI205" s="221">
        <f>IF(N205="nulová",J205,0)</f>
        <v>0</v>
      </c>
      <c r="BJ205" s="20" t="s">
        <v>90</v>
      </c>
      <c r="BK205" s="221">
        <f>ROUND(I205*H205,2)</f>
        <v>0</v>
      </c>
      <c r="BL205" s="20" t="s">
        <v>166</v>
      </c>
      <c r="BM205" s="220" t="s">
        <v>2250</v>
      </c>
    </row>
    <row r="206" s="2" customFormat="1" ht="6.96" customHeight="1">
      <c r="A206" s="42"/>
      <c r="B206" s="63"/>
      <c r="C206" s="64"/>
      <c r="D206" s="64"/>
      <c r="E206" s="64"/>
      <c r="F206" s="64"/>
      <c r="G206" s="64"/>
      <c r="H206" s="64"/>
      <c r="I206" s="64"/>
      <c r="J206" s="64"/>
      <c r="K206" s="64"/>
      <c r="L206" s="48"/>
      <c r="M206" s="42"/>
      <c r="O206" s="42"/>
      <c r="P206" s="42"/>
      <c r="Q206" s="42"/>
      <c r="R206" s="42"/>
      <c r="S206" s="42"/>
      <c r="T206" s="42"/>
      <c r="U206" s="42"/>
      <c r="V206" s="42"/>
      <c r="W206" s="42"/>
      <c r="X206" s="42"/>
      <c r="Y206" s="42"/>
      <c r="Z206" s="42"/>
      <c r="AA206" s="42"/>
      <c r="AB206" s="42"/>
      <c r="AC206" s="42"/>
      <c r="AD206" s="42"/>
      <c r="AE206" s="42"/>
    </row>
  </sheetData>
  <sheetProtection sheet="1" autoFilter="0" formatColumns="0" formatRows="0" objects="1" scenarios="1" spinCount="100000" saltValue="HwOvcd5AX55IPdFiOdQfr4okM8+bjzx1tdvdLCtTJ1Sug4pgP9GqpeHBgiqHCciEWDvBtyFln1DWz80mfzf96w==" hashValue="1t4FfNQkqf8hOKEdGn7YHzwdeLZlmNb8+XpZWgtSGTD8yJn6BuJkSJk2zBxzKzIBTvm7T9m9qMD+ZUNz5omEeg==" algorithmName="SHA-512" password="CC35"/>
  <autoFilter ref="C80:K20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3"/>
      <c r="C3" s="134"/>
      <c r="D3" s="134"/>
      <c r="E3" s="134"/>
      <c r="F3" s="134"/>
      <c r="G3" s="134"/>
      <c r="H3" s="23"/>
    </row>
    <row r="4" s="1" customFormat="1" ht="24.96" customHeight="1">
      <c r="B4" s="23"/>
      <c r="C4" s="135" t="s">
        <v>2251</v>
      </c>
      <c r="H4" s="23"/>
    </row>
    <row r="5" s="1" customFormat="1" ht="12" customHeight="1">
      <c r="B5" s="23"/>
      <c r="C5" s="293" t="s">
        <v>13</v>
      </c>
      <c r="D5" s="145" t="s">
        <v>14</v>
      </c>
      <c r="E5" s="1"/>
      <c r="F5" s="1"/>
      <c r="H5" s="23"/>
    </row>
    <row r="6" s="1" customFormat="1" ht="36.96" customHeight="1">
      <c r="B6" s="23"/>
      <c r="C6" s="294" t="s">
        <v>16</v>
      </c>
      <c r="D6" s="295" t="s">
        <v>17</v>
      </c>
      <c r="E6" s="1"/>
      <c r="F6" s="1"/>
      <c r="H6" s="23"/>
    </row>
    <row r="7" s="1" customFormat="1" ht="16.5" customHeight="1">
      <c r="B7" s="23"/>
      <c r="C7" s="137" t="s">
        <v>24</v>
      </c>
      <c r="D7" s="142" t="str">
        <f>'Rekapitulace stavby'!AN8</f>
        <v>29. 8. 2024</v>
      </c>
      <c r="H7" s="23"/>
    </row>
    <row r="8" s="2" customFormat="1" ht="10.8" customHeight="1">
      <c r="A8" s="42"/>
      <c r="B8" s="48"/>
      <c r="C8" s="42"/>
      <c r="D8" s="42"/>
      <c r="E8" s="42"/>
      <c r="F8" s="42"/>
      <c r="G8" s="42"/>
      <c r="H8" s="48"/>
    </row>
    <row r="9" s="11" customFormat="1" ht="29.28" customHeight="1">
      <c r="A9" s="182"/>
      <c r="B9" s="296"/>
      <c r="C9" s="297" t="s">
        <v>63</v>
      </c>
      <c r="D9" s="298" t="s">
        <v>64</v>
      </c>
      <c r="E9" s="298" t="s">
        <v>146</v>
      </c>
      <c r="F9" s="299" t="s">
        <v>2252</v>
      </c>
      <c r="G9" s="182"/>
      <c r="H9" s="296"/>
    </row>
    <row r="10" s="2" customFormat="1" ht="26.4" customHeight="1">
      <c r="A10" s="42"/>
      <c r="B10" s="48"/>
      <c r="C10" s="300" t="s">
        <v>87</v>
      </c>
      <c r="D10" s="300" t="s">
        <v>88</v>
      </c>
      <c r="E10" s="42"/>
      <c r="F10" s="42"/>
      <c r="G10" s="42"/>
      <c r="H10" s="48"/>
    </row>
    <row r="11" s="2" customFormat="1" ht="16.8" customHeight="1">
      <c r="A11" s="42"/>
      <c r="B11" s="48"/>
      <c r="C11" s="301" t="s">
        <v>126</v>
      </c>
      <c r="D11" s="302" t="s">
        <v>44</v>
      </c>
      <c r="E11" s="303" t="s">
        <v>44</v>
      </c>
      <c r="F11" s="304">
        <v>13175.17</v>
      </c>
      <c r="G11" s="42"/>
      <c r="H11" s="48"/>
    </row>
    <row r="12" s="2" customFormat="1" ht="16.8" customHeight="1">
      <c r="A12" s="42"/>
      <c r="B12" s="48"/>
      <c r="C12" s="305" t="s">
        <v>44</v>
      </c>
      <c r="D12" s="305" t="s">
        <v>173</v>
      </c>
      <c r="E12" s="20" t="s">
        <v>44</v>
      </c>
      <c r="F12" s="306">
        <v>0</v>
      </c>
      <c r="G12" s="42"/>
      <c r="H12" s="48"/>
    </row>
    <row r="13" s="2" customFormat="1" ht="16.8" customHeight="1">
      <c r="A13" s="42"/>
      <c r="B13" s="48"/>
      <c r="C13" s="305" t="s">
        <v>44</v>
      </c>
      <c r="D13" s="305" t="s">
        <v>174</v>
      </c>
      <c r="E13" s="20" t="s">
        <v>44</v>
      </c>
      <c r="F13" s="306">
        <v>0</v>
      </c>
      <c r="G13" s="42"/>
      <c r="H13" s="48"/>
    </row>
    <row r="14" s="2" customFormat="1" ht="16.8" customHeight="1">
      <c r="A14" s="42"/>
      <c r="B14" s="48"/>
      <c r="C14" s="305" t="s">
        <v>44</v>
      </c>
      <c r="D14" s="305" t="s">
        <v>175</v>
      </c>
      <c r="E14" s="20" t="s">
        <v>44</v>
      </c>
      <c r="F14" s="306">
        <v>13175.17</v>
      </c>
      <c r="G14" s="42"/>
      <c r="H14" s="48"/>
    </row>
    <row r="15" s="2" customFormat="1" ht="16.8" customHeight="1">
      <c r="A15" s="42"/>
      <c r="B15" s="48"/>
      <c r="C15" s="305" t="s">
        <v>126</v>
      </c>
      <c r="D15" s="305" t="s">
        <v>176</v>
      </c>
      <c r="E15" s="20" t="s">
        <v>44</v>
      </c>
      <c r="F15" s="306">
        <v>13175.17</v>
      </c>
      <c r="G15" s="42"/>
      <c r="H15" s="48"/>
    </row>
    <row r="16" s="2" customFormat="1" ht="16.8" customHeight="1">
      <c r="A16" s="42"/>
      <c r="B16" s="48"/>
      <c r="C16" s="307" t="s">
        <v>2253</v>
      </c>
      <c r="D16" s="42"/>
      <c r="E16" s="42"/>
      <c r="F16" s="42"/>
      <c r="G16" s="42"/>
      <c r="H16" s="48"/>
    </row>
    <row r="17" s="2" customFormat="1" ht="16.8" customHeight="1">
      <c r="A17" s="42"/>
      <c r="B17" s="48"/>
      <c r="C17" s="305" t="s">
        <v>162</v>
      </c>
      <c r="D17" s="305" t="s">
        <v>2254</v>
      </c>
      <c r="E17" s="20" t="s">
        <v>164</v>
      </c>
      <c r="F17" s="306">
        <v>13175.17</v>
      </c>
      <c r="G17" s="42"/>
      <c r="H17" s="48"/>
    </row>
    <row r="18" s="2" customFormat="1" ht="16.8" customHeight="1">
      <c r="A18" s="42"/>
      <c r="B18" s="48"/>
      <c r="C18" s="305" t="s">
        <v>191</v>
      </c>
      <c r="D18" s="305" t="s">
        <v>2255</v>
      </c>
      <c r="E18" s="20" t="s">
        <v>164</v>
      </c>
      <c r="F18" s="306">
        <v>13278.378000000001</v>
      </c>
      <c r="G18" s="42"/>
      <c r="H18" s="48"/>
    </row>
    <row r="19" s="2" customFormat="1" ht="16.8" customHeight="1">
      <c r="A19" s="42"/>
      <c r="B19" s="48"/>
      <c r="C19" s="301" t="s">
        <v>128</v>
      </c>
      <c r="D19" s="302" t="s">
        <v>44</v>
      </c>
      <c r="E19" s="303" t="s">
        <v>44</v>
      </c>
      <c r="F19" s="304">
        <v>87.939999999999998</v>
      </c>
      <c r="G19" s="42"/>
      <c r="H19" s="48"/>
    </row>
    <row r="20" s="2" customFormat="1" ht="16.8" customHeight="1">
      <c r="A20" s="42"/>
      <c r="B20" s="48"/>
      <c r="C20" s="305" t="s">
        <v>44</v>
      </c>
      <c r="D20" s="305" t="s">
        <v>183</v>
      </c>
      <c r="E20" s="20" t="s">
        <v>44</v>
      </c>
      <c r="F20" s="306">
        <v>0</v>
      </c>
      <c r="G20" s="42"/>
      <c r="H20" s="48"/>
    </row>
    <row r="21" s="2" customFormat="1" ht="16.8" customHeight="1">
      <c r="A21" s="42"/>
      <c r="B21" s="48"/>
      <c r="C21" s="305" t="s">
        <v>44</v>
      </c>
      <c r="D21" s="305" t="s">
        <v>184</v>
      </c>
      <c r="E21" s="20" t="s">
        <v>44</v>
      </c>
      <c r="F21" s="306">
        <v>0</v>
      </c>
      <c r="G21" s="42"/>
      <c r="H21" s="48"/>
    </row>
    <row r="22" s="2" customFormat="1" ht="16.8" customHeight="1">
      <c r="A22" s="42"/>
      <c r="B22" s="48"/>
      <c r="C22" s="305" t="s">
        <v>44</v>
      </c>
      <c r="D22" s="305" t="s">
        <v>129</v>
      </c>
      <c r="E22" s="20" t="s">
        <v>44</v>
      </c>
      <c r="F22" s="306">
        <v>87.939999999999998</v>
      </c>
      <c r="G22" s="42"/>
      <c r="H22" s="48"/>
    </row>
    <row r="23" s="2" customFormat="1" ht="16.8" customHeight="1">
      <c r="A23" s="42"/>
      <c r="B23" s="48"/>
      <c r="C23" s="305" t="s">
        <v>128</v>
      </c>
      <c r="D23" s="305" t="s">
        <v>176</v>
      </c>
      <c r="E23" s="20" t="s">
        <v>44</v>
      </c>
      <c r="F23" s="306">
        <v>87.939999999999998</v>
      </c>
      <c r="G23" s="42"/>
      <c r="H23" s="48"/>
    </row>
    <row r="24" s="2" customFormat="1" ht="16.8" customHeight="1">
      <c r="A24" s="42"/>
      <c r="B24" s="48"/>
      <c r="C24" s="307" t="s">
        <v>2253</v>
      </c>
      <c r="D24" s="42"/>
      <c r="E24" s="42"/>
      <c r="F24" s="42"/>
      <c r="G24" s="42"/>
      <c r="H24" s="48"/>
    </row>
    <row r="25" s="2" customFormat="1" ht="16.8" customHeight="1">
      <c r="A25" s="42"/>
      <c r="B25" s="48"/>
      <c r="C25" s="305" t="s">
        <v>179</v>
      </c>
      <c r="D25" s="305" t="s">
        <v>2256</v>
      </c>
      <c r="E25" s="20" t="s">
        <v>164</v>
      </c>
      <c r="F25" s="306">
        <v>87.939999999999998</v>
      </c>
      <c r="G25" s="42"/>
      <c r="H25" s="48"/>
    </row>
    <row r="26" s="2" customFormat="1" ht="16.8" customHeight="1">
      <c r="A26" s="42"/>
      <c r="B26" s="48"/>
      <c r="C26" s="305" t="s">
        <v>191</v>
      </c>
      <c r="D26" s="305" t="s">
        <v>2255</v>
      </c>
      <c r="E26" s="20" t="s">
        <v>164</v>
      </c>
      <c r="F26" s="306">
        <v>13278.378000000001</v>
      </c>
      <c r="G26" s="42"/>
      <c r="H26" s="48"/>
    </row>
    <row r="27" s="2" customFormat="1" ht="16.8" customHeight="1">
      <c r="A27" s="42"/>
      <c r="B27" s="48"/>
      <c r="C27" s="305" t="s">
        <v>206</v>
      </c>
      <c r="D27" s="305" t="s">
        <v>2257</v>
      </c>
      <c r="E27" s="20" t="s">
        <v>164</v>
      </c>
      <c r="F27" s="306">
        <v>87.939999999999998</v>
      </c>
      <c r="G27" s="42"/>
      <c r="H27" s="48"/>
    </row>
    <row r="28" s="2" customFormat="1" ht="16.8" customHeight="1">
      <c r="A28" s="42"/>
      <c r="B28" s="48"/>
      <c r="C28" s="301" t="s">
        <v>131</v>
      </c>
      <c r="D28" s="302" t="s">
        <v>44</v>
      </c>
      <c r="E28" s="303" t="s">
        <v>44</v>
      </c>
      <c r="F28" s="304">
        <v>24</v>
      </c>
      <c r="G28" s="42"/>
      <c r="H28" s="48"/>
    </row>
    <row r="29" s="2" customFormat="1" ht="16.8" customHeight="1">
      <c r="A29" s="42"/>
      <c r="B29" s="48"/>
      <c r="C29" s="305" t="s">
        <v>44</v>
      </c>
      <c r="D29" s="305" t="s">
        <v>225</v>
      </c>
      <c r="E29" s="20" t="s">
        <v>44</v>
      </c>
      <c r="F29" s="306">
        <v>0</v>
      </c>
      <c r="G29" s="42"/>
      <c r="H29" s="48"/>
    </row>
    <row r="30" s="2" customFormat="1" ht="16.8" customHeight="1">
      <c r="A30" s="42"/>
      <c r="B30" s="48"/>
      <c r="C30" s="305" t="s">
        <v>44</v>
      </c>
      <c r="D30" s="305" t="s">
        <v>226</v>
      </c>
      <c r="E30" s="20" t="s">
        <v>44</v>
      </c>
      <c r="F30" s="306">
        <v>24</v>
      </c>
      <c r="G30" s="42"/>
      <c r="H30" s="48"/>
    </row>
    <row r="31" s="2" customFormat="1" ht="16.8" customHeight="1">
      <c r="A31" s="42"/>
      <c r="B31" s="48"/>
      <c r="C31" s="305" t="s">
        <v>131</v>
      </c>
      <c r="D31" s="305" t="s">
        <v>176</v>
      </c>
      <c r="E31" s="20" t="s">
        <v>44</v>
      </c>
      <c r="F31" s="306">
        <v>24</v>
      </c>
      <c r="G31" s="42"/>
      <c r="H31" s="48"/>
    </row>
    <row r="32" s="2" customFormat="1" ht="16.8" customHeight="1">
      <c r="A32" s="42"/>
      <c r="B32" s="48"/>
      <c r="C32" s="307" t="s">
        <v>2253</v>
      </c>
      <c r="D32" s="42"/>
      <c r="E32" s="42"/>
      <c r="F32" s="42"/>
      <c r="G32" s="42"/>
      <c r="H32" s="48"/>
    </row>
    <row r="33" s="2" customFormat="1" ht="16.8" customHeight="1">
      <c r="A33" s="42"/>
      <c r="B33" s="48"/>
      <c r="C33" s="305" t="s">
        <v>220</v>
      </c>
      <c r="D33" s="305" t="s">
        <v>2258</v>
      </c>
      <c r="E33" s="20" t="s">
        <v>222</v>
      </c>
      <c r="F33" s="306">
        <v>24</v>
      </c>
      <c r="G33" s="42"/>
      <c r="H33" s="48"/>
    </row>
    <row r="34" s="2" customFormat="1" ht="16.8" customHeight="1">
      <c r="A34" s="42"/>
      <c r="B34" s="48"/>
      <c r="C34" s="305" t="s">
        <v>191</v>
      </c>
      <c r="D34" s="305" t="s">
        <v>2255</v>
      </c>
      <c r="E34" s="20" t="s">
        <v>164</v>
      </c>
      <c r="F34" s="306">
        <v>13278.378000000001</v>
      </c>
      <c r="G34" s="42"/>
      <c r="H34" s="48"/>
    </row>
    <row r="35" s="2" customFormat="1" ht="16.8" customHeight="1">
      <c r="A35" s="42"/>
      <c r="B35" s="48"/>
      <c r="C35" s="305" t="s">
        <v>185</v>
      </c>
      <c r="D35" s="305" t="s">
        <v>2259</v>
      </c>
      <c r="E35" s="20" t="s">
        <v>164</v>
      </c>
      <c r="F35" s="306">
        <v>15.268000000000001</v>
      </c>
      <c r="G35" s="42"/>
      <c r="H35" s="48"/>
    </row>
    <row r="36" s="2" customFormat="1" ht="16.8" customHeight="1">
      <c r="A36" s="42"/>
      <c r="B36" s="48"/>
      <c r="C36" s="305" t="s">
        <v>228</v>
      </c>
      <c r="D36" s="305" t="s">
        <v>2260</v>
      </c>
      <c r="E36" s="20" t="s">
        <v>222</v>
      </c>
      <c r="F36" s="306">
        <v>24</v>
      </c>
      <c r="G36" s="42"/>
      <c r="H36" s="48"/>
    </row>
    <row r="37" s="2" customFormat="1" ht="16.8" customHeight="1">
      <c r="A37" s="42"/>
      <c r="B37" s="48"/>
      <c r="C37" s="305" t="s">
        <v>213</v>
      </c>
      <c r="D37" s="305" t="s">
        <v>214</v>
      </c>
      <c r="E37" s="20" t="s">
        <v>200</v>
      </c>
      <c r="F37" s="306">
        <v>27.481999999999999</v>
      </c>
      <c r="G37" s="42"/>
      <c r="H37" s="48"/>
    </row>
    <row r="38" s="2" customFormat="1" ht="26.4" customHeight="1">
      <c r="A38" s="42"/>
      <c r="B38" s="48"/>
      <c r="C38" s="300" t="s">
        <v>93</v>
      </c>
      <c r="D38" s="300" t="s">
        <v>94</v>
      </c>
      <c r="E38" s="42"/>
      <c r="F38" s="42"/>
      <c r="G38" s="42"/>
      <c r="H38" s="48"/>
    </row>
    <row r="39" s="2" customFormat="1" ht="16.8" customHeight="1">
      <c r="A39" s="42"/>
      <c r="B39" s="48"/>
      <c r="C39" s="301" t="s">
        <v>244</v>
      </c>
      <c r="D39" s="302" t="s">
        <v>44</v>
      </c>
      <c r="E39" s="303" t="s">
        <v>44</v>
      </c>
      <c r="F39" s="304">
        <v>4711.5600000000004</v>
      </c>
      <c r="G39" s="42"/>
      <c r="H39" s="48"/>
    </row>
    <row r="40" s="2" customFormat="1" ht="16.8" customHeight="1">
      <c r="A40" s="42"/>
      <c r="B40" s="48"/>
      <c r="C40" s="305" t="s">
        <v>44</v>
      </c>
      <c r="D40" s="305" t="s">
        <v>286</v>
      </c>
      <c r="E40" s="20" t="s">
        <v>44</v>
      </c>
      <c r="F40" s="306">
        <v>0</v>
      </c>
      <c r="G40" s="42"/>
      <c r="H40" s="48"/>
    </row>
    <row r="41" s="2" customFormat="1" ht="16.8" customHeight="1">
      <c r="A41" s="42"/>
      <c r="B41" s="48"/>
      <c r="C41" s="305" t="s">
        <v>44</v>
      </c>
      <c r="D41" s="305" t="s">
        <v>287</v>
      </c>
      <c r="E41" s="20" t="s">
        <v>44</v>
      </c>
      <c r="F41" s="306">
        <v>0</v>
      </c>
      <c r="G41" s="42"/>
      <c r="H41" s="48"/>
    </row>
    <row r="42" s="2" customFormat="1" ht="16.8" customHeight="1">
      <c r="A42" s="42"/>
      <c r="B42" s="48"/>
      <c r="C42" s="305" t="s">
        <v>44</v>
      </c>
      <c r="D42" s="305" t="s">
        <v>245</v>
      </c>
      <c r="E42" s="20" t="s">
        <v>44</v>
      </c>
      <c r="F42" s="306">
        <v>4711.5600000000004</v>
      </c>
      <c r="G42" s="42"/>
      <c r="H42" s="48"/>
    </row>
    <row r="43" s="2" customFormat="1" ht="16.8" customHeight="1">
      <c r="A43" s="42"/>
      <c r="B43" s="48"/>
      <c r="C43" s="305" t="s">
        <v>244</v>
      </c>
      <c r="D43" s="305" t="s">
        <v>176</v>
      </c>
      <c r="E43" s="20" t="s">
        <v>44</v>
      </c>
      <c r="F43" s="306">
        <v>4711.5600000000004</v>
      </c>
      <c r="G43" s="42"/>
      <c r="H43" s="48"/>
    </row>
    <row r="44" s="2" customFormat="1" ht="16.8" customHeight="1">
      <c r="A44" s="42"/>
      <c r="B44" s="48"/>
      <c r="C44" s="307" t="s">
        <v>2253</v>
      </c>
      <c r="D44" s="42"/>
      <c r="E44" s="42"/>
      <c r="F44" s="42"/>
      <c r="G44" s="42"/>
      <c r="H44" s="48"/>
    </row>
    <row r="45" s="2" customFormat="1" ht="16.8" customHeight="1">
      <c r="A45" s="42"/>
      <c r="B45" s="48"/>
      <c r="C45" s="305" t="s">
        <v>282</v>
      </c>
      <c r="D45" s="305" t="s">
        <v>2261</v>
      </c>
      <c r="E45" s="20" t="s">
        <v>164</v>
      </c>
      <c r="F45" s="306">
        <v>4711.5600000000004</v>
      </c>
      <c r="G45" s="42"/>
      <c r="H45" s="48"/>
    </row>
    <row r="46" s="2" customFormat="1" ht="16.8" customHeight="1">
      <c r="A46" s="42"/>
      <c r="B46" s="48"/>
      <c r="C46" s="305" t="s">
        <v>288</v>
      </c>
      <c r="D46" s="305" t="s">
        <v>289</v>
      </c>
      <c r="E46" s="20" t="s">
        <v>200</v>
      </c>
      <c r="F46" s="306">
        <v>8480.8080000000009</v>
      </c>
      <c r="G46" s="42"/>
      <c r="H46" s="48"/>
    </row>
    <row r="47" s="2" customFormat="1" ht="16.8" customHeight="1">
      <c r="A47" s="42"/>
      <c r="B47" s="48"/>
      <c r="C47" s="301" t="s">
        <v>246</v>
      </c>
      <c r="D47" s="302" t="s">
        <v>44</v>
      </c>
      <c r="E47" s="303" t="s">
        <v>44</v>
      </c>
      <c r="F47" s="304">
        <v>584.44000000000005</v>
      </c>
      <c r="G47" s="42"/>
      <c r="H47" s="48"/>
    </row>
    <row r="48" s="2" customFormat="1" ht="16.8" customHeight="1">
      <c r="A48" s="42"/>
      <c r="B48" s="48"/>
      <c r="C48" s="305" t="s">
        <v>44</v>
      </c>
      <c r="D48" s="305" t="s">
        <v>701</v>
      </c>
      <c r="E48" s="20" t="s">
        <v>44</v>
      </c>
      <c r="F48" s="306">
        <v>0</v>
      </c>
      <c r="G48" s="42"/>
      <c r="H48" s="48"/>
    </row>
    <row r="49" s="2" customFormat="1" ht="16.8" customHeight="1">
      <c r="A49" s="42"/>
      <c r="B49" s="48"/>
      <c r="C49" s="305" t="s">
        <v>44</v>
      </c>
      <c r="D49" s="305" t="s">
        <v>702</v>
      </c>
      <c r="E49" s="20" t="s">
        <v>44</v>
      </c>
      <c r="F49" s="306">
        <v>0</v>
      </c>
      <c r="G49" s="42"/>
      <c r="H49" s="48"/>
    </row>
    <row r="50" s="2" customFormat="1" ht="16.8" customHeight="1">
      <c r="A50" s="42"/>
      <c r="B50" s="48"/>
      <c r="C50" s="305" t="s">
        <v>44</v>
      </c>
      <c r="D50" s="305" t="s">
        <v>247</v>
      </c>
      <c r="E50" s="20" t="s">
        <v>44</v>
      </c>
      <c r="F50" s="306">
        <v>584.44000000000005</v>
      </c>
      <c r="G50" s="42"/>
      <c r="H50" s="48"/>
    </row>
    <row r="51" s="2" customFormat="1" ht="16.8" customHeight="1">
      <c r="A51" s="42"/>
      <c r="B51" s="48"/>
      <c r="C51" s="305" t="s">
        <v>246</v>
      </c>
      <c r="D51" s="305" t="s">
        <v>176</v>
      </c>
      <c r="E51" s="20" t="s">
        <v>44</v>
      </c>
      <c r="F51" s="306">
        <v>584.44000000000005</v>
      </c>
      <c r="G51" s="42"/>
      <c r="H51" s="48"/>
    </row>
    <row r="52" s="2" customFormat="1" ht="16.8" customHeight="1">
      <c r="A52" s="42"/>
      <c r="B52" s="48"/>
      <c r="C52" s="307" t="s">
        <v>2253</v>
      </c>
      <c r="D52" s="42"/>
      <c r="E52" s="42"/>
      <c r="F52" s="42"/>
      <c r="G52" s="42"/>
      <c r="H52" s="48"/>
    </row>
    <row r="53" s="2" customFormat="1" ht="16.8" customHeight="1">
      <c r="A53" s="42"/>
      <c r="B53" s="48"/>
      <c r="C53" s="305" t="s">
        <v>698</v>
      </c>
      <c r="D53" s="305" t="s">
        <v>44</v>
      </c>
      <c r="E53" s="20" t="s">
        <v>310</v>
      </c>
      <c r="F53" s="306">
        <v>5185.5</v>
      </c>
      <c r="G53" s="42"/>
      <c r="H53" s="48"/>
    </row>
    <row r="54" s="2" customFormat="1" ht="16.8" customHeight="1">
      <c r="A54" s="42"/>
      <c r="B54" s="48"/>
      <c r="C54" s="305" t="s">
        <v>308</v>
      </c>
      <c r="D54" s="305" t="s">
        <v>2262</v>
      </c>
      <c r="E54" s="20" t="s">
        <v>310</v>
      </c>
      <c r="F54" s="306">
        <v>3004.8600000000001</v>
      </c>
      <c r="G54" s="42"/>
      <c r="H54" s="48"/>
    </row>
    <row r="55" s="2" customFormat="1" ht="16.8" customHeight="1">
      <c r="A55" s="42"/>
      <c r="B55" s="48"/>
      <c r="C55" s="305" t="s">
        <v>457</v>
      </c>
      <c r="D55" s="305" t="s">
        <v>2263</v>
      </c>
      <c r="E55" s="20" t="s">
        <v>310</v>
      </c>
      <c r="F55" s="306">
        <v>4815.7600000000002</v>
      </c>
      <c r="G55" s="42"/>
      <c r="H55" s="48"/>
    </row>
    <row r="56" s="2" customFormat="1" ht="16.8" customHeight="1">
      <c r="A56" s="42"/>
      <c r="B56" s="48"/>
      <c r="C56" s="305" t="s">
        <v>467</v>
      </c>
      <c r="D56" s="305" t="s">
        <v>2264</v>
      </c>
      <c r="E56" s="20" t="s">
        <v>310</v>
      </c>
      <c r="F56" s="306">
        <v>3004.8600000000001</v>
      </c>
      <c r="G56" s="42"/>
      <c r="H56" s="48"/>
    </row>
    <row r="57" s="2" customFormat="1" ht="16.8" customHeight="1">
      <c r="A57" s="42"/>
      <c r="B57" s="48"/>
      <c r="C57" s="305" t="s">
        <v>476</v>
      </c>
      <c r="D57" s="305" t="s">
        <v>2265</v>
      </c>
      <c r="E57" s="20" t="s">
        <v>310</v>
      </c>
      <c r="F57" s="306">
        <v>2735.2600000000002</v>
      </c>
      <c r="G57" s="42"/>
      <c r="H57" s="48"/>
    </row>
    <row r="58" s="2" customFormat="1" ht="16.8" customHeight="1">
      <c r="A58" s="42"/>
      <c r="B58" s="48"/>
      <c r="C58" s="305" t="s">
        <v>481</v>
      </c>
      <c r="D58" s="305" t="s">
        <v>2266</v>
      </c>
      <c r="E58" s="20" t="s">
        <v>310</v>
      </c>
      <c r="F58" s="306">
        <v>2735.2600000000002</v>
      </c>
      <c r="G58" s="42"/>
      <c r="H58" s="48"/>
    </row>
    <row r="59" s="2" customFormat="1" ht="16.8" customHeight="1">
      <c r="A59" s="42"/>
      <c r="B59" s="48"/>
      <c r="C59" s="305" t="s">
        <v>488</v>
      </c>
      <c r="D59" s="305" t="s">
        <v>2267</v>
      </c>
      <c r="E59" s="20" t="s">
        <v>310</v>
      </c>
      <c r="F59" s="306">
        <v>3004.8600000000001</v>
      </c>
      <c r="G59" s="42"/>
      <c r="H59" s="48"/>
    </row>
    <row r="60" s="2" customFormat="1" ht="16.8" customHeight="1">
      <c r="A60" s="42"/>
      <c r="B60" s="48"/>
      <c r="C60" s="305" t="s">
        <v>492</v>
      </c>
      <c r="D60" s="305" t="s">
        <v>2267</v>
      </c>
      <c r="E60" s="20" t="s">
        <v>310</v>
      </c>
      <c r="F60" s="306">
        <v>3004.8600000000001</v>
      </c>
      <c r="G60" s="42"/>
      <c r="H60" s="48"/>
    </row>
    <row r="61" s="2" customFormat="1" ht="16.8" customHeight="1">
      <c r="A61" s="42"/>
      <c r="B61" s="48"/>
      <c r="C61" s="305" t="s">
        <v>496</v>
      </c>
      <c r="D61" s="305" t="s">
        <v>2268</v>
      </c>
      <c r="E61" s="20" t="s">
        <v>310</v>
      </c>
      <c r="F61" s="306">
        <v>2735.2600000000002</v>
      </c>
      <c r="G61" s="42"/>
      <c r="H61" s="48"/>
    </row>
    <row r="62" s="2" customFormat="1" ht="16.8" customHeight="1">
      <c r="A62" s="42"/>
      <c r="B62" s="48"/>
      <c r="C62" s="305" t="s">
        <v>599</v>
      </c>
      <c r="D62" s="305" t="s">
        <v>2269</v>
      </c>
      <c r="E62" s="20" t="s">
        <v>310</v>
      </c>
      <c r="F62" s="306">
        <v>5185.5</v>
      </c>
      <c r="G62" s="42"/>
      <c r="H62" s="48"/>
    </row>
    <row r="63" s="2" customFormat="1" ht="16.8" customHeight="1">
      <c r="A63" s="42"/>
      <c r="B63" s="48"/>
      <c r="C63" s="301" t="s">
        <v>248</v>
      </c>
      <c r="D63" s="302" t="s">
        <v>44</v>
      </c>
      <c r="E63" s="303" t="s">
        <v>44</v>
      </c>
      <c r="F63" s="304">
        <v>721.25999999999999</v>
      </c>
      <c r="G63" s="42"/>
      <c r="H63" s="48"/>
    </row>
    <row r="64" s="2" customFormat="1" ht="16.8" customHeight="1">
      <c r="A64" s="42"/>
      <c r="B64" s="48"/>
      <c r="C64" s="305" t="s">
        <v>44</v>
      </c>
      <c r="D64" s="305" t="s">
        <v>703</v>
      </c>
      <c r="E64" s="20" t="s">
        <v>44</v>
      </c>
      <c r="F64" s="306">
        <v>0</v>
      </c>
      <c r="G64" s="42"/>
      <c r="H64" s="48"/>
    </row>
    <row r="65" s="2" customFormat="1" ht="16.8" customHeight="1">
      <c r="A65" s="42"/>
      <c r="B65" s="48"/>
      <c r="C65" s="305" t="s">
        <v>44</v>
      </c>
      <c r="D65" s="305" t="s">
        <v>249</v>
      </c>
      <c r="E65" s="20" t="s">
        <v>44</v>
      </c>
      <c r="F65" s="306">
        <v>721.25999999999999</v>
      </c>
      <c r="G65" s="42"/>
      <c r="H65" s="48"/>
    </row>
    <row r="66" s="2" customFormat="1" ht="16.8" customHeight="1">
      <c r="A66" s="42"/>
      <c r="B66" s="48"/>
      <c r="C66" s="305" t="s">
        <v>248</v>
      </c>
      <c r="D66" s="305" t="s">
        <v>176</v>
      </c>
      <c r="E66" s="20" t="s">
        <v>44</v>
      </c>
      <c r="F66" s="306">
        <v>721.25999999999999</v>
      </c>
      <c r="G66" s="42"/>
      <c r="H66" s="48"/>
    </row>
    <row r="67" s="2" customFormat="1" ht="16.8" customHeight="1">
      <c r="A67" s="42"/>
      <c r="B67" s="48"/>
      <c r="C67" s="307" t="s">
        <v>2253</v>
      </c>
      <c r="D67" s="42"/>
      <c r="E67" s="42"/>
      <c r="F67" s="42"/>
      <c r="G67" s="42"/>
      <c r="H67" s="48"/>
    </row>
    <row r="68" s="2" customFormat="1" ht="16.8" customHeight="1">
      <c r="A68" s="42"/>
      <c r="B68" s="48"/>
      <c r="C68" s="305" t="s">
        <v>698</v>
      </c>
      <c r="D68" s="305" t="s">
        <v>44</v>
      </c>
      <c r="E68" s="20" t="s">
        <v>310</v>
      </c>
      <c r="F68" s="306">
        <v>5185.5</v>
      </c>
      <c r="G68" s="42"/>
      <c r="H68" s="48"/>
    </row>
    <row r="69" s="2" customFormat="1" ht="16.8" customHeight="1">
      <c r="A69" s="42"/>
      <c r="B69" s="48"/>
      <c r="C69" s="305" t="s">
        <v>308</v>
      </c>
      <c r="D69" s="305" t="s">
        <v>2262</v>
      </c>
      <c r="E69" s="20" t="s">
        <v>310</v>
      </c>
      <c r="F69" s="306">
        <v>3004.8600000000001</v>
      </c>
      <c r="G69" s="42"/>
      <c r="H69" s="48"/>
    </row>
    <row r="70" s="2" customFormat="1" ht="16.8" customHeight="1">
      <c r="A70" s="42"/>
      <c r="B70" s="48"/>
      <c r="C70" s="305" t="s">
        <v>457</v>
      </c>
      <c r="D70" s="305" t="s">
        <v>2263</v>
      </c>
      <c r="E70" s="20" t="s">
        <v>310</v>
      </c>
      <c r="F70" s="306">
        <v>4815.7600000000002</v>
      </c>
      <c r="G70" s="42"/>
      <c r="H70" s="48"/>
    </row>
    <row r="71" s="2" customFormat="1" ht="16.8" customHeight="1">
      <c r="A71" s="42"/>
      <c r="B71" s="48"/>
      <c r="C71" s="305" t="s">
        <v>467</v>
      </c>
      <c r="D71" s="305" t="s">
        <v>2264</v>
      </c>
      <c r="E71" s="20" t="s">
        <v>310</v>
      </c>
      <c r="F71" s="306">
        <v>3004.8600000000001</v>
      </c>
      <c r="G71" s="42"/>
      <c r="H71" s="48"/>
    </row>
    <row r="72" s="2" customFormat="1" ht="16.8" customHeight="1">
      <c r="A72" s="42"/>
      <c r="B72" s="48"/>
      <c r="C72" s="305" t="s">
        <v>476</v>
      </c>
      <c r="D72" s="305" t="s">
        <v>2265</v>
      </c>
      <c r="E72" s="20" t="s">
        <v>310</v>
      </c>
      <c r="F72" s="306">
        <v>2735.2600000000002</v>
      </c>
      <c r="G72" s="42"/>
      <c r="H72" s="48"/>
    </row>
    <row r="73" s="2" customFormat="1" ht="16.8" customHeight="1">
      <c r="A73" s="42"/>
      <c r="B73" s="48"/>
      <c r="C73" s="305" t="s">
        <v>481</v>
      </c>
      <c r="D73" s="305" t="s">
        <v>2266</v>
      </c>
      <c r="E73" s="20" t="s">
        <v>310</v>
      </c>
      <c r="F73" s="306">
        <v>2735.2600000000002</v>
      </c>
      <c r="G73" s="42"/>
      <c r="H73" s="48"/>
    </row>
    <row r="74" s="2" customFormat="1" ht="16.8" customHeight="1">
      <c r="A74" s="42"/>
      <c r="B74" s="48"/>
      <c r="C74" s="305" t="s">
        <v>488</v>
      </c>
      <c r="D74" s="305" t="s">
        <v>2267</v>
      </c>
      <c r="E74" s="20" t="s">
        <v>310</v>
      </c>
      <c r="F74" s="306">
        <v>3004.8600000000001</v>
      </c>
      <c r="G74" s="42"/>
      <c r="H74" s="48"/>
    </row>
    <row r="75" s="2" customFormat="1" ht="16.8" customHeight="1">
      <c r="A75" s="42"/>
      <c r="B75" s="48"/>
      <c r="C75" s="305" t="s">
        <v>492</v>
      </c>
      <c r="D75" s="305" t="s">
        <v>2267</v>
      </c>
      <c r="E75" s="20" t="s">
        <v>310</v>
      </c>
      <c r="F75" s="306">
        <v>3004.8600000000001</v>
      </c>
      <c r="G75" s="42"/>
      <c r="H75" s="48"/>
    </row>
    <row r="76" s="2" customFormat="1" ht="16.8" customHeight="1">
      <c r="A76" s="42"/>
      <c r="B76" s="48"/>
      <c r="C76" s="305" t="s">
        <v>496</v>
      </c>
      <c r="D76" s="305" t="s">
        <v>2268</v>
      </c>
      <c r="E76" s="20" t="s">
        <v>310</v>
      </c>
      <c r="F76" s="306">
        <v>2735.2600000000002</v>
      </c>
      <c r="G76" s="42"/>
      <c r="H76" s="48"/>
    </row>
    <row r="77" s="2" customFormat="1" ht="16.8" customHeight="1">
      <c r="A77" s="42"/>
      <c r="B77" s="48"/>
      <c r="C77" s="305" t="s">
        <v>599</v>
      </c>
      <c r="D77" s="305" t="s">
        <v>2269</v>
      </c>
      <c r="E77" s="20" t="s">
        <v>310</v>
      </c>
      <c r="F77" s="306">
        <v>5185.5</v>
      </c>
      <c r="G77" s="42"/>
      <c r="H77" s="48"/>
    </row>
    <row r="78" s="2" customFormat="1" ht="16.8" customHeight="1">
      <c r="A78" s="42"/>
      <c r="B78" s="48"/>
      <c r="C78" s="301" t="s">
        <v>250</v>
      </c>
      <c r="D78" s="302" t="s">
        <v>44</v>
      </c>
      <c r="E78" s="303" t="s">
        <v>44</v>
      </c>
      <c r="F78" s="304">
        <v>1429.56</v>
      </c>
      <c r="G78" s="42"/>
      <c r="H78" s="48"/>
    </row>
    <row r="79" s="2" customFormat="1" ht="16.8" customHeight="1">
      <c r="A79" s="42"/>
      <c r="B79" s="48"/>
      <c r="C79" s="305" t="s">
        <v>44</v>
      </c>
      <c r="D79" s="305" t="s">
        <v>704</v>
      </c>
      <c r="E79" s="20" t="s">
        <v>44</v>
      </c>
      <c r="F79" s="306">
        <v>0</v>
      </c>
      <c r="G79" s="42"/>
      <c r="H79" s="48"/>
    </row>
    <row r="80" s="2" customFormat="1" ht="16.8" customHeight="1">
      <c r="A80" s="42"/>
      <c r="B80" s="48"/>
      <c r="C80" s="305" t="s">
        <v>44</v>
      </c>
      <c r="D80" s="305" t="s">
        <v>251</v>
      </c>
      <c r="E80" s="20" t="s">
        <v>44</v>
      </c>
      <c r="F80" s="306">
        <v>1429.56</v>
      </c>
      <c r="G80" s="42"/>
      <c r="H80" s="48"/>
    </row>
    <row r="81" s="2" customFormat="1" ht="16.8" customHeight="1">
      <c r="A81" s="42"/>
      <c r="B81" s="48"/>
      <c r="C81" s="305" t="s">
        <v>250</v>
      </c>
      <c r="D81" s="305" t="s">
        <v>176</v>
      </c>
      <c r="E81" s="20" t="s">
        <v>44</v>
      </c>
      <c r="F81" s="306">
        <v>1429.56</v>
      </c>
      <c r="G81" s="42"/>
      <c r="H81" s="48"/>
    </row>
    <row r="82" s="2" customFormat="1" ht="16.8" customHeight="1">
      <c r="A82" s="42"/>
      <c r="B82" s="48"/>
      <c r="C82" s="307" t="s">
        <v>2253</v>
      </c>
      <c r="D82" s="42"/>
      <c r="E82" s="42"/>
      <c r="F82" s="42"/>
      <c r="G82" s="42"/>
      <c r="H82" s="48"/>
    </row>
    <row r="83" s="2" customFormat="1" ht="16.8" customHeight="1">
      <c r="A83" s="42"/>
      <c r="B83" s="48"/>
      <c r="C83" s="305" t="s">
        <v>698</v>
      </c>
      <c r="D83" s="305" t="s">
        <v>44</v>
      </c>
      <c r="E83" s="20" t="s">
        <v>310</v>
      </c>
      <c r="F83" s="306">
        <v>5185.5</v>
      </c>
      <c r="G83" s="42"/>
      <c r="H83" s="48"/>
    </row>
    <row r="84" s="2" customFormat="1" ht="16.8" customHeight="1">
      <c r="A84" s="42"/>
      <c r="B84" s="48"/>
      <c r="C84" s="305" t="s">
        <v>308</v>
      </c>
      <c r="D84" s="305" t="s">
        <v>2262</v>
      </c>
      <c r="E84" s="20" t="s">
        <v>310</v>
      </c>
      <c r="F84" s="306">
        <v>3004.8600000000001</v>
      </c>
      <c r="G84" s="42"/>
      <c r="H84" s="48"/>
    </row>
    <row r="85" s="2" customFormat="1" ht="16.8" customHeight="1">
      <c r="A85" s="42"/>
      <c r="B85" s="48"/>
      <c r="C85" s="305" t="s">
        <v>457</v>
      </c>
      <c r="D85" s="305" t="s">
        <v>2263</v>
      </c>
      <c r="E85" s="20" t="s">
        <v>310</v>
      </c>
      <c r="F85" s="306">
        <v>4815.7600000000002</v>
      </c>
      <c r="G85" s="42"/>
      <c r="H85" s="48"/>
    </row>
    <row r="86" s="2" customFormat="1" ht="16.8" customHeight="1">
      <c r="A86" s="42"/>
      <c r="B86" s="48"/>
      <c r="C86" s="305" t="s">
        <v>467</v>
      </c>
      <c r="D86" s="305" t="s">
        <v>2264</v>
      </c>
      <c r="E86" s="20" t="s">
        <v>310</v>
      </c>
      <c r="F86" s="306">
        <v>3004.8600000000001</v>
      </c>
      <c r="G86" s="42"/>
      <c r="H86" s="48"/>
    </row>
    <row r="87" s="2" customFormat="1" ht="16.8" customHeight="1">
      <c r="A87" s="42"/>
      <c r="B87" s="48"/>
      <c r="C87" s="305" t="s">
        <v>476</v>
      </c>
      <c r="D87" s="305" t="s">
        <v>2265</v>
      </c>
      <c r="E87" s="20" t="s">
        <v>310</v>
      </c>
      <c r="F87" s="306">
        <v>2735.2600000000002</v>
      </c>
      <c r="G87" s="42"/>
      <c r="H87" s="48"/>
    </row>
    <row r="88" s="2" customFormat="1" ht="16.8" customHeight="1">
      <c r="A88" s="42"/>
      <c r="B88" s="48"/>
      <c r="C88" s="305" t="s">
        <v>481</v>
      </c>
      <c r="D88" s="305" t="s">
        <v>2266</v>
      </c>
      <c r="E88" s="20" t="s">
        <v>310</v>
      </c>
      <c r="F88" s="306">
        <v>2735.2600000000002</v>
      </c>
      <c r="G88" s="42"/>
      <c r="H88" s="48"/>
    </row>
    <row r="89" s="2" customFormat="1" ht="16.8" customHeight="1">
      <c r="A89" s="42"/>
      <c r="B89" s="48"/>
      <c r="C89" s="305" t="s">
        <v>488</v>
      </c>
      <c r="D89" s="305" t="s">
        <v>2267</v>
      </c>
      <c r="E89" s="20" t="s">
        <v>310</v>
      </c>
      <c r="F89" s="306">
        <v>3004.8600000000001</v>
      </c>
      <c r="G89" s="42"/>
      <c r="H89" s="48"/>
    </row>
    <row r="90" s="2" customFormat="1" ht="16.8" customHeight="1">
      <c r="A90" s="42"/>
      <c r="B90" s="48"/>
      <c r="C90" s="305" t="s">
        <v>492</v>
      </c>
      <c r="D90" s="305" t="s">
        <v>2267</v>
      </c>
      <c r="E90" s="20" t="s">
        <v>310</v>
      </c>
      <c r="F90" s="306">
        <v>3004.8600000000001</v>
      </c>
      <c r="G90" s="42"/>
      <c r="H90" s="48"/>
    </row>
    <row r="91" s="2" customFormat="1" ht="16.8" customHeight="1">
      <c r="A91" s="42"/>
      <c r="B91" s="48"/>
      <c r="C91" s="305" t="s">
        <v>496</v>
      </c>
      <c r="D91" s="305" t="s">
        <v>2268</v>
      </c>
      <c r="E91" s="20" t="s">
        <v>310</v>
      </c>
      <c r="F91" s="306">
        <v>2735.2600000000002</v>
      </c>
      <c r="G91" s="42"/>
      <c r="H91" s="48"/>
    </row>
    <row r="92" s="2" customFormat="1" ht="16.8" customHeight="1">
      <c r="A92" s="42"/>
      <c r="B92" s="48"/>
      <c r="C92" s="305" t="s">
        <v>599</v>
      </c>
      <c r="D92" s="305" t="s">
        <v>2269</v>
      </c>
      <c r="E92" s="20" t="s">
        <v>310</v>
      </c>
      <c r="F92" s="306">
        <v>5185.5</v>
      </c>
      <c r="G92" s="42"/>
      <c r="H92" s="48"/>
    </row>
    <row r="93" s="2" customFormat="1" ht="16.8" customHeight="1">
      <c r="A93" s="42"/>
      <c r="B93" s="48"/>
      <c r="C93" s="301" t="s">
        <v>252</v>
      </c>
      <c r="D93" s="302" t="s">
        <v>44</v>
      </c>
      <c r="E93" s="303" t="s">
        <v>44</v>
      </c>
      <c r="F93" s="304">
        <v>183.16999999999999</v>
      </c>
      <c r="G93" s="42"/>
      <c r="H93" s="48"/>
    </row>
    <row r="94" s="2" customFormat="1" ht="16.8" customHeight="1">
      <c r="A94" s="42"/>
      <c r="B94" s="48"/>
      <c r="C94" s="305" t="s">
        <v>44</v>
      </c>
      <c r="D94" s="305" t="s">
        <v>705</v>
      </c>
      <c r="E94" s="20" t="s">
        <v>44</v>
      </c>
      <c r="F94" s="306">
        <v>0</v>
      </c>
      <c r="G94" s="42"/>
      <c r="H94" s="48"/>
    </row>
    <row r="95" s="2" customFormat="1" ht="16.8" customHeight="1">
      <c r="A95" s="42"/>
      <c r="B95" s="48"/>
      <c r="C95" s="305" t="s">
        <v>44</v>
      </c>
      <c r="D95" s="305" t="s">
        <v>253</v>
      </c>
      <c r="E95" s="20" t="s">
        <v>44</v>
      </c>
      <c r="F95" s="306">
        <v>183.16999999999999</v>
      </c>
      <c r="G95" s="42"/>
      <c r="H95" s="48"/>
    </row>
    <row r="96" s="2" customFormat="1" ht="16.8" customHeight="1">
      <c r="A96" s="42"/>
      <c r="B96" s="48"/>
      <c r="C96" s="305" t="s">
        <v>252</v>
      </c>
      <c r="D96" s="305" t="s">
        <v>176</v>
      </c>
      <c r="E96" s="20" t="s">
        <v>44</v>
      </c>
      <c r="F96" s="306">
        <v>183.16999999999999</v>
      </c>
      <c r="G96" s="42"/>
      <c r="H96" s="48"/>
    </row>
    <row r="97" s="2" customFormat="1" ht="16.8" customHeight="1">
      <c r="A97" s="42"/>
      <c r="B97" s="48"/>
      <c r="C97" s="307" t="s">
        <v>2253</v>
      </c>
      <c r="D97" s="42"/>
      <c r="E97" s="42"/>
      <c r="F97" s="42"/>
      <c r="G97" s="42"/>
      <c r="H97" s="48"/>
    </row>
    <row r="98" s="2" customFormat="1" ht="16.8" customHeight="1">
      <c r="A98" s="42"/>
      <c r="B98" s="48"/>
      <c r="C98" s="305" t="s">
        <v>698</v>
      </c>
      <c r="D98" s="305" t="s">
        <v>44</v>
      </c>
      <c r="E98" s="20" t="s">
        <v>310</v>
      </c>
      <c r="F98" s="306">
        <v>5185.5</v>
      </c>
      <c r="G98" s="42"/>
      <c r="H98" s="48"/>
    </row>
    <row r="99" s="2" customFormat="1" ht="16.8" customHeight="1">
      <c r="A99" s="42"/>
      <c r="B99" s="48"/>
      <c r="C99" s="305" t="s">
        <v>308</v>
      </c>
      <c r="D99" s="305" t="s">
        <v>2262</v>
      </c>
      <c r="E99" s="20" t="s">
        <v>310</v>
      </c>
      <c r="F99" s="306">
        <v>3004.8600000000001</v>
      </c>
      <c r="G99" s="42"/>
      <c r="H99" s="48"/>
    </row>
    <row r="100" s="2" customFormat="1" ht="16.8" customHeight="1">
      <c r="A100" s="42"/>
      <c r="B100" s="48"/>
      <c r="C100" s="305" t="s">
        <v>457</v>
      </c>
      <c r="D100" s="305" t="s">
        <v>2263</v>
      </c>
      <c r="E100" s="20" t="s">
        <v>310</v>
      </c>
      <c r="F100" s="306">
        <v>4815.7600000000002</v>
      </c>
      <c r="G100" s="42"/>
      <c r="H100" s="48"/>
    </row>
    <row r="101" s="2" customFormat="1" ht="16.8" customHeight="1">
      <c r="A101" s="42"/>
      <c r="B101" s="48"/>
      <c r="C101" s="305" t="s">
        <v>467</v>
      </c>
      <c r="D101" s="305" t="s">
        <v>2264</v>
      </c>
      <c r="E101" s="20" t="s">
        <v>310</v>
      </c>
      <c r="F101" s="306">
        <v>3004.8600000000001</v>
      </c>
      <c r="G101" s="42"/>
      <c r="H101" s="48"/>
    </row>
    <row r="102" s="2" customFormat="1" ht="16.8" customHeight="1">
      <c r="A102" s="42"/>
      <c r="B102" s="48"/>
      <c r="C102" s="305" t="s">
        <v>488</v>
      </c>
      <c r="D102" s="305" t="s">
        <v>2267</v>
      </c>
      <c r="E102" s="20" t="s">
        <v>310</v>
      </c>
      <c r="F102" s="306">
        <v>3004.8600000000001</v>
      </c>
      <c r="G102" s="42"/>
      <c r="H102" s="48"/>
    </row>
    <row r="103" s="2" customFormat="1" ht="16.8" customHeight="1">
      <c r="A103" s="42"/>
      <c r="B103" s="48"/>
      <c r="C103" s="305" t="s">
        <v>492</v>
      </c>
      <c r="D103" s="305" t="s">
        <v>2267</v>
      </c>
      <c r="E103" s="20" t="s">
        <v>310</v>
      </c>
      <c r="F103" s="306">
        <v>3004.8600000000001</v>
      </c>
      <c r="G103" s="42"/>
      <c r="H103" s="48"/>
    </row>
    <row r="104" s="2" customFormat="1" ht="16.8" customHeight="1">
      <c r="A104" s="42"/>
      <c r="B104" s="48"/>
      <c r="C104" s="305" t="s">
        <v>502</v>
      </c>
      <c r="D104" s="305" t="s">
        <v>2270</v>
      </c>
      <c r="E104" s="20" t="s">
        <v>310</v>
      </c>
      <c r="F104" s="306">
        <v>269.60000000000002</v>
      </c>
      <c r="G104" s="42"/>
      <c r="H104" s="48"/>
    </row>
    <row r="105" s="2" customFormat="1" ht="16.8" customHeight="1">
      <c r="A105" s="42"/>
      <c r="B105" s="48"/>
      <c r="C105" s="305" t="s">
        <v>599</v>
      </c>
      <c r="D105" s="305" t="s">
        <v>2269</v>
      </c>
      <c r="E105" s="20" t="s">
        <v>310</v>
      </c>
      <c r="F105" s="306">
        <v>5185.5</v>
      </c>
      <c r="G105" s="42"/>
      <c r="H105" s="48"/>
    </row>
    <row r="106" s="2" customFormat="1" ht="16.8" customHeight="1">
      <c r="A106" s="42"/>
      <c r="B106" s="48"/>
      <c r="C106" s="301" t="s">
        <v>254</v>
      </c>
      <c r="D106" s="302" t="s">
        <v>44</v>
      </c>
      <c r="E106" s="303" t="s">
        <v>44</v>
      </c>
      <c r="F106" s="304">
        <v>86.430000000000007</v>
      </c>
      <c r="G106" s="42"/>
      <c r="H106" s="48"/>
    </row>
    <row r="107" s="2" customFormat="1" ht="16.8" customHeight="1">
      <c r="A107" s="42"/>
      <c r="B107" s="48"/>
      <c r="C107" s="305" t="s">
        <v>44</v>
      </c>
      <c r="D107" s="305" t="s">
        <v>706</v>
      </c>
      <c r="E107" s="20" t="s">
        <v>44</v>
      </c>
      <c r="F107" s="306">
        <v>0</v>
      </c>
      <c r="G107" s="42"/>
      <c r="H107" s="48"/>
    </row>
    <row r="108" s="2" customFormat="1" ht="16.8" customHeight="1">
      <c r="A108" s="42"/>
      <c r="B108" s="48"/>
      <c r="C108" s="305" t="s">
        <v>44</v>
      </c>
      <c r="D108" s="305" t="s">
        <v>255</v>
      </c>
      <c r="E108" s="20" t="s">
        <v>44</v>
      </c>
      <c r="F108" s="306">
        <v>86.430000000000007</v>
      </c>
      <c r="G108" s="42"/>
      <c r="H108" s="48"/>
    </row>
    <row r="109" s="2" customFormat="1" ht="16.8" customHeight="1">
      <c r="A109" s="42"/>
      <c r="B109" s="48"/>
      <c r="C109" s="305" t="s">
        <v>254</v>
      </c>
      <c r="D109" s="305" t="s">
        <v>176</v>
      </c>
      <c r="E109" s="20" t="s">
        <v>44</v>
      </c>
      <c r="F109" s="306">
        <v>86.430000000000007</v>
      </c>
      <c r="G109" s="42"/>
      <c r="H109" s="48"/>
    </row>
    <row r="110" s="2" customFormat="1" ht="16.8" customHeight="1">
      <c r="A110" s="42"/>
      <c r="B110" s="48"/>
      <c r="C110" s="307" t="s">
        <v>2253</v>
      </c>
      <c r="D110" s="42"/>
      <c r="E110" s="42"/>
      <c r="F110" s="42"/>
      <c r="G110" s="42"/>
      <c r="H110" s="48"/>
    </row>
    <row r="111" s="2" customFormat="1" ht="16.8" customHeight="1">
      <c r="A111" s="42"/>
      <c r="B111" s="48"/>
      <c r="C111" s="305" t="s">
        <v>698</v>
      </c>
      <c r="D111" s="305" t="s">
        <v>44</v>
      </c>
      <c r="E111" s="20" t="s">
        <v>310</v>
      </c>
      <c r="F111" s="306">
        <v>5185.5</v>
      </c>
      <c r="G111" s="42"/>
      <c r="H111" s="48"/>
    </row>
    <row r="112" s="2" customFormat="1" ht="16.8" customHeight="1">
      <c r="A112" s="42"/>
      <c r="B112" s="48"/>
      <c r="C112" s="305" t="s">
        <v>308</v>
      </c>
      <c r="D112" s="305" t="s">
        <v>2262</v>
      </c>
      <c r="E112" s="20" t="s">
        <v>310</v>
      </c>
      <c r="F112" s="306">
        <v>3004.8600000000001</v>
      </c>
      <c r="G112" s="42"/>
      <c r="H112" s="48"/>
    </row>
    <row r="113" s="2" customFormat="1" ht="16.8" customHeight="1">
      <c r="A113" s="42"/>
      <c r="B113" s="48"/>
      <c r="C113" s="305" t="s">
        <v>457</v>
      </c>
      <c r="D113" s="305" t="s">
        <v>2263</v>
      </c>
      <c r="E113" s="20" t="s">
        <v>310</v>
      </c>
      <c r="F113" s="306">
        <v>4815.7600000000002</v>
      </c>
      <c r="G113" s="42"/>
      <c r="H113" s="48"/>
    </row>
    <row r="114" s="2" customFormat="1" ht="16.8" customHeight="1">
      <c r="A114" s="42"/>
      <c r="B114" s="48"/>
      <c r="C114" s="305" t="s">
        <v>467</v>
      </c>
      <c r="D114" s="305" t="s">
        <v>2264</v>
      </c>
      <c r="E114" s="20" t="s">
        <v>310</v>
      </c>
      <c r="F114" s="306">
        <v>3004.8600000000001</v>
      </c>
      <c r="G114" s="42"/>
      <c r="H114" s="48"/>
    </row>
    <row r="115" s="2" customFormat="1" ht="16.8" customHeight="1">
      <c r="A115" s="42"/>
      <c r="B115" s="48"/>
      <c r="C115" s="305" t="s">
        <v>488</v>
      </c>
      <c r="D115" s="305" t="s">
        <v>2267</v>
      </c>
      <c r="E115" s="20" t="s">
        <v>310</v>
      </c>
      <c r="F115" s="306">
        <v>3004.8600000000001</v>
      </c>
      <c r="G115" s="42"/>
      <c r="H115" s="48"/>
    </row>
    <row r="116" s="2" customFormat="1" ht="16.8" customHeight="1">
      <c r="A116" s="42"/>
      <c r="B116" s="48"/>
      <c r="C116" s="305" t="s">
        <v>492</v>
      </c>
      <c r="D116" s="305" t="s">
        <v>2267</v>
      </c>
      <c r="E116" s="20" t="s">
        <v>310</v>
      </c>
      <c r="F116" s="306">
        <v>3004.8600000000001</v>
      </c>
      <c r="G116" s="42"/>
      <c r="H116" s="48"/>
    </row>
    <row r="117" s="2" customFormat="1" ht="16.8" customHeight="1">
      <c r="A117" s="42"/>
      <c r="B117" s="48"/>
      <c r="C117" s="305" t="s">
        <v>502</v>
      </c>
      <c r="D117" s="305" t="s">
        <v>2270</v>
      </c>
      <c r="E117" s="20" t="s">
        <v>310</v>
      </c>
      <c r="F117" s="306">
        <v>269.60000000000002</v>
      </c>
      <c r="G117" s="42"/>
      <c r="H117" s="48"/>
    </row>
    <row r="118" s="2" customFormat="1" ht="16.8" customHeight="1">
      <c r="A118" s="42"/>
      <c r="B118" s="48"/>
      <c r="C118" s="305" t="s">
        <v>599</v>
      </c>
      <c r="D118" s="305" t="s">
        <v>2269</v>
      </c>
      <c r="E118" s="20" t="s">
        <v>310</v>
      </c>
      <c r="F118" s="306">
        <v>5185.5</v>
      </c>
      <c r="G118" s="42"/>
      <c r="H118" s="48"/>
    </row>
    <row r="119" s="2" customFormat="1" ht="16.8" customHeight="1">
      <c r="A119" s="42"/>
      <c r="B119" s="48"/>
      <c r="C119" s="301" t="s">
        <v>256</v>
      </c>
      <c r="D119" s="302" t="s">
        <v>44</v>
      </c>
      <c r="E119" s="303" t="s">
        <v>44</v>
      </c>
      <c r="F119" s="304">
        <v>22.960000000000001</v>
      </c>
      <c r="G119" s="42"/>
      <c r="H119" s="48"/>
    </row>
    <row r="120" s="2" customFormat="1" ht="16.8" customHeight="1">
      <c r="A120" s="42"/>
      <c r="B120" s="48"/>
      <c r="C120" s="305" t="s">
        <v>44</v>
      </c>
      <c r="D120" s="305" t="s">
        <v>707</v>
      </c>
      <c r="E120" s="20" t="s">
        <v>44</v>
      </c>
      <c r="F120" s="306">
        <v>0</v>
      </c>
      <c r="G120" s="42"/>
      <c r="H120" s="48"/>
    </row>
    <row r="121" s="2" customFormat="1" ht="16.8" customHeight="1">
      <c r="A121" s="42"/>
      <c r="B121" s="48"/>
      <c r="C121" s="305" t="s">
        <v>44</v>
      </c>
      <c r="D121" s="305" t="s">
        <v>257</v>
      </c>
      <c r="E121" s="20" t="s">
        <v>44</v>
      </c>
      <c r="F121" s="306">
        <v>22.960000000000001</v>
      </c>
      <c r="G121" s="42"/>
      <c r="H121" s="48"/>
    </row>
    <row r="122" s="2" customFormat="1" ht="16.8" customHeight="1">
      <c r="A122" s="42"/>
      <c r="B122" s="48"/>
      <c r="C122" s="305" t="s">
        <v>256</v>
      </c>
      <c r="D122" s="305" t="s">
        <v>176</v>
      </c>
      <c r="E122" s="20" t="s">
        <v>44</v>
      </c>
      <c r="F122" s="306">
        <v>22.960000000000001</v>
      </c>
      <c r="G122" s="42"/>
      <c r="H122" s="48"/>
    </row>
    <row r="123" s="2" customFormat="1" ht="16.8" customHeight="1">
      <c r="A123" s="42"/>
      <c r="B123" s="48"/>
      <c r="C123" s="307" t="s">
        <v>2253</v>
      </c>
      <c r="D123" s="42"/>
      <c r="E123" s="42"/>
      <c r="F123" s="42"/>
      <c r="G123" s="42"/>
      <c r="H123" s="48"/>
    </row>
    <row r="124" s="2" customFormat="1" ht="16.8" customHeight="1">
      <c r="A124" s="42"/>
      <c r="B124" s="48"/>
      <c r="C124" s="305" t="s">
        <v>698</v>
      </c>
      <c r="D124" s="305" t="s">
        <v>44</v>
      </c>
      <c r="E124" s="20" t="s">
        <v>310</v>
      </c>
      <c r="F124" s="306">
        <v>5185.5</v>
      </c>
      <c r="G124" s="42"/>
      <c r="H124" s="48"/>
    </row>
    <row r="125" s="2" customFormat="1" ht="16.8" customHeight="1">
      <c r="A125" s="42"/>
      <c r="B125" s="48"/>
      <c r="C125" s="305" t="s">
        <v>437</v>
      </c>
      <c r="D125" s="305" t="s">
        <v>2271</v>
      </c>
      <c r="E125" s="20" t="s">
        <v>310</v>
      </c>
      <c r="F125" s="306">
        <v>22.960000000000001</v>
      </c>
      <c r="G125" s="42"/>
      <c r="H125" s="48"/>
    </row>
    <row r="126" s="2" customFormat="1" ht="16.8" customHeight="1">
      <c r="A126" s="42"/>
      <c r="B126" s="48"/>
      <c r="C126" s="305" t="s">
        <v>447</v>
      </c>
      <c r="D126" s="305" t="s">
        <v>2272</v>
      </c>
      <c r="E126" s="20" t="s">
        <v>310</v>
      </c>
      <c r="F126" s="306">
        <v>22.960000000000001</v>
      </c>
      <c r="G126" s="42"/>
      <c r="H126" s="48"/>
    </row>
    <row r="127" s="2" customFormat="1" ht="16.8" customHeight="1">
      <c r="A127" s="42"/>
      <c r="B127" s="48"/>
      <c r="C127" s="305" t="s">
        <v>531</v>
      </c>
      <c r="D127" s="305" t="s">
        <v>2273</v>
      </c>
      <c r="E127" s="20" t="s">
        <v>164</v>
      </c>
      <c r="F127" s="306">
        <v>3.444</v>
      </c>
      <c r="G127" s="42"/>
      <c r="H127" s="48"/>
    </row>
    <row r="128" s="2" customFormat="1" ht="16.8" customHeight="1">
      <c r="A128" s="42"/>
      <c r="B128" s="48"/>
      <c r="C128" s="305" t="s">
        <v>560</v>
      </c>
      <c r="D128" s="305" t="s">
        <v>2274</v>
      </c>
      <c r="E128" s="20" t="s">
        <v>200</v>
      </c>
      <c r="F128" s="306">
        <v>0.26500000000000001</v>
      </c>
      <c r="G128" s="42"/>
      <c r="H128" s="48"/>
    </row>
    <row r="129" s="2" customFormat="1" ht="16.8" customHeight="1">
      <c r="A129" s="42"/>
      <c r="B129" s="48"/>
      <c r="C129" s="305" t="s">
        <v>599</v>
      </c>
      <c r="D129" s="305" t="s">
        <v>2269</v>
      </c>
      <c r="E129" s="20" t="s">
        <v>310</v>
      </c>
      <c r="F129" s="306">
        <v>5185.5</v>
      </c>
      <c r="G129" s="42"/>
      <c r="H129" s="48"/>
    </row>
    <row r="130" s="2" customFormat="1" ht="16.8" customHeight="1">
      <c r="A130" s="42"/>
      <c r="B130" s="48"/>
      <c r="C130" s="301" t="s">
        <v>259</v>
      </c>
      <c r="D130" s="302" t="s">
        <v>44</v>
      </c>
      <c r="E130" s="303" t="s">
        <v>44</v>
      </c>
      <c r="F130" s="304">
        <v>298.50999999999999</v>
      </c>
      <c r="G130" s="42"/>
      <c r="H130" s="48"/>
    </row>
    <row r="131" s="2" customFormat="1" ht="16.8" customHeight="1">
      <c r="A131" s="42"/>
      <c r="B131" s="48"/>
      <c r="C131" s="305" t="s">
        <v>44</v>
      </c>
      <c r="D131" s="305" t="s">
        <v>708</v>
      </c>
      <c r="E131" s="20" t="s">
        <v>44</v>
      </c>
      <c r="F131" s="306">
        <v>0</v>
      </c>
      <c r="G131" s="42"/>
      <c r="H131" s="48"/>
    </row>
    <row r="132" s="2" customFormat="1" ht="16.8" customHeight="1">
      <c r="A132" s="42"/>
      <c r="B132" s="48"/>
      <c r="C132" s="305" t="s">
        <v>44</v>
      </c>
      <c r="D132" s="305" t="s">
        <v>260</v>
      </c>
      <c r="E132" s="20" t="s">
        <v>44</v>
      </c>
      <c r="F132" s="306">
        <v>298.50999999999999</v>
      </c>
      <c r="G132" s="42"/>
      <c r="H132" s="48"/>
    </row>
    <row r="133" s="2" customFormat="1" ht="16.8" customHeight="1">
      <c r="A133" s="42"/>
      <c r="B133" s="48"/>
      <c r="C133" s="305" t="s">
        <v>259</v>
      </c>
      <c r="D133" s="305" t="s">
        <v>176</v>
      </c>
      <c r="E133" s="20" t="s">
        <v>44</v>
      </c>
      <c r="F133" s="306">
        <v>298.50999999999999</v>
      </c>
      <c r="G133" s="42"/>
      <c r="H133" s="48"/>
    </row>
    <row r="134" s="2" customFormat="1" ht="16.8" customHeight="1">
      <c r="A134" s="42"/>
      <c r="B134" s="48"/>
      <c r="C134" s="307" t="s">
        <v>2253</v>
      </c>
      <c r="D134" s="42"/>
      <c r="E134" s="42"/>
      <c r="F134" s="42"/>
      <c r="G134" s="42"/>
      <c r="H134" s="48"/>
    </row>
    <row r="135" s="2" customFormat="1" ht="16.8" customHeight="1">
      <c r="A135" s="42"/>
      <c r="B135" s="48"/>
      <c r="C135" s="305" t="s">
        <v>698</v>
      </c>
      <c r="D135" s="305" t="s">
        <v>44</v>
      </c>
      <c r="E135" s="20" t="s">
        <v>310</v>
      </c>
      <c r="F135" s="306">
        <v>5185.5</v>
      </c>
      <c r="G135" s="42"/>
      <c r="H135" s="48"/>
    </row>
    <row r="136" s="2" customFormat="1" ht="16.8" customHeight="1">
      <c r="A136" s="42"/>
      <c r="B136" s="48"/>
      <c r="C136" s="305" t="s">
        <v>442</v>
      </c>
      <c r="D136" s="305" t="s">
        <v>2275</v>
      </c>
      <c r="E136" s="20" t="s">
        <v>310</v>
      </c>
      <c r="F136" s="306">
        <v>298.50999999999999</v>
      </c>
      <c r="G136" s="42"/>
      <c r="H136" s="48"/>
    </row>
    <row r="137" s="2" customFormat="1" ht="16.8" customHeight="1">
      <c r="A137" s="42"/>
      <c r="B137" s="48"/>
      <c r="C137" s="305" t="s">
        <v>472</v>
      </c>
      <c r="D137" s="305" t="s">
        <v>2264</v>
      </c>
      <c r="E137" s="20" t="s">
        <v>310</v>
      </c>
      <c r="F137" s="306">
        <v>298.50999999999999</v>
      </c>
      <c r="G137" s="42"/>
      <c r="H137" s="48"/>
    </row>
    <row r="138" s="2" customFormat="1" ht="16.8" customHeight="1">
      <c r="A138" s="42"/>
      <c r="B138" s="48"/>
      <c r="C138" s="305" t="s">
        <v>485</v>
      </c>
      <c r="D138" s="305" t="s">
        <v>2266</v>
      </c>
      <c r="E138" s="20" t="s">
        <v>310</v>
      </c>
      <c r="F138" s="306">
        <v>298.50999999999999</v>
      </c>
      <c r="G138" s="42"/>
      <c r="H138" s="48"/>
    </row>
    <row r="139" s="2" customFormat="1" ht="16.8" customHeight="1">
      <c r="A139" s="42"/>
      <c r="B139" s="48"/>
      <c r="C139" s="305" t="s">
        <v>599</v>
      </c>
      <c r="D139" s="305" t="s">
        <v>2269</v>
      </c>
      <c r="E139" s="20" t="s">
        <v>310</v>
      </c>
      <c r="F139" s="306">
        <v>5185.5</v>
      </c>
      <c r="G139" s="42"/>
      <c r="H139" s="48"/>
    </row>
    <row r="140" s="2" customFormat="1" ht="16.8" customHeight="1">
      <c r="A140" s="42"/>
      <c r="B140" s="48"/>
      <c r="C140" s="301" t="s">
        <v>261</v>
      </c>
      <c r="D140" s="302" t="s">
        <v>44</v>
      </c>
      <c r="E140" s="303" t="s">
        <v>44</v>
      </c>
      <c r="F140" s="304">
        <v>48.270000000000003</v>
      </c>
      <c r="G140" s="42"/>
      <c r="H140" s="48"/>
    </row>
    <row r="141" s="2" customFormat="1" ht="16.8" customHeight="1">
      <c r="A141" s="42"/>
      <c r="B141" s="48"/>
      <c r="C141" s="305" t="s">
        <v>44</v>
      </c>
      <c r="D141" s="305" t="s">
        <v>709</v>
      </c>
      <c r="E141" s="20" t="s">
        <v>44</v>
      </c>
      <c r="F141" s="306">
        <v>0</v>
      </c>
      <c r="G141" s="42"/>
      <c r="H141" s="48"/>
    </row>
    <row r="142" s="2" customFormat="1" ht="16.8" customHeight="1">
      <c r="A142" s="42"/>
      <c r="B142" s="48"/>
      <c r="C142" s="305" t="s">
        <v>44</v>
      </c>
      <c r="D142" s="305" t="s">
        <v>262</v>
      </c>
      <c r="E142" s="20" t="s">
        <v>44</v>
      </c>
      <c r="F142" s="306">
        <v>48.270000000000003</v>
      </c>
      <c r="G142" s="42"/>
      <c r="H142" s="48"/>
    </row>
    <row r="143" s="2" customFormat="1" ht="16.8" customHeight="1">
      <c r="A143" s="42"/>
      <c r="B143" s="48"/>
      <c r="C143" s="305" t="s">
        <v>261</v>
      </c>
      <c r="D143" s="305" t="s">
        <v>176</v>
      </c>
      <c r="E143" s="20" t="s">
        <v>44</v>
      </c>
      <c r="F143" s="306">
        <v>48.270000000000003</v>
      </c>
      <c r="G143" s="42"/>
      <c r="H143" s="48"/>
    </row>
    <row r="144" s="2" customFormat="1" ht="16.8" customHeight="1">
      <c r="A144" s="42"/>
      <c r="B144" s="48"/>
      <c r="C144" s="307" t="s">
        <v>2253</v>
      </c>
      <c r="D144" s="42"/>
      <c r="E144" s="42"/>
      <c r="F144" s="42"/>
      <c r="G144" s="42"/>
      <c r="H144" s="48"/>
    </row>
    <row r="145" s="2" customFormat="1" ht="16.8" customHeight="1">
      <c r="A145" s="42"/>
      <c r="B145" s="48"/>
      <c r="C145" s="305" t="s">
        <v>698</v>
      </c>
      <c r="D145" s="305" t="s">
        <v>44</v>
      </c>
      <c r="E145" s="20" t="s">
        <v>310</v>
      </c>
      <c r="F145" s="306">
        <v>5185.5</v>
      </c>
      <c r="G145" s="42"/>
      <c r="H145" s="48"/>
    </row>
    <row r="146" s="2" customFormat="1" ht="16.8" customHeight="1">
      <c r="A146" s="42"/>
      <c r="B146" s="48"/>
      <c r="C146" s="305" t="s">
        <v>314</v>
      </c>
      <c r="D146" s="305" t="s">
        <v>2276</v>
      </c>
      <c r="E146" s="20" t="s">
        <v>164</v>
      </c>
      <c r="F146" s="306">
        <v>14.481</v>
      </c>
      <c r="G146" s="42"/>
      <c r="H146" s="48"/>
    </row>
    <row r="147" s="2" customFormat="1" ht="16.8" customHeight="1">
      <c r="A147" s="42"/>
      <c r="B147" s="48"/>
      <c r="C147" s="305" t="s">
        <v>462</v>
      </c>
      <c r="D147" s="305" t="s">
        <v>2277</v>
      </c>
      <c r="E147" s="20" t="s">
        <v>310</v>
      </c>
      <c r="F147" s="306">
        <v>48.270000000000003</v>
      </c>
      <c r="G147" s="42"/>
      <c r="H147" s="48"/>
    </row>
    <row r="148" s="2" customFormat="1" ht="16.8" customHeight="1">
      <c r="A148" s="42"/>
      <c r="B148" s="48"/>
      <c r="C148" s="305" t="s">
        <v>599</v>
      </c>
      <c r="D148" s="305" t="s">
        <v>2269</v>
      </c>
      <c r="E148" s="20" t="s">
        <v>310</v>
      </c>
      <c r="F148" s="306">
        <v>5185.5</v>
      </c>
      <c r="G148" s="42"/>
      <c r="H148" s="48"/>
    </row>
    <row r="149" s="2" customFormat="1" ht="16.8" customHeight="1">
      <c r="A149" s="42"/>
      <c r="B149" s="48"/>
      <c r="C149" s="301" t="s">
        <v>263</v>
      </c>
      <c r="D149" s="302" t="s">
        <v>44</v>
      </c>
      <c r="E149" s="303" t="s">
        <v>44</v>
      </c>
      <c r="F149" s="304">
        <v>1810.9000000000001</v>
      </c>
      <c r="G149" s="42"/>
      <c r="H149" s="48"/>
    </row>
    <row r="150" s="2" customFormat="1" ht="16.8" customHeight="1">
      <c r="A150" s="42"/>
      <c r="B150" s="48"/>
      <c r="C150" s="305" t="s">
        <v>44</v>
      </c>
      <c r="D150" s="305" t="s">
        <v>710</v>
      </c>
      <c r="E150" s="20" t="s">
        <v>44</v>
      </c>
      <c r="F150" s="306">
        <v>0</v>
      </c>
      <c r="G150" s="42"/>
      <c r="H150" s="48"/>
    </row>
    <row r="151" s="2" customFormat="1" ht="16.8" customHeight="1">
      <c r="A151" s="42"/>
      <c r="B151" s="48"/>
      <c r="C151" s="305" t="s">
        <v>44</v>
      </c>
      <c r="D151" s="305" t="s">
        <v>264</v>
      </c>
      <c r="E151" s="20" t="s">
        <v>44</v>
      </c>
      <c r="F151" s="306">
        <v>1810.9000000000001</v>
      </c>
      <c r="G151" s="42"/>
      <c r="H151" s="48"/>
    </row>
    <row r="152" s="2" customFormat="1" ht="16.8" customHeight="1">
      <c r="A152" s="42"/>
      <c r="B152" s="48"/>
      <c r="C152" s="305" t="s">
        <v>263</v>
      </c>
      <c r="D152" s="305" t="s">
        <v>176</v>
      </c>
      <c r="E152" s="20" t="s">
        <v>44</v>
      </c>
      <c r="F152" s="306">
        <v>1810.9000000000001</v>
      </c>
      <c r="G152" s="42"/>
      <c r="H152" s="48"/>
    </row>
    <row r="153" s="2" customFormat="1" ht="16.8" customHeight="1">
      <c r="A153" s="42"/>
      <c r="B153" s="48"/>
      <c r="C153" s="307" t="s">
        <v>2253</v>
      </c>
      <c r="D153" s="42"/>
      <c r="E153" s="42"/>
      <c r="F153" s="42"/>
      <c r="G153" s="42"/>
      <c r="H153" s="48"/>
    </row>
    <row r="154" s="2" customFormat="1" ht="16.8" customHeight="1">
      <c r="A154" s="42"/>
      <c r="B154" s="48"/>
      <c r="C154" s="305" t="s">
        <v>698</v>
      </c>
      <c r="D154" s="305" t="s">
        <v>44</v>
      </c>
      <c r="E154" s="20" t="s">
        <v>310</v>
      </c>
      <c r="F154" s="306">
        <v>5185.5</v>
      </c>
      <c r="G154" s="42"/>
      <c r="H154" s="48"/>
    </row>
    <row r="155" s="2" customFormat="1" ht="16.8" customHeight="1">
      <c r="A155" s="42"/>
      <c r="B155" s="48"/>
      <c r="C155" s="305" t="s">
        <v>421</v>
      </c>
      <c r="D155" s="305" t="s">
        <v>2278</v>
      </c>
      <c r="E155" s="20" t="s">
        <v>310</v>
      </c>
      <c r="F155" s="306">
        <v>1810.9000000000001</v>
      </c>
      <c r="G155" s="42"/>
      <c r="H155" s="48"/>
    </row>
    <row r="156" s="2" customFormat="1" ht="16.8" customHeight="1">
      <c r="A156" s="42"/>
      <c r="B156" s="48"/>
      <c r="C156" s="305" t="s">
        <v>427</v>
      </c>
      <c r="D156" s="305" t="s">
        <v>2279</v>
      </c>
      <c r="E156" s="20" t="s">
        <v>310</v>
      </c>
      <c r="F156" s="306">
        <v>1810.9000000000001</v>
      </c>
      <c r="G156" s="42"/>
      <c r="H156" s="48"/>
    </row>
    <row r="157" s="2" customFormat="1" ht="16.8" customHeight="1">
      <c r="A157" s="42"/>
      <c r="B157" s="48"/>
      <c r="C157" s="305" t="s">
        <v>432</v>
      </c>
      <c r="D157" s="305" t="s">
        <v>2280</v>
      </c>
      <c r="E157" s="20" t="s">
        <v>310</v>
      </c>
      <c r="F157" s="306">
        <v>1810.9000000000001</v>
      </c>
      <c r="G157" s="42"/>
      <c r="H157" s="48"/>
    </row>
    <row r="158" s="2" customFormat="1" ht="16.8" customHeight="1">
      <c r="A158" s="42"/>
      <c r="B158" s="48"/>
      <c r="C158" s="305" t="s">
        <v>452</v>
      </c>
      <c r="D158" s="305" t="s">
        <v>2281</v>
      </c>
      <c r="E158" s="20" t="s">
        <v>310</v>
      </c>
      <c r="F158" s="306">
        <v>1810.9000000000001</v>
      </c>
      <c r="G158" s="42"/>
      <c r="H158" s="48"/>
    </row>
    <row r="159" s="2" customFormat="1" ht="16.8" customHeight="1">
      <c r="A159" s="42"/>
      <c r="B159" s="48"/>
      <c r="C159" s="305" t="s">
        <v>457</v>
      </c>
      <c r="D159" s="305" t="s">
        <v>2263</v>
      </c>
      <c r="E159" s="20" t="s">
        <v>310</v>
      </c>
      <c r="F159" s="306">
        <v>4815.7600000000002</v>
      </c>
      <c r="G159" s="42"/>
      <c r="H159" s="48"/>
    </row>
    <row r="160" s="2" customFormat="1" ht="16.8" customHeight="1">
      <c r="A160" s="42"/>
      <c r="B160" s="48"/>
      <c r="C160" s="305" t="s">
        <v>518</v>
      </c>
      <c r="D160" s="305" t="s">
        <v>2282</v>
      </c>
      <c r="E160" s="20" t="s">
        <v>310</v>
      </c>
      <c r="F160" s="306">
        <v>1810.9000000000001</v>
      </c>
      <c r="G160" s="42"/>
      <c r="H160" s="48"/>
    </row>
    <row r="161" s="2" customFormat="1" ht="16.8" customHeight="1">
      <c r="A161" s="42"/>
      <c r="B161" s="48"/>
      <c r="C161" s="305" t="s">
        <v>599</v>
      </c>
      <c r="D161" s="305" t="s">
        <v>2269</v>
      </c>
      <c r="E161" s="20" t="s">
        <v>310</v>
      </c>
      <c r="F161" s="306">
        <v>5185.5</v>
      </c>
      <c r="G161" s="42"/>
      <c r="H161" s="48"/>
    </row>
    <row r="162" s="2" customFormat="1" ht="16.8" customHeight="1">
      <c r="A162" s="42"/>
      <c r="B162" s="48"/>
      <c r="C162" s="301" t="s">
        <v>273</v>
      </c>
      <c r="D162" s="302" t="s">
        <v>44</v>
      </c>
      <c r="E162" s="303" t="s">
        <v>44</v>
      </c>
      <c r="F162" s="304">
        <v>30.329000000000001</v>
      </c>
      <c r="G162" s="42"/>
      <c r="H162" s="48"/>
    </row>
    <row r="163" s="2" customFormat="1" ht="16.8" customHeight="1">
      <c r="A163" s="42"/>
      <c r="B163" s="48"/>
      <c r="C163" s="305" t="s">
        <v>44</v>
      </c>
      <c r="D163" s="305" t="s">
        <v>394</v>
      </c>
      <c r="E163" s="20" t="s">
        <v>44</v>
      </c>
      <c r="F163" s="306">
        <v>0</v>
      </c>
      <c r="G163" s="42"/>
      <c r="H163" s="48"/>
    </row>
    <row r="164" s="2" customFormat="1" ht="16.8" customHeight="1">
      <c r="A164" s="42"/>
      <c r="B164" s="48"/>
      <c r="C164" s="305" t="s">
        <v>44</v>
      </c>
      <c r="D164" s="305" t="s">
        <v>395</v>
      </c>
      <c r="E164" s="20" t="s">
        <v>44</v>
      </c>
      <c r="F164" s="306">
        <v>0</v>
      </c>
      <c r="G164" s="42"/>
      <c r="H164" s="48"/>
    </row>
    <row r="165" s="2" customFormat="1" ht="16.8" customHeight="1">
      <c r="A165" s="42"/>
      <c r="B165" s="48"/>
      <c r="C165" s="305" t="s">
        <v>44</v>
      </c>
      <c r="D165" s="305" t="s">
        <v>396</v>
      </c>
      <c r="E165" s="20" t="s">
        <v>44</v>
      </c>
      <c r="F165" s="306">
        <v>1.508</v>
      </c>
      <c r="G165" s="42"/>
      <c r="H165" s="48"/>
    </row>
    <row r="166" s="2" customFormat="1" ht="16.8" customHeight="1">
      <c r="A166" s="42"/>
      <c r="B166" s="48"/>
      <c r="C166" s="305" t="s">
        <v>44</v>
      </c>
      <c r="D166" s="305" t="s">
        <v>397</v>
      </c>
      <c r="E166" s="20" t="s">
        <v>44</v>
      </c>
      <c r="F166" s="306">
        <v>23.75</v>
      </c>
      <c r="G166" s="42"/>
      <c r="H166" s="48"/>
    </row>
    <row r="167" s="2" customFormat="1" ht="16.8" customHeight="1">
      <c r="A167" s="42"/>
      <c r="B167" s="48"/>
      <c r="C167" s="305" t="s">
        <v>44</v>
      </c>
      <c r="D167" s="305" t="s">
        <v>398</v>
      </c>
      <c r="E167" s="20" t="s">
        <v>44</v>
      </c>
      <c r="F167" s="306">
        <v>1.7589999999999999</v>
      </c>
      <c r="G167" s="42"/>
      <c r="H167" s="48"/>
    </row>
    <row r="168" s="2" customFormat="1" ht="16.8" customHeight="1">
      <c r="A168" s="42"/>
      <c r="B168" s="48"/>
      <c r="C168" s="305" t="s">
        <v>44</v>
      </c>
      <c r="D168" s="305" t="s">
        <v>399</v>
      </c>
      <c r="E168" s="20" t="s">
        <v>44</v>
      </c>
      <c r="F168" s="306">
        <v>0</v>
      </c>
      <c r="G168" s="42"/>
      <c r="H168" s="48"/>
    </row>
    <row r="169" s="2" customFormat="1" ht="16.8" customHeight="1">
      <c r="A169" s="42"/>
      <c r="B169" s="48"/>
      <c r="C169" s="305" t="s">
        <v>44</v>
      </c>
      <c r="D169" s="305" t="s">
        <v>400</v>
      </c>
      <c r="E169" s="20" t="s">
        <v>44</v>
      </c>
      <c r="F169" s="306">
        <v>3.3119999999999998</v>
      </c>
      <c r="G169" s="42"/>
      <c r="H169" s="48"/>
    </row>
    <row r="170" s="2" customFormat="1" ht="16.8" customHeight="1">
      <c r="A170" s="42"/>
      <c r="B170" s="48"/>
      <c r="C170" s="305" t="s">
        <v>273</v>
      </c>
      <c r="D170" s="305" t="s">
        <v>176</v>
      </c>
      <c r="E170" s="20" t="s">
        <v>44</v>
      </c>
      <c r="F170" s="306">
        <v>30.329000000000001</v>
      </c>
      <c r="G170" s="42"/>
      <c r="H170" s="48"/>
    </row>
    <row r="171" s="2" customFormat="1" ht="16.8" customHeight="1">
      <c r="A171" s="42"/>
      <c r="B171" s="48"/>
      <c r="C171" s="307" t="s">
        <v>2253</v>
      </c>
      <c r="D171" s="42"/>
      <c r="E171" s="42"/>
      <c r="F171" s="42"/>
      <c r="G171" s="42"/>
      <c r="H171" s="48"/>
    </row>
    <row r="172" s="2" customFormat="1" ht="16.8" customHeight="1">
      <c r="A172" s="42"/>
      <c r="B172" s="48"/>
      <c r="C172" s="305" t="s">
        <v>390</v>
      </c>
      <c r="D172" s="305" t="s">
        <v>2283</v>
      </c>
      <c r="E172" s="20" t="s">
        <v>164</v>
      </c>
      <c r="F172" s="306">
        <v>30.329000000000001</v>
      </c>
      <c r="G172" s="42"/>
      <c r="H172" s="48"/>
    </row>
    <row r="173" s="2" customFormat="1" ht="16.8" customHeight="1">
      <c r="A173" s="42"/>
      <c r="B173" s="48"/>
      <c r="C173" s="305" t="s">
        <v>413</v>
      </c>
      <c r="D173" s="305" t="s">
        <v>2284</v>
      </c>
      <c r="E173" s="20" t="s">
        <v>200</v>
      </c>
      <c r="F173" s="306">
        <v>1.8200000000000001</v>
      </c>
      <c r="G173" s="42"/>
      <c r="H173" s="48"/>
    </row>
    <row r="174" s="2" customFormat="1" ht="16.8" customHeight="1">
      <c r="A174" s="42"/>
      <c r="B174" s="48"/>
      <c r="C174" s="301" t="s">
        <v>265</v>
      </c>
      <c r="D174" s="302" t="s">
        <v>44</v>
      </c>
      <c r="E174" s="303" t="s">
        <v>44</v>
      </c>
      <c r="F174" s="304">
        <v>152</v>
      </c>
      <c r="G174" s="42"/>
      <c r="H174" s="48"/>
    </row>
    <row r="175" s="2" customFormat="1" ht="16.8" customHeight="1">
      <c r="A175" s="42"/>
      <c r="B175" s="48"/>
      <c r="C175" s="305" t="s">
        <v>44</v>
      </c>
      <c r="D175" s="305" t="s">
        <v>328</v>
      </c>
      <c r="E175" s="20" t="s">
        <v>44</v>
      </c>
      <c r="F175" s="306">
        <v>0</v>
      </c>
      <c r="G175" s="42"/>
      <c r="H175" s="48"/>
    </row>
    <row r="176" s="2" customFormat="1" ht="16.8" customHeight="1">
      <c r="A176" s="42"/>
      <c r="B176" s="48"/>
      <c r="C176" s="305" t="s">
        <v>44</v>
      </c>
      <c r="D176" s="305" t="s">
        <v>329</v>
      </c>
      <c r="E176" s="20" t="s">
        <v>44</v>
      </c>
      <c r="F176" s="306">
        <v>12</v>
      </c>
      <c r="G176" s="42"/>
      <c r="H176" s="48"/>
    </row>
    <row r="177" s="2" customFormat="1" ht="16.8" customHeight="1">
      <c r="A177" s="42"/>
      <c r="B177" s="48"/>
      <c r="C177" s="305" t="s">
        <v>44</v>
      </c>
      <c r="D177" s="305" t="s">
        <v>330</v>
      </c>
      <c r="E177" s="20" t="s">
        <v>44</v>
      </c>
      <c r="F177" s="306">
        <v>126</v>
      </c>
      <c r="G177" s="42"/>
      <c r="H177" s="48"/>
    </row>
    <row r="178" s="2" customFormat="1" ht="16.8" customHeight="1">
      <c r="A178" s="42"/>
      <c r="B178" s="48"/>
      <c r="C178" s="305" t="s">
        <v>44</v>
      </c>
      <c r="D178" s="305" t="s">
        <v>331</v>
      </c>
      <c r="E178" s="20" t="s">
        <v>44</v>
      </c>
      <c r="F178" s="306">
        <v>14</v>
      </c>
      <c r="G178" s="42"/>
      <c r="H178" s="48"/>
    </row>
    <row r="179" s="2" customFormat="1" ht="16.8" customHeight="1">
      <c r="A179" s="42"/>
      <c r="B179" s="48"/>
      <c r="C179" s="305" t="s">
        <v>265</v>
      </c>
      <c r="D179" s="305" t="s">
        <v>176</v>
      </c>
      <c r="E179" s="20" t="s">
        <v>44</v>
      </c>
      <c r="F179" s="306">
        <v>152</v>
      </c>
      <c r="G179" s="42"/>
      <c r="H179" s="48"/>
    </row>
    <row r="180" s="2" customFormat="1" ht="16.8" customHeight="1">
      <c r="A180" s="42"/>
      <c r="B180" s="48"/>
      <c r="C180" s="307" t="s">
        <v>2253</v>
      </c>
      <c r="D180" s="42"/>
      <c r="E180" s="42"/>
      <c r="F180" s="42"/>
      <c r="G180" s="42"/>
      <c r="H180" s="48"/>
    </row>
    <row r="181" s="2" customFormat="1" ht="16.8" customHeight="1">
      <c r="A181" s="42"/>
      <c r="B181" s="48"/>
      <c r="C181" s="305" t="s">
        <v>324</v>
      </c>
      <c r="D181" s="305" t="s">
        <v>2285</v>
      </c>
      <c r="E181" s="20" t="s">
        <v>222</v>
      </c>
      <c r="F181" s="306">
        <v>152</v>
      </c>
      <c r="G181" s="42"/>
      <c r="H181" s="48"/>
    </row>
    <row r="182" s="2" customFormat="1" ht="16.8" customHeight="1">
      <c r="A182" s="42"/>
      <c r="B182" s="48"/>
      <c r="C182" s="305" t="s">
        <v>191</v>
      </c>
      <c r="D182" s="305" t="s">
        <v>2255</v>
      </c>
      <c r="E182" s="20" t="s">
        <v>164</v>
      </c>
      <c r="F182" s="306">
        <v>19.100999999999999</v>
      </c>
      <c r="G182" s="42"/>
      <c r="H182" s="48"/>
    </row>
    <row r="183" s="2" customFormat="1" ht="16.8" customHeight="1">
      <c r="A183" s="42"/>
      <c r="B183" s="48"/>
      <c r="C183" s="305" t="s">
        <v>185</v>
      </c>
      <c r="D183" s="305" t="s">
        <v>2259</v>
      </c>
      <c r="E183" s="20" t="s">
        <v>164</v>
      </c>
      <c r="F183" s="306">
        <v>903.75099999999998</v>
      </c>
      <c r="G183" s="42"/>
      <c r="H183" s="48"/>
    </row>
    <row r="184" s="2" customFormat="1" ht="16.8" customHeight="1">
      <c r="A184" s="42"/>
      <c r="B184" s="48"/>
      <c r="C184" s="301" t="s">
        <v>267</v>
      </c>
      <c r="D184" s="302" t="s">
        <v>44</v>
      </c>
      <c r="E184" s="303" t="s">
        <v>44</v>
      </c>
      <c r="F184" s="304">
        <v>4.8360000000000003</v>
      </c>
      <c r="G184" s="42"/>
      <c r="H184" s="48"/>
    </row>
    <row r="185" s="2" customFormat="1" ht="16.8" customHeight="1">
      <c r="A185" s="42"/>
      <c r="B185" s="48"/>
      <c r="C185" s="305" t="s">
        <v>44</v>
      </c>
      <c r="D185" s="305" t="s">
        <v>336</v>
      </c>
      <c r="E185" s="20" t="s">
        <v>44</v>
      </c>
      <c r="F185" s="306">
        <v>0</v>
      </c>
      <c r="G185" s="42"/>
      <c r="H185" s="48"/>
    </row>
    <row r="186" s="2" customFormat="1" ht="16.8" customHeight="1">
      <c r="A186" s="42"/>
      <c r="B186" s="48"/>
      <c r="C186" s="305" t="s">
        <v>44</v>
      </c>
      <c r="D186" s="305" t="s">
        <v>337</v>
      </c>
      <c r="E186" s="20" t="s">
        <v>44</v>
      </c>
      <c r="F186" s="306">
        <v>0</v>
      </c>
      <c r="G186" s="42"/>
      <c r="H186" s="48"/>
    </row>
    <row r="187" s="2" customFormat="1" ht="16.8" customHeight="1">
      <c r="A187" s="42"/>
      <c r="B187" s="48"/>
      <c r="C187" s="305" t="s">
        <v>44</v>
      </c>
      <c r="D187" s="305" t="s">
        <v>338</v>
      </c>
      <c r="E187" s="20" t="s">
        <v>44</v>
      </c>
      <c r="F187" s="306">
        <v>4.8360000000000003</v>
      </c>
      <c r="G187" s="42"/>
      <c r="H187" s="48"/>
    </row>
    <row r="188" s="2" customFormat="1" ht="16.8" customHeight="1">
      <c r="A188" s="42"/>
      <c r="B188" s="48"/>
      <c r="C188" s="305" t="s">
        <v>267</v>
      </c>
      <c r="D188" s="305" t="s">
        <v>176</v>
      </c>
      <c r="E188" s="20" t="s">
        <v>44</v>
      </c>
      <c r="F188" s="306">
        <v>4.8360000000000003</v>
      </c>
      <c r="G188" s="42"/>
      <c r="H188" s="48"/>
    </row>
    <row r="189" s="2" customFormat="1" ht="16.8" customHeight="1">
      <c r="A189" s="42"/>
      <c r="B189" s="48"/>
      <c r="C189" s="307" t="s">
        <v>2253</v>
      </c>
      <c r="D189" s="42"/>
      <c r="E189" s="42"/>
      <c r="F189" s="42"/>
      <c r="G189" s="42"/>
      <c r="H189" s="48"/>
    </row>
    <row r="190" s="2" customFormat="1" ht="16.8" customHeight="1">
      <c r="A190" s="42"/>
      <c r="B190" s="48"/>
      <c r="C190" s="305" t="s">
        <v>332</v>
      </c>
      <c r="D190" s="305" t="s">
        <v>2286</v>
      </c>
      <c r="E190" s="20" t="s">
        <v>164</v>
      </c>
      <c r="F190" s="306">
        <v>4.8360000000000003</v>
      </c>
      <c r="G190" s="42"/>
      <c r="H190" s="48"/>
    </row>
    <row r="191" s="2" customFormat="1" ht="16.8" customHeight="1">
      <c r="A191" s="42"/>
      <c r="B191" s="48"/>
      <c r="C191" s="305" t="s">
        <v>352</v>
      </c>
      <c r="D191" s="305" t="s">
        <v>2287</v>
      </c>
      <c r="E191" s="20" t="s">
        <v>200</v>
      </c>
      <c r="F191" s="306">
        <v>0.029000000000000001</v>
      </c>
      <c r="G191" s="42"/>
      <c r="H191" s="48"/>
    </row>
    <row r="192" s="2" customFormat="1" ht="16.8" customHeight="1">
      <c r="A192" s="42"/>
      <c r="B192" s="48"/>
      <c r="C192" s="301" t="s">
        <v>269</v>
      </c>
      <c r="D192" s="302" t="s">
        <v>44</v>
      </c>
      <c r="E192" s="303" t="s">
        <v>44</v>
      </c>
      <c r="F192" s="304">
        <v>6.1600000000000001</v>
      </c>
      <c r="G192" s="42"/>
      <c r="H192" s="48"/>
    </row>
    <row r="193" s="2" customFormat="1" ht="16.8" customHeight="1">
      <c r="A193" s="42"/>
      <c r="B193" s="48"/>
      <c r="C193" s="305" t="s">
        <v>44</v>
      </c>
      <c r="D193" s="305" t="s">
        <v>363</v>
      </c>
      <c r="E193" s="20" t="s">
        <v>44</v>
      </c>
      <c r="F193" s="306">
        <v>0</v>
      </c>
      <c r="G193" s="42"/>
      <c r="H193" s="48"/>
    </row>
    <row r="194" s="2" customFormat="1" ht="16.8" customHeight="1">
      <c r="A194" s="42"/>
      <c r="B194" s="48"/>
      <c r="C194" s="305" t="s">
        <v>44</v>
      </c>
      <c r="D194" s="305" t="s">
        <v>337</v>
      </c>
      <c r="E194" s="20" t="s">
        <v>44</v>
      </c>
      <c r="F194" s="306">
        <v>0</v>
      </c>
      <c r="G194" s="42"/>
      <c r="H194" s="48"/>
    </row>
    <row r="195" s="2" customFormat="1" ht="16.8" customHeight="1">
      <c r="A195" s="42"/>
      <c r="B195" s="48"/>
      <c r="C195" s="305" t="s">
        <v>44</v>
      </c>
      <c r="D195" s="305" t="s">
        <v>364</v>
      </c>
      <c r="E195" s="20" t="s">
        <v>44</v>
      </c>
      <c r="F195" s="306">
        <v>6.1600000000000001</v>
      </c>
      <c r="G195" s="42"/>
      <c r="H195" s="48"/>
    </row>
    <row r="196" s="2" customFormat="1" ht="16.8" customHeight="1">
      <c r="A196" s="42"/>
      <c r="B196" s="48"/>
      <c r="C196" s="305" t="s">
        <v>269</v>
      </c>
      <c r="D196" s="305" t="s">
        <v>176</v>
      </c>
      <c r="E196" s="20" t="s">
        <v>44</v>
      </c>
      <c r="F196" s="306">
        <v>6.1600000000000001</v>
      </c>
      <c r="G196" s="42"/>
      <c r="H196" s="48"/>
    </row>
    <row r="197" s="2" customFormat="1" ht="16.8" customHeight="1">
      <c r="A197" s="42"/>
      <c r="B197" s="48"/>
      <c r="C197" s="307" t="s">
        <v>2253</v>
      </c>
      <c r="D197" s="42"/>
      <c r="E197" s="42"/>
      <c r="F197" s="42"/>
      <c r="G197" s="42"/>
      <c r="H197" s="48"/>
    </row>
    <row r="198" s="2" customFormat="1" ht="16.8" customHeight="1">
      <c r="A198" s="42"/>
      <c r="B198" s="48"/>
      <c r="C198" s="305" t="s">
        <v>359</v>
      </c>
      <c r="D198" s="305" t="s">
        <v>2288</v>
      </c>
      <c r="E198" s="20" t="s">
        <v>164</v>
      </c>
      <c r="F198" s="306">
        <v>6.1600000000000001</v>
      </c>
      <c r="G198" s="42"/>
      <c r="H198" s="48"/>
    </row>
    <row r="199" s="2" customFormat="1" ht="16.8" customHeight="1">
      <c r="A199" s="42"/>
      <c r="B199" s="48"/>
      <c r="C199" s="305" t="s">
        <v>378</v>
      </c>
      <c r="D199" s="305" t="s">
        <v>2289</v>
      </c>
      <c r="E199" s="20" t="s">
        <v>200</v>
      </c>
      <c r="F199" s="306">
        <v>0.036999999999999998</v>
      </c>
      <c r="G199" s="42"/>
      <c r="H199" s="48"/>
    </row>
    <row r="200" s="2" customFormat="1" ht="16.8" customHeight="1">
      <c r="A200" s="42"/>
      <c r="B200" s="48"/>
      <c r="C200" s="301" t="s">
        <v>271</v>
      </c>
      <c r="D200" s="302" t="s">
        <v>44</v>
      </c>
      <c r="E200" s="303" t="s">
        <v>44</v>
      </c>
      <c r="F200" s="304">
        <v>884.64999999999998</v>
      </c>
      <c r="G200" s="42"/>
      <c r="H200" s="48"/>
    </row>
    <row r="201" s="2" customFormat="1" ht="16.8" customHeight="1">
      <c r="A201" s="42"/>
      <c r="B201" s="48"/>
      <c r="C201" s="305" t="s">
        <v>44</v>
      </c>
      <c r="D201" s="305" t="s">
        <v>306</v>
      </c>
      <c r="E201" s="20" t="s">
        <v>44</v>
      </c>
      <c r="F201" s="306">
        <v>0</v>
      </c>
      <c r="G201" s="42"/>
      <c r="H201" s="48"/>
    </row>
    <row r="202" s="2" customFormat="1" ht="16.8" customHeight="1">
      <c r="A202" s="42"/>
      <c r="B202" s="48"/>
      <c r="C202" s="305" t="s">
        <v>44</v>
      </c>
      <c r="D202" s="305" t="s">
        <v>307</v>
      </c>
      <c r="E202" s="20" t="s">
        <v>44</v>
      </c>
      <c r="F202" s="306">
        <v>0</v>
      </c>
      <c r="G202" s="42"/>
      <c r="H202" s="48"/>
    </row>
    <row r="203" s="2" customFormat="1" ht="16.8" customHeight="1">
      <c r="A203" s="42"/>
      <c r="B203" s="48"/>
      <c r="C203" s="305" t="s">
        <v>44</v>
      </c>
      <c r="D203" s="305" t="s">
        <v>272</v>
      </c>
      <c r="E203" s="20" t="s">
        <v>44</v>
      </c>
      <c r="F203" s="306">
        <v>884.64999999999998</v>
      </c>
      <c r="G203" s="42"/>
      <c r="H203" s="48"/>
    </row>
    <row r="204" s="2" customFormat="1" ht="16.8" customHeight="1">
      <c r="A204" s="42"/>
      <c r="B204" s="48"/>
      <c r="C204" s="305" t="s">
        <v>271</v>
      </c>
      <c r="D204" s="305" t="s">
        <v>176</v>
      </c>
      <c r="E204" s="20" t="s">
        <v>44</v>
      </c>
      <c r="F204" s="306">
        <v>884.64999999999998</v>
      </c>
      <c r="G204" s="42"/>
      <c r="H204" s="48"/>
    </row>
    <row r="205" s="2" customFormat="1" ht="16.8" customHeight="1">
      <c r="A205" s="42"/>
      <c r="B205" s="48"/>
      <c r="C205" s="307" t="s">
        <v>2253</v>
      </c>
      <c r="D205" s="42"/>
      <c r="E205" s="42"/>
      <c r="F205" s="42"/>
      <c r="G205" s="42"/>
      <c r="H205" s="48"/>
    </row>
    <row r="206" s="2" customFormat="1" ht="16.8" customHeight="1">
      <c r="A206" s="42"/>
      <c r="B206" s="48"/>
      <c r="C206" s="305" t="s">
        <v>206</v>
      </c>
      <c r="D206" s="305" t="s">
        <v>2257</v>
      </c>
      <c r="E206" s="20" t="s">
        <v>164</v>
      </c>
      <c r="F206" s="306">
        <v>884.64999999999998</v>
      </c>
      <c r="G206" s="42"/>
      <c r="H206" s="48"/>
    </row>
    <row r="207" s="2" customFormat="1" ht="16.8" customHeight="1">
      <c r="A207" s="42"/>
      <c r="B207" s="48"/>
      <c r="C207" s="305" t="s">
        <v>300</v>
      </c>
      <c r="D207" s="305" t="s">
        <v>2290</v>
      </c>
      <c r="E207" s="20" t="s">
        <v>164</v>
      </c>
      <c r="F207" s="306">
        <v>884.64999999999998</v>
      </c>
      <c r="G207" s="42"/>
      <c r="H207" s="48"/>
    </row>
    <row r="208" s="2" customFormat="1" ht="16.8" customHeight="1">
      <c r="A208" s="42"/>
      <c r="B208" s="48"/>
      <c r="C208" s="305" t="s">
        <v>185</v>
      </c>
      <c r="D208" s="305" t="s">
        <v>2259</v>
      </c>
      <c r="E208" s="20" t="s">
        <v>164</v>
      </c>
      <c r="F208" s="306">
        <v>903.75099999999998</v>
      </c>
      <c r="G208" s="42"/>
      <c r="H208" s="48"/>
    </row>
    <row r="209" s="2" customFormat="1" ht="26.4" customHeight="1">
      <c r="A209" s="42"/>
      <c r="B209" s="48"/>
      <c r="C209" s="300" t="s">
        <v>102</v>
      </c>
      <c r="D209" s="300" t="s">
        <v>103</v>
      </c>
      <c r="E209" s="42"/>
      <c r="F209" s="42"/>
      <c r="G209" s="42"/>
      <c r="H209" s="48"/>
    </row>
    <row r="210" s="2" customFormat="1" ht="16.8" customHeight="1">
      <c r="A210" s="42"/>
      <c r="B210" s="48"/>
      <c r="C210" s="301" t="s">
        <v>895</v>
      </c>
      <c r="D210" s="302" t="s">
        <v>896</v>
      </c>
      <c r="E210" s="303" t="s">
        <v>44</v>
      </c>
      <c r="F210" s="304">
        <v>18.52</v>
      </c>
      <c r="G210" s="42"/>
      <c r="H210" s="48"/>
    </row>
    <row r="211" s="2" customFormat="1" ht="16.8" customHeight="1">
      <c r="A211" s="42"/>
      <c r="B211" s="48"/>
      <c r="C211" s="305" t="s">
        <v>44</v>
      </c>
      <c r="D211" s="305" t="s">
        <v>933</v>
      </c>
      <c r="E211" s="20" t="s">
        <v>44</v>
      </c>
      <c r="F211" s="306">
        <v>0</v>
      </c>
      <c r="G211" s="42"/>
      <c r="H211" s="48"/>
    </row>
    <row r="212" s="2" customFormat="1" ht="16.8" customHeight="1">
      <c r="A212" s="42"/>
      <c r="B212" s="48"/>
      <c r="C212" s="305" t="s">
        <v>44</v>
      </c>
      <c r="D212" s="305" t="s">
        <v>917</v>
      </c>
      <c r="E212" s="20" t="s">
        <v>44</v>
      </c>
      <c r="F212" s="306">
        <v>0</v>
      </c>
      <c r="G212" s="42"/>
      <c r="H212" s="48"/>
    </row>
    <row r="213" s="2" customFormat="1" ht="16.8" customHeight="1">
      <c r="A213" s="42"/>
      <c r="B213" s="48"/>
      <c r="C213" s="305" t="s">
        <v>44</v>
      </c>
      <c r="D213" s="305" t="s">
        <v>918</v>
      </c>
      <c r="E213" s="20" t="s">
        <v>44</v>
      </c>
      <c r="F213" s="306">
        <v>11.24</v>
      </c>
      <c r="G213" s="42"/>
      <c r="H213" s="48"/>
    </row>
    <row r="214" s="2" customFormat="1" ht="16.8" customHeight="1">
      <c r="A214" s="42"/>
      <c r="B214" s="48"/>
      <c r="C214" s="305" t="s">
        <v>44</v>
      </c>
      <c r="D214" s="305" t="s">
        <v>934</v>
      </c>
      <c r="E214" s="20" t="s">
        <v>44</v>
      </c>
      <c r="F214" s="306">
        <v>2.1000000000000001</v>
      </c>
      <c r="G214" s="42"/>
      <c r="H214" s="48"/>
    </row>
    <row r="215" s="2" customFormat="1" ht="16.8" customHeight="1">
      <c r="A215" s="42"/>
      <c r="B215" s="48"/>
      <c r="C215" s="305" t="s">
        <v>44</v>
      </c>
      <c r="D215" s="305" t="s">
        <v>919</v>
      </c>
      <c r="E215" s="20" t="s">
        <v>44</v>
      </c>
      <c r="F215" s="306">
        <v>0</v>
      </c>
      <c r="G215" s="42"/>
      <c r="H215" s="48"/>
    </row>
    <row r="216" s="2" customFormat="1" ht="16.8" customHeight="1">
      <c r="A216" s="42"/>
      <c r="B216" s="48"/>
      <c r="C216" s="305" t="s">
        <v>44</v>
      </c>
      <c r="D216" s="305" t="s">
        <v>920</v>
      </c>
      <c r="E216" s="20" t="s">
        <v>44</v>
      </c>
      <c r="F216" s="306">
        <v>3.98</v>
      </c>
      <c r="G216" s="42"/>
      <c r="H216" s="48"/>
    </row>
    <row r="217" s="2" customFormat="1" ht="16.8" customHeight="1">
      <c r="A217" s="42"/>
      <c r="B217" s="48"/>
      <c r="C217" s="305" t="s">
        <v>44</v>
      </c>
      <c r="D217" s="305" t="s">
        <v>935</v>
      </c>
      <c r="E217" s="20" t="s">
        <v>44</v>
      </c>
      <c r="F217" s="306">
        <v>1.2</v>
      </c>
      <c r="G217" s="42"/>
      <c r="H217" s="48"/>
    </row>
    <row r="218" s="2" customFormat="1" ht="16.8" customHeight="1">
      <c r="A218" s="42"/>
      <c r="B218" s="48"/>
      <c r="C218" s="305" t="s">
        <v>895</v>
      </c>
      <c r="D218" s="305" t="s">
        <v>176</v>
      </c>
      <c r="E218" s="20" t="s">
        <v>44</v>
      </c>
      <c r="F218" s="306">
        <v>18.52</v>
      </c>
      <c r="G218" s="42"/>
      <c r="H218" s="48"/>
    </row>
    <row r="219" s="2" customFormat="1" ht="16.8" customHeight="1">
      <c r="A219" s="42"/>
      <c r="B219" s="48"/>
      <c r="C219" s="307" t="s">
        <v>2253</v>
      </c>
      <c r="D219" s="42"/>
      <c r="E219" s="42"/>
      <c r="F219" s="42"/>
      <c r="G219" s="42"/>
      <c r="H219" s="48"/>
    </row>
    <row r="220" s="2" customFormat="1" ht="16.8" customHeight="1">
      <c r="A220" s="42"/>
      <c r="B220" s="48"/>
      <c r="C220" s="305" t="s">
        <v>929</v>
      </c>
      <c r="D220" s="305" t="s">
        <v>2291</v>
      </c>
      <c r="E220" s="20" t="s">
        <v>310</v>
      </c>
      <c r="F220" s="306">
        <v>18.52</v>
      </c>
      <c r="G220" s="42"/>
      <c r="H220" s="48"/>
    </row>
    <row r="221" s="2" customFormat="1" ht="16.8" customHeight="1">
      <c r="A221" s="42"/>
      <c r="B221" s="48"/>
      <c r="C221" s="305" t="s">
        <v>946</v>
      </c>
      <c r="D221" s="305" t="s">
        <v>2292</v>
      </c>
      <c r="E221" s="20" t="s">
        <v>310</v>
      </c>
      <c r="F221" s="306">
        <v>18.52</v>
      </c>
      <c r="G221" s="42"/>
      <c r="H221" s="48"/>
    </row>
    <row r="222" s="2" customFormat="1" ht="26.4" customHeight="1">
      <c r="A222" s="42"/>
      <c r="B222" s="48"/>
      <c r="C222" s="300" t="s">
        <v>108</v>
      </c>
      <c r="D222" s="300" t="s">
        <v>109</v>
      </c>
      <c r="E222" s="42"/>
      <c r="F222" s="42"/>
      <c r="G222" s="42"/>
      <c r="H222" s="48"/>
    </row>
    <row r="223" s="2" customFormat="1" ht="16.8" customHeight="1">
      <c r="A223" s="42"/>
      <c r="B223" s="48"/>
      <c r="C223" s="301" t="s">
        <v>1015</v>
      </c>
      <c r="D223" s="302" t="s">
        <v>44</v>
      </c>
      <c r="E223" s="303" t="s">
        <v>44</v>
      </c>
      <c r="F223" s="304">
        <v>101.94</v>
      </c>
      <c r="G223" s="42"/>
      <c r="H223" s="48"/>
    </row>
    <row r="224" s="2" customFormat="1" ht="16.8" customHeight="1">
      <c r="A224" s="42"/>
      <c r="B224" s="48"/>
      <c r="C224" s="305" t="s">
        <v>44</v>
      </c>
      <c r="D224" s="305" t="s">
        <v>1082</v>
      </c>
      <c r="E224" s="20" t="s">
        <v>44</v>
      </c>
      <c r="F224" s="306">
        <v>0</v>
      </c>
      <c r="G224" s="42"/>
      <c r="H224" s="48"/>
    </row>
    <row r="225" s="2" customFormat="1" ht="16.8" customHeight="1">
      <c r="A225" s="42"/>
      <c r="B225" s="48"/>
      <c r="C225" s="305" t="s">
        <v>44</v>
      </c>
      <c r="D225" s="305" t="s">
        <v>1083</v>
      </c>
      <c r="E225" s="20" t="s">
        <v>44</v>
      </c>
      <c r="F225" s="306">
        <v>0</v>
      </c>
      <c r="G225" s="42"/>
      <c r="H225" s="48"/>
    </row>
    <row r="226" s="2" customFormat="1" ht="16.8" customHeight="1">
      <c r="A226" s="42"/>
      <c r="B226" s="48"/>
      <c r="C226" s="305" t="s">
        <v>44</v>
      </c>
      <c r="D226" s="305" t="s">
        <v>1016</v>
      </c>
      <c r="E226" s="20" t="s">
        <v>44</v>
      </c>
      <c r="F226" s="306">
        <v>101.94</v>
      </c>
      <c r="G226" s="42"/>
      <c r="H226" s="48"/>
    </row>
    <row r="227" s="2" customFormat="1" ht="16.8" customHeight="1">
      <c r="A227" s="42"/>
      <c r="B227" s="48"/>
      <c r="C227" s="305" t="s">
        <v>1015</v>
      </c>
      <c r="D227" s="305" t="s">
        <v>176</v>
      </c>
      <c r="E227" s="20" t="s">
        <v>44</v>
      </c>
      <c r="F227" s="306">
        <v>101.94</v>
      </c>
      <c r="G227" s="42"/>
      <c r="H227" s="48"/>
    </row>
    <row r="228" s="2" customFormat="1" ht="16.8" customHeight="1">
      <c r="A228" s="42"/>
      <c r="B228" s="48"/>
      <c r="C228" s="307" t="s">
        <v>2253</v>
      </c>
      <c r="D228" s="42"/>
      <c r="E228" s="42"/>
      <c r="F228" s="42"/>
      <c r="G228" s="42"/>
      <c r="H228" s="48"/>
    </row>
    <row r="229" s="2" customFormat="1" ht="16.8" customHeight="1">
      <c r="A229" s="42"/>
      <c r="B229" s="48"/>
      <c r="C229" s="305" t="s">
        <v>1079</v>
      </c>
      <c r="D229" s="305" t="s">
        <v>2293</v>
      </c>
      <c r="E229" s="20" t="s">
        <v>164</v>
      </c>
      <c r="F229" s="306">
        <v>101.94</v>
      </c>
      <c r="G229" s="42"/>
      <c r="H229" s="48"/>
    </row>
    <row r="230" s="2" customFormat="1" ht="16.8" customHeight="1">
      <c r="A230" s="42"/>
      <c r="B230" s="48"/>
      <c r="C230" s="305" t="s">
        <v>1130</v>
      </c>
      <c r="D230" s="305" t="s">
        <v>2294</v>
      </c>
      <c r="E230" s="20" t="s">
        <v>200</v>
      </c>
      <c r="F230" s="306">
        <v>15.291</v>
      </c>
      <c r="G230" s="42"/>
      <c r="H230" s="48"/>
    </row>
    <row r="231" s="2" customFormat="1" ht="16.8" customHeight="1">
      <c r="A231" s="42"/>
      <c r="B231" s="48"/>
      <c r="C231" s="301" t="s">
        <v>1017</v>
      </c>
      <c r="D231" s="302" t="s">
        <v>44</v>
      </c>
      <c r="E231" s="303" t="s">
        <v>44</v>
      </c>
      <c r="F231" s="304">
        <v>103.64</v>
      </c>
      <c r="G231" s="42"/>
      <c r="H231" s="48"/>
    </row>
    <row r="232" s="2" customFormat="1" ht="16.8" customHeight="1">
      <c r="A232" s="42"/>
      <c r="B232" s="48"/>
      <c r="C232" s="305" t="s">
        <v>44</v>
      </c>
      <c r="D232" s="305" t="s">
        <v>1037</v>
      </c>
      <c r="E232" s="20" t="s">
        <v>44</v>
      </c>
      <c r="F232" s="306">
        <v>0</v>
      </c>
      <c r="G232" s="42"/>
      <c r="H232" s="48"/>
    </row>
    <row r="233" s="2" customFormat="1" ht="16.8" customHeight="1">
      <c r="A233" s="42"/>
      <c r="B233" s="48"/>
      <c r="C233" s="305" t="s">
        <v>44</v>
      </c>
      <c r="D233" s="305" t="s">
        <v>1038</v>
      </c>
      <c r="E233" s="20" t="s">
        <v>44</v>
      </c>
      <c r="F233" s="306">
        <v>0</v>
      </c>
      <c r="G233" s="42"/>
      <c r="H233" s="48"/>
    </row>
    <row r="234" s="2" customFormat="1" ht="16.8" customHeight="1">
      <c r="A234" s="42"/>
      <c r="B234" s="48"/>
      <c r="C234" s="305" t="s">
        <v>44</v>
      </c>
      <c r="D234" s="305" t="s">
        <v>1039</v>
      </c>
      <c r="E234" s="20" t="s">
        <v>44</v>
      </c>
      <c r="F234" s="306">
        <v>5.9699999999999998</v>
      </c>
      <c r="G234" s="42"/>
      <c r="H234" s="48"/>
    </row>
    <row r="235" s="2" customFormat="1" ht="16.8" customHeight="1">
      <c r="A235" s="42"/>
      <c r="B235" s="48"/>
      <c r="C235" s="305" t="s">
        <v>44</v>
      </c>
      <c r="D235" s="305" t="s">
        <v>1040</v>
      </c>
      <c r="E235" s="20" t="s">
        <v>44</v>
      </c>
      <c r="F235" s="306">
        <v>0</v>
      </c>
      <c r="G235" s="42"/>
      <c r="H235" s="48"/>
    </row>
    <row r="236" s="2" customFormat="1" ht="16.8" customHeight="1">
      <c r="A236" s="42"/>
      <c r="B236" s="48"/>
      <c r="C236" s="305" t="s">
        <v>44</v>
      </c>
      <c r="D236" s="305" t="s">
        <v>1041</v>
      </c>
      <c r="E236" s="20" t="s">
        <v>44</v>
      </c>
      <c r="F236" s="306">
        <v>62.350000000000001</v>
      </c>
      <c r="G236" s="42"/>
      <c r="H236" s="48"/>
    </row>
    <row r="237" s="2" customFormat="1" ht="16.8" customHeight="1">
      <c r="A237" s="42"/>
      <c r="B237" s="48"/>
      <c r="C237" s="305" t="s">
        <v>44</v>
      </c>
      <c r="D237" s="305" t="s">
        <v>1042</v>
      </c>
      <c r="E237" s="20" t="s">
        <v>44</v>
      </c>
      <c r="F237" s="306">
        <v>0</v>
      </c>
      <c r="G237" s="42"/>
      <c r="H237" s="48"/>
    </row>
    <row r="238" s="2" customFormat="1" ht="16.8" customHeight="1">
      <c r="A238" s="42"/>
      <c r="B238" s="48"/>
      <c r="C238" s="305" t="s">
        <v>44</v>
      </c>
      <c r="D238" s="305" t="s">
        <v>1043</v>
      </c>
      <c r="E238" s="20" t="s">
        <v>44</v>
      </c>
      <c r="F238" s="306">
        <v>35.32</v>
      </c>
      <c r="G238" s="42"/>
      <c r="H238" s="48"/>
    </row>
    <row r="239" s="2" customFormat="1" ht="16.8" customHeight="1">
      <c r="A239" s="42"/>
      <c r="B239" s="48"/>
      <c r="C239" s="305" t="s">
        <v>1017</v>
      </c>
      <c r="D239" s="305" t="s">
        <v>176</v>
      </c>
      <c r="E239" s="20" t="s">
        <v>44</v>
      </c>
      <c r="F239" s="306">
        <v>103.64</v>
      </c>
      <c r="G239" s="42"/>
      <c r="H239" s="48"/>
    </row>
    <row r="240" s="2" customFormat="1" ht="16.8" customHeight="1">
      <c r="A240" s="42"/>
      <c r="B240" s="48"/>
      <c r="C240" s="307" t="s">
        <v>2253</v>
      </c>
      <c r="D240" s="42"/>
      <c r="E240" s="42"/>
      <c r="F240" s="42"/>
      <c r="G240" s="42"/>
      <c r="H240" s="48"/>
    </row>
    <row r="241" s="2" customFormat="1" ht="16.8" customHeight="1">
      <c r="A241" s="42"/>
      <c r="B241" s="48"/>
      <c r="C241" s="305" t="s">
        <v>1033</v>
      </c>
      <c r="D241" s="305" t="s">
        <v>2295</v>
      </c>
      <c r="E241" s="20" t="s">
        <v>164</v>
      </c>
      <c r="F241" s="306">
        <v>103.64</v>
      </c>
      <c r="G241" s="42"/>
      <c r="H241" s="48"/>
    </row>
    <row r="242" s="2" customFormat="1" ht="16.8" customHeight="1">
      <c r="A242" s="42"/>
      <c r="B242" s="48"/>
      <c r="C242" s="305" t="s">
        <v>378</v>
      </c>
      <c r="D242" s="305" t="s">
        <v>2289</v>
      </c>
      <c r="E242" s="20" t="s">
        <v>200</v>
      </c>
      <c r="F242" s="306">
        <v>15.545999999999999</v>
      </c>
      <c r="G242" s="42"/>
      <c r="H242" s="48"/>
    </row>
    <row r="243" s="2" customFormat="1" ht="16.8" customHeight="1">
      <c r="A243" s="42"/>
      <c r="B243" s="48"/>
      <c r="C243" s="301" t="s">
        <v>1019</v>
      </c>
      <c r="D243" s="302" t="s">
        <v>44</v>
      </c>
      <c r="E243" s="303" t="s">
        <v>44</v>
      </c>
      <c r="F243" s="304">
        <v>2741.7820000000002</v>
      </c>
      <c r="G243" s="42"/>
      <c r="H243" s="48"/>
    </row>
    <row r="244" s="2" customFormat="1" ht="16.8" customHeight="1">
      <c r="A244" s="42"/>
      <c r="B244" s="48"/>
      <c r="C244" s="305" t="s">
        <v>44</v>
      </c>
      <c r="D244" s="305" t="s">
        <v>1119</v>
      </c>
      <c r="E244" s="20" t="s">
        <v>44</v>
      </c>
      <c r="F244" s="306">
        <v>0</v>
      </c>
      <c r="G244" s="42"/>
      <c r="H244" s="48"/>
    </row>
    <row r="245" s="2" customFormat="1" ht="16.8" customHeight="1">
      <c r="A245" s="42"/>
      <c r="B245" s="48"/>
      <c r="C245" s="305" t="s">
        <v>44</v>
      </c>
      <c r="D245" s="305" t="s">
        <v>1090</v>
      </c>
      <c r="E245" s="20" t="s">
        <v>44</v>
      </c>
      <c r="F245" s="306">
        <v>0</v>
      </c>
      <c r="G245" s="42"/>
      <c r="H245" s="48"/>
    </row>
    <row r="246" s="2" customFormat="1" ht="16.8" customHeight="1">
      <c r="A246" s="42"/>
      <c r="B246" s="48"/>
      <c r="C246" s="305" t="s">
        <v>44</v>
      </c>
      <c r="D246" s="305" t="s">
        <v>1120</v>
      </c>
      <c r="E246" s="20" t="s">
        <v>44</v>
      </c>
      <c r="F246" s="306">
        <v>31.129999999999999</v>
      </c>
      <c r="G246" s="42"/>
      <c r="H246" s="48"/>
    </row>
    <row r="247" s="2" customFormat="1" ht="16.8" customHeight="1">
      <c r="A247" s="42"/>
      <c r="B247" s="48"/>
      <c r="C247" s="305" t="s">
        <v>44</v>
      </c>
      <c r="D247" s="305" t="s">
        <v>1092</v>
      </c>
      <c r="E247" s="20" t="s">
        <v>44</v>
      </c>
      <c r="F247" s="306">
        <v>0</v>
      </c>
      <c r="G247" s="42"/>
      <c r="H247" s="48"/>
    </row>
    <row r="248" s="2" customFormat="1" ht="16.8" customHeight="1">
      <c r="A248" s="42"/>
      <c r="B248" s="48"/>
      <c r="C248" s="305" t="s">
        <v>44</v>
      </c>
      <c r="D248" s="305" t="s">
        <v>1121</v>
      </c>
      <c r="E248" s="20" t="s">
        <v>44</v>
      </c>
      <c r="F248" s="306">
        <v>51.539999999999999</v>
      </c>
      <c r="G248" s="42"/>
      <c r="H248" s="48"/>
    </row>
    <row r="249" s="2" customFormat="1" ht="16.8" customHeight="1">
      <c r="A249" s="42"/>
      <c r="B249" s="48"/>
      <c r="C249" s="305" t="s">
        <v>44</v>
      </c>
      <c r="D249" s="305" t="s">
        <v>1094</v>
      </c>
      <c r="E249" s="20" t="s">
        <v>44</v>
      </c>
      <c r="F249" s="306">
        <v>0</v>
      </c>
      <c r="G249" s="42"/>
      <c r="H249" s="48"/>
    </row>
    <row r="250" s="2" customFormat="1" ht="16.8" customHeight="1">
      <c r="A250" s="42"/>
      <c r="B250" s="48"/>
      <c r="C250" s="305" t="s">
        <v>44</v>
      </c>
      <c r="D250" s="305" t="s">
        <v>1122</v>
      </c>
      <c r="E250" s="20" t="s">
        <v>44</v>
      </c>
      <c r="F250" s="306">
        <v>39</v>
      </c>
      <c r="G250" s="42"/>
      <c r="H250" s="48"/>
    </row>
    <row r="251" s="2" customFormat="1" ht="16.8" customHeight="1">
      <c r="A251" s="42"/>
      <c r="B251" s="48"/>
      <c r="C251" s="305" t="s">
        <v>44</v>
      </c>
      <c r="D251" s="305" t="s">
        <v>1096</v>
      </c>
      <c r="E251" s="20" t="s">
        <v>44</v>
      </c>
      <c r="F251" s="306">
        <v>0</v>
      </c>
      <c r="G251" s="42"/>
      <c r="H251" s="48"/>
    </row>
    <row r="252" s="2" customFormat="1" ht="16.8" customHeight="1">
      <c r="A252" s="42"/>
      <c r="B252" s="48"/>
      <c r="C252" s="305" t="s">
        <v>44</v>
      </c>
      <c r="D252" s="305" t="s">
        <v>1123</v>
      </c>
      <c r="E252" s="20" t="s">
        <v>44</v>
      </c>
      <c r="F252" s="306">
        <v>42.899999999999999</v>
      </c>
      <c r="G252" s="42"/>
      <c r="H252" s="48"/>
    </row>
    <row r="253" s="2" customFormat="1" ht="16.8" customHeight="1">
      <c r="A253" s="42"/>
      <c r="B253" s="48"/>
      <c r="C253" s="305" t="s">
        <v>44</v>
      </c>
      <c r="D253" s="305" t="s">
        <v>1098</v>
      </c>
      <c r="E253" s="20" t="s">
        <v>44</v>
      </c>
      <c r="F253" s="306">
        <v>0</v>
      </c>
      <c r="G253" s="42"/>
      <c r="H253" s="48"/>
    </row>
    <row r="254" s="2" customFormat="1" ht="16.8" customHeight="1">
      <c r="A254" s="42"/>
      <c r="B254" s="48"/>
      <c r="C254" s="305" t="s">
        <v>44</v>
      </c>
      <c r="D254" s="305" t="s">
        <v>1124</v>
      </c>
      <c r="E254" s="20" t="s">
        <v>44</v>
      </c>
      <c r="F254" s="306">
        <v>36.479999999999997</v>
      </c>
      <c r="G254" s="42"/>
      <c r="H254" s="48"/>
    </row>
    <row r="255" s="2" customFormat="1" ht="16.8" customHeight="1">
      <c r="A255" s="42"/>
      <c r="B255" s="48"/>
      <c r="C255" s="305" t="s">
        <v>44</v>
      </c>
      <c r="D255" s="305" t="s">
        <v>1100</v>
      </c>
      <c r="E255" s="20" t="s">
        <v>44</v>
      </c>
      <c r="F255" s="306">
        <v>0</v>
      </c>
      <c r="G255" s="42"/>
      <c r="H255" s="48"/>
    </row>
    <row r="256" s="2" customFormat="1" ht="16.8" customHeight="1">
      <c r="A256" s="42"/>
      <c r="B256" s="48"/>
      <c r="C256" s="305" t="s">
        <v>44</v>
      </c>
      <c r="D256" s="305" t="s">
        <v>1125</v>
      </c>
      <c r="E256" s="20" t="s">
        <v>44</v>
      </c>
      <c r="F256" s="306">
        <v>76.370000000000005</v>
      </c>
      <c r="G256" s="42"/>
      <c r="H256" s="48"/>
    </row>
    <row r="257" s="2" customFormat="1" ht="16.8" customHeight="1">
      <c r="A257" s="42"/>
      <c r="B257" s="48"/>
      <c r="C257" s="305" t="s">
        <v>44</v>
      </c>
      <c r="D257" s="305" t="s">
        <v>1102</v>
      </c>
      <c r="E257" s="20" t="s">
        <v>44</v>
      </c>
      <c r="F257" s="306">
        <v>0</v>
      </c>
      <c r="G257" s="42"/>
      <c r="H257" s="48"/>
    </row>
    <row r="258" s="2" customFormat="1" ht="16.8" customHeight="1">
      <c r="A258" s="42"/>
      <c r="B258" s="48"/>
      <c r="C258" s="305" t="s">
        <v>44</v>
      </c>
      <c r="D258" s="305" t="s">
        <v>1126</v>
      </c>
      <c r="E258" s="20" t="s">
        <v>44</v>
      </c>
      <c r="F258" s="306">
        <v>32.299999999999997</v>
      </c>
      <c r="G258" s="42"/>
      <c r="H258" s="48"/>
    </row>
    <row r="259" s="2" customFormat="1" ht="16.8" customHeight="1">
      <c r="A259" s="42"/>
      <c r="B259" s="48"/>
      <c r="C259" s="305" t="s">
        <v>44</v>
      </c>
      <c r="D259" s="305" t="s">
        <v>1104</v>
      </c>
      <c r="E259" s="20" t="s">
        <v>44</v>
      </c>
      <c r="F259" s="306">
        <v>0</v>
      </c>
      <c r="G259" s="42"/>
      <c r="H259" s="48"/>
    </row>
    <row r="260" s="2" customFormat="1" ht="16.8" customHeight="1">
      <c r="A260" s="42"/>
      <c r="B260" s="48"/>
      <c r="C260" s="305" t="s">
        <v>44</v>
      </c>
      <c r="D260" s="305" t="s">
        <v>1127</v>
      </c>
      <c r="E260" s="20" t="s">
        <v>44</v>
      </c>
      <c r="F260" s="306">
        <v>26.210000000000001</v>
      </c>
      <c r="G260" s="42"/>
      <c r="H260" s="48"/>
    </row>
    <row r="261" s="2" customFormat="1" ht="16.8" customHeight="1">
      <c r="A261" s="42"/>
      <c r="B261" s="48"/>
      <c r="C261" s="305" t="s">
        <v>44</v>
      </c>
      <c r="D261" s="305" t="s">
        <v>1106</v>
      </c>
      <c r="E261" s="20" t="s">
        <v>44</v>
      </c>
      <c r="F261" s="306">
        <v>0</v>
      </c>
      <c r="G261" s="42"/>
      <c r="H261" s="48"/>
    </row>
    <row r="262" s="2" customFormat="1" ht="16.8" customHeight="1">
      <c r="A262" s="42"/>
      <c r="B262" s="48"/>
      <c r="C262" s="305" t="s">
        <v>44</v>
      </c>
      <c r="D262" s="305" t="s">
        <v>1128</v>
      </c>
      <c r="E262" s="20" t="s">
        <v>44</v>
      </c>
      <c r="F262" s="306">
        <v>3.4300000000000002</v>
      </c>
      <c r="G262" s="42"/>
      <c r="H262" s="48"/>
    </row>
    <row r="263" s="2" customFormat="1" ht="16.8" customHeight="1">
      <c r="A263" s="42"/>
      <c r="B263" s="48"/>
      <c r="C263" s="305" t="s">
        <v>44</v>
      </c>
      <c r="D263" s="305" t="s">
        <v>1108</v>
      </c>
      <c r="E263" s="20" t="s">
        <v>44</v>
      </c>
      <c r="F263" s="306">
        <v>0</v>
      </c>
      <c r="G263" s="42"/>
      <c r="H263" s="48"/>
    </row>
    <row r="264" s="2" customFormat="1" ht="16.8" customHeight="1">
      <c r="A264" s="42"/>
      <c r="B264" s="48"/>
      <c r="C264" s="305" t="s">
        <v>44</v>
      </c>
      <c r="D264" s="305" t="s">
        <v>1129</v>
      </c>
      <c r="E264" s="20" t="s">
        <v>44</v>
      </c>
      <c r="F264" s="306">
        <v>0.44</v>
      </c>
      <c r="G264" s="42"/>
      <c r="H264" s="48"/>
    </row>
    <row r="265" s="2" customFormat="1" ht="16.8" customHeight="1">
      <c r="A265" s="42"/>
      <c r="B265" s="48"/>
      <c r="C265" s="305" t="s">
        <v>1019</v>
      </c>
      <c r="D265" s="305" t="s">
        <v>176</v>
      </c>
      <c r="E265" s="20" t="s">
        <v>44</v>
      </c>
      <c r="F265" s="306">
        <v>339.80000000000001</v>
      </c>
      <c r="G265" s="42"/>
      <c r="H265" s="48"/>
    </row>
    <row r="266" s="2" customFormat="1" ht="16.8" customHeight="1">
      <c r="A266" s="42"/>
      <c r="B266" s="48"/>
      <c r="C266" s="307" t="s">
        <v>2253</v>
      </c>
      <c r="D266" s="42"/>
      <c r="E266" s="42"/>
      <c r="F266" s="42"/>
      <c r="G266" s="42"/>
      <c r="H266" s="48"/>
    </row>
    <row r="267" s="2" customFormat="1" ht="16.8" customHeight="1">
      <c r="A267" s="42"/>
      <c r="B267" s="48"/>
      <c r="C267" s="305" t="s">
        <v>1116</v>
      </c>
      <c r="D267" s="305" t="s">
        <v>2296</v>
      </c>
      <c r="E267" s="20" t="s">
        <v>310</v>
      </c>
      <c r="F267" s="306">
        <v>339.80000000000001</v>
      </c>
      <c r="G267" s="42"/>
      <c r="H267" s="48"/>
    </row>
    <row r="268" s="2" customFormat="1" ht="16.8" customHeight="1">
      <c r="A268" s="42"/>
      <c r="B268" s="48"/>
      <c r="C268" s="305" t="s">
        <v>1135</v>
      </c>
      <c r="D268" s="305" t="s">
        <v>2297</v>
      </c>
      <c r="E268" s="20" t="s">
        <v>310</v>
      </c>
      <c r="F268" s="306">
        <v>339.80000000000001</v>
      </c>
      <c r="G268" s="42"/>
      <c r="H268" s="48"/>
    </row>
    <row r="269" s="2" customFormat="1" ht="26.4" customHeight="1">
      <c r="A269" s="42"/>
      <c r="B269" s="48"/>
      <c r="C269" s="300" t="s">
        <v>111</v>
      </c>
      <c r="D269" s="300" t="s">
        <v>112</v>
      </c>
      <c r="E269" s="42"/>
      <c r="F269" s="42"/>
      <c r="G269" s="42"/>
      <c r="H269" s="48"/>
    </row>
    <row r="270" s="2" customFormat="1" ht="16.8" customHeight="1">
      <c r="A270" s="42"/>
      <c r="B270" s="48"/>
      <c r="C270" s="301" t="s">
        <v>1229</v>
      </c>
      <c r="D270" s="302" t="s">
        <v>44</v>
      </c>
      <c r="E270" s="303" t="s">
        <v>44</v>
      </c>
      <c r="F270" s="304">
        <v>253.44999999999999</v>
      </c>
      <c r="G270" s="42"/>
      <c r="H270" s="48"/>
    </row>
    <row r="271" s="2" customFormat="1" ht="16.8" customHeight="1">
      <c r="A271" s="42"/>
      <c r="B271" s="48"/>
      <c r="C271" s="305" t="s">
        <v>44</v>
      </c>
      <c r="D271" s="305" t="s">
        <v>865</v>
      </c>
      <c r="E271" s="20" t="s">
        <v>44</v>
      </c>
      <c r="F271" s="306">
        <v>0</v>
      </c>
      <c r="G271" s="42"/>
      <c r="H271" s="48"/>
    </row>
    <row r="272" s="2" customFormat="1" ht="16.8" customHeight="1">
      <c r="A272" s="42"/>
      <c r="B272" s="48"/>
      <c r="C272" s="305" t="s">
        <v>44</v>
      </c>
      <c r="D272" s="305" t="s">
        <v>1227</v>
      </c>
      <c r="E272" s="20" t="s">
        <v>44</v>
      </c>
      <c r="F272" s="306">
        <v>0</v>
      </c>
      <c r="G272" s="42"/>
      <c r="H272" s="48"/>
    </row>
    <row r="273" s="2" customFormat="1" ht="16.8" customHeight="1">
      <c r="A273" s="42"/>
      <c r="B273" s="48"/>
      <c r="C273" s="305" t="s">
        <v>44</v>
      </c>
      <c r="D273" s="305" t="s">
        <v>1228</v>
      </c>
      <c r="E273" s="20" t="s">
        <v>44</v>
      </c>
      <c r="F273" s="306">
        <v>253.44999999999999</v>
      </c>
      <c r="G273" s="42"/>
      <c r="H273" s="48"/>
    </row>
    <row r="274" s="2" customFormat="1" ht="16.8" customHeight="1">
      <c r="A274" s="42"/>
      <c r="B274" s="48"/>
      <c r="C274" s="305" t="s">
        <v>1229</v>
      </c>
      <c r="D274" s="305" t="s">
        <v>176</v>
      </c>
      <c r="E274" s="20" t="s">
        <v>44</v>
      </c>
      <c r="F274" s="306">
        <v>253.44999999999999</v>
      </c>
      <c r="G274" s="42"/>
      <c r="H274" s="48"/>
    </row>
    <row r="275" s="2" customFormat="1" ht="16.8" customHeight="1">
      <c r="A275" s="42"/>
      <c r="B275" s="48"/>
      <c r="C275" s="301" t="s">
        <v>1189</v>
      </c>
      <c r="D275" s="302" t="s">
        <v>44</v>
      </c>
      <c r="E275" s="303" t="s">
        <v>44</v>
      </c>
      <c r="F275" s="304">
        <v>417.10000000000002</v>
      </c>
      <c r="G275" s="42"/>
      <c r="H275" s="48"/>
    </row>
    <row r="276" s="2" customFormat="1" ht="16.8" customHeight="1">
      <c r="A276" s="42"/>
      <c r="B276" s="48"/>
      <c r="C276" s="305" t="s">
        <v>44</v>
      </c>
      <c r="D276" s="305" t="s">
        <v>1186</v>
      </c>
      <c r="E276" s="20" t="s">
        <v>44</v>
      </c>
      <c r="F276" s="306">
        <v>0</v>
      </c>
      <c r="G276" s="42"/>
      <c r="H276" s="48"/>
    </row>
    <row r="277" s="2" customFormat="1" ht="16.8" customHeight="1">
      <c r="A277" s="42"/>
      <c r="B277" s="48"/>
      <c r="C277" s="305" t="s">
        <v>44</v>
      </c>
      <c r="D277" s="305" t="s">
        <v>1187</v>
      </c>
      <c r="E277" s="20" t="s">
        <v>44</v>
      </c>
      <c r="F277" s="306">
        <v>0</v>
      </c>
      <c r="G277" s="42"/>
      <c r="H277" s="48"/>
    </row>
    <row r="278" s="2" customFormat="1" ht="16.8" customHeight="1">
      <c r="A278" s="42"/>
      <c r="B278" s="48"/>
      <c r="C278" s="305" t="s">
        <v>44</v>
      </c>
      <c r="D278" s="305" t="s">
        <v>1188</v>
      </c>
      <c r="E278" s="20" t="s">
        <v>44</v>
      </c>
      <c r="F278" s="306">
        <v>417.10000000000002</v>
      </c>
      <c r="G278" s="42"/>
      <c r="H278" s="48"/>
    </row>
    <row r="279" s="2" customFormat="1" ht="16.8" customHeight="1">
      <c r="A279" s="42"/>
      <c r="B279" s="48"/>
      <c r="C279" s="305" t="s">
        <v>1189</v>
      </c>
      <c r="D279" s="305" t="s">
        <v>176</v>
      </c>
      <c r="E279" s="20" t="s">
        <v>44</v>
      </c>
      <c r="F279" s="306">
        <v>417.10000000000002</v>
      </c>
      <c r="G279" s="42"/>
      <c r="H279" s="48"/>
    </row>
    <row r="280" s="2" customFormat="1" ht="16.8" customHeight="1">
      <c r="A280" s="42"/>
      <c r="B280" s="48"/>
      <c r="C280" s="301" t="s">
        <v>1218</v>
      </c>
      <c r="D280" s="302" t="s">
        <v>44</v>
      </c>
      <c r="E280" s="303" t="s">
        <v>44</v>
      </c>
      <c r="F280" s="304">
        <v>21.199999999999999</v>
      </c>
      <c r="G280" s="42"/>
      <c r="H280" s="48"/>
    </row>
    <row r="281" s="2" customFormat="1" ht="16.8" customHeight="1">
      <c r="A281" s="42"/>
      <c r="B281" s="48"/>
      <c r="C281" s="305" t="s">
        <v>44</v>
      </c>
      <c r="D281" s="305" t="s">
        <v>1216</v>
      </c>
      <c r="E281" s="20" t="s">
        <v>44</v>
      </c>
      <c r="F281" s="306">
        <v>0</v>
      </c>
      <c r="G281" s="42"/>
      <c r="H281" s="48"/>
    </row>
    <row r="282" s="2" customFormat="1" ht="16.8" customHeight="1">
      <c r="A282" s="42"/>
      <c r="B282" s="48"/>
      <c r="C282" s="305" t="s">
        <v>44</v>
      </c>
      <c r="D282" s="305" t="s">
        <v>1217</v>
      </c>
      <c r="E282" s="20" t="s">
        <v>44</v>
      </c>
      <c r="F282" s="306">
        <v>21.199999999999999</v>
      </c>
      <c r="G282" s="42"/>
      <c r="H282" s="48"/>
    </row>
    <row r="283" s="2" customFormat="1" ht="16.8" customHeight="1">
      <c r="A283" s="42"/>
      <c r="B283" s="48"/>
      <c r="C283" s="305" t="s">
        <v>1218</v>
      </c>
      <c r="D283" s="305" t="s">
        <v>176</v>
      </c>
      <c r="E283" s="20" t="s">
        <v>44</v>
      </c>
      <c r="F283" s="306">
        <v>21.199999999999999</v>
      </c>
      <c r="G283" s="42"/>
      <c r="H283" s="48"/>
    </row>
    <row r="284" s="2" customFormat="1" ht="16.8" customHeight="1">
      <c r="A284" s="42"/>
      <c r="B284" s="48"/>
      <c r="C284" s="301" t="s">
        <v>1153</v>
      </c>
      <c r="D284" s="302" t="s">
        <v>44</v>
      </c>
      <c r="E284" s="303" t="s">
        <v>44</v>
      </c>
      <c r="F284" s="304">
        <v>255.59999999999999</v>
      </c>
      <c r="G284" s="42"/>
      <c r="H284" s="48"/>
    </row>
    <row r="285" s="2" customFormat="1" ht="16.8" customHeight="1">
      <c r="A285" s="42"/>
      <c r="B285" s="48"/>
      <c r="C285" s="305" t="s">
        <v>44</v>
      </c>
      <c r="D285" s="305" t="s">
        <v>1200</v>
      </c>
      <c r="E285" s="20" t="s">
        <v>44</v>
      </c>
      <c r="F285" s="306">
        <v>0</v>
      </c>
      <c r="G285" s="42"/>
      <c r="H285" s="48"/>
    </row>
    <row r="286" s="2" customFormat="1" ht="16.8" customHeight="1">
      <c r="A286" s="42"/>
      <c r="B286" s="48"/>
      <c r="C286" s="305" t="s">
        <v>44</v>
      </c>
      <c r="D286" s="305" t="s">
        <v>1201</v>
      </c>
      <c r="E286" s="20" t="s">
        <v>44</v>
      </c>
      <c r="F286" s="306">
        <v>0</v>
      </c>
      <c r="G286" s="42"/>
      <c r="H286" s="48"/>
    </row>
    <row r="287" s="2" customFormat="1" ht="16.8" customHeight="1">
      <c r="A287" s="42"/>
      <c r="B287" s="48"/>
      <c r="C287" s="305" t="s">
        <v>44</v>
      </c>
      <c r="D287" s="305" t="s">
        <v>1154</v>
      </c>
      <c r="E287" s="20" t="s">
        <v>44</v>
      </c>
      <c r="F287" s="306">
        <v>255.59999999999999</v>
      </c>
      <c r="G287" s="42"/>
      <c r="H287" s="48"/>
    </row>
    <row r="288" s="2" customFormat="1" ht="16.8" customHeight="1">
      <c r="A288" s="42"/>
      <c r="B288" s="48"/>
      <c r="C288" s="305" t="s">
        <v>1153</v>
      </c>
      <c r="D288" s="305" t="s">
        <v>176</v>
      </c>
      <c r="E288" s="20" t="s">
        <v>44</v>
      </c>
      <c r="F288" s="306">
        <v>255.59999999999999</v>
      </c>
      <c r="G288" s="42"/>
      <c r="H288" s="48"/>
    </row>
    <row r="289" s="2" customFormat="1" ht="16.8" customHeight="1">
      <c r="A289" s="42"/>
      <c r="B289" s="48"/>
      <c r="C289" s="307" t="s">
        <v>2253</v>
      </c>
      <c r="D289" s="42"/>
      <c r="E289" s="42"/>
      <c r="F289" s="42"/>
      <c r="G289" s="42"/>
      <c r="H289" s="48"/>
    </row>
    <row r="290" s="2" customFormat="1" ht="16.8" customHeight="1">
      <c r="A290" s="42"/>
      <c r="B290" s="48"/>
      <c r="C290" s="305" t="s">
        <v>1196</v>
      </c>
      <c r="D290" s="305" t="s">
        <v>2298</v>
      </c>
      <c r="E290" s="20" t="s">
        <v>310</v>
      </c>
      <c r="F290" s="306">
        <v>255.59999999999999</v>
      </c>
      <c r="G290" s="42"/>
      <c r="H290" s="48"/>
    </row>
    <row r="291" s="2" customFormat="1" ht="16.8" customHeight="1">
      <c r="A291" s="42"/>
      <c r="B291" s="48"/>
      <c r="C291" s="305" t="s">
        <v>1162</v>
      </c>
      <c r="D291" s="305" t="s">
        <v>2299</v>
      </c>
      <c r="E291" s="20" t="s">
        <v>310</v>
      </c>
      <c r="F291" s="306">
        <v>255.59999999999999</v>
      </c>
      <c r="G291" s="42"/>
      <c r="H291" s="48"/>
    </row>
    <row r="292" s="2" customFormat="1" ht="16.8" customHeight="1">
      <c r="A292" s="42"/>
      <c r="B292" s="48"/>
      <c r="C292" s="305" t="s">
        <v>857</v>
      </c>
      <c r="D292" s="305" t="s">
        <v>2300</v>
      </c>
      <c r="E292" s="20" t="s">
        <v>310</v>
      </c>
      <c r="F292" s="306">
        <v>255.59999999999999</v>
      </c>
      <c r="G292" s="42"/>
      <c r="H292" s="48"/>
    </row>
    <row r="293" s="2" customFormat="1" ht="16.8" customHeight="1">
      <c r="A293" s="42"/>
      <c r="B293" s="48"/>
      <c r="C293" s="305" t="s">
        <v>1206</v>
      </c>
      <c r="D293" s="305" t="s">
        <v>1207</v>
      </c>
      <c r="E293" s="20" t="s">
        <v>164</v>
      </c>
      <c r="F293" s="306">
        <v>13.419000000000001</v>
      </c>
      <c r="G293" s="42"/>
      <c r="H293" s="48"/>
    </row>
    <row r="294" s="2" customFormat="1" ht="26.4" customHeight="1">
      <c r="A294" s="42"/>
      <c r="B294" s="48"/>
      <c r="C294" s="300" t="s">
        <v>114</v>
      </c>
      <c r="D294" s="300" t="s">
        <v>115</v>
      </c>
      <c r="E294" s="42"/>
      <c r="F294" s="42"/>
      <c r="G294" s="42"/>
      <c r="H294" s="48"/>
    </row>
    <row r="295" s="2" customFormat="1" ht="16.8" customHeight="1">
      <c r="A295" s="42"/>
      <c r="B295" s="48"/>
      <c r="C295" s="301" t="s">
        <v>1274</v>
      </c>
      <c r="D295" s="302" t="s">
        <v>44</v>
      </c>
      <c r="E295" s="303" t="s">
        <v>44</v>
      </c>
      <c r="F295" s="304">
        <v>91.099999999999994</v>
      </c>
      <c r="G295" s="42"/>
      <c r="H295" s="48"/>
    </row>
    <row r="296" s="2" customFormat="1" ht="16.8" customHeight="1">
      <c r="A296" s="42"/>
      <c r="B296" s="48"/>
      <c r="C296" s="305" t="s">
        <v>44</v>
      </c>
      <c r="D296" s="305" t="s">
        <v>1419</v>
      </c>
      <c r="E296" s="20" t="s">
        <v>44</v>
      </c>
      <c r="F296" s="306">
        <v>0</v>
      </c>
      <c r="G296" s="42"/>
      <c r="H296" s="48"/>
    </row>
    <row r="297" s="2" customFormat="1" ht="16.8" customHeight="1">
      <c r="A297" s="42"/>
      <c r="B297" s="48"/>
      <c r="C297" s="305" t="s">
        <v>44</v>
      </c>
      <c r="D297" s="305" t="s">
        <v>1420</v>
      </c>
      <c r="E297" s="20" t="s">
        <v>44</v>
      </c>
      <c r="F297" s="306">
        <v>41.600000000000001</v>
      </c>
      <c r="G297" s="42"/>
      <c r="H297" s="48"/>
    </row>
    <row r="298" s="2" customFormat="1" ht="16.8" customHeight="1">
      <c r="A298" s="42"/>
      <c r="B298" s="48"/>
      <c r="C298" s="305" t="s">
        <v>44</v>
      </c>
      <c r="D298" s="305" t="s">
        <v>1421</v>
      </c>
      <c r="E298" s="20" t="s">
        <v>44</v>
      </c>
      <c r="F298" s="306">
        <v>49.5</v>
      </c>
      <c r="G298" s="42"/>
      <c r="H298" s="48"/>
    </row>
    <row r="299" s="2" customFormat="1" ht="16.8" customHeight="1">
      <c r="A299" s="42"/>
      <c r="B299" s="48"/>
      <c r="C299" s="305" t="s">
        <v>1274</v>
      </c>
      <c r="D299" s="305" t="s">
        <v>176</v>
      </c>
      <c r="E299" s="20" t="s">
        <v>44</v>
      </c>
      <c r="F299" s="306">
        <v>91.099999999999994</v>
      </c>
      <c r="G299" s="42"/>
      <c r="H299" s="48"/>
    </row>
    <row r="300" s="2" customFormat="1" ht="16.8" customHeight="1">
      <c r="A300" s="42"/>
      <c r="B300" s="48"/>
      <c r="C300" s="307" t="s">
        <v>2253</v>
      </c>
      <c r="D300" s="42"/>
      <c r="E300" s="42"/>
      <c r="F300" s="42"/>
      <c r="G300" s="42"/>
      <c r="H300" s="48"/>
    </row>
    <row r="301" s="2" customFormat="1" ht="16.8" customHeight="1">
      <c r="A301" s="42"/>
      <c r="B301" s="48"/>
      <c r="C301" s="305" t="s">
        <v>1416</v>
      </c>
      <c r="D301" s="305" t="s">
        <v>2301</v>
      </c>
      <c r="E301" s="20" t="s">
        <v>310</v>
      </c>
      <c r="F301" s="306">
        <v>91.099999999999994</v>
      </c>
      <c r="G301" s="42"/>
      <c r="H301" s="48"/>
    </row>
    <row r="302" s="2" customFormat="1" ht="16.8" customHeight="1">
      <c r="A302" s="42"/>
      <c r="B302" s="48"/>
      <c r="C302" s="305" t="s">
        <v>1326</v>
      </c>
      <c r="D302" s="305" t="s">
        <v>2302</v>
      </c>
      <c r="E302" s="20" t="s">
        <v>310</v>
      </c>
      <c r="F302" s="306">
        <v>100.25</v>
      </c>
      <c r="G302" s="42"/>
      <c r="H302" s="48"/>
    </row>
    <row r="303" s="2" customFormat="1" ht="16.8" customHeight="1">
      <c r="A303" s="42"/>
      <c r="B303" s="48"/>
      <c r="C303" s="305" t="s">
        <v>1568</v>
      </c>
      <c r="D303" s="305" t="s">
        <v>2303</v>
      </c>
      <c r="E303" s="20" t="s">
        <v>310</v>
      </c>
      <c r="F303" s="306">
        <v>911</v>
      </c>
      <c r="G303" s="42"/>
      <c r="H303" s="48"/>
    </row>
    <row r="304" s="2" customFormat="1" ht="16.8" customHeight="1">
      <c r="A304" s="42"/>
      <c r="B304" s="48"/>
      <c r="C304" s="305" t="s">
        <v>1416</v>
      </c>
      <c r="D304" s="305" t="s">
        <v>2301</v>
      </c>
      <c r="E304" s="20" t="s">
        <v>310</v>
      </c>
      <c r="F304" s="306">
        <v>91.099999999999994</v>
      </c>
      <c r="G304" s="42"/>
      <c r="H304" s="48"/>
    </row>
    <row r="305" s="2" customFormat="1" ht="16.8" customHeight="1">
      <c r="A305" s="42"/>
      <c r="B305" s="48"/>
      <c r="C305" s="305" t="s">
        <v>1425</v>
      </c>
      <c r="D305" s="305" t="s">
        <v>2304</v>
      </c>
      <c r="E305" s="20" t="s">
        <v>200</v>
      </c>
      <c r="F305" s="306">
        <v>0.0089999999999999993</v>
      </c>
      <c r="G305" s="42"/>
      <c r="H305" s="48"/>
    </row>
    <row r="306" s="2" customFormat="1" ht="16.8" customHeight="1">
      <c r="A306" s="42"/>
      <c r="B306" s="48"/>
      <c r="C306" s="305" t="s">
        <v>1564</v>
      </c>
      <c r="D306" s="305" t="s">
        <v>2305</v>
      </c>
      <c r="E306" s="20" t="s">
        <v>310</v>
      </c>
      <c r="F306" s="306">
        <v>1093.2000000000001</v>
      </c>
      <c r="G306" s="42"/>
      <c r="H306" s="48"/>
    </row>
    <row r="307" s="2" customFormat="1" ht="16.8" customHeight="1">
      <c r="A307" s="42"/>
      <c r="B307" s="48"/>
      <c r="C307" s="305" t="s">
        <v>1363</v>
      </c>
      <c r="D307" s="305" t="s">
        <v>2306</v>
      </c>
      <c r="E307" s="20" t="s">
        <v>164</v>
      </c>
      <c r="F307" s="306">
        <v>1.8220000000000001</v>
      </c>
      <c r="G307" s="42"/>
      <c r="H307" s="48"/>
    </row>
    <row r="308" s="2" customFormat="1" ht="16.8" customHeight="1">
      <c r="A308" s="42"/>
      <c r="B308" s="48"/>
      <c r="C308" s="305" t="s">
        <v>1363</v>
      </c>
      <c r="D308" s="305" t="s">
        <v>2306</v>
      </c>
      <c r="E308" s="20" t="s">
        <v>164</v>
      </c>
      <c r="F308" s="306">
        <v>47.372</v>
      </c>
      <c r="G308" s="42"/>
      <c r="H308" s="48"/>
    </row>
    <row r="309" s="2" customFormat="1" ht="16.8" customHeight="1">
      <c r="A309" s="42"/>
      <c r="B309" s="48"/>
      <c r="C309" s="305" t="s">
        <v>1391</v>
      </c>
      <c r="D309" s="305" t="s">
        <v>1392</v>
      </c>
      <c r="E309" s="20" t="s">
        <v>164</v>
      </c>
      <c r="F309" s="306">
        <v>9.5660000000000007</v>
      </c>
      <c r="G309" s="42"/>
      <c r="H309" s="48"/>
    </row>
    <row r="310" s="2" customFormat="1" ht="16.8" customHeight="1">
      <c r="A310" s="42"/>
      <c r="B310" s="48"/>
      <c r="C310" s="301" t="s">
        <v>1276</v>
      </c>
      <c r="D310" s="302" t="s">
        <v>44</v>
      </c>
      <c r="E310" s="303" t="s">
        <v>44</v>
      </c>
      <c r="F310" s="304">
        <v>13.199999999999999</v>
      </c>
      <c r="G310" s="42"/>
      <c r="H310" s="48"/>
    </row>
    <row r="311" s="2" customFormat="1" ht="16.8" customHeight="1">
      <c r="A311" s="42"/>
      <c r="B311" s="48"/>
      <c r="C311" s="305" t="s">
        <v>44</v>
      </c>
      <c r="D311" s="305" t="s">
        <v>1514</v>
      </c>
      <c r="E311" s="20" t="s">
        <v>44</v>
      </c>
      <c r="F311" s="306">
        <v>0</v>
      </c>
      <c r="G311" s="42"/>
      <c r="H311" s="48"/>
    </row>
    <row r="312" s="2" customFormat="1" ht="16.8" customHeight="1">
      <c r="A312" s="42"/>
      <c r="B312" s="48"/>
      <c r="C312" s="305" t="s">
        <v>44</v>
      </c>
      <c r="D312" s="305" t="s">
        <v>1443</v>
      </c>
      <c r="E312" s="20" t="s">
        <v>44</v>
      </c>
      <c r="F312" s="306">
        <v>0</v>
      </c>
      <c r="G312" s="42"/>
      <c r="H312" s="48"/>
    </row>
    <row r="313" s="2" customFormat="1" ht="16.8" customHeight="1">
      <c r="A313" s="42"/>
      <c r="B313" s="48"/>
      <c r="C313" s="305" t="s">
        <v>44</v>
      </c>
      <c r="D313" s="305" t="s">
        <v>1515</v>
      </c>
      <c r="E313" s="20" t="s">
        <v>44</v>
      </c>
      <c r="F313" s="306">
        <v>4.5599999999999996</v>
      </c>
      <c r="G313" s="42"/>
      <c r="H313" s="48"/>
    </row>
    <row r="314" s="2" customFormat="1" ht="16.8" customHeight="1">
      <c r="A314" s="42"/>
      <c r="B314" s="48"/>
      <c r="C314" s="305" t="s">
        <v>44</v>
      </c>
      <c r="D314" s="305" t="s">
        <v>1445</v>
      </c>
      <c r="E314" s="20" t="s">
        <v>44</v>
      </c>
      <c r="F314" s="306">
        <v>0</v>
      </c>
      <c r="G314" s="42"/>
      <c r="H314" s="48"/>
    </row>
    <row r="315" s="2" customFormat="1" ht="16.8" customHeight="1">
      <c r="A315" s="42"/>
      <c r="B315" s="48"/>
      <c r="C315" s="305" t="s">
        <v>44</v>
      </c>
      <c r="D315" s="305" t="s">
        <v>1516</v>
      </c>
      <c r="E315" s="20" t="s">
        <v>44</v>
      </c>
      <c r="F315" s="306">
        <v>8.6400000000000006</v>
      </c>
      <c r="G315" s="42"/>
      <c r="H315" s="48"/>
    </row>
    <row r="316" s="2" customFormat="1" ht="16.8" customHeight="1">
      <c r="A316" s="42"/>
      <c r="B316" s="48"/>
      <c r="C316" s="305" t="s">
        <v>1276</v>
      </c>
      <c r="D316" s="305" t="s">
        <v>176</v>
      </c>
      <c r="E316" s="20" t="s">
        <v>44</v>
      </c>
      <c r="F316" s="306">
        <v>13.199999999999999</v>
      </c>
      <c r="G316" s="42"/>
      <c r="H316" s="48"/>
    </row>
    <row r="317" s="2" customFormat="1" ht="16.8" customHeight="1">
      <c r="A317" s="42"/>
      <c r="B317" s="48"/>
      <c r="C317" s="307" t="s">
        <v>2253</v>
      </c>
      <c r="D317" s="42"/>
      <c r="E317" s="42"/>
      <c r="F317" s="42"/>
      <c r="G317" s="42"/>
      <c r="H317" s="48"/>
    </row>
    <row r="318" s="2" customFormat="1" ht="16.8" customHeight="1">
      <c r="A318" s="42"/>
      <c r="B318" s="48"/>
      <c r="C318" s="305" t="s">
        <v>1510</v>
      </c>
      <c r="D318" s="305" t="s">
        <v>2307</v>
      </c>
      <c r="E318" s="20" t="s">
        <v>310</v>
      </c>
      <c r="F318" s="306">
        <v>13.199999999999999</v>
      </c>
      <c r="G318" s="42"/>
      <c r="H318" s="48"/>
    </row>
    <row r="319" s="2" customFormat="1" ht="16.8" customHeight="1">
      <c r="A319" s="42"/>
      <c r="B319" s="48"/>
      <c r="C319" s="305" t="s">
        <v>1553</v>
      </c>
      <c r="D319" s="305" t="s">
        <v>2308</v>
      </c>
      <c r="E319" s="20" t="s">
        <v>310</v>
      </c>
      <c r="F319" s="306">
        <v>66</v>
      </c>
      <c r="G319" s="42"/>
      <c r="H319" s="48"/>
    </row>
    <row r="320" s="2" customFormat="1" ht="16.8" customHeight="1">
      <c r="A320" s="42"/>
      <c r="B320" s="48"/>
      <c r="C320" s="305" t="s">
        <v>1510</v>
      </c>
      <c r="D320" s="305" t="s">
        <v>2307</v>
      </c>
      <c r="E320" s="20" t="s">
        <v>310</v>
      </c>
      <c r="F320" s="306">
        <v>13.199999999999999</v>
      </c>
      <c r="G320" s="42"/>
      <c r="H320" s="48"/>
    </row>
    <row r="321" s="2" customFormat="1" ht="16.8" customHeight="1">
      <c r="A321" s="42"/>
      <c r="B321" s="48"/>
      <c r="C321" s="305" t="s">
        <v>1537</v>
      </c>
      <c r="D321" s="305" t="s">
        <v>2309</v>
      </c>
      <c r="E321" s="20" t="s">
        <v>310</v>
      </c>
      <c r="F321" s="306">
        <v>158.40000000000001</v>
      </c>
      <c r="G321" s="42"/>
      <c r="H321" s="48"/>
    </row>
    <row r="322" s="2" customFormat="1" ht="16.8" customHeight="1">
      <c r="A322" s="42"/>
      <c r="B322" s="48"/>
      <c r="C322" s="305" t="s">
        <v>1547</v>
      </c>
      <c r="D322" s="305" t="s">
        <v>2310</v>
      </c>
      <c r="E322" s="20" t="s">
        <v>310</v>
      </c>
      <c r="F322" s="306">
        <v>132</v>
      </c>
      <c r="G322" s="42"/>
      <c r="H322" s="48"/>
    </row>
    <row r="323" s="2" customFormat="1" ht="16.8" customHeight="1">
      <c r="A323" s="42"/>
      <c r="B323" s="48"/>
      <c r="C323" s="305" t="s">
        <v>1524</v>
      </c>
      <c r="D323" s="305" t="s">
        <v>2311</v>
      </c>
      <c r="E323" s="20" t="s">
        <v>164</v>
      </c>
      <c r="F323" s="306">
        <v>0.13200000000000001</v>
      </c>
      <c r="G323" s="42"/>
      <c r="H323" s="48"/>
    </row>
    <row r="324" s="2" customFormat="1" ht="16.8" customHeight="1">
      <c r="A324" s="42"/>
      <c r="B324" s="48"/>
      <c r="C324" s="305" t="s">
        <v>1524</v>
      </c>
      <c r="D324" s="305" t="s">
        <v>2311</v>
      </c>
      <c r="E324" s="20" t="s">
        <v>164</v>
      </c>
      <c r="F324" s="306">
        <v>13.199999999999999</v>
      </c>
      <c r="G324" s="42"/>
      <c r="H324" s="48"/>
    </row>
    <row r="325" s="2" customFormat="1" ht="16.8" customHeight="1">
      <c r="A325" s="42"/>
      <c r="B325" s="48"/>
      <c r="C325" s="305" t="s">
        <v>1505</v>
      </c>
      <c r="D325" s="305" t="s">
        <v>2312</v>
      </c>
      <c r="E325" s="20" t="s">
        <v>1169</v>
      </c>
      <c r="F325" s="306">
        <v>1.3200000000000001</v>
      </c>
      <c r="G325" s="42"/>
      <c r="H325" s="48"/>
    </row>
    <row r="326" s="2" customFormat="1" ht="16.8" customHeight="1">
      <c r="A326" s="42"/>
      <c r="B326" s="48"/>
      <c r="C326" s="305" t="s">
        <v>1517</v>
      </c>
      <c r="D326" s="305" t="s">
        <v>1518</v>
      </c>
      <c r="E326" s="20" t="s">
        <v>200</v>
      </c>
      <c r="F326" s="306">
        <v>1.1879999999999999</v>
      </c>
      <c r="G326" s="42"/>
      <c r="H326" s="48"/>
    </row>
    <row r="327" s="2" customFormat="1" ht="16.8" customHeight="1">
      <c r="A327" s="42"/>
      <c r="B327" s="48"/>
      <c r="C327" s="301" t="s">
        <v>1278</v>
      </c>
      <c r="D327" s="302" t="s">
        <v>44</v>
      </c>
      <c r="E327" s="303" t="s">
        <v>44</v>
      </c>
      <c r="F327" s="304">
        <v>100.25</v>
      </c>
      <c r="G327" s="42"/>
      <c r="H327" s="48"/>
    </row>
    <row r="328" s="2" customFormat="1" ht="16.8" customHeight="1">
      <c r="A328" s="42"/>
      <c r="B328" s="48"/>
      <c r="C328" s="305" t="s">
        <v>44</v>
      </c>
      <c r="D328" s="305" t="s">
        <v>1329</v>
      </c>
      <c r="E328" s="20" t="s">
        <v>44</v>
      </c>
      <c r="F328" s="306">
        <v>0</v>
      </c>
      <c r="G328" s="42"/>
      <c r="H328" s="48"/>
    </row>
    <row r="329" s="2" customFormat="1" ht="16.8" customHeight="1">
      <c r="A329" s="42"/>
      <c r="B329" s="48"/>
      <c r="C329" s="305" t="s">
        <v>44</v>
      </c>
      <c r="D329" s="305" t="s">
        <v>1330</v>
      </c>
      <c r="E329" s="20" t="s">
        <v>44</v>
      </c>
      <c r="F329" s="306">
        <v>0</v>
      </c>
      <c r="G329" s="42"/>
      <c r="H329" s="48"/>
    </row>
    <row r="330" s="2" customFormat="1" ht="16.8" customHeight="1">
      <c r="A330" s="42"/>
      <c r="B330" s="48"/>
      <c r="C330" s="305" t="s">
        <v>44</v>
      </c>
      <c r="D330" s="305" t="s">
        <v>1331</v>
      </c>
      <c r="E330" s="20" t="s">
        <v>44</v>
      </c>
      <c r="F330" s="306">
        <v>191.34999999999999</v>
      </c>
      <c r="G330" s="42"/>
      <c r="H330" s="48"/>
    </row>
    <row r="331" s="2" customFormat="1" ht="16.8" customHeight="1">
      <c r="A331" s="42"/>
      <c r="B331" s="48"/>
      <c r="C331" s="305" t="s">
        <v>44</v>
      </c>
      <c r="D331" s="305" t="s">
        <v>1332</v>
      </c>
      <c r="E331" s="20" t="s">
        <v>44</v>
      </c>
      <c r="F331" s="306">
        <v>-91.099999999999994</v>
      </c>
      <c r="G331" s="42"/>
      <c r="H331" s="48"/>
    </row>
    <row r="332" s="2" customFormat="1" ht="16.8" customHeight="1">
      <c r="A332" s="42"/>
      <c r="B332" s="48"/>
      <c r="C332" s="305" t="s">
        <v>1278</v>
      </c>
      <c r="D332" s="305" t="s">
        <v>176</v>
      </c>
      <c r="E332" s="20" t="s">
        <v>44</v>
      </c>
      <c r="F332" s="306">
        <v>100.25</v>
      </c>
      <c r="G332" s="42"/>
      <c r="H332" s="48"/>
    </row>
    <row r="333" s="2" customFormat="1" ht="16.8" customHeight="1">
      <c r="A333" s="42"/>
      <c r="B333" s="48"/>
      <c r="C333" s="307" t="s">
        <v>2253</v>
      </c>
      <c r="D333" s="42"/>
      <c r="E333" s="42"/>
      <c r="F333" s="42"/>
      <c r="G333" s="42"/>
      <c r="H333" s="48"/>
    </row>
    <row r="334" s="2" customFormat="1" ht="16.8" customHeight="1">
      <c r="A334" s="42"/>
      <c r="B334" s="48"/>
      <c r="C334" s="305" t="s">
        <v>1326</v>
      </c>
      <c r="D334" s="305" t="s">
        <v>2302</v>
      </c>
      <c r="E334" s="20" t="s">
        <v>310</v>
      </c>
      <c r="F334" s="306">
        <v>100.25</v>
      </c>
      <c r="G334" s="42"/>
      <c r="H334" s="48"/>
    </row>
    <row r="335" s="2" customFormat="1" ht="16.8" customHeight="1">
      <c r="A335" s="42"/>
      <c r="B335" s="48"/>
      <c r="C335" s="305" t="s">
        <v>1578</v>
      </c>
      <c r="D335" s="305" t="s">
        <v>2313</v>
      </c>
      <c r="E335" s="20" t="s">
        <v>310</v>
      </c>
      <c r="F335" s="306">
        <v>5012.5</v>
      </c>
      <c r="G335" s="42"/>
      <c r="H335" s="48"/>
    </row>
    <row r="336" s="2" customFormat="1" ht="16.8" customHeight="1">
      <c r="A336" s="42"/>
      <c r="B336" s="48"/>
      <c r="C336" s="305" t="s">
        <v>1363</v>
      </c>
      <c r="D336" s="305" t="s">
        <v>2306</v>
      </c>
      <c r="E336" s="20" t="s">
        <v>164</v>
      </c>
      <c r="F336" s="306">
        <v>10.573</v>
      </c>
      <c r="G336" s="42"/>
      <c r="H336" s="48"/>
    </row>
    <row r="337" s="2" customFormat="1" ht="16.8" customHeight="1">
      <c r="A337" s="42"/>
      <c r="B337" s="48"/>
      <c r="C337" s="305" t="s">
        <v>1339</v>
      </c>
      <c r="D337" s="305" t="s">
        <v>1168</v>
      </c>
      <c r="E337" s="20" t="s">
        <v>1169</v>
      </c>
      <c r="F337" s="306">
        <v>31.718</v>
      </c>
      <c r="G337" s="42"/>
      <c r="H337" s="48"/>
    </row>
    <row r="338" s="2" customFormat="1" ht="16.8" customHeight="1">
      <c r="A338" s="42"/>
      <c r="B338" s="48"/>
      <c r="C338" s="305" t="s">
        <v>1206</v>
      </c>
      <c r="D338" s="305" t="s">
        <v>1207</v>
      </c>
      <c r="E338" s="20" t="s">
        <v>164</v>
      </c>
      <c r="F338" s="306">
        <v>111.011</v>
      </c>
      <c r="G338" s="42"/>
      <c r="H338" s="48"/>
    </row>
    <row r="339" s="2" customFormat="1" ht="16.8" customHeight="1">
      <c r="A339" s="42"/>
      <c r="B339" s="48"/>
      <c r="C339" s="301" t="s">
        <v>1280</v>
      </c>
      <c r="D339" s="302" t="s">
        <v>44</v>
      </c>
      <c r="E339" s="303" t="s">
        <v>44</v>
      </c>
      <c r="F339" s="304">
        <v>957</v>
      </c>
      <c r="G339" s="42"/>
      <c r="H339" s="48"/>
    </row>
    <row r="340" s="2" customFormat="1" ht="16.8" customHeight="1">
      <c r="A340" s="42"/>
      <c r="B340" s="48"/>
      <c r="C340" s="305" t="s">
        <v>44</v>
      </c>
      <c r="D340" s="305" t="s">
        <v>1329</v>
      </c>
      <c r="E340" s="20" t="s">
        <v>44</v>
      </c>
      <c r="F340" s="306">
        <v>0</v>
      </c>
      <c r="G340" s="42"/>
      <c r="H340" s="48"/>
    </row>
    <row r="341" s="2" customFormat="1" ht="16.8" customHeight="1">
      <c r="A341" s="42"/>
      <c r="B341" s="48"/>
      <c r="C341" s="305" t="s">
        <v>44</v>
      </c>
      <c r="D341" s="305" t="s">
        <v>1337</v>
      </c>
      <c r="E341" s="20" t="s">
        <v>44</v>
      </c>
      <c r="F341" s="306">
        <v>0</v>
      </c>
      <c r="G341" s="42"/>
      <c r="H341" s="48"/>
    </row>
    <row r="342" s="2" customFormat="1" ht="16.8" customHeight="1">
      <c r="A342" s="42"/>
      <c r="B342" s="48"/>
      <c r="C342" s="305" t="s">
        <v>44</v>
      </c>
      <c r="D342" s="305" t="s">
        <v>1338</v>
      </c>
      <c r="E342" s="20" t="s">
        <v>44</v>
      </c>
      <c r="F342" s="306">
        <v>957</v>
      </c>
      <c r="G342" s="42"/>
      <c r="H342" s="48"/>
    </row>
    <row r="343" s="2" customFormat="1" ht="16.8" customHeight="1">
      <c r="A343" s="42"/>
      <c r="B343" s="48"/>
      <c r="C343" s="305" t="s">
        <v>1280</v>
      </c>
      <c r="D343" s="305" t="s">
        <v>176</v>
      </c>
      <c r="E343" s="20" t="s">
        <v>44</v>
      </c>
      <c r="F343" s="306">
        <v>957</v>
      </c>
      <c r="G343" s="42"/>
      <c r="H343" s="48"/>
    </row>
    <row r="344" s="2" customFormat="1" ht="16.8" customHeight="1">
      <c r="A344" s="42"/>
      <c r="B344" s="48"/>
      <c r="C344" s="307" t="s">
        <v>2253</v>
      </c>
      <c r="D344" s="42"/>
      <c r="E344" s="42"/>
      <c r="F344" s="42"/>
      <c r="G344" s="42"/>
      <c r="H344" s="48"/>
    </row>
    <row r="345" s="2" customFormat="1" ht="16.8" customHeight="1">
      <c r="A345" s="42"/>
      <c r="B345" s="48"/>
      <c r="C345" s="305" t="s">
        <v>1333</v>
      </c>
      <c r="D345" s="305" t="s">
        <v>2314</v>
      </c>
      <c r="E345" s="20" t="s">
        <v>310</v>
      </c>
      <c r="F345" s="306">
        <v>957</v>
      </c>
      <c r="G345" s="42"/>
      <c r="H345" s="48"/>
    </row>
    <row r="346" s="2" customFormat="1" ht="16.8" customHeight="1">
      <c r="A346" s="42"/>
      <c r="B346" s="48"/>
      <c r="C346" s="305" t="s">
        <v>1585</v>
      </c>
      <c r="D346" s="305" t="s">
        <v>2315</v>
      </c>
      <c r="E346" s="20" t="s">
        <v>310</v>
      </c>
      <c r="F346" s="306">
        <v>47850</v>
      </c>
      <c r="G346" s="42"/>
      <c r="H346" s="48"/>
    </row>
    <row r="347" s="2" customFormat="1" ht="16.8" customHeight="1">
      <c r="A347" s="42"/>
      <c r="B347" s="48"/>
      <c r="C347" s="305" t="s">
        <v>1363</v>
      </c>
      <c r="D347" s="305" t="s">
        <v>2306</v>
      </c>
      <c r="E347" s="20" t="s">
        <v>164</v>
      </c>
      <c r="F347" s="306">
        <v>10.573</v>
      </c>
      <c r="G347" s="42"/>
      <c r="H347" s="48"/>
    </row>
    <row r="348" s="2" customFormat="1" ht="16.8" customHeight="1">
      <c r="A348" s="42"/>
      <c r="B348" s="48"/>
      <c r="C348" s="305" t="s">
        <v>1339</v>
      </c>
      <c r="D348" s="305" t="s">
        <v>1168</v>
      </c>
      <c r="E348" s="20" t="s">
        <v>1169</v>
      </c>
      <c r="F348" s="306">
        <v>31.718</v>
      </c>
      <c r="G348" s="42"/>
      <c r="H348" s="48"/>
    </row>
    <row r="349" s="2" customFormat="1" ht="16.8" customHeight="1">
      <c r="A349" s="42"/>
      <c r="B349" s="48"/>
      <c r="C349" s="305" t="s">
        <v>1206</v>
      </c>
      <c r="D349" s="305" t="s">
        <v>1207</v>
      </c>
      <c r="E349" s="20" t="s">
        <v>164</v>
      </c>
      <c r="F349" s="306">
        <v>111.011</v>
      </c>
      <c r="G349" s="42"/>
      <c r="H349" s="48"/>
    </row>
    <row r="350" s="2" customFormat="1" ht="7.44" customHeight="1">
      <c r="A350" s="42"/>
      <c r="B350" s="161"/>
      <c r="C350" s="162"/>
      <c r="D350" s="162"/>
      <c r="E350" s="162"/>
      <c r="F350" s="162"/>
      <c r="G350" s="162"/>
      <c r="H350" s="48"/>
    </row>
    <row r="351" s="2" customFormat="1">
      <c r="A351" s="42"/>
      <c r="B351" s="42"/>
      <c r="C351" s="42"/>
      <c r="D351" s="42"/>
      <c r="E351" s="42"/>
      <c r="F351" s="42"/>
      <c r="G351" s="42"/>
      <c r="H351" s="42"/>
    </row>
  </sheetData>
  <sheetProtection sheet="1" formatColumns="0" formatRows="0" objects="1" scenarios="1" spinCount="100000" saltValue="xNWFRQ3yisTg/v1qGA8Z6iy5T8XDJ5eT2yoC2UDAa/GZ/hsTsk/Kc0TqEkxhGSloDiyRioq6bRpJ862NSsIbQg==" hashValue="gGv0FZorw04v/3imflVklRom4YraXb+rnJQvyZVlknqlvveaQE5YZzAJQqA/gxsitGxix4B9a2WoKYSX9aXkqA==" algorithmName="SHA-512" password="CC35"/>
  <mergeCells count="2">
    <mergeCell ref="D5:F5"/>
    <mergeCell ref="D6:F6"/>
  </mergeCells>
  <pageSetup paperSize="9" orientation="landscape" blackAndWhite="1" fitToHeight="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308" customWidth="1"/>
    <col min="2" max="2" width="1.667969" style="308" customWidth="1"/>
    <col min="3" max="4" width="5" style="308" customWidth="1"/>
    <col min="5" max="5" width="11.66016" style="308" customWidth="1"/>
    <col min="6" max="6" width="9.160156" style="308" customWidth="1"/>
    <col min="7" max="7" width="5" style="308" customWidth="1"/>
    <col min="8" max="8" width="77.83203" style="308" customWidth="1"/>
    <col min="9" max="10" width="20" style="308" customWidth="1"/>
    <col min="11" max="11" width="1.667969" style="308" customWidth="1"/>
  </cols>
  <sheetData>
    <row r="1" s="1" customFormat="1" ht="37.5" customHeight="1"/>
    <row r="2" s="1" customFormat="1" ht="7.5" customHeight="1">
      <c r="B2" s="309"/>
      <c r="C2" s="310"/>
      <c r="D2" s="310"/>
      <c r="E2" s="310"/>
      <c r="F2" s="310"/>
      <c r="G2" s="310"/>
      <c r="H2" s="310"/>
      <c r="I2" s="310"/>
      <c r="J2" s="310"/>
      <c r="K2" s="311"/>
    </row>
    <row r="3" s="17" customFormat="1" ht="45" customHeight="1">
      <c r="B3" s="312"/>
      <c r="C3" s="313" t="s">
        <v>2316</v>
      </c>
      <c r="D3" s="313"/>
      <c r="E3" s="313"/>
      <c r="F3" s="313"/>
      <c r="G3" s="313"/>
      <c r="H3" s="313"/>
      <c r="I3" s="313"/>
      <c r="J3" s="313"/>
      <c r="K3" s="314"/>
    </row>
    <row r="4" s="1" customFormat="1" ht="25.5" customHeight="1">
      <c r="B4" s="315"/>
      <c r="C4" s="316" t="s">
        <v>2317</v>
      </c>
      <c r="D4" s="316"/>
      <c r="E4" s="316"/>
      <c r="F4" s="316"/>
      <c r="G4" s="316"/>
      <c r="H4" s="316"/>
      <c r="I4" s="316"/>
      <c r="J4" s="316"/>
      <c r="K4" s="317"/>
    </row>
    <row r="5" s="1" customFormat="1" ht="5.25" customHeight="1">
      <c r="B5" s="315"/>
      <c r="C5" s="318"/>
      <c r="D5" s="318"/>
      <c r="E5" s="318"/>
      <c r="F5" s="318"/>
      <c r="G5" s="318"/>
      <c r="H5" s="318"/>
      <c r="I5" s="318"/>
      <c r="J5" s="318"/>
      <c r="K5" s="317"/>
    </row>
    <row r="6" s="1" customFormat="1" ht="15" customHeight="1">
      <c r="B6" s="315"/>
      <c r="C6" s="319" t="s">
        <v>2318</v>
      </c>
      <c r="D6" s="319"/>
      <c r="E6" s="319"/>
      <c r="F6" s="319"/>
      <c r="G6" s="319"/>
      <c r="H6" s="319"/>
      <c r="I6" s="319"/>
      <c r="J6" s="319"/>
      <c r="K6" s="317"/>
    </row>
    <row r="7" s="1" customFormat="1" ht="15" customHeight="1">
      <c r="B7" s="320"/>
      <c r="C7" s="319" t="s">
        <v>2319</v>
      </c>
      <c r="D7" s="319"/>
      <c r="E7" s="319"/>
      <c r="F7" s="319"/>
      <c r="G7" s="319"/>
      <c r="H7" s="319"/>
      <c r="I7" s="319"/>
      <c r="J7" s="319"/>
      <c r="K7" s="317"/>
    </row>
    <row r="8" s="1" customFormat="1" ht="12.75" customHeight="1">
      <c r="B8" s="320"/>
      <c r="C8" s="319"/>
      <c r="D8" s="319"/>
      <c r="E8" s="319"/>
      <c r="F8" s="319"/>
      <c r="G8" s="319"/>
      <c r="H8" s="319"/>
      <c r="I8" s="319"/>
      <c r="J8" s="319"/>
      <c r="K8" s="317"/>
    </row>
    <row r="9" s="1" customFormat="1" ht="15" customHeight="1">
      <c r="B9" s="320"/>
      <c r="C9" s="319" t="s">
        <v>2320</v>
      </c>
      <c r="D9" s="319"/>
      <c r="E9" s="319"/>
      <c r="F9" s="319"/>
      <c r="G9" s="319"/>
      <c r="H9" s="319"/>
      <c r="I9" s="319"/>
      <c r="J9" s="319"/>
      <c r="K9" s="317"/>
    </row>
    <row r="10" s="1" customFormat="1" ht="15" customHeight="1">
      <c r="B10" s="320"/>
      <c r="C10" s="319"/>
      <c r="D10" s="319" t="s">
        <v>2321</v>
      </c>
      <c r="E10" s="319"/>
      <c r="F10" s="319"/>
      <c r="G10" s="319"/>
      <c r="H10" s="319"/>
      <c r="I10" s="319"/>
      <c r="J10" s="319"/>
      <c r="K10" s="317"/>
    </row>
    <row r="11" s="1" customFormat="1" ht="15" customHeight="1">
      <c r="B11" s="320"/>
      <c r="C11" s="321"/>
      <c r="D11" s="319" t="s">
        <v>2322</v>
      </c>
      <c r="E11" s="319"/>
      <c r="F11" s="319"/>
      <c r="G11" s="319"/>
      <c r="H11" s="319"/>
      <c r="I11" s="319"/>
      <c r="J11" s="319"/>
      <c r="K11" s="317"/>
    </row>
    <row r="12" s="1" customFormat="1" ht="15" customHeight="1">
      <c r="B12" s="320"/>
      <c r="C12" s="321"/>
      <c r="D12" s="319"/>
      <c r="E12" s="319"/>
      <c r="F12" s="319"/>
      <c r="G12" s="319"/>
      <c r="H12" s="319"/>
      <c r="I12" s="319"/>
      <c r="J12" s="319"/>
      <c r="K12" s="317"/>
    </row>
    <row r="13" s="1" customFormat="1" ht="15" customHeight="1">
      <c r="B13" s="320"/>
      <c r="C13" s="321"/>
      <c r="D13" s="322" t="s">
        <v>2323</v>
      </c>
      <c r="E13" s="319"/>
      <c r="F13" s="319"/>
      <c r="G13" s="319"/>
      <c r="H13" s="319"/>
      <c r="I13" s="319"/>
      <c r="J13" s="319"/>
      <c r="K13" s="317"/>
    </row>
    <row r="14" s="1" customFormat="1" ht="12.75" customHeight="1">
      <c r="B14" s="320"/>
      <c r="C14" s="321"/>
      <c r="D14" s="321"/>
      <c r="E14" s="321"/>
      <c r="F14" s="321"/>
      <c r="G14" s="321"/>
      <c r="H14" s="321"/>
      <c r="I14" s="321"/>
      <c r="J14" s="321"/>
      <c r="K14" s="317"/>
    </row>
    <row r="15" s="1" customFormat="1" ht="15" customHeight="1">
      <c r="B15" s="320"/>
      <c r="C15" s="321"/>
      <c r="D15" s="319" t="s">
        <v>2324</v>
      </c>
      <c r="E15" s="319"/>
      <c r="F15" s="319"/>
      <c r="G15" s="319"/>
      <c r="H15" s="319"/>
      <c r="I15" s="319"/>
      <c r="J15" s="319"/>
      <c r="K15" s="317"/>
    </row>
    <row r="16" s="1" customFormat="1" ht="15" customHeight="1">
      <c r="B16" s="320"/>
      <c r="C16" s="321"/>
      <c r="D16" s="319" t="s">
        <v>2325</v>
      </c>
      <c r="E16" s="319"/>
      <c r="F16" s="319"/>
      <c r="G16" s="319"/>
      <c r="H16" s="319"/>
      <c r="I16" s="319"/>
      <c r="J16" s="319"/>
      <c r="K16" s="317"/>
    </row>
    <row r="17" s="1" customFormat="1" ht="15" customHeight="1">
      <c r="B17" s="320"/>
      <c r="C17" s="321"/>
      <c r="D17" s="319" t="s">
        <v>2326</v>
      </c>
      <c r="E17" s="319"/>
      <c r="F17" s="319"/>
      <c r="G17" s="319"/>
      <c r="H17" s="319"/>
      <c r="I17" s="319"/>
      <c r="J17" s="319"/>
      <c r="K17" s="317"/>
    </row>
    <row r="18" s="1" customFormat="1" ht="15" customHeight="1">
      <c r="B18" s="320"/>
      <c r="C18" s="321"/>
      <c r="D18" s="321"/>
      <c r="E18" s="323" t="s">
        <v>89</v>
      </c>
      <c r="F18" s="319" t="s">
        <v>2327</v>
      </c>
      <c r="G18" s="319"/>
      <c r="H18" s="319"/>
      <c r="I18" s="319"/>
      <c r="J18" s="319"/>
      <c r="K18" s="317"/>
    </row>
    <row r="19" s="1" customFormat="1" ht="15" customHeight="1">
      <c r="B19" s="320"/>
      <c r="C19" s="321"/>
      <c r="D19" s="321"/>
      <c r="E19" s="323" t="s">
        <v>2328</v>
      </c>
      <c r="F19" s="319" t="s">
        <v>2329</v>
      </c>
      <c r="G19" s="319"/>
      <c r="H19" s="319"/>
      <c r="I19" s="319"/>
      <c r="J19" s="319"/>
      <c r="K19" s="317"/>
    </row>
    <row r="20" s="1" customFormat="1" ht="15" customHeight="1">
      <c r="B20" s="320"/>
      <c r="C20" s="321"/>
      <c r="D20" s="321"/>
      <c r="E20" s="323" t="s">
        <v>2330</v>
      </c>
      <c r="F20" s="319" t="s">
        <v>2331</v>
      </c>
      <c r="G20" s="319"/>
      <c r="H20" s="319"/>
      <c r="I20" s="319"/>
      <c r="J20" s="319"/>
      <c r="K20" s="317"/>
    </row>
    <row r="21" s="1" customFormat="1" ht="15" customHeight="1">
      <c r="B21" s="320"/>
      <c r="C21" s="321"/>
      <c r="D21" s="321"/>
      <c r="E21" s="323" t="s">
        <v>2332</v>
      </c>
      <c r="F21" s="319" t="s">
        <v>2333</v>
      </c>
      <c r="G21" s="319"/>
      <c r="H21" s="319"/>
      <c r="I21" s="319"/>
      <c r="J21" s="319"/>
      <c r="K21" s="317"/>
    </row>
    <row r="22" s="1" customFormat="1" ht="15" customHeight="1">
      <c r="B22" s="320"/>
      <c r="C22" s="321"/>
      <c r="D22" s="321"/>
      <c r="E22" s="323" t="s">
        <v>663</v>
      </c>
      <c r="F22" s="319" t="s">
        <v>664</v>
      </c>
      <c r="G22" s="319"/>
      <c r="H22" s="319"/>
      <c r="I22" s="319"/>
      <c r="J22" s="319"/>
      <c r="K22" s="317"/>
    </row>
    <row r="23" s="1" customFormat="1" ht="15" customHeight="1">
      <c r="B23" s="320"/>
      <c r="C23" s="321"/>
      <c r="D23" s="321"/>
      <c r="E23" s="323" t="s">
        <v>2334</v>
      </c>
      <c r="F23" s="319" t="s">
        <v>2335</v>
      </c>
      <c r="G23" s="319"/>
      <c r="H23" s="319"/>
      <c r="I23" s="319"/>
      <c r="J23" s="319"/>
      <c r="K23" s="317"/>
    </row>
    <row r="24" s="1" customFormat="1" ht="12.75" customHeight="1">
      <c r="B24" s="320"/>
      <c r="C24" s="321"/>
      <c r="D24" s="321"/>
      <c r="E24" s="321"/>
      <c r="F24" s="321"/>
      <c r="G24" s="321"/>
      <c r="H24" s="321"/>
      <c r="I24" s="321"/>
      <c r="J24" s="321"/>
      <c r="K24" s="317"/>
    </row>
    <row r="25" s="1" customFormat="1" ht="15" customHeight="1">
      <c r="B25" s="320"/>
      <c r="C25" s="319" t="s">
        <v>2336</v>
      </c>
      <c r="D25" s="319"/>
      <c r="E25" s="319"/>
      <c r="F25" s="319"/>
      <c r="G25" s="319"/>
      <c r="H25" s="319"/>
      <c r="I25" s="319"/>
      <c r="J25" s="319"/>
      <c r="K25" s="317"/>
    </row>
    <row r="26" s="1" customFormat="1" ht="15" customHeight="1">
      <c r="B26" s="320"/>
      <c r="C26" s="319" t="s">
        <v>2337</v>
      </c>
      <c r="D26" s="319"/>
      <c r="E26" s="319"/>
      <c r="F26" s="319"/>
      <c r="G26" s="319"/>
      <c r="H26" s="319"/>
      <c r="I26" s="319"/>
      <c r="J26" s="319"/>
      <c r="K26" s="317"/>
    </row>
    <row r="27" s="1" customFormat="1" ht="15" customHeight="1">
      <c r="B27" s="320"/>
      <c r="C27" s="319"/>
      <c r="D27" s="319" t="s">
        <v>2338</v>
      </c>
      <c r="E27" s="319"/>
      <c r="F27" s="319"/>
      <c r="G27" s="319"/>
      <c r="H27" s="319"/>
      <c r="I27" s="319"/>
      <c r="J27" s="319"/>
      <c r="K27" s="317"/>
    </row>
    <row r="28" s="1" customFormat="1" ht="15" customHeight="1">
      <c r="B28" s="320"/>
      <c r="C28" s="321"/>
      <c r="D28" s="319" t="s">
        <v>2339</v>
      </c>
      <c r="E28" s="319"/>
      <c r="F28" s="319"/>
      <c r="G28" s="319"/>
      <c r="H28" s="319"/>
      <c r="I28" s="319"/>
      <c r="J28" s="319"/>
      <c r="K28" s="317"/>
    </row>
    <row r="29" s="1" customFormat="1" ht="12.75" customHeight="1">
      <c r="B29" s="320"/>
      <c r="C29" s="321"/>
      <c r="D29" s="321"/>
      <c r="E29" s="321"/>
      <c r="F29" s="321"/>
      <c r="G29" s="321"/>
      <c r="H29" s="321"/>
      <c r="I29" s="321"/>
      <c r="J29" s="321"/>
      <c r="K29" s="317"/>
    </row>
    <row r="30" s="1" customFormat="1" ht="15" customHeight="1">
      <c r="B30" s="320"/>
      <c r="C30" s="321"/>
      <c r="D30" s="319" t="s">
        <v>2340</v>
      </c>
      <c r="E30" s="319"/>
      <c r="F30" s="319"/>
      <c r="G30" s="319"/>
      <c r="H30" s="319"/>
      <c r="I30" s="319"/>
      <c r="J30" s="319"/>
      <c r="K30" s="317"/>
    </row>
    <row r="31" s="1" customFormat="1" ht="15" customHeight="1">
      <c r="B31" s="320"/>
      <c r="C31" s="321"/>
      <c r="D31" s="319" t="s">
        <v>2341</v>
      </c>
      <c r="E31" s="319"/>
      <c r="F31" s="319"/>
      <c r="G31" s="319"/>
      <c r="H31" s="319"/>
      <c r="I31" s="319"/>
      <c r="J31" s="319"/>
      <c r="K31" s="317"/>
    </row>
    <row r="32" s="1" customFormat="1" ht="12.75" customHeight="1">
      <c r="B32" s="320"/>
      <c r="C32" s="321"/>
      <c r="D32" s="321"/>
      <c r="E32" s="321"/>
      <c r="F32" s="321"/>
      <c r="G32" s="321"/>
      <c r="H32" s="321"/>
      <c r="I32" s="321"/>
      <c r="J32" s="321"/>
      <c r="K32" s="317"/>
    </row>
    <row r="33" s="1" customFormat="1" ht="15" customHeight="1">
      <c r="B33" s="320"/>
      <c r="C33" s="321"/>
      <c r="D33" s="319" t="s">
        <v>2342</v>
      </c>
      <c r="E33" s="319"/>
      <c r="F33" s="319"/>
      <c r="G33" s="319"/>
      <c r="H33" s="319"/>
      <c r="I33" s="319"/>
      <c r="J33" s="319"/>
      <c r="K33" s="317"/>
    </row>
    <row r="34" s="1" customFormat="1" ht="15" customHeight="1">
      <c r="B34" s="320"/>
      <c r="C34" s="321"/>
      <c r="D34" s="319" t="s">
        <v>2343</v>
      </c>
      <c r="E34" s="319"/>
      <c r="F34" s="319"/>
      <c r="G34" s="319"/>
      <c r="H34" s="319"/>
      <c r="I34" s="319"/>
      <c r="J34" s="319"/>
      <c r="K34" s="317"/>
    </row>
    <row r="35" s="1" customFormat="1" ht="15" customHeight="1">
      <c r="B35" s="320"/>
      <c r="C35" s="321"/>
      <c r="D35" s="319" t="s">
        <v>2344</v>
      </c>
      <c r="E35" s="319"/>
      <c r="F35" s="319"/>
      <c r="G35" s="319"/>
      <c r="H35" s="319"/>
      <c r="I35" s="319"/>
      <c r="J35" s="319"/>
      <c r="K35" s="317"/>
    </row>
    <row r="36" s="1" customFormat="1" ht="15" customHeight="1">
      <c r="B36" s="320"/>
      <c r="C36" s="321"/>
      <c r="D36" s="319"/>
      <c r="E36" s="322" t="s">
        <v>145</v>
      </c>
      <c r="F36" s="319"/>
      <c r="G36" s="319" t="s">
        <v>2345</v>
      </c>
      <c r="H36" s="319"/>
      <c r="I36" s="319"/>
      <c r="J36" s="319"/>
      <c r="K36" s="317"/>
    </row>
    <row r="37" s="1" customFormat="1" ht="30.75" customHeight="1">
      <c r="B37" s="320"/>
      <c r="C37" s="321"/>
      <c r="D37" s="319"/>
      <c r="E37" s="322" t="s">
        <v>2346</v>
      </c>
      <c r="F37" s="319"/>
      <c r="G37" s="319" t="s">
        <v>2347</v>
      </c>
      <c r="H37" s="319"/>
      <c r="I37" s="319"/>
      <c r="J37" s="319"/>
      <c r="K37" s="317"/>
    </row>
    <row r="38" s="1" customFormat="1" ht="15" customHeight="1">
      <c r="B38" s="320"/>
      <c r="C38" s="321"/>
      <c r="D38" s="319"/>
      <c r="E38" s="322" t="s">
        <v>63</v>
      </c>
      <c r="F38" s="319"/>
      <c r="G38" s="319" t="s">
        <v>2348</v>
      </c>
      <c r="H38" s="319"/>
      <c r="I38" s="319"/>
      <c r="J38" s="319"/>
      <c r="K38" s="317"/>
    </row>
    <row r="39" s="1" customFormat="1" ht="15" customHeight="1">
      <c r="B39" s="320"/>
      <c r="C39" s="321"/>
      <c r="D39" s="319"/>
      <c r="E39" s="322" t="s">
        <v>64</v>
      </c>
      <c r="F39" s="319"/>
      <c r="G39" s="319" t="s">
        <v>2349</v>
      </c>
      <c r="H39" s="319"/>
      <c r="I39" s="319"/>
      <c r="J39" s="319"/>
      <c r="K39" s="317"/>
    </row>
    <row r="40" s="1" customFormat="1" ht="15" customHeight="1">
      <c r="B40" s="320"/>
      <c r="C40" s="321"/>
      <c r="D40" s="319"/>
      <c r="E40" s="322" t="s">
        <v>146</v>
      </c>
      <c r="F40" s="319"/>
      <c r="G40" s="319" t="s">
        <v>2350</v>
      </c>
      <c r="H40" s="319"/>
      <c r="I40" s="319"/>
      <c r="J40" s="319"/>
      <c r="K40" s="317"/>
    </row>
    <row r="41" s="1" customFormat="1" ht="15" customHeight="1">
      <c r="B41" s="320"/>
      <c r="C41" s="321"/>
      <c r="D41" s="319"/>
      <c r="E41" s="322" t="s">
        <v>147</v>
      </c>
      <c r="F41" s="319"/>
      <c r="G41" s="319" t="s">
        <v>2351</v>
      </c>
      <c r="H41" s="319"/>
      <c r="I41" s="319"/>
      <c r="J41" s="319"/>
      <c r="K41" s="317"/>
    </row>
    <row r="42" s="1" customFormat="1" ht="15" customHeight="1">
      <c r="B42" s="320"/>
      <c r="C42" s="321"/>
      <c r="D42" s="319"/>
      <c r="E42" s="322" t="s">
        <v>2352</v>
      </c>
      <c r="F42" s="319"/>
      <c r="G42" s="319" t="s">
        <v>2353</v>
      </c>
      <c r="H42" s="319"/>
      <c r="I42" s="319"/>
      <c r="J42" s="319"/>
      <c r="K42" s="317"/>
    </row>
    <row r="43" s="1" customFormat="1" ht="15" customHeight="1">
      <c r="B43" s="320"/>
      <c r="C43" s="321"/>
      <c r="D43" s="319"/>
      <c r="E43" s="322"/>
      <c r="F43" s="319"/>
      <c r="G43" s="319" t="s">
        <v>2354</v>
      </c>
      <c r="H43" s="319"/>
      <c r="I43" s="319"/>
      <c r="J43" s="319"/>
      <c r="K43" s="317"/>
    </row>
    <row r="44" s="1" customFormat="1" ht="15" customHeight="1">
      <c r="B44" s="320"/>
      <c r="C44" s="321"/>
      <c r="D44" s="319"/>
      <c r="E44" s="322" t="s">
        <v>2355</v>
      </c>
      <c r="F44" s="319"/>
      <c r="G44" s="319" t="s">
        <v>2356</v>
      </c>
      <c r="H44" s="319"/>
      <c r="I44" s="319"/>
      <c r="J44" s="319"/>
      <c r="K44" s="317"/>
    </row>
    <row r="45" s="1" customFormat="1" ht="15" customHeight="1">
      <c r="B45" s="320"/>
      <c r="C45" s="321"/>
      <c r="D45" s="319"/>
      <c r="E45" s="322" t="s">
        <v>149</v>
      </c>
      <c r="F45" s="319"/>
      <c r="G45" s="319" t="s">
        <v>2357</v>
      </c>
      <c r="H45" s="319"/>
      <c r="I45" s="319"/>
      <c r="J45" s="319"/>
      <c r="K45" s="317"/>
    </row>
    <row r="46" s="1" customFormat="1" ht="12.75" customHeight="1">
      <c r="B46" s="320"/>
      <c r="C46" s="321"/>
      <c r="D46" s="319"/>
      <c r="E46" s="319"/>
      <c r="F46" s="319"/>
      <c r="G46" s="319"/>
      <c r="H46" s="319"/>
      <c r="I46" s="319"/>
      <c r="J46" s="319"/>
      <c r="K46" s="317"/>
    </row>
    <row r="47" s="1" customFormat="1" ht="15" customHeight="1">
      <c r="B47" s="320"/>
      <c r="C47" s="321"/>
      <c r="D47" s="319" t="s">
        <v>2358</v>
      </c>
      <c r="E47" s="319"/>
      <c r="F47" s="319"/>
      <c r="G47" s="319"/>
      <c r="H47" s="319"/>
      <c r="I47" s="319"/>
      <c r="J47" s="319"/>
      <c r="K47" s="317"/>
    </row>
    <row r="48" s="1" customFormat="1" ht="15" customHeight="1">
      <c r="B48" s="320"/>
      <c r="C48" s="321"/>
      <c r="D48" s="321"/>
      <c r="E48" s="319" t="s">
        <v>2359</v>
      </c>
      <c r="F48" s="319"/>
      <c r="G48" s="319"/>
      <c r="H48" s="319"/>
      <c r="I48" s="319"/>
      <c r="J48" s="319"/>
      <c r="K48" s="317"/>
    </row>
    <row r="49" s="1" customFormat="1" ht="15" customHeight="1">
      <c r="B49" s="320"/>
      <c r="C49" s="321"/>
      <c r="D49" s="321"/>
      <c r="E49" s="319" t="s">
        <v>2360</v>
      </c>
      <c r="F49" s="319"/>
      <c r="G49" s="319"/>
      <c r="H49" s="319"/>
      <c r="I49" s="319"/>
      <c r="J49" s="319"/>
      <c r="K49" s="317"/>
    </row>
    <row r="50" s="1" customFormat="1" ht="15" customHeight="1">
      <c r="B50" s="320"/>
      <c r="C50" s="321"/>
      <c r="D50" s="321"/>
      <c r="E50" s="319" t="s">
        <v>2361</v>
      </c>
      <c r="F50" s="319"/>
      <c r="G50" s="319"/>
      <c r="H50" s="319"/>
      <c r="I50" s="319"/>
      <c r="J50" s="319"/>
      <c r="K50" s="317"/>
    </row>
    <row r="51" s="1" customFormat="1" ht="15" customHeight="1">
      <c r="B51" s="320"/>
      <c r="C51" s="321"/>
      <c r="D51" s="319" t="s">
        <v>2362</v>
      </c>
      <c r="E51" s="319"/>
      <c r="F51" s="319"/>
      <c r="G51" s="319"/>
      <c r="H51" s="319"/>
      <c r="I51" s="319"/>
      <c r="J51" s="319"/>
      <c r="K51" s="317"/>
    </row>
    <row r="52" s="1" customFormat="1" ht="25.5" customHeight="1">
      <c r="B52" s="315"/>
      <c r="C52" s="316" t="s">
        <v>2363</v>
      </c>
      <c r="D52" s="316"/>
      <c r="E52" s="316"/>
      <c r="F52" s="316"/>
      <c r="G52" s="316"/>
      <c r="H52" s="316"/>
      <c r="I52" s="316"/>
      <c r="J52" s="316"/>
      <c r="K52" s="317"/>
    </row>
    <row r="53" s="1" customFormat="1" ht="5.25" customHeight="1">
      <c r="B53" s="315"/>
      <c r="C53" s="318"/>
      <c r="D53" s="318"/>
      <c r="E53" s="318"/>
      <c r="F53" s="318"/>
      <c r="G53" s="318"/>
      <c r="H53" s="318"/>
      <c r="I53" s="318"/>
      <c r="J53" s="318"/>
      <c r="K53" s="317"/>
    </row>
    <row r="54" s="1" customFormat="1" ht="15" customHeight="1">
      <c r="B54" s="315"/>
      <c r="C54" s="319" t="s">
        <v>2364</v>
      </c>
      <c r="D54" s="319"/>
      <c r="E54" s="319"/>
      <c r="F54" s="319"/>
      <c r="G54" s="319"/>
      <c r="H54" s="319"/>
      <c r="I54" s="319"/>
      <c r="J54" s="319"/>
      <c r="K54" s="317"/>
    </row>
    <row r="55" s="1" customFormat="1" ht="15" customHeight="1">
      <c r="B55" s="315"/>
      <c r="C55" s="319" t="s">
        <v>2365</v>
      </c>
      <c r="D55" s="319"/>
      <c r="E55" s="319"/>
      <c r="F55" s="319"/>
      <c r="G55" s="319"/>
      <c r="H55" s="319"/>
      <c r="I55" s="319"/>
      <c r="J55" s="319"/>
      <c r="K55" s="317"/>
    </row>
    <row r="56" s="1" customFormat="1" ht="12.75" customHeight="1">
      <c r="B56" s="315"/>
      <c r="C56" s="319"/>
      <c r="D56" s="319"/>
      <c r="E56" s="319"/>
      <c r="F56" s="319"/>
      <c r="G56" s="319"/>
      <c r="H56" s="319"/>
      <c r="I56" s="319"/>
      <c r="J56" s="319"/>
      <c r="K56" s="317"/>
    </row>
    <row r="57" s="1" customFormat="1" ht="15" customHeight="1">
      <c r="B57" s="315"/>
      <c r="C57" s="319" t="s">
        <v>2366</v>
      </c>
      <c r="D57" s="319"/>
      <c r="E57" s="319"/>
      <c r="F57" s="319"/>
      <c r="G57" s="319"/>
      <c r="H57" s="319"/>
      <c r="I57" s="319"/>
      <c r="J57" s="319"/>
      <c r="K57" s="317"/>
    </row>
    <row r="58" s="1" customFormat="1" ht="15" customHeight="1">
      <c r="B58" s="315"/>
      <c r="C58" s="321"/>
      <c r="D58" s="319" t="s">
        <v>2367</v>
      </c>
      <c r="E58" s="319"/>
      <c r="F58" s="319"/>
      <c r="G58" s="319"/>
      <c r="H58" s="319"/>
      <c r="I58" s="319"/>
      <c r="J58" s="319"/>
      <c r="K58" s="317"/>
    </row>
    <row r="59" s="1" customFormat="1" ht="15" customHeight="1">
      <c r="B59" s="315"/>
      <c r="C59" s="321"/>
      <c r="D59" s="319" t="s">
        <v>2368</v>
      </c>
      <c r="E59" s="319"/>
      <c r="F59" s="319"/>
      <c r="G59" s="319"/>
      <c r="H59" s="319"/>
      <c r="I59" s="319"/>
      <c r="J59" s="319"/>
      <c r="K59" s="317"/>
    </row>
    <row r="60" s="1" customFormat="1" ht="15" customHeight="1">
      <c r="B60" s="315"/>
      <c r="C60" s="321"/>
      <c r="D60" s="319" t="s">
        <v>2369</v>
      </c>
      <c r="E60" s="319"/>
      <c r="F60" s="319"/>
      <c r="G60" s="319"/>
      <c r="H60" s="319"/>
      <c r="I60" s="319"/>
      <c r="J60" s="319"/>
      <c r="K60" s="317"/>
    </row>
    <row r="61" s="1" customFormat="1" ht="15" customHeight="1">
      <c r="B61" s="315"/>
      <c r="C61" s="321"/>
      <c r="D61" s="319" t="s">
        <v>2370</v>
      </c>
      <c r="E61" s="319"/>
      <c r="F61" s="319"/>
      <c r="G61" s="319"/>
      <c r="H61" s="319"/>
      <c r="I61" s="319"/>
      <c r="J61" s="319"/>
      <c r="K61" s="317"/>
    </row>
    <row r="62" s="1" customFormat="1" ht="15" customHeight="1">
      <c r="B62" s="315"/>
      <c r="C62" s="321"/>
      <c r="D62" s="324" t="s">
        <v>2371</v>
      </c>
      <c r="E62" s="324"/>
      <c r="F62" s="324"/>
      <c r="G62" s="324"/>
      <c r="H62" s="324"/>
      <c r="I62" s="324"/>
      <c r="J62" s="324"/>
      <c r="K62" s="317"/>
    </row>
    <row r="63" s="1" customFormat="1" ht="15" customHeight="1">
      <c r="B63" s="315"/>
      <c r="C63" s="321"/>
      <c r="D63" s="319" t="s">
        <v>2372</v>
      </c>
      <c r="E63" s="319"/>
      <c r="F63" s="319"/>
      <c r="G63" s="319"/>
      <c r="H63" s="319"/>
      <c r="I63" s="319"/>
      <c r="J63" s="319"/>
      <c r="K63" s="317"/>
    </row>
    <row r="64" s="1" customFormat="1" ht="12.75" customHeight="1">
      <c r="B64" s="315"/>
      <c r="C64" s="321"/>
      <c r="D64" s="321"/>
      <c r="E64" s="325"/>
      <c r="F64" s="321"/>
      <c r="G64" s="321"/>
      <c r="H64" s="321"/>
      <c r="I64" s="321"/>
      <c r="J64" s="321"/>
      <c r="K64" s="317"/>
    </row>
    <row r="65" s="1" customFormat="1" ht="15" customHeight="1">
      <c r="B65" s="315"/>
      <c r="C65" s="321"/>
      <c r="D65" s="319" t="s">
        <v>2373</v>
      </c>
      <c r="E65" s="319"/>
      <c r="F65" s="319"/>
      <c r="G65" s="319"/>
      <c r="H65" s="319"/>
      <c r="I65" s="319"/>
      <c r="J65" s="319"/>
      <c r="K65" s="317"/>
    </row>
    <row r="66" s="1" customFormat="1" ht="15" customHeight="1">
      <c r="B66" s="315"/>
      <c r="C66" s="321"/>
      <c r="D66" s="324" t="s">
        <v>2374</v>
      </c>
      <c r="E66" s="324"/>
      <c r="F66" s="324"/>
      <c r="G66" s="324"/>
      <c r="H66" s="324"/>
      <c r="I66" s="324"/>
      <c r="J66" s="324"/>
      <c r="K66" s="317"/>
    </row>
    <row r="67" s="1" customFormat="1" ht="15" customHeight="1">
      <c r="B67" s="315"/>
      <c r="C67" s="321"/>
      <c r="D67" s="319" t="s">
        <v>2375</v>
      </c>
      <c r="E67" s="319"/>
      <c r="F67" s="319"/>
      <c r="G67" s="319"/>
      <c r="H67" s="319"/>
      <c r="I67" s="319"/>
      <c r="J67" s="319"/>
      <c r="K67" s="317"/>
    </row>
    <row r="68" s="1" customFormat="1" ht="15" customHeight="1">
      <c r="B68" s="315"/>
      <c r="C68" s="321"/>
      <c r="D68" s="319" t="s">
        <v>2376</v>
      </c>
      <c r="E68" s="319"/>
      <c r="F68" s="319"/>
      <c r="G68" s="319"/>
      <c r="H68" s="319"/>
      <c r="I68" s="319"/>
      <c r="J68" s="319"/>
      <c r="K68" s="317"/>
    </row>
    <row r="69" s="1" customFormat="1" ht="15" customHeight="1">
      <c r="B69" s="315"/>
      <c r="C69" s="321"/>
      <c r="D69" s="319" t="s">
        <v>2377</v>
      </c>
      <c r="E69" s="319"/>
      <c r="F69" s="319"/>
      <c r="G69" s="319"/>
      <c r="H69" s="319"/>
      <c r="I69" s="319"/>
      <c r="J69" s="319"/>
      <c r="K69" s="317"/>
    </row>
    <row r="70" s="1" customFormat="1" ht="15" customHeight="1">
      <c r="B70" s="315"/>
      <c r="C70" s="321"/>
      <c r="D70" s="319" t="s">
        <v>2378</v>
      </c>
      <c r="E70" s="319"/>
      <c r="F70" s="319"/>
      <c r="G70" s="319"/>
      <c r="H70" s="319"/>
      <c r="I70" s="319"/>
      <c r="J70" s="319"/>
      <c r="K70" s="317"/>
    </row>
    <row r="71" s="1" customFormat="1" ht="12.75" customHeight="1">
      <c r="B71" s="326"/>
      <c r="C71" s="327"/>
      <c r="D71" s="327"/>
      <c r="E71" s="327"/>
      <c r="F71" s="327"/>
      <c r="G71" s="327"/>
      <c r="H71" s="327"/>
      <c r="I71" s="327"/>
      <c r="J71" s="327"/>
      <c r="K71" s="328"/>
    </row>
    <row r="72" s="1" customFormat="1" ht="18.75" customHeight="1">
      <c r="B72" s="329"/>
      <c r="C72" s="329"/>
      <c r="D72" s="329"/>
      <c r="E72" s="329"/>
      <c r="F72" s="329"/>
      <c r="G72" s="329"/>
      <c r="H72" s="329"/>
      <c r="I72" s="329"/>
      <c r="J72" s="329"/>
      <c r="K72" s="330"/>
    </row>
    <row r="73" s="1" customFormat="1" ht="18.75" customHeight="1">
      <c r="B73" s="330"/>
      <c r="C73" s="330"/>
      <c r="D73" s="330"/>
      <c r="E73" s="330"/>
      <c r="F73" s="330"/>
      <c r="G73" s="330"/>
      <c r="H73" s="330"/>
      <c r="I73" s="330"/>
      <c r="J73" s="330"/>
      <c r="K73" s="330"/>
    </row>
    <row r="74" s="1" customFormat="1" ht="7.5" customHeight="1">
      <c r="B74" s="331"/>
      <c r="C74" s="332"/>
      <c r="D74" s="332"/>
      <c r="E74" s="332"/>
      <c r="F74" s="332"/>
      <c r="G74" s="332"/>
      <c r="H74" s="332"/>
      <c r="I74" s="332"/>
      <c r="J74" s="332"/>
      <c r="K74" s="333"/>
    </row>
    <row r="75" s="1" customFormat="1" ht="45" customHeight="1">
      <c r="B75" s="334"/>
      <c r="C75" s="335" t="s">
        <v>2379</v>
      </c>
      <c r="D75" s="335"/>
      <c r="E75" s="335"/>
      <c r="F75" s="335"/>
      <c r="G75" s="335"/>
      <c r="H75" s="335"/>
      <c r="I75" s="335"/>
      <c r="J75" s="335"/>
      <c r="K75" s="336"/>
    </row>
    <row r="76" s="1" customFormat="1" ht="17.25" customHeight="1">
      <c r="B76" s="334"/>
      <c r="C76" s="337" t="s">
        <v>2380</v>
      </c>
      <c r="D76" s="337"/>
      <c r="E76" s="337"/>
      <c r="F76" s="337" t="s">
        <v>2381</v>
      </c>
      <c r="G76" s="338"/>
      <c r="H76" s="337" t="s">
        <v>64</v>
      </c>
      <c r="I76" s="337" t="s">
        <v>67</v>
      </c>
      <c r="J76" s="337" t="s">
        <v>2382</v>
      </c>
      <c r="K76" s="336"/>
    </row>
    <row r="77" s="1" customFormat="1" ht="17.25" customHeight="1">
      <c r="B77" s="334"/>
      <c r="C77" s="339" t="s">
        <v>2383</v>
      </c>
      <c r="D77" s="339"/>
      <c r="E77" s="339"/>
      <c r="F77" s="340" t="s">
        <v>2384</v>
      </c>
      <c r="G77" s="341"/>
      <c r="H77" s="339"/>
      <c r="I77" s="339"/>
      <c r="J77" s="339" t="s">
        <v>2385</v>
      </c>
      <c r="K77" s="336"/>
    </row>
    <row r="78" s="1" customFormat="1" ht="5.25" customHeight="1">
      <c r="B78" s="334"/>
      <c r="C78" s="342"/>
      <c r="D78" s="342"/>
      <c r="E78" s="342"/>
      <c r="F78" s="342"/>
      <c r="G78" s="343"/>
      <c r="H78" s="342"/>
      <c r="I78" s="342"/>
      <c r="J78" s="342"/>
      <c r="K78" s="336"/>
    </row>
    <row r="79" s="1" customFormat="1" ht="15" customHeight="1">
      <c r="B79" s="334"/>
      <c r="C79" s="322" t="s">
        <v>63</v>
      </c>
      <c r="D79" s="344"/>
      <c r="E79" s="344"/>
      <c r="F79" s="345" t="s">
        <v>2386</v>
      </c>
      <c r="G79" s="346"/>
      <c r="H79" s="322" t="s">
        <v>2387</v>
      </c>
      <c r="I79" s="322" t="s">
        <v>2388</v>
      </c>
      <c r="J79" s="322">
        <v>20</v>
      </c>
      <c r="K79" s="336"/>
    </row>
    <row r="80" s="1" customFormat="1" ht="15" customHeight="1">
      <c r="B80" s="334"/>
      <c r="C80" s="322" t="s">
        <v>2389</v>
      </c>
      <c r="D80" s="322"/>
      <c r="E80" s="322"/>
      <c r="F80" s="345" t="s">
        <v>2386</v>
      </c>
      <c r="G80" s="346"/>
      <c r="H80" s="322" t="s">
        <v>2390</v>
      </c>
      <c r="I80" s="322" t="s">
        <v>2388</v>
      </c>
      <c r="J80" s="322">
        <v>120</v>
      </c>
      <c r="K80" s="336"/>
    </row>
    <row r="81" s="1" customFormat="1" ht="15" customHeight="1">
      <c r="B81" s="347"/>
      <c r="C81" s="322" t="s">
        <v>2391</v>
      </c>
      <c r="D81" s="322"/>
      <c r="E81" s="322"/>
      <c r="F81" s="345" t="s">
        <v>2392</v>
      </c>
      <c r="G81" s="346"/>
      <c r="H81" s="322" t="s">
        <v>2393</v>
      </c>
      <c r="I81" s="322" t="s">
        <v>2388</v>
      </c>
      <c r="J81" s="322">
        <v>50</v>
      </c>
      <c r="K81" s="336"/>
    </row>
    <row r="82" s="1" customFormat="1" ht="15" customHeight="1">
      <c r="B82" s="347"/>
      <c r="C82" s="322" t="s">
        <v>2394</v>
      </c>
      <c r="D82" s="322"/>
      <c r="E82" s="322"/>
      <c r="F82" s="345" t="s">
        <v>2386</v>
      </c>
      <c r="G82" s="346"/>
      <c r="H82" s="322" t="s">
        <v>2395</v>
      </c>
      <c r="I82" s="322" t="s">
        <v>2396</v>
      </c>
      <c r="J82" s="322"/>
      <c r="K82" s="336"/>
    </row>
    <row r="83" s="1" customFormat="1" ht="15" customHeight="1">
      <c r="B83" s="347"/>
      <c r="C83" s="348" t="s">
        <v>2397</v>
      </c>
      <c r="D83" s="348"/>
      <c r="E83" s="348"/>
      <c r="F83" s="349" t="s">
        <v>2392</v>
      </c>
      <c r="G83" s="348"/>
      <c r="H83" s="348" t="s">
        <v>2398</v>
      </c>
      <c r="I83" s="348" t="s">
        <v>2388</v>
      </c>
      <c r="J83" s="348">
        <v>15</v>
      </c>
      <c r="K83" s="336"/>
    </row>
    <row r="84" s="1" customFormat="1" ht="15" customHeight="1">
      <c r="B84" s="347"/>
      <c r="C84" s="348" t="s">
        <v>2399</v>
      </c>
      <c r="D84" s="348"/>
      <c r="E84" s="348"/>
      <c r="F84" s="349" t="s">
        <v>2392</v>
      </c>
      <c r="G84" s="348"/>
      <c r="H84" s="348" t="s">
        <v>2400</v>
      </c>
      <c r="I84" s="348" t="s">
        <v>2388</v>
      </c>
      <c r="J84" s="348">
        <v>15</v>
      </c>
      <c r="K84" s="336"/>
    </row>
    <row r="85" s="1" customFormat="1" ht="15" customHeight="1">
      <c r="B85" s="347"/>
      <c r="C85" s="348" t="s">
        <v>2401</v>
      </c>
      <c r="D85" s="348"/>
      <c r="E85" s="348"/>
      <c r="F85" s="349" t="s">
        <v>2392</v>
      </c>
      <c r="G85" s="348"/>
      <c r="H85" s="348" t="s">
        <v>2402</v>
      </c>
      <c r="I85" s="348" t="s">
        <v>2388</v>
      </c>
      <c r="J85" s="348">
        <v>20</v>
      </c>
      <c r="K85" s="336"/>
    </row>
    <row r="86" s="1" customFormat="1" ht="15" customHeight="1">
      <c r="B86" s="347"/>
      <c r="C86" s="348" t="s">
        <v>2403</v>
      </c>
      <c r="D86" s="348"/>
      <c r="E86" s="348"/>
      <c r="F86" s="349" t="s">
        <v>2392</v>
      </c>
      <c r="G86" s="348"/>
      <c r="H86" s="348" t="s">
        <v>2404</v>
      </c>
      <c r="I86" s="348" t="s">
        <v>2388</v>
      </c>
      <c r="J86" s="348">
        <v>20</v>
      </c>
      <c r="K86" s="336"/>
    </row>
    <row r="87" s="1" customFormat="1" ht="15" customHeight="1">
      <c r="B87" s="347"/>
      <c r="C87" s="322" t="s">
        <v>2405</v>
      </c>
      <c r="D87" s="322"/>
      <c r="E87" s="322"/>
      <c r="F87" s="345" t="s">
        <v>2392</v>
      </c>
      <c r="G87" s="346"/>
      <c r="H87" s="322" t="s">
        <v>2406</v>
      </c>
      <c r="I87" s="322" t="s">
        <v>2388</v>
      </c>
      <c r="J87" s="322">
        <v>50</v>
      </c>
      <c r="K87" s="336"/>
    </row>
    <row r="88" s="1" customFormat="1" ht="15" customHeight="1">
      <c r="B88" s="347"/>
      <c r="C88" s="322" t="s">
        <v>2407</v>
      </c>
      <c r="D88" s="322"/>
      <c r="E88" s="322"/>
      <c r="F88" s="345" t="s">
        <v>2392</v>
      </c>
      <c r="G88" s="346"/>
      <c r="H88" s="322" t="s">
        <v>2408</v>
      </c>
      <c r="I88" s="322" t="s">
        <v>2388</v>
      </c>
      <c r="J88" s="322">
        <v>20</v>
      </c>
      <c r="K88" s="336"/>
    </row>
    <row r="89" s="1" customFormat="1" ht="15" customHeight="1">
      <c r="B89" s="347"/>
      <c r="C89" s="322" t="s">
        <v>2409</v>
      </c>
      <c r="D89" s="322"/>
      <c r="E89" s="322"/>
      <c r="F89" s="345" t="s">
        <v>2392</v>
      </c>
      <c r="G89" s="346"/>
      <c r="H89" s="322" t="s">
        <v>2410</v>
      </c>
      <c r="I89" s="322" t="s">
        <v>2388</v>
      </c>
      <c r="J89" s="322">
        <v>20</v>
      </c>
      <c r="K89" s="336"/>
    </row>
    <row r="90" s="1" customFormat="1" ht="15" customHeight="1">
      <c r="B90" s="347"/>
      <c r="C90" s="322" t="s">
        <v>2411</v>
      </c>
      <c r="D90" s="322"/>
      <c r="E90" s="322"/>
      <c r="F90" s="345" t="s">
        <v>2392</v>
      </c>
      <c r="G90" s="346"/>
      <c r="H90" s="322" t="s">
        <v>2412</v>
      </c>
      <c r="I90" s="322" t="s">
        <v>2388</v>
      </c>
      <c r="J90" s="322">
        <v>50</v>
      </c>
      <c r="K90" s="336"/>
    </row>
    <row r="91" s="1" customFormat="1" ht="15" customHeight="1">
      <c r="B91" s="347"/>
      <c r="C91" s="322" t="s">
        <v>2413</v>
      </c>
      <c r="D91" s="322"/>
      <c r="E91" s="322"/>
      <c r="F91" s="345" t="s">
        <v>2392</v>
      </c>
      <c r="G91" s="346"/>
      <c r="H91" s="322" t="s">
        <v>2413</v>
      </c>
      <c r="I91" s="322" t="s">
        <v>2388</v>
      </c>
      <c r="J91" s="322">
        <v>50</v>
      </c>
      <c r="K91" s="336"/>
    </row>
    <row r="92" s="1" customFormat="1" ht="15" customHeight="1">
      <c r="B92" s="347"/>
      <c r="C92" s="322" t="s">
        <v>2414</v>
      </c>
      <c r="D92" s="322"/>
      <c r="E92" s="322"/>
      <c r="F92" s="345" t="s">
        <v>2392</v>
      </c>
      <c r="G92" s="346"/>
      <c r="H92" s="322" t="s">
        <v>2415</v>
      </c>
      <c r="I92" s="322" t="s">
        <v>2388</v>
      </c>
      <c r="J92" s="322">
        <v>255</v>
      </c>
      <c r="K92" s="336"/>
    </row>
    <row r="93" s="1" customFormat="1" ht="15" customHeight="1">
      <c r="B93" s="347"/>
      <c r="C93" s="322" t="s">
        <v>2416</v>
      </c>
      <c r="D93" s="322"/>
      <c r="E93" s="322"/>
      <c r="F93" s="345" t="s">
        <v>2386</v>
      </c>
      <c r="G93" s="346"/>
      <c r="H93" s="322" t="s">
        <v>2417</v>
      </c>
      <c r="I93" s="322" t="s">
        <v>2418</v>
      </c>
      <c r="J93" s="322"/>
      <c r="K93" s="336"/>
    </row>
    <row r="94" s="1" customFormat="1" ht="15" customHeight="1">
      <c r="B94" s="347"/>
      <c r="C94" s="322" t="s">
        <v>2419</v>
      </c>
      <c r="D94" s="322"/>
      <c r="E94" s="322"/>
      <c r="F94" s="345" t="s">
        <v>2386</v>
      </c>
      <c r="G94" s="346"/>
      <c r="H94" s="322" t="s">
        <v>2420</v>
      </c>
      <c r="I94" s="322" t="s">
        <v>2421</v>
      </c>
      <c r="J94" s="322"/>
      <c r="K94" s="336"/>
    </row>
    <row r="95" s="1" customFormat="1" ht="15" customHeight="1">
      <c r="B95" s="347"/>
      <c r="C95" s="322" t="s">
        <v>2422</v>
      </c>
      <c r="D95" s="322"/>
      <c r="E95" s="322"/>
      <c r="F95" s="345" t="s">
        <v>2386</v>
      </c>
      <c r="G95" s="346"/>
      <c r="H95" s="322" t="s">
        <v>2422</v>
      </c>
      <c r="I95" s="322" t="s">
        <v>2421</v>
      </c>
      <c r="J95" s="322"/>
      <c r="K95" s="336"/>
    </row>
    <row r="96" s="1" customFormat="1" ht="15" customHeight="1">
      <c r="B96" s="347"/>
      <c r="C96" s="322" t="s">
        <v>48</v>
      </c>
      <c r="D96" s="322"/>
      <c r="E96" s="322"/>
      <c r="F96" s="345" t="s">
        <v>2386</v>
      </c>
      <c r="G96" s="346"/>
      <c r="H96" s="322" t="s">
        <v>2423</v>
      </c>
      <c r="I96" s="322" t="s">
        <v>2421</v>
      </c>
      <c r="J96" s="322"/>
      <c r="K96" s="336"/>
    </row>
    <row r="97" s="1" customFormat="1" ht="15" customHeight="1">
      <c r="B97" s="347"/>
      <c r="C97" s="322" t="s">
        <v>58</v>
      </c>
      <c r="D97" s="322"/>
      <c r="E97" s="322"/>
      <c r="F97" s="345" t="s">
        <v>2386</v>
      </c>
      <c r="G97" s="346"/>
      <c r="H97" s="322" t="s">
        <v>2424</v>
      </c>
      <c r="I97" s="322" t="s">
        <v>2421</v>
      </c>
      <c r="J97" s="322"/>
      <c r="K97" s="336"/>
    </row>
    <row r="98" s="1" customFormat="1" ht="15" customHeight="1">
      <c r="B98" s="350"/>
      <c r="C98" s="351"/>
      <c r="D98" s="351"/>
      <c r="E98" s="351"/>
      <c r="F98" s="351"/>
      <c r="G98" s="351"/>
      <c r="H98" s="351"/>
      <c r="I98" s="351"/>
      <c r="J98" s="351"/>
      <c r="K98" s="352"/>
    </row>
    <row r="99" s="1" customFormat="1" ht="18.75" customHeight="1">
      <c r="B99" s="353"/>
      <c r="C99" s="354"/>
      <c r="D99" s="354"/>
      <c r="E99" s="354"/>
      <c r="F99" s="354"/>
      <c r="G99" s="354"/>
      <c r="H99" s="354"/>
      <c r="I99" s="354"/>
      <c r="J99" s="354"/>
      <c r="K99" s="353"/>
    </row>
    <row r="100" s="1" customFormat="1" ht="18.75" customHeight="1">
      <c r="B100" s="330"/>
      <c r="C100" s="330"/>
      <c r="D100" s="330"/>
      <c r="E100" s="330"/>
      <c r="F100" s="330"/>
      <c r="G100" s="330"/>
      <c r="H100" s="330"/>
      <c r="I100" s="330"/>
      <c r="J100" s="330"/>
      <c r="K100" s="330"/>
    </row>
    <row r="101" s="1" customFormat="1" ht="7.5" customHeight="1">
      <c r="B101" s="331"/>
      <c r="C101" s="332"/>
      <c r="D101" s="332"/>
      <c r="E101" s="332"/>
      <c r="F101" s="332"/>
      <c r="G101" s="332"/>
      <c r="H101" s="332"/>
      <c r="I101" s="332"/>
      <c r="J101" s="332"/>
      <c r="K101" s="333"/>
    </row>
    <row r="102" s="1" customFormat="1" ht="45" customHeight="1">
      <c r="B102" s="334"/>
      <c r="C102" s="335" t="s">
        <v>2425</v>
      </c>
      <c r="D102" s="335"/>
      <c r="E102" s="335"/>
      <c r="F102" s="335"/>
      <c r="G102" s="335"/>
      <c r="H102" s="335"/>
      <c r="I102" s="335"/>
      <c r="J102" s="335"/>
      <c r="K102" s="336"/>
    </row>
    <row r="103" s="1" customFormat="1" ht="17.25" customHeight="1">
      <c r="B103" s="334"/>
      <c r="C103" s="337" t="s">
        <v>2380</v>
      </c>
      <c r="D103" s="337"/>
      <c r="E103" s="337"/>
      <c r="F103" s="337" t="s">
        <v>2381</v>
      </c>
      <c r="G103" s="338"/>
      <c r="H103" s="337" t="s">
        <v>64</v>
      </c>
      <c r="I103" s="337" t="s">
        <v>67</v>
      </c>
      <c r="J103" s="337" t="s">
        <v>2382</v>
      </c>
      <c r="K103" s="336"/>
    </row>
    <row r="104" s="1" customFormat="1" ht="17.25" customHeight="1">
      <c r="B104" s="334"/>
      <c r="C104" s="339" t="s">
        <v>2383</v>
      </c>
      <c r="D104" s="339"/>
      <c r="E104" s="339"/>
      <c r="F104" s="340" t="s">
        <v>2384</v>
      </c>
      <c r="G104" s="341"/>
      <c r="H104" s="339"/>
      <c r="I104" s="339"/>
      <c r="J104" s="339" t="s">
        <v>2385</v>
      </c>
      <c r="K104" s="336"/>
    </row>
    <row r="105" s="1" customFormat="1" ht="5.25" customHeight="1">
      <c r="B105" s="334"/>
      <c r="C105" s="337"/>
      <c r="D105" s="337"/>
      <c r="E105" s="337"/>
      <c r="F105" s="337"/>
      <c r="G105" s="355"/>
      <c r="H105" s="337"/>
      <c r="I105" s="337"/>
      <c r="J105" s="337"/>
      <c r="K105" s="336"/>
    </row>
    <row r="106" s="1" customFormat="1" ht="15" customHeight="1">
      <c r="B106" s="334"/>
      <c r="C106" s="322" t="s">
        <v>63</v>
      </c>
      <c r="D106" s="344"/>
      <c r="E106" s="344"/>
      <c r="F106" s="345" t="s">
        <v>2386</v>
      </c>
      <c r="G106" s="322"/>
      <c r="H106" s="322" t="s">
        <v>2426</v>
      </c>
      <c r="I106" s="322" t="s">
        <v>2388</v>
      </c>
      <c r="J106" s="322">
        <v>20</v>
      </c>
      <c r="K106" s="336"/>
    </row>
    <row r="107" s="1" customFormat="1" ht="15" customHeight="1">
      <c r="B107" s="334"/>
      <c r="C107" s="322" t="s">
        <v>2389</v>
      </c>
      <c r="D107" s="322"/>
      <c r="E107" s="322"/>
      <c r="F107" s="345" t="s">
        <v>2386</v>
      </c>
      <c r="G107" s="322"/>
      <c r="H107" s="322" t="s">
        <v>2426</v>
      </c>
      <c r="I107" s="322" t="s">
        <v>2388</v>
      </c>
      <c r="J107" s="322">
        <v>120</v>
      </c>
      <c r="K107" s="336"/>
    </row>
    <row r="108" s="1" customFormat="1" ht="15" customHeight="1">
      <c r="B108" s="347"/>
      <c r="C108" s="322" t="s">
        <v>2391</v>
      </c>
      <c r="D108" s="322"/>
      <c r="E108" s="322"/>
      <c r="F108" s="345" t="s">
        <v>2392</v>
      </c>
      <c r="G108" s="322"/>
      <c r="H108" s="322" t="s">
        <v>2426</v>
      </c>
      <c r="I108" s="322" t="s">
        <v>2388</v>
      </c>
      <c r="J108" s="322">
        <v>50</v>
      </c>
      <c r="K108" s="336"/>
    </row>
    <row r="109" s="1" customFormat="1" ht="15" customHeight="1">
      <c r="B109" s="347"/>
      <c r="C109" s="322" t="s">
        <v>2394</v>
      </c>
      <c r="D109" s="322"/>
      <c r="E109" s="322"/>
      <c r="F109" s="345" t="s">
        <v>2386</v>
      </c>
      <c r="G109" s="322"/>
      <c r="H109" s="322" t="s">
        <v>2426</v>
      </c>
      <c r="I109" s="322" t="s">
        <v>2396</v>
      </c>
      <c r="J109" s="322"/>
      <c r="K109" s="336"/>
    </row>
    <row r="110" s="1" customFormat="1" ht="15" customHeight="1">
      <c r="B110" s="347"/>
      <c r="C110" s="322" t="s">
        <v>2405</v>
      </c>
      <c r="D110" s="322"/>
      <c r="E110" s="322"/>
      <c r="F110" s="345" t="s">
        <v>2392</v>
      </c>
      <c r="G110" s="322"/>
      <c r="H110" s="322" t="s">
        <v>2426</v>
      </c>
      <c r="I110" s="322" t="s">
        <v>2388</v>
      </c>
      <c r="J110" s="322">
        <v>50</v>
      </c>
      <c r="K110" s="336"/>
    </row>
    <row r="111" s="1" customFormat="1" ht="15" customHeight="1">
      <c r="B111" s="347"/>
      <c r="C111" s="322" t="s">
        <v>2413</v>
      </c>
      <c r="D111" s="322"/>
      <c r="E111" s="322"/>
      <c r="F111" s="345" t="s">
        <v>2392</v>
      </c>
      <c r="G111" s="322"/>
      <c r="H111" s="322" t="s">
        <v>2426</v>
      </c>
      <c r="I111" s="322" t="s">
        <v>2388</v>
      </c>
      <c r="J111" s="322">
        <v>50</v>
      </c>
      <c r="K111" s="336"/>
    </row>
    <row r="112" s="1" customFormat="1" ht="15" customHeight="1">
      <c r="B112" s="347"/>
      <c r="C112" s="322" t="s">
        <v>2411</v>
      </c>
      <c r="D112" s="322"/>
      <c r="E112" s="322"/>
      <c r="F112" s="345" t="s">
        <v>2392</v>
      </c>
      <c r="G112" s="322"/>
      <c r="H112" s="322" t="s">
        <v>2426</v>
      </c>
      <c r="I112" s="322" t="s">
        <v>2388</v>
      </c>
      <c r="J112" s="322">
        <v>50</v>
      </c>
      <c r="K112" s="336"/>
    </row>
    <row r="113" s="1" customFormat="1" ht="15" customHeight="1">
      <c r="B113" s="347"/>
      <c r="C113" s="322" t="s">
        <v>63</v>
      </c>
      <c r="D113" s="322"/>
      <c r="E113" s="322"/>
      <c r="F113" s="345" t="s">
        <v>2386</v>
      </c>
      <c r="G113" s="322"/>
      <c r="H113" s="322" t="s">
        <v>2427</v>
      </c>
      <c r="I113" s="322" t="s">
        <v>2388</v>
      </c>
      <c r="J113" s="322">
        <v>20</v>
      </c>
      <c r="K113" s="336"/>
    </row>
    <row r="114" s="1" customFormat="1" ht="15" customHeight="1">
      <c r="B114" s="347"/>
      <c r="C114" s="322" t="s">
        <v>2428</v>
      </c>
      <c r="D114" s="322"/>
      <c r="E114" s="322"/>
      <c r="F114" s="345" t="s">
        <v>2386</v>
      </c>
      <c r="G114" s="322"/>
      <c r="H114" s="322" t="s">
        <v>2429</v>
      </c>
      <c r="I114" s="322" t="s">
        <v>2388</v>
      </c>
      <c r="J114" s="322">
        <v>120</v>
      </c>
      <c r="K114" s="336"/>
    </row>
    <row r="115" s="1" customFormat="1" ht="15" customHeight="1">
      <c r="B115" s="347"/>
      <c r="C115" s="322" t="s">
        <v>48</v>
      </c>
      <c r="D115" s="322"/>
      <c r="E115" s="322"/>
      <c r="F115" s="345" t="s">
        <v>2386</v>
      </c>
      <c r="G115" s="322"/>
      <c r="H115" s="322" t="s">
        <v>2430</v>
      </c>
      <c r="I115" s="322" t="s">
        <v>2421</v>
      </c>
      <c r="J115" s="322"/>
      <c r="K115" s="336"/>
    </row>
    <row r="116" s="1" customFormat="1" ht="15" customHeight="1">
      <c r="B116" s="347"/>
      <c r="C116" s="322" t="s">
        <v>58</v>
      </c>
      <c r="D116" s="322"/>
      <c r="E116" s="322"/>
      <c r="F116" s="345" t="s">
        <v>2386</v>
      </c>
      <c r="G116" s="322"/>
      <c r="H116" s="322" t="s">
        <v>2431</v>
      </c>
      <c r="I116" s="322" t="s">
        <v>2421</v>
      </c>
      <c r="J116" s="322"/>
      <c r="K116" s="336"/>
    </row>
    <row r="117" s="1" customFormat="1" ht="15" customHeight="1">
      <c r="B117" s="347"/>
      <c r="C117" s="322" t="s">
        <v>67</v>
      </c>
      <c r="D117" s="322"/>
      <c r="E117" s="322"/>
      <c r="F117" s="345" t="s">
        <v>2386</v>
      </c>
      <c r="G117" s="322"/>
      <c r="H117" s="322" t="s">
        <v>2432</v>
      </c>
      <c r="I117" s="322" t="s">
        <v>2433</v>
      </c>
      <c r="J117" s="322"/>
      <c r="K117" s="336"/>
    </row>
    <row r="118" s="1" customFormat="1" ht="15" customHeight="1">
      <c r="B118" s="350"/>
      <c r="C118" s="356"/>
      <c r="D118" s="356"/>
      <c r="E118" s="356"/>
      <c r="F118" s="356"/>
      <c r="G118" s="356"/>
      <c r="H118" s="356"/>
      <c r="I118" s="356"/>
      <c r="J118" s="356"/>
      <c r="K118" s="352"/>
    </row>
    <row r="119" s="1" customFormat="1" ht="18.75" customHeight="1">
      <c r="B119" s="357"/>
      <c r="C119" s="358"/>
      <c r="D119" s="358"/>
      <c r="E119" s="358"/>
      <c r="F119" s="359"/>
      <c r="G119" s="358"/>
      <c r="H119" s="358"/>
      <c r="I119" s="358"/>
      <c r="J119" s="358"/>
      <c r="K119" s="357"/>
    </row>
    <row r="120" s="1" customFormat="1" ht="18.75" customHeight="1">
      <c r="B120" s="330"/>
      <c r="C120" s="330"/>
      <c r="D120" s="330"/>
      <c r="E120" s="330"/>
      <c r="F120" s="330"/>
      <c r="G120" s="330"/>
      <c r="H120" s="330"/>
      <c r="I120" s="330"/>
      <c r="J120" s="330"/>
      <c r="K120" s="330"/>
    </row>
    <row r="121" s="1" customFormat="1" ht="7.5" customHeight="1">
      <c r="B121" s="360"/>
      <c r="C121" s="361"/>
      <c r="D121" s="361"/>
      <c r="E121" s="361"/>
      <c r="F121" s="361"/>
      <c r="G121" s="361"/>
      <c r="H121" s="361"/>
      <c r="I121" s="361"/>
      <c r="J121" s="361"/>
      <c r="K121" s="362"/>
    </row>
    <row r="122" s="1" customFormat="1" ht="45" customHeight="1">
      <c r="B122" s="363"/>
      <c r="C122" s="313" t="s">
        <v>2434</v>
      </c>
      <c r="D122" s="313"/>
      <c r="E122" s="313"/>
      <c r="F122" s="313"/>
      <c r="G122" s="313"/>
      <c r="H122" s="313"/>
      <c r="I122" s="313"/>
      <c r="J122" s="313"/>
      <c r="K122" s="364"/>
    </row>
    <row r="123" s="1" customFormat="1" ht="17.25" customHeight="1">
      <c r="B123" s="365"/>
      <c r="C123" s="337" t="s">
        <v>2380</v>
      </c>
      <c r="D123" s="337"/>
      <c r="E123" s="337"/>
      <c r="F123" s="337" t="s">
        <v>2381</v>
      </c>
      <c r="G123" s="338"/>
      <c r="H123" s="337" t="s">
        <v>64</v>
      </c>
      <c r="I123" s="337" t="s">
        <v>67</v>
      </c>
      <c r="J123" s="337" t="s">
        <v>2382</v>
      </c>
      <c r="K123" s="366"/>
    </row>
    <row r="124" s="1" customFormat="1" ht="17.25" customHeight="1">
      <c r="B124" s="365"/>
      <c r="C124" s="339" t="s">
        <v>2383</v>
      </c>
      <c r="D124" s="339"/>
      <c r="E124" s="339"/>
      <c r="F124" s="340" t="s">
        <v>2384</v>
      </c>
      <c r="G124" s="341"/>
      <c r="H124" s="339"/>
      <c r="I124" s="339"/>
      <c r="J124" s="339" t="s">
        <v>2385</v>
      </c>
      <c r="K124" s="366"/>
    </row>
    <row r="125" s="1" customFormat="1" ht="5.25" customHeight="1">
      <c r="B125" s="367"/>
      <c r="C125" s="342"/>
      <c r="D125" s="342"/>
      <c r="E125" s="342"/>
      <c r="F125" s="342"/>
      <c r="G125" s="368"/>
      <c r="H125" s="342"/>
      <c r="I125" s="342"/>
      <c r="J125" s="342"/>
      <c r="K125" s="369"/>
    </row>
    <row r="126" s="1" customFormat="1" ht="15" customHeight="1">
      <c r="B126" s="367"/>
      <c r="C126" s="322" t="s">
        <v>2389</v>
      </c>
      <c r="D126" s="344"/>
      <c r="E126" s="344"/>
      <c r="F126" s="345" t="s">
        <v>2386</v>
      </c>
      <c r="G126" s="322"/>
      <c r="H126" s="322" t="s">
        <v>2426</v>
      </c>
      <c r="I126" s="322" t="s">
        <v>2388</v>
      </c>
      <c r="J126" s="322">
        <v>120</v>
      </c>
      <c r="K126" s="370"/>
    </row>
    <row r="127" s="1" customFormat="1" ht="15" customHeight="1">
      <c r="B127" s="367"/>
      <c r="C127" s="322" t="s">
        <v>2435</v>
      </c>
      <c r="D127" s="322"/>
      <c r="E127" s="322"/>
      <c r="F127" s="345" t="s">
        <v>2386</v>
      </c>
      <c r="G127" s="322"/>
      <c r="H127" s="322" t="s">
        <v>2436</v>
      </c>
      <c r="I127" s="322" t="s">
        <v>2388</v>
      </c>
      <c r="J127" s="322" t="s">
        <v>2437</v>
      </c>
      <c r="K127" s="370"/>
    </row>
    <row r="128" s="1" customFormat="1" ht="15" customHeight="1">
      <c r="B128" s="367"/>
      <c r="C128" s="322" t="s">
        <v>2334</v>
      </c>
      <c r="D128" s="322"/>
      <c r="E128" s="322"/>
      <c r="F128" s="345" t="s">
        <v>2386</v>
      </c>
      <c r="G128" s="322"/>
      <c r="H128" s="322" t="s">
        <v>2438</v>
      </c>
      <c r="I128" s="322" t="s">
        <v>2388</v>
      </c>
      <c r="J128" s="322" t="s">
        <v>2437</v>
      </c>
      <c r="K128" s="370"/>
    </row>
    <row r="129" s="1" customFormat="1" ht="15" customHeight="1">
      <c r="B129" s="367"/>
      <c r="C129" s="322" t="s">
        <v>2397</v>
      </c>
      <c r="D129" s="322"/>
      <c r="E129" s="322"/>
      <c r="F129" s="345" t="s">
        <v>2392</v>
      </c>
      <c r="G129" s="322"/>
      <c r="H129" s="322" t="s">
        <v>2398</v>
      </c>
      <c r="I129" s="322" t="s">
        <v>2388</v>
      </c>
      <c r="J129" s="322">
        <v>15</v>
      </c>
      <c r="K129" s="370"/>
    </row>
    <row r="130" s="1" customFormat="1" ht="15" customHeight="1">
      <c r="B130" s="367"/>
      <c r="C130" s="348" t="s">
        <v>2399</v>
      </c>
      <c r="D130" s="348"/>
      <c r="E130" s="348"/>
      <c r="F130" s="349" t="s">
        <v>2392</v>
      </c>
      <c r="G130" s="348"/>
      <c r="H130" s="348" t="s">
        <v>2400</v>
      </c>
      <c r="I130" s="348" t="s">
        <v>2388</v>
      </c>
      <c r="J130" s="348">
        <v>15</v>
      </c>
      <c r="K130" s="370"/>
    </row>
    <row r="131" s="1" customFormat="1" ht="15" customHeight="1">
      <c r="B131" s="367"/>
      <c r="C131" s="348" t="s">
        <v>2401</v>
      </c>
      <c r="D131" s="348"/>
      <c r="E131" s="348"/>
      <c r="F131" s="349" t="s">
        <v>2392</v>
      </c>
      <c r="G131" s="348"/>
      <c r="H131" s="348" t="s">
        <v>2402</v>
      </c>
      <c r="I131" s="348" t="s">
        <v>2388</v>
      </c>
      <c r="J131" s="348">
        <v>20</v>
      </c>
      <c r="K131" s="370"/>
    </row>
    <row r="132" s="1" customFormat="1" ht="15" customHeight="1">
      <c r="B132" s="367"/>
      <c r="C132" s="348" t="s">
        <v>2403</v>
      </c>
      <c r="D132" s="348"/>
      <c r="E132" s="348"/>
      <c r="F132" s="349" t="s">
        <v>2392</v>
      </c>
      <c r="G132" s="348"/>
      <c r="H132" s="348" t="s">
        <v>2404</v>
      </c>
      <c r="I132" s="348" t="s">
        <v>2388</v>
      </c>
      <c r="J132" s="348">
        <v>20</v>
      </c>
      <c r="K132" s="370"/>
    </row>
    <row r="133" s="1" customFormat="1" ht="15" customHeight="1">
      <c r="B133" s="367"/>
      <c r="C133" s="322" t="s">
        <v>2391</v>
      </c>
      <c r="D133" s="322"/>
      <c r="E133" s="322"/>
      <c r="F133" s="345" t="s">
        <v>2392</v>
      </c>
      <c r="G133" s="322"/>
      <c r="H133" s="322" t="s">
        <v>2426</v>
      </c>
      <c r="I133" s="322" t="s">
        <v>2388</v>
      </c>
      <c r="J133" s="322">
        <v>50</v>
      </c>
      <c r="K133" s="370"/>
    </row>
    <row r="134" s="1" customFormat="1" ht="15" customHeight="1">
      <c r="B134" s="367"/>
      <c r="C134" s="322" t="s">
        <v>2405</v>
      </c>
      <c r="D134" s="322"/>
      <c r="E134" s="322"/>
      <c r="F134" s="345" t="s">
        <v>2392</v>
      </c>
      <c r="G134" s="322"/>
      <c r="H134" s="322" t="s">
        <v>2426</v>
      </c>
      <c r="I134" s="322" t="s">
        <v>2388</v>
      </c>
      <c r="J134" s="322">
        <v>50</v>
      </c>
      <c r="K134" s="370"/>
    </row>
    <row r="135" s="1" customFormat="1" ht="15" customHeight="1">
      <c r="B135" s="367"/>
      <c r="C135" s="322" t="s">
        <v>2411</v>
      </c>
      <c r="D135" s="322"/>
      <c r="E135" s="322"/>
      <c r="F135" s="345" t="s">
        <v>2392</v>
      </c>
      <c r="G135" s="322"/>
      <c r="H135" s="322" t="s">
        <v>2426</v>
      </c>
      <c r="I135" s="322" t="s">
        <v>2388</v>
      </c>
      <c r="J135" s="322">
        <v>50</v>
      </c>
      <c r="K135" s="370"/>
    </row>
    <row r="136" s="1" customFormat="1" ht="15" customHeight="1">
      <c r="B136" s="367"/>
      <c r="C136" s="322" t="s">
        <v>2413</v>
      </c>
      <c r="D136" s="322"/>
      <c r="E136" s="322"/>
      <c r="F136" s="345" t="s">
        <v>2392</v>
      </c>
      <c r="G136" s="322"/>
      <c r="H136" s="322" t="s">
        <v>2426</v>
      </c>
      <c r="I136" s="322" t="s">
        <v>2388</v>
      </c>
      <c r="J136" s="322">
        <v>50</v>
      </c>
      <c r="K136" s="370"/>
    </row>
    <row r="137" s="1" customFormat="1" ht="15" customHeight="1">
      <c r="B137" s="367"/>
      <c r="C137" s="322" t="s">
        <v>2414</v>
      </c>
      <c r="D137" s="322"/>
      <c r="E137" s="322"/>
      <c r="F137" s="345" t="s">
        <v>2392</v>
      </c>
      <c r="G137" s="322"/>
      <c r="H137" s="322" t="s">
        <v>2439</v>
      </c>
      <c r="I137" s="322" t="s">
        <v>2388</v>
      </c>
      <c r="J137" s="322">
        <v>255</v>
      </c>
      <c r="K137" s="370"/>
    </row>
    <row r="138" s="1" customFormat="1" ht="15" customHeight="1">
      <c r="B138" s="367"/>
      <c r="C138" s="322" t="s">
        <v>2416</v>
      </c>
      <c r="D138" s="322"/>
      <c r="E138" s="322"/>
      <c r="F138" s="345" t="s">
        <v>2386</v>
      </c>
      <c r="G138" s="322"/>
      <c r="H138" s="322" t="s">
        <v>2440</v>
      </c>
      <c r="I138" s="322" t="s">
        <v>2418</v>
      </c>
      <c r="J138" s="322"/>
      <c r="K138" s="370"/>
    </row>
    <row r="139" s="1" customFormat="1" ht="15" customHeight="1">
      <c r="B139" s="367"/>
      <c r="C139" s="322" t="s">
        <v>2419</v>
      </c>
      <c r="D139" s="322"/>
      <c r="E139" s="322"/>
      <c r="F139" s="345" t="s">
        <v>2386</v>
      </c>
      <c r="G139" s="322"/>
      <c r="H139" s="322" t="s">
        <v>2441</v>
      </c>
      <c r="I139" s="322" t="s">
        <v>2421</v>
      </c>
      <c r="J139" s="322"/>
      <c r="K139" s="370"/>
    </row>
    <row r="140" s="1" customFormat="1" ht="15" customHeight="1">
      <c r="B140" s="367"/>
      <c r="C140" s="322" t="s">
        <v>2422</v>
      </c>
      <c r="D140" s="322"/>
      <c r="E140" s="322"/>
      <c r="F140" s="345" t="s">
        <v>2386</v>
      </c>
      <c r="G140" s="322"/>
      <c r="H140" s="322" t="s">
        <v>2422</v>
      </c>
      <c r="I140" s="322" t="s">
        <v>2421</v>
      </c>
      <c r="J140" s="322"/>
      <c r="K140" s="370"/>
    </row>
    <row r="141" s="1" customFormat="1" ht="15" customHeight="1">
      <c r="B141" s="367"/>
      <c r="C141" s="322" t="s">
        <v>48</v>
      </c>
      <c r="D141" s="322"/>
      <c r="E141" s="322"/>
      <c r="F141" s="345" t="s">
        <v>2386</v>
      </c>
      <c r="G141" s="322"/>
      <c r="H141" s="322" t="s">
        <v>2442</v>
      </c>
      <c r="I141" s="322" t="s">
        <v>2421</v>
      </c>
      <c r="J141" s="322"/>
      <c r="K141" s="370"/>
    </row>
    <row r="142" s="1" customFormat="1" ht="15" customHeight="1">
      <c r="B142" s="367"/>
      <c r="C142" s="322" t="s">
        <v>2443</v>
      </c>
      <c r="D142" s="322"/>
      <c r="E142" s="322"/>
      <c r="F142" s="345" t="s">
        <v>2386</v>
      </c>
      <c r="G142" s="322"/>
      <c r="H142" s="322" t="s">
        <v>2444</v>
      </c>
      <c r="I142" s="322" t="s">
        <v>2421</v>
      </c>
      <c r="J142" s="322"/>
      <c r="K142" s="370"/>
    </row>
    <row r="143" s="1" customFormat="1" ht="15" customHeight="1">
      <c r="B143" s="371"/>
      <c r="C143" s="372"/>
      <c r="D143" s="372"/>
      <c r="E143" s="372"/>
      <c r="F143" s="372"/>
      <c r="G143" s="372"/>
      <c r="H143" s="372"/>
      <c r="I143" s="372"/>
      <c r="J143" s="372"/>
      <c r="K143" s="373"/>
    </row>
    <row r="144" s="1" customFormat="1" ht="18.75" customHeight="1">
      <c r="B144" s="358"/>
      <c r="C144" s="358"/>
      <c r="D144" s="358"/>
      <c r="E144" s="358"/>
      <c r="F144" s="359"/>
      <c r="G144" s="358"/>
      <c r="H144" s="358"/>
      <c r="I144" s="358"/>
      <c r="J144" s="358"/>
      <c r="K144" s="358"/>
    </row>
    <row r="145" s="1" customFormat="1" ht="18.75" customHeight="1">
      <c r="B145" s="330"/>
      <c r="C145" s="330"/>
      <c r="D145" s="330"/>
      <c r="E145" s="330"/>
      <c r="F145" s="330"/>
      <c r="G145" s="330"/>
      <c r="H145" s="330"/>
      <c r="I145" s="330"/>
      <c r="J145" s="330"/>
      <c r="K145" s="330"/>
    </row>
    <row r="146" s="1" customFormat="1" ht="7.5" customHeight="1">
      <c r="B146" s="331"/>
      <c r="C146" s="332"/>
      <c r="D146" s="332"/>
      <c r="E146" s="332"/>
      <c r="F146" s="332"/>
      <c r="G146" s="332"/>
      <c r="H146" s="332"/>
      <c r="I146" s="332"/>
      <c r="J146" s="332"/>
      <c r="K146" s="333"/>
    </row>
    <row r="147" s="1" customFormat="1" ht="45" customHeight="1">
      <c r="B147" s="334"/>
      <c r="C147" s="335" t="s">
        <v>2445</v>
      </c>
      <c r="D147" s="335"/>
      <c r="E147" s="335"/>
      <c r="F147" s="335"/>
      <c r="G147" s="335"/>
      <c r="H147" s="335"/>
      <c r="I147" s="335"/>
      <c r="J147" s="335"/>
      <c r="K147" s="336"/>
    </row>
    <row r="148" s="1" customFormat="1" ht="17.25" customHeight="1">
      <c r="B148" s="334"/>
      <c r="C148" s="337" t="s">
        <v>2380</v>
      </c>
      <c r="D148" s="337"/>
      <c r="E148" s="337"/>
      <c r="F148" s="337" t="s">
        <v>2381</v>
      </c>
      <c r="G148" s="338"/>
      <c r="H148" s="337" t="s">
        <v>64</v>
      </c>
      <c r="I148" s="337" t="s">
        <v>67</v>
      </c>
      <c r="J148" s="337" t="s">
        <v>2382</v>
      </c>
      <c r="K148" s="336"/>
    </row>
    <row r="149" s="1" customFormat="1" ht="17.25" customHeight="1">
      <c r="B149" s="334"/>
      <c r="C149" s="339" t="s">
        <v>2383</v>
      </c>
      <c r="D149" s="339"/>
      <c r="E149" s="339"/>
      <c r="F149" s="340" t="s">
        <v>2384</v>
      </c>
      <c r="G149" s="341"/>
      <c r="H149" s="339"/>
      <c r="I149" s="339"/>
      <c r="J149" s="339" t="s">
        <v>2385</v>
      </c>
      <c r="K149" s="336"/>
    </row>
    <row r="150" s="1" customFormat="1" ht="5.25" customHeight="1">
      <c r="B150" s="347"/>
      <c r="C150" s="342"/>
      <c r="D150" s="342"/>
      <c r="E150" s="342"/>
      <c r="F150" s="342"/>
      <c r="G150" s="343"/>
      <c r="H150" s="342"/>
      <c r="I150" s="342"/>
      <c r="J150" s="342"/>
      <c r="K150" s="370"/>
    </row>
    <row r="151" s="1" customFormat="1" ht="15" customHeight="1">
      <c r="B151" s="347"/>
      <c r="C151" s="374" t="s">
        <v>2389</v>
      </c>
      <c r="D151" s="322"/>
      <c r="E151" s="322"/>
      <c r="F151" s="375" t="s">
        <v>2386</v>
      </c>
      <c r="G151" s="322"/>
      <c r="H151" s="374" t="s">
        <v>2426</v>
      </c>
      <c r="I151" s="374" t="s">
        <v>2388</v>
      </c>
      <c r="J151" s="374">
        <v>120</v>
      </c>
      <c r="K151" s="370"/>
    </row>
    <row r="152" s="1" customFormat="1" ht="15" customHeight="1">
      <c r="B152" s="347"/>
      <c r="C152" s="374" t="s">
        <v>2435</v>
      </c>
      <c r="D152" s="322"/>
      <c r="E152" s="322"/>
      <c r="F152" s="375" t="s">
        <v>2386</v>
      </c>
      <c r="G152" s="322"/>
      <c r="H152" s="374" t="s">
        <v>2446</v>
      </c>
      <c r="I152" s="374" t="s">
        <v>2388</v>
      </c>
      <c r="J152" s="374" t="s">
        <v>2437</v>
      </c>
      <c r="K152" s="370"/>
    </row>
    <row r="153" s="1" customFormat="1" ht="15" customHeight="1">
      <c r="B153" s="347"/>
      <c r="C153" s="374" t="s">
        <v>2334</v>
      </c>
      <c r="D153" s="322"/>
      <c r="E153" s="322"/>
      <c r="F153" s="375" t="s">
        <v>2386</v>
      </c>
      <c r="G153" s="322"/>
      <c r="H153" s="374" t="s">
        <v>2447</v>
      </c>
      <c r="I153" s="374" t="s">
        <v>2388</v>
      </c>
      <c r="J153" s="374" t="s">
        <v>2437</v>
      </c>
      <c r="K153" s="370"/>
    </row>
    <row r="154" s="1" customFormat="1" ht="15" customHeight="1">
      <c r="B154" s="347"/>
      <c r="C154" s="374" t="s">
        <v>2391</v>
      </c>
      <c r="D154" s="322"/>
      <c r="E154" s="322"/>
      <c r="F154" s="375" t="s">
        <v>2392</v>
      </c>
      <c r="G154" s="322"/>
      <c r="H154" s="374" t="s">
        <v>2426</v>
      </c>
      <c r="I154" s="374" t="s">
        <v>2388</v>
      </c>
      <c r="J154" s="374">
        <v>50</v>
      </c>
      <c r="K154" s="370"/>
    </row>
    <row r="155" s="1" customFormat="1" ht="15" customHeight="1">
      <c r="B155" s="347"/>
      <c r="C155" s="374" t="s">
        <v>2394</v>
      </c>
      <c r="D155" s="322"/>
      <c r="E155" s="322"/>
      <c r="F155" s="375" t="s">
        <v>2386</v>
      </c>
      <c r="G155" s="322"/>
      <c r="H155" s="374" t="s">
        <v>2426</v>
      </c>
      <c r="I155" s="374" t="s">
        <v>2396</v>
      </c>
      <c r="J155" s="374"/>
      <c r="K155" s="370"/>
    </row>
    <row r="156" s="1" customFormat="1" ht="15" customHeight="1">
      <c r="B156" s="347"/>
      <c r="C156" s="374" t="s">
        <v>2405</v>
      </c>
      <c r="D156" s="322"/>
      <c r="E156" s="322"/>
      <c r="F156" s="375" t="s">
        <v>2392</v>
      </c>
      <c r="G156" s="322"/>
      <c r="H156" s="374" t="s">
        <v>2426</v>
      </c>
      <c r="I156" s="374" t="s">
        <v>2388</v>
      </c>
      <c r="J156" s="374">
        <v>50</v>
      </c>
      <c r="K156" s="370"/>
    </row>
    <row r="157" s="1" customFormat="1" ht="15" customHeight="1">
      <c r="B157" s="347"/>
      <c r="C157" s="374" t="s">
        <v>2413</v>
      </c>
      <c r="D157" s="322"/>
      <c r="E157" s="322"/>
      <c r="F157" s="375" t="s">
        <v>2392</v>
      </c>
      <c r="G157" s="322"/>
      <c r="H157" s="374" t="s">
        <v>2426</v>
      </c>
      <c r="I157" s="374" t="s">
        <v>2388</v>
      </c>
      <c r="J157" s="374">
        <v>50</v>
      </c>
      <c r="K157" s="370"/>
    </row>
    <row r="158" s="1" customFormat="1" ht="15" customHeight="1">
      <c r="B158" s="347"/>
      <c r="C158" s="374" t="s">
        <v>2411</v>
      </c>
      <c r="D158" s="322"/>
      <c r="E158" s="322"/>
      <c r="F158" s="375" t="s">
        <v>2392</v>
      </c>
      <c r="G158" s="322"/>
      <c r="H158" s="374" t="s">
        <v>2426</v>
      </c>
      <c r="I158" s="374" t="s">
        <v>2388</v>
      </c>
      <c r="J158" s="374">
        <v>50</v>
      </c>
      <c r="K158" s="370"/>
    </row>
    <row r="159" s="1" customFormat="1" ht="15" customHeight="1">
      <c r="B159" s="347"/>
      <c r="C159" s="374" t="s">
        <v>137</v>
      </c>
      <c r="D159" s="322"/>
      <c r="E159" s="322"/>
      <c r="F159" s="375" t="s">
        <v>2386</v>
      </c>
      <c r="G159" s="322"/>
      <c r="H159" s="374" t="s">
        <v>2448</v>
      </c>
      <c r="I159" s="374" t="s">
        <v>2388</v>
      </c>
      <c r="J159" s="374" t="s">
        <v>2449</v>
      </c>
      <c r="K159" s="370"/>
    </row>
    <row r="160" s="1" customFormat="1" ht="15" customHeight="1">
      <c r="B160" s="347"/>
      <c r="C160" s="374" t="s">
        <v>2450</v>
      </c>
      <c r="D160" s="322"/>
      <c r="E160" s="322"/>
      <c r="F160" s="375" t="s">
        <v>2386</v>
      </c>
      <c r="G160" s="322"/>
      <c r="H160" s="374" t="s">
        <v>2451</v>
      </c>
      <c r="I160" s="374" t="s">
        <v>2421</v>
      </c>
      <c r="J160" s="374"/>
      <c r="K160" s="370"/>
    </row>
    <row r="161" s="1" customFormat="1" ht="15" customHeight="1">
      <c r="B161" s="376"/>
      <c r="C161" s="356"/>
      <c r="D161" s="356"/>
      <c r="E161" s="356"/>
      <c r="F161" s="356"/>
      <c r="G161" s="356"/>
      <c r="H161" s="356"/>
      <c r="I161" s="356"/>
      <c r="J161" s="356"/>
      <c r="K161" s="377"/>
    </row>
    <row r="162" s="1" customFormat="1" ht="18.75" customHeight="1">
      <c r="B162" s="358"/>
      <c r="C162" s="368"/>
      <c r="D162" s="368"/>
      <c r="E162" s="368"/>
      <c r="F162" s="378"/>
      <c r="G162" s="368"/>
      <c r="H162" s="368"/>
      <c r="I162" s="368"/>
      <c r="J162" s="368"/>
      <c r="K162" s="358"/>
    </row>
    <row r="163" s="1" customFormat="1" ht="18.75" customHeight="1">
      <c r="B163" s="330"/>
      <c r="C163" s="330"/>
      <c r="D163" s="330"/>
      <c r="E163" s="330"/>
      <c r="F163" s="330"/>
      <c r="G163" s="330"/>
      <c r="H163" s="330"/>
      <c r="I163" s="330"/>
      <c r="J163" s="330"/>
      <c r="K163" s="330"/>
    </row>
    <row r="164" s="1" customFormat="1" ht="7.5" customHeight="1">
      <c r="B164" s="309"/>
      <c r="C164" s="310"/>
      <c r="D164" s="310"/>
      <c r="E164" s="310"/>
      <c r="F164" s="310"/>
      <c r="G164" s="310"/>
      <c r="H164" s="310"/>
      <c r="I164" s="310"/>
      <c r="J164" s="310"/>
      <c r="K164" s="311"/>
    </row>
    <row r="165" s="1" customFormat="1" ht="45" customHeight="1">
      <c r="B165" s="312"/>
      <c r="C165" s="313" t="s">
        <v>2452</v>
      </c>
      <c r="D165" s="313"/>
      <c r="E165" s="313"/>
      <c r="F165" s="313"/>
      <c r="G165" s="313"/>
      <c r="H165" s="313"/>
      <c r="I165" s="313"/>
      <c r="J165" s="313"/>
      <c r="K165" s="314"/>
    </row>
    <row r="166" s="1" customFormat="1" ht="17.25" customHeight="1">
      <c r="B166" s="312"/>
      <c r="C166" s="337" t="s">
        <v>2380</v>
      </c>
      <c r="D166" s="337"/>
      <c r="E166" s="337"/>
      <c r="F166" s="337" t="s">
        <v>2381</v>
      </c>
      <c r="G166" s="379"/>
      <c r="H166" s="380" t="s">
        <v>64</v>
      </c>
      <c r="I166" s="380" t="s">
        <v>67</v>
      </c>
      <c r="J166" s="337" t="s">
        <v>2382</v>
      </c>
      <c r="K166" s="314"/>
    </row>
    <row r="167" s="1" customFormat="1" ht="17.25" customHeight="1">
      <c r="B167" s="315"/>
      <c r="C167" s="339" t="s">
        <v>2383</v>
      </c>
      <c r="D167" s="339"/>
      <c r="E167" s="339"/>
      <c r="F167" s="340" t="s">
        <v>2384</v>
      </c>
      <c r="G167" s="381"/>
      <c r="H167" s="382"/>
      <c r="I167" s="382"/>
      <c r="J167" s="339" t="s">
        <v>2385</v>
      </c>
      <c r="K167" s="317"/>
    </row>
    <row r="168" s="1" customFormat="1" ht="5.25" customHeight="1">
      <c r="B168" s="347"/>
      <c r="C168" s="342"/>
      <c r="D168" s="342"/>
      <c r="E168" s="342"/>
      <c r="F168" s="342"/>
      <c r="G168" s="343"/>
      <c r="H168" s="342"/>
      <c r="I168" s="342"/>
      <c r="J168" s="342"/>
      <c r="K168" s="370"/>
    </row>
    <row r="169" s="1" customFormat="1" ht="15" customHeight="1">
      <c r="B169" s="347"/>
      <c r="C169" s="322" t="s">
        <v>2389</v>
      </c>
      <c r="D169" s="322"/>
      <c r="E169" s="322"/>
      <c r="F169" s="345" t="s">
        <v>2386</v>
      </c>
      <c r="G169" s="322"/>
      <c r="H169" s="322" t="s">
        <v>2426</v>
      </c>
      <c r="I169" s="322" t="s">
        <v>2388</v>
      </c>
      <c r="J169" s="322">
        <v>120</v>
      </c>
      <c r="K169" s="370"/>
    </row>
    <row r="170" s="1" customFormat="1" ht="15" customHeight="1">
      <c r="B170" s="347"/>
      <c r="C170" s="322" t="s">
        <v>2435</v>
      </c>
      <c r="D170" s="322"/>
      <c r="E170" s="322"/>
      <c r="F170" s="345" t="s">
        <v>2386</v>
      </c>
      <c r="G170" s="322"/>
      <c r="H170" s="322" t="s">
        <v>2436</v>
      </c>
      <c r="I170" s="322" t="s">
        <v>2388</v>
      </c>
      <c r="J170" s="322" t="s">
        <v>2437</v>
      </c>
      <c r="K170" s="370"/>
    </row>
    <row r="171" s="1" customFormat="1" ht="15" customHeight="1">
      <c r="B171" s="347"/>
      <c r="C171" s="322" t="s">
        <v>2334</v>
      </c>
      <c r="D171" s="322"/>
      <c r="E171" s="322"/>
      <c r="F171" s="345" t="s">
        <v>2386</v>
      </c>
      <c r="G171" s="322"/>
      <c r="H171" s="322" t="s">
        <v>2453</v>
      </c>
      <c r="I171" s="322" t="s">
        <v>2388</v>
      </c>
      <c r="J171" s="322" t="s">
        <v>2437</v>
      </c>
      <c r="K171" s="370"/>
    </row>
    <row r="172" s="1" customFormat="1" ht="15" customHeight="1">
      <c r="B172" s="347"/>
      <c r="C172" s="322" t="s">
        <v>2391</v>
      </c>
      <c r="D172" s="322"/>
      <c r="E172" s="322"/>
      <c r="F172" s="345" t="s">
        <v>2392</v>
      </c>
      <c r="G172" s="322"/>
      <c r="H172" s="322" t="s">
        <v>2453</v>
      </c>
      <c r="I172" s="322" t="s">
        <v>2388</v>
      </c>
      <c r="J172" s="322">
        <v>50</v>
      </c>
      <c r="K172" s="370"/>
    </row>
    <row r="173" s="1" customFormat="1" ht="15" customHeight="1">
      <c r="B173" s="347"/>
      <c r="C173" s="322" t="s">
        <v>2394</v>
      </c>
      <c r="D173" s="322"/>
      <c r="E173" s="322"/>
      <c r="F173" s="345" t="s">
        <v>2386</v>
      </c>
      <c r="G173" s="322"/>
      <c r="H173" s="322" t="s">
        <v>2453</v>
      </c>
      <c r="I173" s="322" t="s">
        <v>2396</v>
      </c>
      <c r="J173" s="322"/>
      <c r="K173" s="370"/>
    </row>
    <row r="174" s="1" customFormat="1" ht="15" customHeight="1">
      <c r="B174" s="347"/>
      <c r="C174" s="322" t="s">
        <v>2405</v>
      </c>
      <c r="D174" s="322"/>
      <c r="E174" s="322"/>
      <c r="F174" s="345" t="s">
        <v>2392</v>
      </c>
      <c r="G174" s="322"/>
      <c r="H174" s="322" t="s">
        <v>2453</v>
      </c>
      <c r="I174" s="322" t="s">
        <v>2388</v>
      </c>
      <c r="J174" s="322">
        <v>50</v>
      </c>
      <c r="K174" s="370"/>
    </row>
    <row r="175" s="1" customFormat="1" ht="15" customHeight="1">
      <c r="B175" s="347"/>
      <c r="C175" s="322" t="s">
        <v>2413</v>
      </c>
      <c r="D175" s="322"/>
      <c r="E175" s="322"/>
      <c r="F175" s="345" t="s">
        <v>2392</v>
      </c>
      <c r="G175" s="322"/>
      <c r="H175" s="322" t="s">
        <v>2453</v>
      </c>
      <c r="I175" s="322" t="s">
        <v>2388</v>
      </c>
      <c r="J175" s="322">
        <v>50</v>
      </c>
      <c r="K175" s="370"/>
    </row>
    <row r="176" s="1" customFormat="1" ht="15" customHeight="1">
      <c r="B176" s="347"/>
      <c r="C176" s="322" t="s">
        <v>2411</v>
      </c>
      <c r="D176" s="322"/>
      <c r="E176" s="322"/>
      <c r="F176" s="345" t="s">
        <v>2392</v>
      </c>
      <c r="G176" s="322"/>
      <c r="H176" s="322" t="s">
        <v>2453</v>
      </c>
      <c r="I176" s="322" t="s">
        <v>2388</v>
      </c>
      <c r="J176" s="322">
        <v>50</v>
      </c>
      <c r="K176" s="370"/>
    </row>
    <row r="177" s="1" customFormat="1" ht="15" customHeight="1">
      <c r="B177" s="347"/>
      <c r="C177" s="322" t="s">
        <v>145</v>
      </c>
      <c r="D177" s="322"/>
      <c r="E177" s="322"/>
      <c r="F177" s="345" t="s">
        <v>2386</v>
      </c>
      <c r="G177" s="322"/>
      <c r="H177" s="322" t="s">
        <v>2454</v>
      </c>
      <c r="I177" s="322" t="s">
        <v>2455</v>
      </c>
      <c r="J177" s="322"/>
      <c r="K177" s="370"/>
    </row>
    <row r="178" s="1" customFormat="1" ht="15" customHeight="1">
      <c r="B178" s="347"/>
      <c r="C178" s="322" t="s">
        <v>67</v>
      </c>
      <c r="D178" s="322"/>
      <c r="E178" s="322"/>
      <c r="F178" s="345" t="s">
        <v>2386</v>
      </c>
      <c r="G178" s="322"/>
      <c r="H178" s="322" t="s">
        <v>2456</v>
      </c>
      <c r="I178" s="322" t="s">
        <v>2457</v>
      </c>
      <c r="J178" s="322">
        <v>1</v>
      </c>
      <c r="K178" s="370"/>
    </row>
    <row r="179" s="1" customFormat="1" ht="15" customHeight="1">
      <c r="B179" s="347"/>
      <c r="C179" s="322" t="s">
        <v>63</v>
      </c>
      <c r="D179" s="322"/>
      <c r="E179" s="322"/>
      <c r="F179" s="345" t="s">
        <v>2386</v>
      </c>
      <c r="G179" s="322"/>
      <c r="H179" s="322" t="s">
        <v>2458</v>
      </c>
      <c r="I179" s="322" t="s">
        <v>2388</v>
      </c>
      <c r="J179" s="322">
        <v>20</v>
      </c>
      <c r="K179" s="370"/>
    </row>
    <row r="180" s="1" customFormat="1" ht="15" customHeight="1">
      <c r="B180" s="347"/>
      <c r="C180" s="322" t="s">
        <v>64</v>
      </c>
      <c r="D180" s="322"/>
      <c r="E180" s="322"/>
      <c r="F180" s="345" t="s">
        <v>2386</v>
      </c>
      <c r="G180" s="322"/>
      <c r="H180" s="322" t="s">
        <v>2459</v>
      </c>
      <c r="I180" s="322" t="s">
        <v>2388</v>
      </c>
      <c r="J180" s="322">
        <v>255</v>
      </c>
      <c r="K180" s="370"/>
    </row>
    <row r="181" s="1" customFormat="1" ht="15" customHeight="1">
      <c r="B181" s="347"/>
      <c r="C181" s="322" t="s">
        <v>146</v>
      </c>
      <c r="D181" s="322"/>
      <c r="E181" s="322"/>
      <c r="F181" s="345" t="s">
        <v>2386</v>
      </c>
      <c r="G181" s="322"/>
      <c r="H181" s="322" t="s">
        <v>2350</v>
      </c>
      <c r="I181" s="322" t="s">
        <v>2388</v>
      </c>
      <c r="J181" s="322">
        <v>10</v>
      </c>
      <c r="K181" s="370"/>
    </row>
    <row r="182" s="1" customFormat="1" ht="15" customHeight="1">
      <c r="B182" s="347"/>
      <c r="C182" s="322" t="s">
        <v>147</v>
      </c>
      <c r="D182" s="322"/>
      <c r="E182" s="322"/>
      <c r="F182" s="345" t="s">
        <v>2386</v>
      </c>
      <c r="G182" s="322"/>
      <c r="H182" s="322" t="s">
        <v>2460</v>
      </c>
      <c r="I182" s="322" t="s">
        <v>2421</v>
      </c>
      <c r="J182" s="322"/>
      <c r="K182" s="370"/>
    </row>
    <row r="183" s="1" customFormat="1" ht="15" customHeight="1">
      <c r="B183" s="347"/>
      <c r="C183" s="322" t="s">
        <v>2461</v>
      </c>
      <c r="D183" s="322"/>
      <c r="E183" s="322"/>
      <c r="F183" s="345" t="s">
        <v>2386</v>
      </c>
      <c r="G183" s="322"/>
      <c r="H183" s="322" t="s">
        <v>2462</v>
      </c>
      <c r="I183" s="322" t="s">
        <v>2421</v>
      </c>
      <c r="J183" s="322"/>
      <c r="K183" s="370"/>
    </row>
    <row r="184" s="1" customFormat="1" ht="15" customHeight="1">
      <c r="B184" s="347"/>
      <c r="C184" s="322" t="s">
        <v>2450</v>
      </c>
      <c r="D184" s="322"/>
      <c r="E184" s="322"/>
      <c r="F184" s="345" t="s">
        <v>2386</v>
      </c>
      <c r="G184" s="322"/>
      <c r="H184" s="322" t="s">
        <v>2463</v>
      </c>
      <c r="I184" s="322" t="s">
        <v>2421</v>
      </c>
      <c r="J184" s="322"/>
      <c r="K184" s="370"/>
    </row>
    <row r="185" s="1" customFormat="1" ht="15" customHeight="1">
      <c r="B185" s="347"/>
      <c r="C185" s="322" t="s">
        <v>149</v>
      </c>
      <c r="D185" s="322"/>
      <c r="E185" s="322"/>
      <c r="F185" s="345" t="s">
        <v>2392</v>
      </c>
      <c r="G185" s="322"/>
      <c r="H185" s="322" t="s">
        <v>2464</v>
      </c>
      <c r="I185" s="322" t="s">
        <v>2388</v>
      </c>
      <c r="J185" s="322">
        <v>50</v>
      </c>
      <c r="K185" s="370"/>
    </row>
    <row r="186" s="1" customFormat="1" ht="15" customHeight="1">
      <c r="B186" s="347"/>
      <c r="C186" s="322" t="s">
        <v>2465</v>
      </c>
      <c r="D186" s="322"/>
      <c r="E186" s="322"/>
      <c r="F186" s="345" t="s">
        <v>2392</v>
      </c>
      <c r="G186" s="322"/>
      <c r="H186" s="322" t="s">
        <v>2466</v>
      </c>
      <c r="I186" s="322" t="s">
        <v>2467</v>
      </c>
      <c r="J186" s="322"/>
      <c r="K186" s="370"/>
    </row>
    <row r="187" s="1" customFormat="1" ht="15" customHeight="1">
      <c r="B187" s="347"/>
      <c r="C187" s="322" t="s">
        <v>2468</v>
      </c>
      <c r="D187" s="322"/>
      <c r="E187" s="322"/>
      <c r="F187" s="345" t="s">
        <v>2392</v>
      </c>
      <c r="G187" s="322"/>
      <c r="H187" s="322" t="s">
        <v>2469</v>
      </c>
      <c r="I187" s="322" t="s">
        <v>2467</v>
      </c>
      <c r="J187" s="322"/>
      <c r="K187" s="370"/>
    </row>
    <row r="188" s="1" customFormat="1" ht="15" customHeight="1">
      <c r="B188" s="347"/>
      <c r="C188" s="322" t="s">
        <v>2470</v>
      </c>
      <c r="D188" s="322"/>
      <c r="E188" s="322"/>
      <c r="F188" s="345" t="s">
        <v>2392</v>
      </c>
      <c r="G188" s="322"/>
      <c r="H188" s="322" t="s">
        <v>2471</v>
      </c>
      <c r="I188" s="322" t="s">
        <v>2467</v>
      </c>
      <c r="J188" s="322"/>
      <c r="K188" s="370"/>
    </row>
    <row r="189" s="1" customFormat="1" ht="15" customHeight="1">
      <c r="B189" s="347"/>
      <c r="C189" s="383" t="s">
        <v>2472</v>
      </c>
      <c r="D189" s="322"/>
      <c r="E189" s="322"/>
      <c r="F189" s="345" t="s">
        <v>2392</v>
      </c>
      <c r="G189" s="322"/>
      <c r="H189" s="322" t="s">
        <v>2473</v>
      </c>
      <c r="I189" s="322" t="s">
        <v>2474</v>
      </c>
      <c r="J189" s="384" t="s">
        <v>2475</v>
      </c>
      <c r="K189" s="370"/>
    </row>
    <row r="190" s="18" customFormat="1" ht="15" customHeight="1">
      <c r="B190" s="385"/>
      <c r="C190" s="386" t="s">
        <v>2476</v>
      </c>
      <c r="D190" s="387"/>
      <c r="E190" s="387"/>
      <c r="F190" s="388" t="s">
        <v>2392</v>
      </c>
      <c r="G190" s="387"/>
      <c r="H190" s="387" t="s">
        <v>2477</v>
      </c>
      <c r="I190" s="387" t="s">
        <v>2474</v>
      </c>
      <c r="J190" s="389" t="s">
        <v>2475</v>
      </c>
      <c r="K190" s="390"/>
    </row>
    <row r="191" s="1" customFormat="1" ht="15" customHeight="1">
      <c r="B191" s="347"/>
      <c r="C191" s="383" t="s">
        <v>52</v>
      </c>
      <c r="D191" s="322"/>
      <c r="E191" s="322"/>
      <c r="F191" s="345" t="s">
        <v>2386</v>
      </c>
      <c r="G191" s="322"/>
      <c r="H191" s="319" t="s">
        <v>2478</v>
      </c>
      <c r="I191" s="322" t="s">
        <v>2479</v>
      </c>
      <c r="J191" s="322"/>
      <c r="K191" s="370"/>
    </row>
    <row r="192" s="1" customFormat="1" ht="15" customHeight="1">
      <c r="B192" s="347"/>
      <c r="C192" s="383" t="s">
        <v>2480</v>
      </c>
      <c r="D192" s="322"/>
      <c r="E192" s="322"/>
      <c r="F192" s="345" t="s">
        <v>2386</v>
      </c>
      <c r="G192" s="322"/>
      <c r="H192" s="322" t="s">
        <v>2481</v>
      </c>
      <c r="I192" s="322" t="s">
        <v>2421</v>
      </c>
      <c r="J192" s="322"/>
      <c r="K192" s="370"/>
    </row>
    <row r="193" s="1" customFormat="1" ht="15" customHeight="1">
      <c r="B193" s="347"/>
      <c r="C193" s="383" t="s">
        <v>2482</v>
      </c>
      <c r="D193" s="322"/>
      <c r="E193" s="322"/>
      <c r="F193" s="345" t="s">
        <v>2386</v>
      </c>
      <c r="G193" s="322"/>
      <c r="H193" s="322" t="s">
        <v>2483</v>
      </c>
      <c r="I193" s="322" t="s">
        <v>2421</v>
      </c>
      <c r="J193" s="322"/>
      <c r="K193" s="370"/>
    </row>
    <row r="194" s="1" customFormat="1" ht="15" customHeight="1">
      <c r="B194" s="347"/>
      <c r="C194" s="383" t="s">
        <v>2484</v>
      </c>
      <c r="D194" s="322"/>
      <c r="E194" s="322"/>
      <c r="F194" s="345" t="s">
        <v>2392</v>
      </c>
      <c r="G194" s="322"/>
      <c r="H194" s="322" t="s">
        <v>2485</v>
      </c>
      <c r="I194" s="322" t="s">
        <v>2421</v>
      </c>
      <c r="J194" s="322"/>
      <c r="K194" s="370"/>
    </row>
    <row r="195" s="1" customFormat="1" ht="15" customHeight="1">
      <c r="B195" s="376"/>
      <c r="C195" s="391"/>
      <c r="D195" s="356"/>
      <c r="E195" s="356"/>
      <c r="F195" s="356"/>
      <c r="G195" s="356"/>
      <c r="H195" s="356"/>
      <c r="I195" s="356"/>
      <c r="J195" s="356"/>
      <c r="K195" s="377"/>
    </row>
    <row r="196" s="1" customFormat="1" ht="18.75" customHeight="1">
      <c r="B196" s="358"/>
      <c r="C196" s="368"/>
      <c r="D196" s="368"/>
      <c r="E196" s="368"/>
      <c r="F196" s="378"/>
      <c r="G196" s="368"/>
      <c r="H196" s="368"/>
      <c r="I196" s="368"/>
      <c r="J196" s="368"/>
      <c r="K196" s="358"/>
    </row>
    <row r="197" s="1" customFormat="1" ht="18.75" customHeight="1">
      <c r="B197" s="358"/>
      <c r="C197" s="368"/>
      <c r="D197" s="368"/>
      <c r="E197" s="368"/>
      <c r="F197" s="378"/>
      <c r="G197" s="368"/>
      <c r="H197" s="368"/>
      <c r="I197" s="368"/>
      <c r="J197" s="368"/>
      <c r="K197" s="358"/>
    </row>
    <row r="198" s="1" customFormat="1" ht="18.75" customHeight="1">
      <c r="B198" s="330"/>
      <c r="C198" s="330"/>
      <c r="D198" s="330"/>
      <c r="E198" s="330"/>
      <c r="F198" s="330"/>
      <c r="G198" s="330"/>
      <c r="H198" s="330"/>
      <c r="I198" s="330"/>
      <c r="J198" s="330"/>
      <c r="K198" s="330"/>
    </row>
    <row r="199" s="1" customFormat="1" ht="13.5">
      <c r="B199" s="309"/>
      <c r="C199" s="310"/>
      <c r="D199" s="310"/>
      <c r="E199" s="310"/>
      <c r="F199" s="310"/>
      <c r="G199" s="310"/>
      <c r="H199" s="310"/>
      <c r="I199" s="310"/>
      <c r="J199" s="310"/>
      <c r="K199" s="311"/>
    </row>
    <row r="200" s="1" customFormat="1" ht="21">
      <c r="B200" s="312"/>
      <c r="C200" s="313" t="s">
        <v>2486</v>
      </c>
      <c r="D200" s="313"/>
      <c r="E200" s="313"/>
      <c r="F200" s="313"/>
      <c r="G200" s="313"/>
      <c r="H200" s="313"/>
      <c r="I200" s="313"/>
      <c r="J200" s="313"/>
      <c r="K200" s="314"/>
    </row>
    <row r="201" s="1" customFormat="1" ht="25.5" customHeight="1">
      <c r="B201" s="312"/>
      <c r="C201" s="392" t="s">
        <v>2487</v>
      </c>
      <c r="D201" s="392"/>
      <c r="E201" s="392"/>
      <c r="F201" s="392" t="s">
        <v>2488</v>
      </c>
      <c r="G201" s="393"/>
      <c r="H201" s="392" t="s">
        <v>2489</v>
      </c>
      <c r="I201" s="392"/>
      <c r="J201" s="392"/>
      <c r="K201" s="314"/>
    </row>
    <row r="202" s="1" customFormat="1" ht="5.25" customHeight="1">
      <c r="B202" s="347"/>
      <c r="C202" s="342"/>
      <c r="D202" s="342"/>
      <c r="E202" s="342"/>
      <c r="F202" s="342"/>
      <c r="G202" s="368"/>
      <c r="H202" s="342"/>
      <c r="I202" s="342"/>
      <c r="J202" s="342"/>
      <c r="K202" s="370"/>
    </row>
    <row r="203" s="1" customFormat="1" ht="15" customHeight="1">
      <c r="B203" s="347"/>
      <c r="C203" s="322" t="s">
        <v>2479</v>
      </c>
      <c r="D203" s="322"/>
      <c r="E203" s="322"/>
      <c r="F203" s="345" t="s">
        <v>53</v>
      </c>
      <c r="G203" s="322"/>
      <c r="H203" s="322" t="s">
        <v>2490</v>
      </c>
      <c r="I203" s="322"/>
      <c r="J203" s="322"/>
      <c r="K203" s="370"/>
    </row>
    <row r="204" s="1" customFormat="1" ht="15" customHeight="1">
      <c r="B204" s="347"/>
      <c r="C204" s="322"/>
      <c r="D204" s="322"/>
      <c r="E204" s="322"/>
      <c r="F204" s="345" t="s">
        <v>54</v>
      </c>
      <c r="G204" s="322"/>
      <c r="H204" s="322" t="s">
        <v>2491</v>
      </c>
      <c r="I204" s="322"/>
      <c r="J204" s="322"/>
      <c r="K204" s="370"/>
    </row>
    <row r="205" s="1" customFormat="1" ht="15" customHeight="1">
      <c r="B205" s="347"/>
      <c r="C205" s="322"/>
      <c r="D205" s="322"/>
      <c r="E205" s="322"/>
      <c r="F205" s="345" t="s">
        <v>57</v>
      </c>
      <c r="G205" s="322"/>
      <c r="H205" s="322" t="s">
        <v>2492</v>
      </c>
      <c r="I205" s="322"/>
      <c r="J205" s="322"/>
      <c r="K205" s="370"/>
    </row>
    <row r="206" s="1" customFormat="1" ht="15" customHeight="1">
      <c r="B206" s="347"/>
      <c r="C206" s="322"/>
      <c r="D206" s="322"/>
      <c r="E206" s="322"/>
      <c r="F206" s="345" t="s">
        <v>55</v>
      </c>
      <c r="G206" s="322"/>
      <c r="H206" s="322" t="s">
        <v>2493</v>
      </c>
      <c r="I206" s="322"/>
      <c r="J206" s="322"/>
      <c r="K206" s="370"/>
    </row>
    <row r="207" s="1" customFormat="1" ht="15" customHeight="1">
      <c r="B207" s="347"/>
      <c r="C207" s="322"/>
      <c r="D207" s="322"/>
      <c r="E207" s="322"/>
      <c r="F207" s="345" t="s">
        <v>56</v>
      </c>
      <c r="G207" s="322"/>
      <c r="H207" s="322" t="s">
        <v>2494</v>
      </c>
      <c r="I207" s="322"/>
      <c r="J207" s="322"/>
      <c r="K207" s="370"/>
    </row>
    <row r="208" s="1" customFormat="1" ht="15" customHeight="1">
      <c r="B208" s="347"/>
      <c r="C208" s="322"/>
      <c r="D208" s="322"/>
      <c r="E208" s="322"/>
      <c r="F208" s="345"/>
      <c r="G208" s="322"/>
      <c r="H208" s="322"/>
      <c r="I208" s="322"/>
      <c r="J208" s="322"/>
      <c r="K208" s="370"/>
    </row>
    <row r="209" s="1" customFormat="1" ht="15" customHeight="1">
      <c r="B209" s="347"/>
      <c r="C209" s="322" t="s">
        <v>2433</v>
      </c>
      <c r="D209" s="322"/>
      <c r="E209" s="322"/>
      <c r="F209" s="345" t="s">
        <v>89</v>
      </c>
      <c r="G209" s="322"/>
      <c r="H209" s="322" t="s">
        <v>2495</v>
      </c>
      <c r="I209" s="322"/>
      <c r="J209" s="322"/>
      <c r="K209" s="370"/>
    </row>
    <row r="210" s="1" customFormat="1" ht="15" customHeight="1">
      <c r="B210" s="347"/>
      <c r="C210" s="322"/>
      <c r="D210" s="322"/>
      <c r="E210" s="322"/>
      <c r="F210" s="345" t="s">
        <v>2330</v>
      </c>
      <c r="G210" s="322"/>
      <c r="H210" s="322" t="s">
        <v>2331</v>
      </c>
      <c r="I210" s="322"/>
      <c r="J210" s="322"/>
      <c r="K210" s="370"/>
    </row>
    <row r="211" s="1" customFormat="1" ht="15" customHeight="1">
      <c r="B211" s="347"/>
      <c r="C211" s="322"/>
      <c r="D211" s="322"/>
      <c r="E211" s="322"/>
      <c r="F211" s="345" t="s">
        <v>2328</v>
      </c>
      <c r="G211" s="322"/>
      <c r="H211" s="322" t="s">
        <v>2496</v>
      </c>
      <c r="I211" s="322"/>
      <c r="J211" s="322"/>
      <c r="K211" s="370"/>
    </row>
    <row r="212" s="1" customFormat="1" ht="15" customHeight="1">
      <c r="B212" s="394"/>
      <c r="C212" s="322"/>
      <c r="D212" s="322"/>
      <c r="E212" s="322"/>
      <c r="F212" s="345" t="s">
        <v>2332</v>
      </c>
      <c r="G212" s="383"/>
      <c r="H212" s="374" t="s">
        <v>2333</v>
      </c>
      <c r="I212" s="374"/>
      <c r="J212" s="374"/>
      <c r="K212" s="395"/>
    </row>
    <row r="213" s="1" customFormat="1" ht="15" customHeight="1">
      <c r="B213" s="394"/>
      <c r="C213" s="322"/>
      <c r="D213" s="322"/>
      <c r="E213" s="322"/>
      <c r="F213" s="345" t="s">
        <v>663</v>
      </c>
      <c r="G213" s="383"/>
      <c r="H213" s="374" t="s">
        <v>2497</v>
      </c>
      <c r="I213" s="374"/>
      <c r="J213" s="374"/>
      <c r="K213" s="395"/>
    </row>
    <row r="214" s="1" customFormat="1" ht="15" customHeight="1">
      <c r="B214" s="394"/>
      <c r="C214" s="322"/>
      <c r="D214" s="322"/>
      <c r="E214" s="322"/>
      <c r="F214" s="345"/>
      <c r="G214" s="383"/>
      <c r="H214" s="374"/>
      <c r="I214" s="374"/>
      <c r="J214" s="374"/>
      <c r="K214" s="395"/>
    </row>
    <row r="215" s="1" customFormat="1" ht="15" customHeight="1">
      <c r="B215" s="394"/>
      <c r="C215" s="322" t="s">
        <v>2457</v>
      </c>
      <c r="D215" s="322"/>
      <c r="E215" s="322"/>
      <c r="F215" s="345">
        <v>1</v>
      </c>
      <c r="G215" s="383"/>
      <c r="H215" s="374" t="s">
        <v>2498</v>
      </c>
      <c r="I215" s="374"/>
      <c r="J215" s="374"/>
      <c r="K215" s="395"/>
    </row>
    <row r="216" s="1" customFormat="1" ht="15" customHeight="1">
      <c r="B216" s="394"/>
      <c r="C216" s="322"/>
      <c r="D216" s="322"/>
      <c r="E216" s="322"/>
      <c r="F216" s="345">
        <v>2</v>
      </c>
      <c r="G216" s="383"/>
      <c r="H216" s="374" t="s">
        <v>2499</v>
      </c>
      <c r="I216" s="374"/>
      <c r="J216" s="374"/>
      <c r="K216" s="395"/>
    </row>
    <row r="217" s="1" customFormat="1" ht="15" customHeight="1">
      <c r="B217" s="394"/>
      <c r="C217" s="322"/>
      <c r="D217" s="322"/>
      <c r="E217" s="322"/>
      <c r="F217" s="345">
        <v>3</v>
      </c>
      <c r="G217" s="383"/>
      <c r="H217" s="374" t="s">
        <v>2500</v>
      </c>
      <c r="I217" s="374"/>
      <c r="J217" s="374"/>
      <c r="K217" s="395"/>
    </row>
    <row r="218" s="1" customFormat="1" ht="15" customHeight="1">
      <c r="B218" s="394"/>
      <c r="C218" s="322"/>
      <c r="D218" s="322"/>
      <c r="E218" s="322"/>
      <c r="F218" s="345">
        <v>4</v>
      </c>
      <c r="G218" s="383"/>
      <c r="H218" s="374" t="s">
        <v>2501</v>
      </c>
      <c r="I218" s="374"/>
      <c r="J218" s="374"/>
      <c r="K218" s="395"/>
    </row>
    <row r="219" s="1" customFormat="1" ht="12.75" customHeight="1">
      <c r="B219" s="396"/>
      <c r="C219" s="397"/>
      <c r="D219" s="397"/>
      <c r="E219" s="397"/>
      <c r="F219" s="397"/>
      <c r="G219" s="397"/>
      <c r="H219" s="397"/>
      <c r="I219" s="397"/>
      <c r="J219" s="397"/>
      <c r="K219" s="398"/>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91</v>
      </c>
      <c r="AZ2" s="132" t="s">
        <v>126</v>
      </c>
      <c r="BA2" s="132" t="s">
        <v>44</v>
      </c>
      <c r="BB2" s="132" t="s">
        <v>44</v>
      </c>
      <c r="BC2" s="132" t="s">
        <v>127</v>
      </c>
      <c r="BD2" s="132" t="s">
        <v>92</v>
      </c>
    </row>
    <row r="3" s="1" customFormat="1" ht="6.96" customHeight="1">
      <c r="B3" s="133"/>
      <c r="C3" s="134"/>
      <c r="D3" s="134"/>
      <c r="E3" s="134"/>
      <c r="F3" s="134"/>
      <c r="G3" s="134"/>
      <c r="H3" s="134"/>
      <c r="I3" s="134"/>
      <c r="J3" s="134"/>
      <c r="K3" s="134"/>
      <c r="L3" s="23"/>
      <c r="AT3" s="20" t="s">
        <v>92</v>
      </c>
      <c r="AZ3" s="132" t="s">
        <v>128</v>
      </c>
      <c r="BA3" s="132" t="s">
        <v>44</v>
      </c>
      <c r="BB3" s="132" t="s">
        <v>44</v>
      </c>
      <c r="BC3" s="132" t="s">
        <v>129</v>
      </c>
      <c r="BD3" s="132" t="s">
        <v>92</v>
      </c>
    </row>
    <row r="4" s="1" customFormat="1" ht="24.96" customHeight="1">
      <c r="B4" s="23"/>
      <c r="D4" s="135" t="s">
        <v>130</v>
      </c>
      <c r="L4" s="23"/>
      <c r="M4" s="136" t="s">
        <v>10</v>
      </c>
      <c r="AT4" s="20" t="s">
        <v>4</v>
      </c>
      <c r="AZ4" s="132" t="s">
        <v>131</v>
      </c>
      <c r="BA4" s="132" t="s">
        <v>44</v>
      </c>
      <c r="BB4" s="132" t="s">
        <v>44</v>
      </c>
      <c r="BC4" s="132" t="s">
        <v>132</v>
      </c>
      <c r="BD4" s="132" t="s">
        <v>92</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134</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ROUND(J83,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ROUND((SUM(BE83:BE145)),  2)</f>
        <v>0</v>
      </c>
      <c r="G33" s="42"/>
      <c r="H33" s="42"/>
      <c r="I33" s="153">
        <v>0.20999999999999999</v>
      </c>
      <c r="J33" s="152">
        <f>ROUND(((SUM(BE83:BE145))*I33),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ROUND((SUM(BF83:BF145)),  2)</f>
        <v>0</v>
      </c>
      <c r="G34" s="42"/>
      <c r="H34" s="42"/>
      <c r="I34" s="153">
        <v>0.12</v>
      </c>
      <c r="J34" s="152">
        <f>ROUND(((SUM(BF83:BF145))*I34),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ROUND((SUM(BG83:BG145)),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ROUND((SUM(BH83:BH145)),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ROUND((SUM(BI83:BI145)),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00-1 - Příprava území - HTÚ - venkovní sportoviště</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J83</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J84</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J85</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J126</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143</v>
      </c>
      <c r="E63" s="179"/>
      <c r="F63" s="179"/>
      <c r="G63" s="179"/>
      <c r="H63" s="179"/>
      <c r="I63" s="179"/>
      <c r="J63" s="180">
        <f>J143</f>
        <v>0</v>
      </c>
      <c r="K63" s="177"/>
      <c r="L63" s="181"/>
      <c r="S63" s="10"/>
      <c r="T63" s="10"/>
      <c r="U63" s="10"/>
      <c r="V63" s="10"/>
      <c r="W63" s="10"/>
      <c r="X63" s="10"/>
      <c r="Y63" s="10"/>
      <c r="Z63" s="10"/>
      <c r="AA63" s="10"/>
      <c r="AB63" s="10"/>
      <c r="AC63" s="10"/>
      <c r="AD63" s="10"/>
      <c r="AE63" s="10"/>
    </row>
    <row r="64" s="2" customFormat="1" ht="21.84" customHeight="1">
      <c r="A64" s="42"/>
      <c r="B64" s="43"/>
      <c r="C64" s="44"/>
      <c r="D64" s="44"/>
      <c r="E64" s="44"/>
      <c r="F64" s="44"/>
      <c r="G64" s="44"/>
      <c r="H64" s="44"/>
      <c r="I64" s="44"/>
      <c r="J64" s="44"/>
      <c r="K64" s="44"/>
      <c r="L64" s="139"/>
      <c r="S64" s="42"/>
      <c r="T64" s="42"/>
      <c r="U64" s="42"/>
      <c r="V64" s="42"/>
      <c r="W64" s="42"/>
      <c r="X64" s="42"/>
      <c r="Y64" s="42"/>
      <c r="Z64" s="42"/>
      <c r="AA64" s="42"/>
      <c r="AB64" s="42"/>
      <c r="AC64" s="42"/>
      <c r="AD64" s="42"/>
      <c r="AE64" s="42"/>
    </row>
    <row r="65" s="2" customFormat="1" ht="6.96" customHeight="1">
      <c r="A65" s="42"/>
      <c r="B65" s="63"/>
      <c r="C65" s="64"/>
      <c r="D65" s="64"/>
      <c r="E65" s="64"/>
      <c r="F65" s="64"/>
      <c r="G65" s="64"/>
      <c r="H65" s="64"/>
      <c r="I65" s="64"/>
      <c r="J65" s="64"/>
      <c r="K65" s="64"/>
      <c r="L65" s="139"/>
      <c r="S65" s="42"/>
      <c r="T65" s="42"/>
      <c r="U65" s="42"/>
      <c r="V65" s="42"/>
      <c r="W65" s="42"/>
      <c r="X65" s="42"/>
      <c r="Y65" s="42"/>
      <c r="Z65" s="42"/>
      <c r="AA65" s="42"/>
      <c r="AB65" s="42"/>
      <c r="AC65" s="42"/>
      <c r="AD65" s="42"/>
      <c r="AE65" s="42"/>
    </row>
    <row r="69" s="2" customFormat="1" ht="6.96" customHeight="1">
      <c r="A69" s="42"/>
      <c r="B69" s="65"/>
      <c r="C69" s="66"/>
      <c r="D69" s="66"/>
      <c r="E69" s="66"/>
      <c r="F69" s="66"/>
      <c r="G69" s="66"/>
      <c r="H69" s="66"/>
      <c r="I69" s="66"/>
      <c r="J69" s="66"/>
      <c r="K69" s="66"/>
      <c r="L69" s="139"/>
      <c r="S69" s="42"/>
      <c r="T69" s="42"/>
      <c r="U69" s="42"/>
      <c r="V69" s="42"/>
      <c r="W69" s="42"/>
      <c r="X69" s="42"/>
      <c r="Y69" s="42"/>
      <c r="Z69" s="42"/>
      <c r="AA69" s="42"/>
      <c r="AB69" s="42"/>
      <c r="AC69" s="42"/>
      <c r="AD69" s="42"/>
      <c r="AE69" s="42"/>
    </row>
    <row r="70" s="2" customFormat="1" ht="24.96" customHeight="1">
      <c r="A70" s="42"/>
      <c r="B70" s="43"/>
      <c r="C70" s="26" t="s">
        <v>144</v>
      </c>
      <c r="D70" s="44"/>
      <c r="E70" s="44"/>
      <c r="F70" s="44"/>
      <c r="G70" s="44"/>
      <c r="H70" s="44"/>
      <c r="I70" s="44"/>
      <c r="J70" s="44"/>
      <c r="K70" s="44"/>
      <c r="L70" s="139"/>
      <c r="S70" s="42"/>
      <c r="T70" s="42"/>
      <c r="U70" s="42"/>
      <c r="V70" s="42"/>
      <c r="W70" s="42"/>
      <c r="X70" s="42"/>
      <c r="Y70" s="42"/>
      <c r="Z70" s="42"/>
      <c r="AA70" s="42"/>
      <c r="AB70" s="42"/>
      <c r="AC70" s="42"/>
      <c r="AD70" s="42"/>
      <c r="AE70" s="42"/>
    </row>
    <row r="71" s="2" customFormat="1" ht="6.96" customHeight="1">
      <c r="A71" s="42"/>
      <c r="B71" s="43"/>
      <c r="C71" s="44"/>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12" customHeight="1">
      <c r="A72" s="42"/>
      <c r="B72" s="43"/>
      <c r="C72" s="35" t="s">
        <v>16</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6.5" customHeight="1">
      <c r="A73" s="42"/>
      <c r="B73" s="43"/>
      <c r="C73" s="44"/>
      <c r="D73" s="44"/>
      <c r="E73" s="165" t="str">
        <f>E7</f>
        <v>Víceúčelový sportovní areál UKB - Venkovní sportoviště a plochy</v>
      </c>
      <c r="F73" s="35"/>
      <c r="G73" s="35"/>
      <c r="H73" s="35"/>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133</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73" t="str">
        <f>E9</f>
        <v>SO 00-1 - Příprava území - HTÚ - venkovní sportoviště</v>
      </c>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2" customHeight="1">
      <c r="A77" s="42"/>
      <c r="B77" s="43"/>
      <c r="C77" s="35" t="s">
        <v>22</v>
      </c>
      <c r="D77" s="44"/>
      <c r="E77" s="44"/>
      <c r="F77" s="30" t="str">
        <f>F12</f>
        <v>ul. Netroufalky</v>
      </c>
      <c r="G77" s="44"/>
      <c r="H77" s="44"/>
      <c r="I77" s="35" t="s">
        <v>24</v>
      </c>
      <c r="J77" s="76" t="str">
        <f>IF(J12="","",J12)</f>
        <v>29. 8. 2024</v>
      </c>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25.65" customHeight="1">
      <c r="A79" s="42"/>
      <c r="B79" s="43"/>
      <c r="C79" s="35" t="s">
        <v>30</v>
      </c>
      <c r="D79" s="44"/>
      <c r="E79" s="44"/>
      <c r="F79" s="30" t="str">
        <f>E15</f>
        <v>Masarykova univerzita</v>
      </c>
      <c r="G79" s="44"/>
      <c r="H79" s="44"/>
      <c r="I79" s="35" t="s">
        <v>38</v>
      </c>
      <c r="J79" s="40" t="str">
        <f>E21</f>
        <v>Ateliér Velehradský s.r.o.</v>
      </c>
      <c r="K79" s="44"/>
      <c r="L79" s="139"/>
      <c r="S79" s="42"/>
      <c r="T79" s="42"/>
      <c r="U79" s="42"/>
      <c r="V79" s="42"/>
      <c r="W79" s="42"/>
      <c r="X79" s="42"/>
      <c r="Y79" s="42"/>
      <c r="Z79" s="42"/>
      <c r="AA79" s="42"/>
      <c r="AB79" s="42"/>
      <c r="AC79" s="42"/>
      <c r="AD79" s="42"/>
      <c r="AE79" s="42"/>
    </row>
    <row r="80" s="2" customFormat="1" ht="40.05" customHeight="1">
      <c r="A80" s="42"/>
      <c r="B80" s="43"/>
      <c r="C80" s="35" t="s">
        <v>36</v>
      </c>
      <c r="D80" s="44"/>
      <c r="E80" s="44"/>
      <c r="F80" s="30" t="str">
        <f>IF(E18="","",E18)</f>
        <v>Vyplň údaj</v>
      </c>
      <c r="G80" s="44"/>
      <c r="H80" s="44"/>
      <c r="I80" s="35" t="s">
        <v>43</v>
      </c>
      <c r="J80" s="40" t="str">
        <f>E24</f>
        <v>Ing. Vojtěch Biolek - Ateliér Velehradský s.r.o.</v>
      </c>
      <c r="K80" s="44"/>
      <c r="L80" s="139"/>
      <c r="S80" s="42"/>
      <c r="T80" s="42"/>
      <c r="U80" s="42"/>
      <c r="V80" s="42"/>
      <c r="W80" s="42"/>
      <c r="X80" s="42"/>
      <c r="Y80" s="42"/>
      <c r="Z80" s="42"/>
      <c r="AA80" s="42"/>
      <c r="AB80" s="42"/>
      <c r="AC80" s="42"/>
      <c r="AD80" s="42"/>
      <c r="AE80" s="42"/>
    </row>
    <row r="81" s="2" customFormat="1" ht="10.32"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11" customFormat="1" ht="29.28" customHeight="1">
      <c r="A82" s="182"/>
      <c r="B82" s="183"/>
      <c r="C82" s="184" t="s">
        <v>145</v>
      </c>
      <c r="D82" s="185" t="s">
        <v>67</v>
      </c>
      <c r="E82" s="185" t="s">
        <v>63</v>
      </c>
      <c r="F82" s="185" t="s">
        <v>64</v>
      </c>
      <c r="G82" s="185" t="s">
        <v>146</v>
      </c>
      <c r="H82" s="185" t="s">
        <v>147</v>
      </c>
      <c r="I82" s="185" t="s">
        <v>148</v>
      </c>
      <c r="J82" s="185" t="s">
        <v>138</v>
      </c>
      <c r="K82" s="186" t="s">
        <v>149</v>
      </c>
      <c r="L82" s="187"/>
      <c r="M82" s="96" t="s">
        <v>44</v>
      </c>
      <c r="N82" s="97" t="s">
        <v>52</v>
      </c>
      <c r="O82" s="97" t="s">
        <v>150</v>
      </c>
      <c r="P82" s="97" t="s">
        <v>151</v>
      </c>
      <c r="Q82" s="97" t="s">
        <v>152</v>
      </c>
      <c r="R82" s="97" t="s">
        <v>153</v>
      </c>
      <c r="S82" s="97" t="s">
        <v>154</v>
      </c>
      <c r="T82" s="98" t="s">
        <v>155</v>
      </c>
      <c r="U82" s="182"/>
      <c r="V82" s="182"/>
      <c r="W82" s="182"/>
      <c r="X82" s="182"/>
      <c r="Y82" s="182"/>
      <c r="Z82" s="182"/>
      <c r="AA82" s="182"/>
      <c r="AB82" s="182"/>
      <c r="AC82" s="182"/>
      <c r="AD82" s="182"/>
      <c r="AE82" s="182"/>
    </row>
    <row r="83" s="2" customFormat="1" ht="22.8" customHeight="1">
      <c r="A83" s="42"/>
      <c r="B83" s="43"/>
      <c r="C83" s="103" t="s">
        <v>156</v>
      </c>
      <c r="D83" s="44"/>
      <c r="E83" s="44"/>
      <c r="F83" s="44"/>
      <c r="G83" s="44"/>
      <c r="H83" s="44"/>
      <c r="I83" s="44"/>
      <c r="J83" s="188">
        <f>BK83</f>
        <v>0</v>
      </c>
      <c r="K83" s="44"/>
      <c r="L83" s="48"/>
      <c r="M83" s="99"/>
      <c r="N83" s="189"/>
      <c r="O83" s="100"/>
      <c r="P83" s="190">
        <f>P84</f>
        <v>0</v>
      </c>
      <c r="Q83" s="100"/>
      <c r="R83" s="190">
        <f>R84</f>
        <v>27.484639999999999</v>
      </c>
      <c r="S83" s="100"/>
      <c r="T83" s="191">
        <f>T84</f>
        <v>0</v>
      </c>
      <c r="U83" s="42"/>
      <c r="V83" s="42"/>
      <c r="W83" s="42"/>
      <c r="X83" s="42"/>
      <c r="Y83" s="42"/>
      <c r="Z83" s="42"/>
      <c r="AA83" s="42"/>
      <c r="AB83" s="42"/>
      <c r="AC83" s="42"/>
      <c r="AD83" s="42"/>
      <c r="AE83" s="42"/>
      <c r="AT83" s="20" t="s">
        <v>81</v>
      </c>
      <c r="AU83" s="20" t="s">
        <v>139</v>
      </c>
      <c r="BK83" s="192">
        <f>BK84</f>
        <v>0</v>
      </c>
    </row>
    <row r="84" s="12" customFormat="1" ht="25.92" customHeight="1">
      <c r="A84" s="12"/>
      <c r="B84" s="193"/>
      <c r="C84" s="194"/>
      <c r="D84" s="195" t="s">
        <v>81</v>
      </c>
      <c r="E84" s="196" t="s">
        <v>157</v>
      </c>
      <c r="F84" s="196" t="s">
        <v>158</v>
      </c>
      <c r="G84" s="194"/>
      <c r="H84" s="194"/>
      <c r="I84" s="197"/>
      <c r="J84" s="198">
        <f>BK84</f>
        <v>0</v>
      </c>
      <c r="K84" s="194"/>
      <c r="L84" s="199"/>
      <c r="M84" s="200"/>
      <c r="N84" s="201"/>
      <c r="O84" s="201"/>
      <c r="P84" s="202">
        <f>P85+P126+P143</f>
        <v>0</v>
      </c>
      <c r="Q84" s="201"/>
      <c r="R84" s="202">
        <f>R85+R126+R143</f>
        <v>27.484639999999999</v>
      </c>
      <c r="S84" s="201"/>
      <c r="T84" s="203">
        <f>T85+T126+T143</f>
        <v>0</v>
      </c>
      <c r="U84" s="12"/>
      <c r="V84" s="12"/>
      <c r="W84" s="12"/>
      <c r="X84" s="12"/>
      <c r="Y84" s="12"/>
      <c r="Z84" s="12"/>
      <c r="AA84" s="12"/>
      <c r="AB84" s="12"/>
      <c r="AC84" s="12"/>
      <c r="AD84" s="12"/>
      <c r="AE84" s="12"/>
      <c r="AR84" s="204" t="s">
        <v>90</v>
      </c>
      <c r="AT84" s="205" t="s">
        <v>81</v>
      </c>
      <c r="AU84" s="205" t="s">
        <v>82</v>
      </c>
      <c r="AY84" s="204" t="s">
        <v>159</v>
      </c>
      <c r="BK84" s="206">
        <f>BK85+BK126+BK143</f>
        <v>0</v>
      </c>
    </row>
    <row r="85" s="12" customFormat="1" ht="22.8" customHeight="1">
      <c r="A85" s="12"/>
      <c r="B85" s="193"/>
      <c r="C85" s="194"/>
      <c r="D85" s="195" t="s">
        <v>81</v>
      </c>
      <c r="E85" s="207" t="s">
        <v>90</v>
      </c>
      <c r="F85" s="207" t="s">
        <v>160</v>
      </c>
      <c r="G85" s="194"/>
      <c r="H85" s="194"/>
      <c r="I85" s="197"/>
      <c r="J85" s="208">
        <f>BK85</f>
        <v>0</v>
      </c>
      <c r="K85" s="194"/>
      <c r="L85" s="199"/>
      <c r="M85" s="200"/>
      <c r="N85" s="201"/>
      <c r="O85" s="201"/>
      <c r="P85" s="202">
        <f>SUM(P86:P125)</f>
        <v>0</v>
      </c>
      <c r="Q85" s="201"/>
      <c r="R85" s="202">
        <f>SUM(R86:R125)</f>
        <v>0</v>
      </c>
      <c r="S85" s="201"/>
      <c r="T85" s="203">
        <f>SUM(T86:T125)</f>
        <v>0</v>
      </c>
      <c r="U85" s="12"/>
      <c r="V85" s="12"/>
      <c r="W85" s="12"/>
      <c r="X85" s="12"/>
      <c r="Y85" s="12"/>
      <c r="Z85" s="12"/>
      <c r="AA85" s="12"/>
      <c r="AB85" s="12"/>
      <c r="AC85" s="12"/>
      <c r="AD85" s="12"/>
      <c r="AE85" s="12"/>
      <c r="AR85" s="204" t="s">
        <v>90</v>
      </c>
      <c r="AT85" s="205" t="s">
        <v>81</v>
      </c>
      <c r="AU85" s="205" t="s">
        <v>90</v>
      </c>
      <c r="AY85" s="204" t="s">
        <v>159</v>
      </c>
      <c r="BK85" s="206">
        <f>SUM(BK86:BK125)</f>
        <v>0</v>
      </c>
    </row>
    <row r="86" s="2" customFormat="1" ht="21.75" customHeight="1">
      <c r="A86" s="42"/>
      <c r="B86" s="43"/>
      <c r="C86" s="209" t="s">
        <v>90</v>
      </c>
      <c r="D86" s="209" t="s">
        <v>161</v>
      </c>
      <c r="E86" s="210" t="s">
        <v>162</v>
      </c>
      <c r="F86" s="211" t="s">
        <v>163</v>
      </c>
      <c r="G86" s="212" t="s">
        <v>164</v>
      </c>
      <c r="H86" s="213">
        <v>13175.17</v>
      </c>
      <c r="I86" s="214"/>
      <c r="J86" s="215">
        <f>ROUND(I86*H86,2)</f>
        <v>0</v>
      </c>
      <c r="K86" s="211" t="s">
        <v>165</v>
      </c>
      <c r="L86" s="48"/>
      <c r="M86" s="216" t="s">
        <v>44</v>
      </c>
      <c r="N86" s="217" t="s">
        <v>53</v>
      </c>
      <c r="O86" s="88"/>
      <c r="P86" s="218">
        <f>O86*H86</f>
        <v>0</v>
      </c>
      <c r="Q86" s="218">
        <v>0</v>
      </c>
      <c r="R86" s="218">
        <f>Q86*H86</f>
        <v>0</v>
      </c>
      <c r="S86" s="218">
        <v>0</v>
      </c>
      <c r="T86" s="219">
        <f>S86*H86</f>
        <v>0</v>
      </c>
      <c r="U86" s="42"/>
      <c r="V86" s="42"/>
      <c r="W86" s="42"/>
      <c r="X86" s="42"/>
      <c r="Y86" s="42"/>
      <c r="Z86" s="42"/>
      <c r="AA86" s="42"/>
      <c r="AB86" s="42"/>
      <c r="AC86" s="42"/>
      <c r="AD86" s="42"/>
      <c r="AE86" s="42"/>
      <c r="AR86" s="220" t="s">
        <v>166</v>
      </c>
      <c r="AT86" s="220" t="s">
        <v>161</v>
      </c>
      <c r="AU86" s="220" t="s">
        <v>92</v>
      </c>
      <c r="AY86" s="20" t="s">
        <v>159</v>
      </c>
      <c r="BE86" s="221">
        <f>IF(N86="základní",J86,0)</f>
        <v>0</v>
      </c>
      <c r="BF86" s="221">
        <f>IF(N86="snížená",J86,0)</f>
        <v>0</v>
      </c>
      <c r="BG86" s="221">
        <f>IF(N86="zákl. přenesená",J86,0)</f>
        <v>0</v>
      </c>
      <c r="BH86" s="221">
        <f>IF(N86="sníž. přenesená",J86,0)</f>
        <v>0</v>
      </c>
      <c r="BI86" s="221">
        <f>IF(N86="nulová",J86,0)</f>
        <v>0</v>
      </c>
      <c r="BJ86" s="20" t="s">
        <v>90</v>
      </c>
      <c r="BK86" s="221">
        <f>ROUND(I86*H86,2)</f>
        <v>0</v>
      </c>
      <c r="BL86" s="20" t="s">
        <v>166</v>
      </c>
      <c r="BM86" s="220" t="s">
        <v>167</v>
      </c>
    </row>
    <row r="87" s="2" customFormat="1">
      <c r="A87" s="42"/>
      <c r="B87" s="43"/>
      <c r="C87" s="44"/>
      <c r="D87" s="222" t="s">
        <v>168</v>
      </c>
      <c r="E87" s="44"/>
      <c r="F87" s="223" t="s">
        <v>169</v>
      </c>
      <c r="G87" s="44"/>
      <c r="H87" s="44"/>
      <c r="I87" s="224"/>
      <c r="J87" s="44"/>
      <c r="K87" s="44"/>
      <c r="L87" s="48"/>
      <c r="M87" s="225"/>
      <c r="N87" s="226"/>
      <c r="O87" s="88"/>
      <c r="P87" s="88"/>
      <c r="Q87" s="88"/>
      <c r="R87" s="88"/>
      <c r="S87" s="88"/>
      <c r="T87" s="89"/>
      <c r="U87" s="42"/>
      <c r="V87" s="42"/>
      <c r="W87" s="42"/>
      <c r="X87" s="42"/>
      <c r="Y87" s="42"/>
      <c r="Z87" s="42"/>
      <c r="AA87" s="42"/>
      <c r="AB87" s="42"/>
      <c r="AC87" s="42"/>
      <c r="AD87" s="42"/>
      <c r="AE87" s="42"/>
      <c r="AT87" s="20" t="s">
        <v>168</v>
      </c>
      <c r="AU87" s="20" t="s">
        <v>92</v>
      </c>
    </row>
    <row r="88" s="2" customFormat="1">
      <c r="A88" s="42"/>
      <c r="B88" s="43"/>
      <c r="C88" s="44"/>
      <c r="D88" s="227" t="s">
        <v>170</v>
      </c>
      <c r="E88" s="44"/>
      <c r="F88" s="228" t="s">
        <v>171</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170</v>
      </c>
      <c r="AU88" s="20" t="s">
        <v>92</v>
      </c>
    </row>
    <row r="89" s="13" customFormat="1">
      <c r="A89" s="13"/>
      <c r="B89" s="229"/>
      <c r="C89" s="230"/>
      <c r="D89" s="227" t="s">
        <v>172</v>
      </c>
      <c r="E89" s="231" t="s">
        <v>44</v>
      </c>
      <c r="F89" s="232" t="s">
        <v>173</v>
      </c>
      <c r="G89" s="230"/>
      <c r="H89" s="231" t="s">
        <v>44</v>
      </c>
      <c r="I89" s="233"/>
      <c r="J89" s="230"/>
      <c r="K89" s="230"/>
      <c r="L89" s="234"/>
      <c r="M89" s="235"/>
      <c r="N89" s="236"/>
      <c r="O89" s="236"/>
      <c r="P89" s="236"/>
      <c r="Q89" s="236"/>
      <c r="R89" s="236"/>
      <c r="S89" s="236"/>
      <c r="T89" s="237"/>
      <c r="U89" s="13"/>
      <c r="V89" s="13"/>
      <c r="W89" s="13"/>
      <c r="X89" s="13"/>
      <c r="Y89" s="13"/>
      <c r="Z89" s="13"/>
      <c r="AA89" s="13"/>
      <c r="AB89" s="13"/>
      <c r="AC89" s="13"/>
      <c r="AD89" s="13"/>
      <c r="AE89" s="13"/>
      <c r="AT89" s="238" t="s">
        <v>172</v>
      </c>
      <c r="AU89" s="238" t="s">
        <v>92</v>
      </c>
      <c r="AV89" s="13" t="s">
        <v>90</v>
      </c>
      <c r="AW89" s="13" t="s">
        <v>42</v>
      </c>
      <c r="AX89" s="13" t="s">
        <v>82</v>
      </c>
      <c r="AY89" s="238" t="s">
        <v>159</v>
      </c>
    </row>
    <row r="90" s="13" customFormat="1">
      <c r="A90" s="13"/>
      <c r="B90" s="229"/>
      <c r="C90" s="230"/>
      <c r="D90" s="227" t="s">
        <v>172</v>
      </c>
      <c r="E90" s="231" t="s">
        <v>44</v>
      </c>
      <c r="F90" s="232" t="s">
        <v>174</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4" customFormat="1">
      <c r="A91" s="14"/>
      <c r="B91" s="239"/>
      <c r="C91" s="240"/>
      <c r="D91" s="227" t="s">
        <v>172</v>
      </c>
      <c r="E91" s="241" t="s">
        <v>44</v>
      </c>
      <c r="F91" s="242" t="s">
        <v>175</v>
      </c>
      <c r="G91" s="240"/>
      <c r="H91" s="243">
        <v>13175.17</v>
      </c>
      <c r="I91" s="244"/>
      <c r="J91" s="240"/>
      <c r="K91" s="240"/>
      <c r="L91" s="245"/>
      <c r="M91" s="246"/>
      <c r="N91" s="247"/>
      <c r="O91" s="247"/>
      <c r="P91" s="247"/>
      <c r="Q91" s="247"/>
      <c r="R91" s="247"/>
      <c r="S91" s="247"/>
      <c r="T91" s="248"/>
      <c r="U91" s="14"/>
      <c r="V91" s="14"/>
      <c r="W91" s="14"/>
      <c r="X91" s="14"/>
      <c r="Y91" s="14"/>
      <c r="Z91" s="14"/>
      <c r="AA91" s="14"/>
      <c r="AB91" s="14"/>
      <c r="AC91" s="14"/>
      <c r="AD91" s="14"/>
      <c r="AE91" s="14"/>
      <c r="AT91" s="249" t="s">
        <v>172</v>
      </c>
      <c r="AU91" s="249" t="s">
        <v>92</v>
      </c>
      <c r="AV91" s="14" t="s">
        <v>92</v>
      </c>
      <c r="AW91" s="14" t="s">
        <v>42</v>
      </c>
      <c r="AX91" s="14" t="s">
        <v>82</v>
      </c>
      <c r="AY91" s="249" t="s">
        <v>159</v>
      </c>
    </row>
    <row r="92" s="15" customFormat="1">
      <c r="A92" s="15"/>
      <c r="B92" s="250"/>
      <c r="C92" s="251"/>
      <c r="D92" s="227" t="s">
        <v>172</v>
      </c>
      <c r="E92" s="252" t="s">
        <v>126</v>
      </c>
      <c r="F92" s="253" t="s">
        <v>176</v>
      </c>
      <c r="G92" s="251"/>
      <c r="H92" s="254">
        <v>13175.17</v>
      </c>
      <c r="I92" s="255"/>
      <c r="J92" s="251"/>
      <c r="K92" s="251"/>
      <c r="L92" s="256"/>
      <c r="M92" s="257"/>
      <c r="N92" s="258"/>
      <c r="O92" s="258"/>
      <c r="P92" s="258"/>
      <c r="Q92" s="258"/>
      <c r="R92" s="258"/>
      <c r="S92" s="258"/>
      <c r="T92" s="259"/>
      <c r="U92" s="15"/>
      <c r="V92" s="15"/>
      <c r="W92" s="15"/>
      <c r="X92" s="15"/>
      <c r="Y92" s="15"/>
      <c r="Z92" s="15"/>
      <c r="AA92" s="15"/>
      <c r="AB92" s="15"/>
      <c r="AC92" s="15"/>
      <c r="AD92" s="15"/>
      <c r="AE92" s="15"/>
      <c r="AT92" s="260" t="s">
        <v>172</v>
      </c>
      <c r="AU92" s="260" t="s">
        <v>92</v>
      </c>
      <c r="AV92" s="15" t="s">
        <v>177</v>
      </c>
      <c r="AW92" s="15" t="s">
        <v>42</v>
      </c>
      <c r="AX92" s="15" t="s">
        <v>82</v>
      </c>
      <c r="AY92" s="260" t="s">
        <v>159</v>
      </c>
    </row>
    <row r="93" s="16" customFormat="1">
      <c r="A93" s="16"/>
      <c r="B93" s="261"/>
      <c r="C93" s="262"/>
      <c r="D93" s="227" t="s">
        <v>172</v>
      </c>
      <c r="E93" s="263" t="s">
        <v>44</v>
      </c>
      <c r="F93" s="264" t="s">
        <v>178</v>
      </c>
      <c r="G93" s="262"/>
      <c r="H93" s="265">
        <v>13175.17</v>
      </c>
      <c r="I93" s="266"/>
      <c r="J93" s="262"/>
      <c r="K93" s="262"/>
      <c r="L93" s="267"/>
      <c r="M93" s="268"/>
      <c r="N93" s="269"/>
      <c r="O93" s="269"/>
      <c r="P93" s="269"/>
      <c r="Q93" s="269"/>
      <c r="R93" s="269"/>
      <c r="S93" s="269"/>
      <c r="T93" s="270"/>
      <c r="U93" s="16"/>
      <c r="V93" s="16"/>
      <c r="W93" s="16"/>
      <c r="X93" s="16"/>
      <c r="Y93" s="16"/>
      <c r="Z93" s="16"/>
      <c r="AA93" s="16"/>
      <c r="AB93" s="16"/>
      <c r="AC93" s="16"/>
      <c r="AD93" s="16"/>
      <c r="AE93" s="16"/>
      <c r="AT93" s="271" t="s">
        <v>172</v>
      </c>
      <c r="AU93" s="271" t="s">
        <v>92</v>
      </c>
      <c r="AV93" s="16" t="s">
        <v>166</v>
      </c>
      <c r="AW93" s="16" t="s">
        <v>42</v>
      </c>
      <c r="AX93" s="16" t="s">
        <v>90</v>
      </c>
      <c r="AY93" s="271" t="s">
        <v>159</v>
      </c>
    </row>
    <row r="94" s="2" customFormat="1" ht="24.15" customHeight="1">
      <c r="A94" s="42"/>
      <c r="B94" s="43"/>
      <c r="C94" s="209" t="s">
        <v>92</v>
      </c>
      <c r="D94" s="209" t="s">
        <v>161</v>
      </c>
      <c r="E94" s="210" t="s">
        <v>179</v>
      </c>
      <c r="F94" s="211" t="s">
        <v>180</v>
      </c>
      <c r="G94" s="212" t="s">
        <v>164</v>
      </c>
      <c r="H94" s="213">
        <v>87.939999999999998</v>
      </c>
      <c r="I94" s="214"/>
      <c r="J94" s="215">
        <f>ROUND(I94*H94,2)</f>
        <v>0</v>
      </c>
      <c r="K94" s="211" t="s">
        <v>165</v>
      </c>
      <c r="L94" s="48"/>
      <c r="M94" s="216" t="s">
        <v>44</v>
      </c>
      <c r="N94" s="217" t="s">
        <v>53</v>
      </c>
      <c r="O94" s="88"/>
      <c r="P94" s="218">
        <f>O94*H94</f>
        <v>0</v>
      </c>
      <c r="Q94" s="218">
        <v>0</v>
      </c>
      <c r="R94" s="218">
        <f>Q94*H94</f>
        <v>0</v>
      </c>
      <c r="S94" s="218">
        <v>0</v>
      </c>
      <c r="T94" s="219">
        <f>S94*H94</f>
        <v>0</v>
      </c>
      <c r="U94" s="42"/>
      <c r="V94" s="42"/>
      <c r="W94" s="42"/>
      <c r="X94" s="42"/>
      <c r="Y94" s="42"/>
      <c r="Z94" s="42"/>
      <c r="AA94" s="42"/>
      <c r="AB94" s="42"/>
      <c r="AC94" s="42"/>
      <c r="AD94" s="42"/>
      <c r="AE94" s="42"/>
      <c r="AR94" s="220" t="s">
        <v>166</v>
      </c>
      <c r="AT94" s="220" t="s">
        <v>161</v>
      </c>
      <c r="AU94" s="220" t="s">
        <v>92</v>
      </c>
      <c r="AY94" s="20" t="s">
        <v>159</v>
      </c>
      <c r="BE94" s="221">
        <f>IF(N94="základní",J94,0)</f>
        <v>0</v>
      </c>
      <c r="BF94" s="221">
        <f>IF(N94="snížená",J94,0)</f>
        <v>0</v>
      </c>
      <c r="BG94" s="221">
        <f>IF(N94="zákl. přenesená",J94,0)</f>
        <v>0</v>
      </c>
      <c r="BH94" s="221">
        <f>IF(N94="sníž. přenesená",J94,0)</f>
        <v>0</v>
      </c>
      <c r="BI94" s="221">
        <f>IF(N94="nulová",J94,0)</f>
        <v>0</v>
      </c>
      <c r="BJ94" s="20" t="s">
        <v>90</v>
      </c>
      <c r="BK94" s="221">
        <f>ROUND(I94*H94,2)</f>
        <v>0</v>
      </c>
      <c r="BL94" s="20" t="s">
        <v>166</v>
      </c>
      <c r="BM94" s="220" t="s">
        <v>181</v>
      </c>
    </row>
    <row r="95" s="2" customFormat="1">
      <c r="A95" s="42"/>
      <c r="B95" s="43"/>
      <c r="C95" s="44"/>
      <c r="D95" s="222" t="s">
        <v>168</v>
      </c>
      <c r="E95" s="44"/>
      <c r="F95" s="223" t="s">
        <v>182</v>
      </c>
      <c r="G95" s="44"/>
      <c r="H95" s="44"/>
      <c r="I95" s="224"/>
      <c r="J95" s="44"/>
      <c r="K95" s="44"/>
      <c r="L95" s="48"/>
      <c r="M95" s="225"/>
      <c r="N95" s="226"/>
      <c r="O95" s="88"/>
      <c r="P95" s="88"/>
      <c r="Q95" s="88"/>
      <c r="R95" s="88"/>
      <c r="S95" s="88"/>
      <c r="T95" s="89"/>
      <c r="U95" s="42"/>
      <c r="V95" s="42"/>
      <c r="W95" s="42"/>
      <c r="X95" s="42"/>
      <c r="Y95" s="42"/>
      <c r="Z95" s="42"/>
      <c r="AA95" s="42"/>
      <c r="AB95" s="42"/>
      <c r="AC95" s="42"/>
      <c r="AD95" s="42"/>
      <c r="AE95" s="42"/>
      <c r="AT95" s="20" t="s">
        <v>168</v>
      </c>
      <c r="AU95" s="20" t="s">
        <v>92</v>
      </c>
    </row>
    <row r="96" s="2" customFormat="1">
      <c r="A96" s="42"/>
      <c r="B96" s="43"/>
      <c r="C96" s="44"/>
      <c r="D96" s="227" t="s">
        <v>170</v>
      </c>
      <c r="E96" s="44"/>
      <c r="F96" s="228" t="s">
        <v>171</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92</v>
      </c>
    </row>
    <row r="97" s="13" customFormat="1">
      <c r="A97" s="13"/>
      <c r="B97" s="229"/>
      <c r="C97" s="230"/>
      <c r="D97" s="227" t="s">
        <v>172</v>
      </c>
      <c r="E97" s="231" t="s">
        <v>44</v>
      </c>
      <c r="F97" s="232" t="s">
        <v>183</v>
      </c>
      <c r="G97" s="230"/>
      <c r="H97" s="231" t="s">
        <v>44</v>
      </c>
      <c r="I97" s="233"/>
      <c r="J97" s="230"/>
      <c r="K97" s="230"/>
      <c r="L97" s="234"/>
      <c r="M97" s="235"/>
      <c r="N97" s="236"/>
      <c r="O97" s="236"/>
      <c r="P97" s="236"/>
      <c r="Q97" s="236"/>
      <c r="R97" s="236"/>
      <c r="S97" s="236"/>
      <c r="T97" s="237"/>
      <c r="U97" s="13"/>
      <c r="V97" s="13"/>
      <c r="W97" s="13"/>
      <c r="X97" s="13"/>
      <c r="Y97" s="13"/>
      <c r="Z97" s="13"/>
      <c r="AA97" s="13"/>
      <c r="AB97" s="13"/>
      <c r="AC97" s="13"/>
      <c r="AD97" s="13"/>
      <c r="AE97" s="13"/>
      <c r="AT97" s="238" t="s">
        <v>172</v>
      </c>
      <c r="AU97" s="238" t="s">
        <v>92</v>
      </c>
      <c r="AV97" s="13" t="s">
        <v>90</v>
      </c>
      <c r="AW97" s="13" t="s">
        <v>42</v>
      </c>
      <c r="AX97" s="13" t="s">
        <v>82</v>
      </c>
      <c r="AY97" s="238" t="s">
        <v>159</v>
      </c>
    </row>
    <row r="98" s="13" customFormat="1">
      <c r="A98" s="13"/>
      <c r="B98" s="229"/>
      <c r="C98" s="230"/>
      <c r="D98" s="227" t="s">
        <v>172</v>
      </c>
      <c r="E98" s="231" t="s">
        <v>44</v>
      </c>
      <c r="F98" s="232" t="s">
        <v>184</v>
      </c>
      <c r="G98" s="230"/>
      <c r="H98" s="231" t="s">
        <v>44</v>
      </c>
      <c r="I98" s="233"/>
      <c r="J98" s="230"/>
      <c r="K98" s="230"/>
      <c r="L98" s="234"/>
      <c r="M98" s="235"/>
      <c r="N98" s="236"/>
      <c r="O98" s="236"/>
      <c r="P98" s="236"/>
      <c r="Q98" s="236"/>
      <c r="R98" s="236"/>
      <c r="S98" s="236"/>
      <c r="T98" s="237"/>
      <c r="U98" s="13"/>
      <c r="V98" s="13"/>
      <c r="W98" s="13"/>
      <c r="X98" s="13"/>
      <c r="Y98" s="13"/>
      <c r="Z98" s="13"/>
      <c r="AA98" s="13"/>
      <c r="AB98" s="13"/>
      <c r="AC98" s="13"/>
      <c r="AD98" s="13"/>
      <c r="AE98" s="13"/>
      <c r="AT98" s="238" t="s">
        <v>172</v>
      </c>
      <c r="AU98" s="238" t="s">
        <v>92</v>
      </c>
      <c r="AV98" s="13" t="s">
        <v>90</v>
      </c>
      <c r="AW98" s="13" t="s">
        <v>42</v>
      </c>
      <c r="AX98" s="13" t="s">
        <v>82</v>
      </c>
      <c r="AY98" s="238" t="s">
        <v>159</v>
      </c>
    </row>
    <row r="99" s="14" customFormat="1">
      <c r="A99" s="14"/>
      <c r="B99" s="239"/>
      <c r="C99" s="240"/>
      <c r="D99" s="227" t="s">
        <v>172</v>
      </c>
      <c r="E99" s="241" t="s">
        <v>44</v>
      </c>
      <c r="F99" s="242" t="s">
        <v>129</v>
      </c>
      <c r="G99" s="240"/>
      <c r="H99" s="243">
        <v>87.939999999999998</v>
      </c>
      <c r="I99" s="244"/>
      <c r="J99" s="240"/>
      <c r="K99" s="240"/>
      <c r="L99" s="245"/>
      <c r="M99" s="246"/>
      <c r="N99" s="247"/>
      <c r="O99" s="247"/>
      <c r="P99" s="247"/>
      <c r="Q99" s="247"/>
      <c r="R99" s="247"/>
      <c r="S99" s="247"/>
      <c r="T99" s="248"/>
      <c r="U99" s="14"/>
      <c r="V99" s="14"/>
      <c r="W99" s="14"/>
      <c r="X99" s="14"/>
      <c r="Y99" s="14"/>
      <c r="Z99" s="14"/>
      <c r="AA99" s="14"/>
      <c r="AB99" s="14"/>
      <c r="AC99" s="14"/>
      <c r="AD99" s="14"/>
      <c r="AE99" s="14"/>
      <c r="AT99" s="249" t="s">
        <v>172</v>
      </c>
      <c r="AU99" s="249" t="s">
        <v>92</v>
      </c>
      <c r="AV99" s="14" t="s">
        <v>92</v>
      </c>
      <c r="AW99" s="14" t="s">
        <v>42</v>
      </c>
      <c r="AX99" s="14" t="s">
        <v>82</v>
      </c>
      <c r="AY99" s="249" t="s">
        <v>159</v>
      </c>
    </row>
    <row r="100" s="15" customFormat="1">
      <c r="A100" s="15"/>
      <c r="B100" s="250"/>
      <c r="C100" s="251"/>
      <c r="D100" s="227" t="s">
        <v>172</v>
      </c>
      <c r="E100" s="252" t="s">
        <v>128</v>
      </c>
      <c r="F100" s="253" t="s">
        <v>176</v>
      </c>
      <c r="G100" s="251"/>
      <c r="H100" s="254">
        <v>87.939999999999998</v>
      </c>
      <c r="I100" s="255"/>
      <c r="J100" s="251"/>
      <c r="K100" s="251"/>
      <c r="L100" s="256"/>
      <c r="M100" s="257"/>
      <c r="N100" s="258"/>
      <c r="O100" s="258"/>
      <c r="P100" s="258"/>
      <c r="Q100" s="258"/>
      <c r="R100" s="258"/>
      <c r="S100" s="258"/>
      <c r="T100" s="259"/>
      <c r="U100" s="15"/>
      <c r="V100" s="15"/>
      <c r="W100" s="15"/>
      <c r="X100" s="15"/>
      <c r="Y100" s="15"/>
      <c r="Z100" s="15"/>
      <c r="AA100" s="15"/>
      <c r="AB100" s="15"/>
      <c r="AC100" s="15"/>
      <c r="AD100" s="15"/>
      <c r="AE100" s="15"/>
      <c r="AT100" s="260" t="s">
        <v>172</v>
      </c>
      <c r="AU100" s="260" t="s">
        <v>92</v>
      </c>
      <c r="AV100" s="15" t="s">
        <v>177</v>
      </c>
      <c r="AW100" s="15" t="s">
        <v>42</v>
      </c>
      <c r="AX100" s="15" t="s">
        <v>82</v>
      </c>
      <c r="AY100" s="260" t="s">
        <v>159</v>
      </c>
    </row>
    <row r="101" s="16" customFormat="1">
      <c r="A101" s="16"/>
      <c r="B101" s="261"/>
      <c r="C101" s="262"/>
      <c r="D101" s="227" t="s">
        <v>172</v>
      </c>
      <c r="E101" s="263" t="s">
        <v>44</v>
      </c>
      <c r="F101" s="264" t="s">
        <v>178</v>
      </c>
      <c r="G101" s="262"/>
      <c r="H101" s="265">
        <v>87.939999999999998</v>
      </c>
      <c r="I101" s="266"/>
      <c r="J101" s="262"/>
      <c r="K101" s="262"/>
      <c r="L101" s="267"/>
      <c r="M101" s="268"/>
      <c r="N101" s="269"/>
      <c r="O101" s="269"/>
      <c r="P101" s="269"/>
      <c r="Q101" s="269"/>
      <c r="R101" s="269"/>
      <c r="S101" s="269"/>
      <c r="T101" s="270"/>
      <c r="U101" s="16"/>
      <c r="V101" s="16"/>
      <c r="W101" s="16"/>
      <c r="X101" s="16"/>
      <c r="Y101" s="16"/>
      <c r="Z101" s="16"/>
      <c r="AA101" s="16"/>
      <c r="AB101" s="16"/>
      <c r="AC101" s="16"/>
      <c r="AD101" s="16"/>
      <c r="AE101" s="16"/>
      <c r="AT101" s="271" t="s">
        <v>172</v>
      </c>
      <c r="AU101" s="271" t="s">
        <v>92</v>
      </c>
      <c r="AV101" s="16" t="s">
        <v>166</v>
      </c>
      <c r="AW101" s="16" t="s">
        <v>42</v>
      </c>
      <c r="AX101" s="16" t="s">
        <v>90</v>
      </c>
      <c r="AY101" s="271" t="s">
        <v>159</v>
      </c>
    </row>
    <row r="102" s="2" customFormat="1" ht="24.15" customHeight="1">
      <c r="A102" s="42"/>
      <c r="B102" s="43"/>
      <c r="C102" s="209" t="s">
        <v>177</v>
      </c>
      <c r="D102" s="209" t="s">
        <v>161</v>
      </c>
      <c r="E102" s="210" t="s">
        <v>185</v>
      </c>
      <c r="F102" s="211" t="s">
        <v>186</v>
      </c>
      <c r="G102" s="212" t="s">
        <v>164</v>
      </c>
      <c r="H102" s="213">
        <v>15.268000000000001</v>
      </c>
      <c r="I102" s="214"/>
      <c r="J102" s="215">
        <f>ROUND(I102*H102,2)</f>
        <v>0</v>
      </c>
      <c r="K102" s="211" t="s">
        <v>165</v>
      </c>
      <c r="L102" s="48"/>
      <c r="M102" s="216" t="s">
        <v>44</v>
      </c>
      <c r="N102" s="217" t="s">
        <v>53</v>
      </c>
      <c r="O102" s="88"/>
      <c r="P102" s="218">
        <f>O102*H102</f>
        <v>0</v>
      </c>
      <c r="Q102" s="218">
        <v>0</v>
      </c>
      <c r="R102" s="218">
        <f>Q102*H102</f>
        <v>0</v>
      </c>
      <c r="S102" s="218">
        <v>0</v>
      </c>
      <c r="T102" s="219">
        <f>S102*H102</f>
        <v>0</v>
      </c>
      <c r="U102" s="42"/>
      <c r="V102" s="42"/>
      <c r="W102" s="42"/>
      <c r="X102" s="42"/>
      <c r="Y102" s="42"/>
      <c r="Z102" s="42"/>
      <c r="AA102" s="42"/>
      <c r="AB102" s="42"/>
      <c r="AC102" s="42"/>
      <c r="AD102" s="42"/>
      <c r="AE102" s="42"/>
      <c r="AR102" s="220" t="s">
        <v>166</v>
      </c>
      <c r="AT102" s="220" t="s">
        <v>161</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187</v>
      </c>
    </row>
    <row r="103" s="2" customFormat="1">
      <c r="A103" s="42"/>
      <c r="B103" s="43"/>
      <c r="C103" s="44"/>
      <c r="D103" s="222" t="s">
        <v>168</v>
      </c>
      <c r="E103" s="44"/>
      <c r="F103" s="223" t="s">
        <v>188</v>
      </c>
      <c r="G103" s="44"/>
      <c r="H103" s="44"/>
      <c r="I103" s="224"/>
      <c r="J103" s="44"/>
      <c r="K103" s="44"/>
      <c r="L103" s="48"/>
      <c r="M103" s="225"/>
      <c r="N103" s="226"/>
      <c r="O103" s="88"/>
      <c r="P103" s="88"/>
      <c r="Q103" s="88"/>
      <c r="R103" s="88"/>
      <c r="S103" s="88"/>
      <c r="T103" s="89"/>
      <c r="U103" s="42"/>
      <c r="V103" s="42"/>
      <c r="W103" s="42"/>
      <c r="X103" s="42"/>
      <c r="Y103" s="42"/>
      <c r="Z103" s="42"/>
      <c r="AA103" s="42"/>
      <c r="AB103" s="42"/>
      <c r="AC103" s="42"/>
      <c r="AD103" s="42"/>
      <c r="AE103" s="42"/>
      <c r="AT103" s="20" t="s">
        <v>168</v>
      </c>
      <c r="AU103" s="20" t="s">
        <v>92</v>
      </c>
    </row>
    <row r="104" s="13" customFormat="1">
      <c r="A104" s="13"/>
      <c r="B104" s="229"/>
      <c r="C104" s="230"/>
      <c r="D104" s="227" t="s">
        <v>172</v>
      </c>
      <c r="E104" s="231" t="s">
        <v>44</v>
      </c>
      <c r="F104" s="232" t="s">
        <v>189</v>
      </c>
      <c r="G104" s="230"/>
      <c r="H104" s="231" t="s">
        <v>44</v>
      </c>
      <c r="I104" s="233"/>
      <c r="J104" s="230"/>
      <c r="K104" s="230"/>
      <c r="L104" s="234"/>
      <c r="M104" s="235"/>
      <c r="N104" s="236"/>
      <c r="O104" s="236"/>
      <c r="P104" s="236"/>
      <c r="Q104" s="236"/>
      <c r="R104" s="236"/>
      <c r="S104" s="236"/>
      <c r="T104" s="237"/>
      <c r="U104" s="13"/>
      <c r="V104" s="13"/>
      <c r="W104" s="13"/>
      <c r="X104" s="13"/>
      <c r="Y104" s="13"/>
      <c r="Z104" s="13"/>
      <c r="AA104" s="13"/>
      <c r="AB104" s="13"/>
      <c r="AC104" s="13"/>
      <c r="AD104" s="13"/>
      <c r="AE104" s="13"/>
      <c r="AT104" s="238" t="s">
        <v>172</v>
      </c>
      <c r="AU104" s="238" t="s">
        <v>92</v>
      </c>
      <c r="AV104" s="13" t="s">
        <v>90</v>
      </c>
      <c r="AW104" s="13" t="s">
        <v>42</v>
      </c>
      <c r="AX104" s="13" t="s">
        <v>82</v>
      </c>
      <c r="AY104" s="238" t="s">
        <v>159</v>
      </c>
    </row>
    <row r="105" s="14" customFormat="1">
      <c r="A105" s="14"/>
      <c r="B105" s="239"/>
      <c r="C105" s="240"/>
      <c r="D105" s="227" t="s">
        <v>172</v>
      </c>
      <c r="E105" s="241" t="s">
        <v>44</v>
      </c>
      <c r="F105" s="242" t="s">
        <v>190</v>
      </c>
      <c r="G105" s="240"/>
      <c r="H105" s="243">
        <v>15.268000000000001</v>
      </c>
      <c r="I105" s="244"/>
      <c r="J105" s="240"/>
      <c r="K105" s="240"/>
      <c r="L105" s="245"/>
      <c r="M105" s="246"/>
      <c r="N105" s="247"/>
      <c r="O105" s="247"/>
      <c r="P105" s="247"/>
      <c r="Q105" s="247"/>
      <c r="R105" s="247"/>
      <c r="S105" s="247"/>
      <c r="T105" s="248"/>
      <c r="U105" s="14"/>
      <c r="V105" s="14"/>
      <c r="W105" s="14"/>
      <c r="X105" s="14"/>
      <c r="Y105" s="14"/>
      <c r="Z105" s="14"/>
      <c r="AA105" s="14"/>
      <c r="AB105" s="14"/>
      <c r="AC105" s="14"/>
      <c r="AD105" s="14"/>
      <c r="AE105" s="14"/>
      <c r="AT105" s="249" t="s">
        <v>172</v>
      </c>
      <c r="AU105" s="249" t="s">
        <v>92</v>
      </c>
      <c r="AV105" s="14" t="s">
        <v>92</v>
      </c>
      <c r="AW105" s="14" t="s">
        <v>42</v>
      </c>
      <c r="AX105" s="14" t="s">
        <v>82</v>
      </c>
      <c r="AY105" s="249" t="s">
        <v>159</v>
      </c>
    </row>
    <row r="106" s="16" customFormat="1">
      <c r="A106" s="16"/>
      <c r="B106" s="261"/>
      <c r="C106" s="262"/>
      <c r="D106" s="227" t="s">
        <v>172</v>
      </c>
      <c r="E106" s="263" t="s">
        <v>44</v>
      </c>
      <c r="F106" s="264" t="s">
        <v>178</v>
      </c>
      <c r="G106" s="262"/>
      <c r="H106" s="265">
        <v>15.268000000000001</v>
      </c>
      <c r="I106" s="266"/>
      <c r="J106" s="262"/>
      <c r="K106" s="262"/>
      <c r="L106" s="267"/>
      <c r="M106" s="268"/>
      <c r="N106" s="269"/>
      <c r="O106" s="269"/>
      <c r="P106" s="269"/>
      <c r="Q106" s="269"/>
      <c r="R106" s="269"/>
      <c r="S106" s="269"/>
      <c r="T106" s="270"/>
      <c r="U106" s="16"/>
      <c r="V106" s="16"/>
      <c r="W106" s="16"/>
      <c r="X106" s="16"/>
      <c r="Y106" s="16"/>
      <c r="Z106" s="16"/>
      <c r="AA106" s="16"/>
      <c r="AB106" s="16"/>
      <c r="AC106" s="16"/>
      <c r="AD106" s="16"/>
      <c r="AE106" s="16"/>
      <c r="AT106" s="271" t="s">
        <v>172</v>
      </c>
      <c r="AU106" s="271" t="s">
        <v>92</v>
      </c>
      <c r="AV106" s="16" t="s">
        <v>166</v>
      </c>
      <c r="AW106" s="16" t="s">
        <v>42</v>
      </c>
      <c r="AX106" s="16" t="s">
        <v>90</v>
      </c>
      <c r="AY106" s="271" t="s">
        <v>159</v>
      </c>
    </row>
    <row r="107" s="2" customFormat="1" ht="37.8" customHeight="1">
      <c r="A107" s="42"/>
      <c r="B107" s="43"/>
      <c r="C107" s="209" t="s">
        <v>166</v>
      </c>
      <c r="D107" s="209" t="s">
        <v>161</v>
      </c>
      <c r="E107" s="210" t="s">
        <v>191</v>
      </c>
      <c r="F107" s="211" t="s">
        <v>192</v>
      </c>
      <c r="G107" s="212" t="s">
        <v>164</v>
      </c>
      <c r="H107" s="213">
        <v>13278.378000000001</v>
      </c>
      <c r="I107" s="214"/>
      <c r="J107" s="215">
        <f>ROUND(I107*H107,2)</f>
        <v>0</v>
      </c>
      <c r="K107" s="211" t="s">
        <v>165</v>
      </c>
      <c r="L107" s="48"/>
      <c r="M107" s="216" t="s">
        <v>44</v>
      </c>
      <c r="N107" s="217" t="s">
        <v>53</v>
      </c>
      <c r="O107" s="88"/>
      <c r="P107" s="218">
        <f>O107*H107</f>
        <v>0</v>
      </c>
      <c r="Q107" s="218">
        <v>0</v>
      </c>
      <c r="R107" s="218">
        <f>Q107*H107</f>
        <v>0</v>
      </c>
      <c r="S107" s="218">
        <v>0</v>
      </c>
      <c r="T107" s="219">
        <f>S107*H107</f>
        <v>0</v>
      </c>
      <c r="U107" s="42"/>
      <c r="V107" s="42"/>
      <c r="W107" s="42"/>
      <c r="X107" s="42"/>
      <c r="Y107" s="42"/>
      <c r="Z107" s="42"/>
      <c r="AA107" s="42"/>
      <c r="AB107" s="42"/>
      <c r="AC107" s="42"/>
      <c r="AD107" s="42"/>
      <c r="AE107" s="42"/>
      <c r="AR107" s="220" t="s">
        <v>166</v>
      </c>
      <c r="AT107" s="220" t="s">
        <v>161</v>
      </c>
      <c r="AU107" s="220" t="s">
        <v>92</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193</v>
      </c>
    </row>
    <row r="108" s="2" customFormat="1">
      <c r="A108" s="42"/>
      <c r="B108" s="43"/>
      <c r="C108" s="44"/>
      <c r="D108" s="222" t="s">
        <v>168</v>
      </c>
      <c r="E108" s="44"/>
      <c r="F108" s="223" t="s">
        <v>194</v>
      </c>
      <c r="G108" s="44"/>
      <c r="H108" s="44"/>
      <c r="I108" s="224"/>
      <c r="J108" s="44"/>
      <c r="K108" s="44"/>
      <c r="L108" s="48"/>
      <c r="M108" s="225"/>
      <c r="N108" s="226"/>
      <c r="O108" s="88"/>
      <c r="P108" s="88"/>
      <c r="Q108" s="88"/>
      <c r="R108" s="88"/>
      <c r="S108" s="88"/>
      <c r="T108" s="89"/>
      <c r="U108" s="42"/>
      <c r="V108" s="42"/>
      <c r="W108" s="42"/>
      <c r="X108" s="42"/>
      <c r="Y108" s="42"/>
      <c r="Z108" s="42"/>
      <c r="AA108" s="42"/>
      <c r="AB108" s="42"/>
      <c r="AC108" s="42"/>
      <c r="AD108" s="42"/>
      <c r="AE108" s="42"/>
      <c r="AT108" s="20" t="s">
        <v>168</v>
      </c>
      <c r="AU108" s="20" t="s">
        <v>92</v>
      </c>
    </row>
    <row r="109" s="2" customFormat="1">
      <c r="A109" s="42"/>
      <c r="B109" s="43"/>
      <c r="C109" s="44"/>
      <c r="D109" s="227" t="s">
        <v>170</v>
      </c>
      <c r="E109" s="44"/>
      <c r="F109" s="228" t="s">
        <v>195</v>
      </c>
      <c r="G109" s="44"/>
      <c r="H109" s="44"/>
      <c r="I109" s="224"/>
      <c r="J109" s="44"/>
      <c r="K109" s="44"/>
      <c r="L109" s="48"/>
      <c r="M109" s="225"/>
      <c r="N109" s="226"/>
      <c r="O109" s="88"/>
      <c r="P109" s="88"/>
      <c r="Q109" s="88"/>
      <c r="R109" s="88"/>
      <c r="S109" s="88"/>
      <c r="T109" s="89"/>
      <c r="U109" s="42"/>
      <c r="V109" s="42"/>
      <c r="W109" s="42"/>
      <c r="X109" s="42"/>
      <c r="Y109" s="42"/>
      <c r="Z109" s="42"/>
      <c r="AA109" s="42"/>
      <c r="AB109" s="42"/>
      <c r="AC109" s="42"/>
      <c r="AD109" s="42"/>
      <c r="AE109" s="42"/>
      <c r="AT109" s="20" t="s">
        <v>170</v>
      </c>
      <c r="AU109" s="20" t="s">
        <v>92</v>
      </c>
    </row>
    <row r="110" s="13" customFormat="1">
      <c r="A110" s="13"/>
      <c r="B110" s="229"/>
      <c r="C110" s="230"/>
      <c r="D110" s="227" t="s">
        <v>172</v>
      </c>
      <c r="E110" s="231" t="s">
        <v>44</v>
      </c>
      <c r="F110" s="232" t="s">
        <v>196</v>
      </c>
      <c r="G110" s="230"/>
      <c r="H110" s="231" t="s">
        <v>44</v>
      </c>
      <c r="I110" s="233"/>
      <c r="J110" s="230"/>
      <c r="K110" s="230"/>
      <c r="L110" s="234"/>
      <c r="M110" s="235"/>
      <c r="N110" s="236"/>
      <c r="O110" s="236"/>
      <c r="P110" s="236"/>
      <c r="Q110" s="236"/>
      <c r="R110" s="236"/>
      <c r="S110" s="236"/>
      <c r="T110" s="237"/>
      <c r="U110" s="13"/>
      <c r="V110" s="13"/>
      <c r="W110" s="13"/>
      <c r="X110" s="13"/>
      <c r="Y110" s="13"/>
      <c r="Z110" s="13"/>
      <c r="AA110" s="13"/>
      <c r="AB110" s="13"/>
      <c r="AC110" s="13"/>
      <c r="AD110" s="13"/>
      <c r="AE110" s="13"/>
      <c r="AT110" s="238" t="s">
        <v>172</v>
      </c>
      <c r="AU110" s="238" t="s">
        <v>92</v>
      </c>
      <c r="AV110" s="13" t="s">
        <v>90</v>
      </c>
      <c r="AW110" s="13" t="s">
        <v>42</v>
      </c>
      <c r="AX110" s="13" t="s">
        <v>82</v>
      </c>
      <c r="AY110" s="238" t="s">
        <v>159</v>
      </c>
    </row>
    <row r="111" s="14" customFormat="1">
      <c r="A111" s="14"/>
      <c r="B111" s="239"/>
      <c r="C111" s="240"/>
      <c r="D111" s="227" t="s">
        <v>172</v>
      </c>
      <c r="E111" s="241" t="s">
        <v>44</v>
      </c>
      <c r="F111" s="242" t="s">
        <v>126</v>
      </c>
      <c r="G111" s="240"/>
      <c r="H111" s="243">
        <v>13175.17</v>
      </c>
      <c r="I111" s="244"/>
      <c r="J111" s="240"/>
      <c r="K111" s="240"/>
      <c r="L111" s="245"/>
      <c r="M111" s="246"/>
      <c r="N111" s="247"/>
      <c r="O111" s="247"/>
      <c r="P111" s="247"/>
      <c r="Q111" s="247"/>
      <c r="R111" s="247"/>
      <c r="S111" s="247"/>
      <c r="T111" s="248"/>
      <c r="U111" s="14"/>
      <c r="V111" s="14"/>
      <c r="W111" s="14"/>
      <c r="X111" s="14"/>
      <c r="Y111" s="14"/>
      <c r="Z111" s="14"/>
      <c r="AA111" s="14"/>
      <c r="AB111" s="14"/>
      <c r="AC111" s="14"/>
      <c r="AD111" s="14"/>
      <c r="AE111" s="14"/>
      <c r="AT111" s="249" t="s">
        <v>172</v>
      </c>
      <c r="AU111" s="249" t="s">
        <v>92</v>
      </c>
      <c r="AV111" s="14" t="s">
        <v>92</v>
      </c>
      <c r="AW111" s="14" t="s">
        <v>42</v>
      </c>
      <c r="AX111" s="14" t="s">
        <v>82</v>
      </c>
      <c r="AY111" s="249" t="s">
        <v>159</v>
      </c>
    </row>
    <row r="112" s="14" customFormat="1">
      <c r="A112" s="14"/>
      <c r="B112" s="239"/>
      <c r="C112" s="240"/>
      <c r="D112" s="227" t="s">
        <v>172</v>
      </c>
      <c r="E112" s="241" t="s">
        <v>44</v>
      </c>
      <c r="F112" s="242" t="s">
        <v>128</v>
      </c>
      <c r="G112" s="240"/>
      <c r="H112" s="243">
        <v>87.939999999999998</v>
      </c>
      <c r="I112" s="244"/>
      <c r="J112" s="240"/>
      <c r="K112" s="240"/>
      <c r="L112" s="245"/>
      <c r="M112" s="246"/>
      <c r="N112" s="247"/>
      <c r="O112" s="247"/>
      <c r="P112" s="247"/>
      <c r="Q112" s="247"/>
      <c r="R112" s="247"/>
      <c r="S112" s="247"/>
      <c r="T112" s="248"/>
      <c r="U112" s="14"/>
      <c r="V112" s="14"/>
      <c r="W112" s="14"/>
      <c r="X112" s="14"/>
      <c r="Y112" s="14"/>
      <c r="Z112" s="14"/>
      <c r="AA112" s="14"/>
      <c r="AB112" s="14"/>
      <c r="AC112" s="14"/>
      <c r="AD112" s="14"/>
      <c r="AE112" s="14"/>
      <c r="AT112" s="249" t="s">
        <v>172</v>
      </c>
      <c r="AU112" s="249" t="s">
        <v>92</v>
      </c>
      <c r="AV112" s="14" t="s">
        <v>92</v>
      </c>
      <c r="AW112" s="14" t="s">
        <v>42</v>
      </c>
      <c r="AX112" s="14" t="s">
        <v>82</v>
      </c>
      <c r="AY112" s="249" t="s">
        <v>159</v>
      </c>
    </row>
    <row r="113" s="14" customFormat="1">
      <c r="A113" s="14"/>
      <c r="B113" s="239"/>
      <c r="C113" s="240"/>
      <c r="D113" s="227" t="s">
        <v>172</v>
      </c>
      <c r="E113" s="241" t="s">
        <v>44</v>
      </c>
      <c r="F113" s="242" t="s">
        <v>190</v>
      </c>
      <c r="G113" s="240"/>
      <c r="H113" s="243">
        <v>15.268000000000001</v>
      </c>
      <c r="I113" s="244"/>
      <c r="J113" s="240"/>
      <c r="K113" s="240"/>
      <c r="L113" s="245"/>
      <c r="M113" s="246"/>
      <c r="N113" s="247"/>
      <c r="O113" s="247"/>
      <c r="P113" s="247"/>
      <c r="Q113" s="247"/>
      <c r="R113" s="247"/>
      <c r="S113" s="247"/>
      <c r="T113" s="248"/>
      <c r="U113" s="14"/>
      <c r="V113" s="14"/>
      <c r="W113" s="14"/>
      <c r="X113" s="14"/>
      <c r="Y113" s="14"/>
      <c r="Z113" s="14"/>
      <c r="AA113" s="14"/>
      <c r="AB113" s="14"/>
      <c r="AC113" s="14"/>
      <c r="AD113" s="14"/>
      <c r="AE113" s="14"/>
      <c r="AT113" s="249" t="s">
        <v>172</v>
      </c>
      <c r="AU113" s="249" t="s">
        <v>92</v>
      </c>
      <c r="AV113" s="14" t="s">
        <v>92</v>
      </c>
      <c r="AW113" s="14" t="s">
        <v>42</v>
      </c>
      <c r="AX113" s="14" t="s">
        <v>82</v>
      </c>
      <c r="AY113" s="249" t="s">
        <v>159</v>
      </c>
    </row>
    <row r="114" s="16" customFormat="1">
      <c r="A114" s="16"/>
      <c r="B114" s="261"/>
      <c r="C114" s="262"/>
      <c r="D114" s="227" t="s">
        <v>172</v>
      </c>
      <c r="E114" s="263" t="s">
        <v>44</v>
      </c>
      <c r="F114" s="264" t="s">
        <v>178</v>
      </c>
      <c r="G114" s="262"/>
      <c r="H114" s="265">
        <v>13278.378000000001</v>
      </c>
      <c r="I114" s="266"/>
      <c r="J114" s="262"/>
      <c r="K114" s="262"/>
      <c r="L114" s="267"/>
      <c r="M114" s="268"/>
      <c r="N114" s="269"/>
      <c r="O114" s="269"/>
      <c r="P114" s="269"/>
      <c r="Q114" s="269"/>
      <c r="R114" s="269"/>
      <c r="S114" s="269"/>
      <c r="T114" s="270"/>
      <c r="U114" s="16"/>
      <c r="V114" s="16"/>
      <c r="W114" s="16"/>
      <c r="X114" s="16"/>
      <c r="Y114" s="16"/>
      <c r="Z114" s="16"/>
      <c r="AA114" s="16"/>
      <c r="AB114" s="16"/>
      <c r="AC114" s="16"/>
      <c r="AD114" s="16"/>
      <c r="AE114" s="16"/>
      <c r="AT114" s="271" t="s">
        <v>172</v>
      </c>
      <c r="AU114" s="271" t="s">
        <v>92</v>
      </c>
      <c r="AV114" s="16" t="s">
        <v>166</v>
      </c>
      <c r="AW114" s="16" t="s">
        <v>42</v>
      </c>
      <c r="AX114" s="16" t="s">
        <v>90</v>
      </c>
      <c r="AY114" s="271" t="s">
        <v>159</v>
      </c>
    </row>
    <row r="115" s="2" customFormat="1" ht="24.15" customHeight="1">
      <c r="A115" s="42"/>
      <c r="B115" s="43"/>
      <c r="C115" s="209" t="s">
        <v>197</v>
      </c>
      <c r="D115" s="209" t="s">
        <v>161</v>
      </c>
      <c r="E115" s="210" t="s">
        <v>198</v>
      </c>
      <c r="F115" s="211" t="s">
        <v>199</v>
      </c>
      <c r="G115" s="212" t="s">
        <v>200</v>
      </c>
      <c r="H115" s="213">
        <v>23901.080000000002</v>
      </c>
      <c r="I115" s="214"/>
      <c r="J115" s="215">
        <f>ROUND(I115*H115,2)</f>
        <v>0</v>
      </c>
      <c r="K115" s="211" t="s">
        <v>201</v>
      </c>
      <c r="L115" s="48"/>
      <c r="M115" s="216" t="s">
        <v>44</v>
      </c>
      <c r="N115" s="217" t="s">
        <v>53</v>
      </c>
      <c r="O115" s="88"/>
      <c r="P115" s="218">
        <f>O115*H115</f>
        <v>0</v>
      </c>
      <c r="Q115" s="218">
        <v>0</v>
      </c>
      <c r="R115" s="218">
        <f>Q115*H115</f>
        <v>0</v>
      </c>
      <c r="S115" s="218">
        <v>0</v>
      </c>
      <c r="T115" s="219">
        <f>S115*H115</f>
        <v>0</v>
      </c>
      <c r="U115" s="42"/>
      <c r="V115" s="42"/>
      <c r="W115" s="42"/>
      <c r="X115" s="42"/>
      <c r="Y115" s="42"/>
      <c r="Z115" s="42"/>
      <c r="AA115" s="42"/>
      <c r="AB115" s="42"/>
      <c r="AC115" s="42"/>
      <c r="AD115" s="42"/>
      <c r="AE115" s="42"/>
      <c r="AR115" s="220" t="s">
        <v>166</v>
      </c>
      <c r="AT115" s="220" t="s">
        <v>161</v>
      </c>
      <c r="AU115" s="220" t="s">
        <v>92</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166</v>
      </c>
      <c r="BM115" s="220" t="s">
        <v>202</v>
      </c>
    </row>
    <row r="116" s="2" customFormat="1">
      <c r="A116" s="42"/>
      <c r="B116" s="43"/>
      <c r="C116" s="44"/>
      <c r="D116" s="227" t="s">
        <v>170</v>
      </c>
      <c r="E116" s="44"/>
      <c r="F116" s="228" t="s">
        <v>203</v>
      </c>
      <c r="G116" s="44"/>
      <c r="H116" s="44"/>
      <c r="I116" s="224"/>
      <c r="J116" s="44"/>
      <c r="K116" s="44"/>
      <c r="L116" s="48"/>
      <c r="M116" s="225"/>
      <c r="N116" s="226"/>
      <c r="O116" s="88"/>
      <c r="P116" s="88"/>
      <c r="Q116" s="88"/>
      <c r="R116" s="88"/>
      <c r="S116" s="88"/>
      <c r="T116" s="89"/>
      <c r="U116" s="42"/>
      <c r="V116" s="42"/>
      <c r="W116" s="42"/>
      <c r="X116" s="42"/>
      <c r="Y116" s="42"/>
      <c r="Z116" s="42"/>
      <c r="AA116" s="42"/>
      <c r="AB116" s="42"/>
      <c r="AC116" s="42"/>
      <c r="AD116" s="42"/>
      <c r="AE116" s="42"/>
      <c r="AT116" s="20" t="s">
        <v>170</v>
      </c>
      <c r="AU116" s="20" t="s">
        <v>92</v>
      </c>
    </row>
    <row r="117" s="14" customFormat="1">
      <c r="A117" s="14"/>
      <c r="B117" s="239"/>
      <c r="C117" s="240"/>
      <c r="D117" s="227" t="s">
        <v>172</v>
      </c>
      <c r="E117" s="240"/>
      <c r="F117" s="242" t="s">
        <v>204</v>
      </c>
      <c r="G117" s="240"/>
      <c r="H117" s="243">
        <v>23901.080000000002</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v>
      </c>
      <c r="AX117" s="14" t="s">
        <v>90</v>
      </c>
      <c r="AY117" s="249" t="s">
        <v>159</v>
      </c>
    </row>
    <row r="118" s="2" customFormat="1" ht="24.15" customHeight="1">
      <c r="A118" s="42"/>
      <c r="B118" s="43"/>
      <c r="C118" s="209" t="s">
        <v>205</v>
      </c>
      <c r="D118" s="209" t="s">
        <v>161</v>
      </c>
      <c r="E118" s="210" t="s">
        <v>206</v>
      </c>
      <c r="F118" s="211" t="s">
        <v>207</v>
      </c>
      <c r="G118" s="212" t="s">
        <v>164</v>
      </c>
      <c r="H118" s="213">
        <v>87.939999999999998</v>
      </c>
      <c r="I118" s="214"/>
      <c r="J118" s="215">
        <f>ROUND(I118*H118,2)</f>
        <v>0</v>
      </c>
      <c r="K118" s="211" t="s">
        <v>165</v>
      </c>
      <c r="L118" s="48"/>
      <c r="M118" s="216" t="s">
        <v>44</v>
      </c>
      <c r="N118" s="217"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208</v>
      </c>
    </row>
    <row r="119" s="2" customFormat="1">
      <c r="A119" s="42"/>
      <c r="B119" s="43"/>
      <c r="C119" s="44"/>
      <c r="D119" s="222" t="s">
        <v>168</v>
      </c>
      <c r="E119" s="44"/>
      <c r="F119" s="223" t="s">
        <v>209</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168</v>
      </c>
      <c r="AU119" s="20" t="s">
        <v>92</v>
      </c>
    </row>
    <row r="120" s="13" customFormat="1">
      <c r="A120" s="13"/>
      <c r="B120" s="229"/>
      <c r="C120" s="230"/>
      <c r="D120" s="227" t="s">
        <v>172</v>
      </c>
      <c r="E120" s="231" t="s">
        <v>44</v>
      </c>
      <c r="F120" s="232" t="s">
        <v>210</v>
      </c>
      <c r="G120" s="230"/>
      <c r="H120" s="231" t="s">
        <v>44</v>
      </c>
      <c r="I120" s="233"/>
      <c r="J120" s="230"/>
      <c r="K120" s="230"/>
      <c r="L120" s="234"/>
      <c r="M120" s="235"/>
      <c r="N120" s="236"/>
      <c r="O120" s="236"/>
      <c r="P120" s="236"/>
      <c r="Q120" s="236"/>
      <c r="R120" s="236"/>
      <c r="S120" s="236"/>
      <c r="T120" s="237"/>
      <c r="U120" s="13"/>
      <c r="V120" s="13"/>
      <c r="W120" s="13"/>
      <c r="X120" s="13"/>
      <c r="Y120" s="13"/>
      <c r="Z120" s="13"/>
      <c r="AA120" s="13"/>
      <c r="AB120" s="13"/>
      <c r="AC120" s="13"/>
      <c r="AD120" s="13"/>
      <c r="AE120" s="13"/>
      <c r="AT120" s="238" t="s">
        <v>172</v>
      </c>
      <c r="AU120" s="238" t="s">
        <v>92</v>
      </c>
      <c r="AV120" s="13" t="s">
        <v>90</v>
      </c>
      <c r="AW120" s="13" t="s">
        <v>42</v>
      </c>
      <c r="AX120" s="13" t="s">
        <v>82</v>
      </c>
      <c r="AY120" s="238" t="s">
        <v>159</v>
      </c>
    </row>
    <row r="121" s="14" customFormat="1">
      <c r="A121" s="14"/>
      <c r="B121" s="239"/>
      <c r="C121" s="240"/>
      <c r="D121" s="227" t="s">
        <v>172</v>
      </c>
      <c r="E121" s="241" t="s">
        <v>44</v>
      </c>
      <c r="F121" s="242" t="s">
        <v>128</v>
      </c>
      <c r="G121" s="240"/>
      <c r="H121" s="243">
        <v>87.939999999999998</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6" customFormat="1">
      <c r="A122" s="16"/>
      <c r="B122" s="261"/>
      <c r="C122" s="262"/>
      <c r="D122" s="227" t="s">
        <v>172</v>
      </c>
      <c r="E122" s="263" t="s">
        <v>44</v>
      </c>
      <c r="F122" s="264" t="s">
        <v>178</v>
      </c>
      <c r="G122" s="262"/>
      <c r="H122" s="265">
        <v>87.939999999999998</v>
      </c>
      <c r="I122" s="266"/>
      <c r="J122" s="262"/>
      <c r="K122" s="262"/>
      <c r="L122" s="267"/>
      <c r="M122" s="268"/>
      <c r="N122" s="269"/>
      <c r="O122" s="269"/>
      <c r="P122" s="269"/>
      <c r="Q122" s="269"/>
      <c r="R122" s="269"/>
      <c r="S122" s="269"/>
      <c r="T122" s="270"/>
      <c r="U122" s="16"/>
      <c r="V122" s="16"/>
      <c r="W122" s="16"/>
      <c r="X122" s="16"/>
      <c r="Y122" s="16"/>
      <c r="Z122" s="16"/>
      <c r="AA122" s="16"/>
      <c r="AB122" s="16"/>
      <c r="AC122" s="16"/>
      <c r="AD122" s="16"/>
      <c r="AE122" s="16"/>
      <c r="AT122" s="271" t="s">
        <v>172</v>
      </c>
      <c r="AU122" s="271" t="s">
        <v>92</v>
      </c>
      <c r="AV122" s="16" t="s">
        <v>166</v>
      </c>
      <c r="AW122" s="16" t="s">
        <v>42</v>
      </c>
      <c r="AX122" s="16" t="s">
        <v>90</v>
      </c>
      <c r="AY122" s="271" t="s">
        <v>159</v>
      </c>
    </row>
    <row r="123" s="2" customFormat="1" ht="16.5" customHeight="1">
      <c r="A123" s="42"/>
      <c r="B123" s="43"/>
      <c r="C123" s="272" t="s">
        <v>211</v>
      </c>
      <c r="D123" s="272" t="s">
        <v>212</v>
      </c>
      <c r="E123" s="273" t="s">
        <v>213</v>
      </c>
      <c r="F123" s="274" t="s">
        <v>214</v>
      </c>
      <c r="G123" s="275" t="s">
        <v>200</v>
      </c>
      <c r="H123" s="276">
        <v>158.292</v>
      </c>
      <c r="I123" s="277"/>
      <c r="J123" s="278">
        <f>ROUND(I123*H123,2)</f>
        <v>0</v>
      </c>
      <c r="K123" s="274" t="s">
        <v>165</v>
      </c>
      <c r="L123" s="279"/>
      <c r="M123" s="280" t="s">
        <v>44</v>
      </c>
      <c r="N123" s="281"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215</v>
      </c>
      <c r="AT123" s="220" t="s">
        <v>212</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166</v>
      </c>
      <c r="BM123" s="220" t="s">
        <v>216</v>
      </c>
    </row>
    <row r="124" s="2" customFormat="1">
      <c r="A124" s="42"/>
      <c r="B124" s="43"/>
      <c r="C124" s="44"/>
      <c r="D124" s="227" t="s">
        <v>170</v>
      </c>
      <c r="E124" s="44"/>
      <c r="F124" s="228" t="s">
        <v>217</v>
      </c>
      <c r="G124" s="44"/>
      <c r="H124" s="44"/>
      <c r="I124" s="224"/>
      <c r="J124" s="44"/>
      <c r="K124" s="44"/>
      <c r="L124" s="48"/>
      <c r="M124" s="225"/>
      <c r="N124" s="226"/>
      <c r="O124" s="88"/>
      <c r="P124" s="88"/>
      <c r="Q124" s="88"/>
      <c r="R124" s="88"/>
      <c r="S124" s="88"/>
      <c r="T124" s="89"/>
      <c r="U124" s="42"/>
      <c r="V124" s="42"/>
      <c r="W124" s="42"/>
      <c r="X124" s="42"/>
      <c r="Y124" s="42"/>
      <c r="Z124" s="42"/>
      <c r="AA124" s="42"/>
      <c r="AB124" s="42"/>
      <c r="AC124" s="42"/>
      <c r="AD124" s="42"/>
      <c r="AE124" s="42"/>
      <c r="AT124" s="20" t="s">
        <v>170</v>
      </c>
      <c r="AU124" s="20" t="s">
        <v>92</v>
      </c>
    </row>
    <row r="125" s="14" customFormat="1">
      <c r="A125" s="14"/>
      <c r="B125" s="239"/>
      <c r="C125" s="240"/>
      <c r="D125" s="227" t="s">
        <v>172</v>
      </c>
      <c r="E125" s="240"/>
      <c r="F125" s="242" t="s">
        <v>218</v>
      </c>
      <c r="G125" s="240"/>
      <c r="H125" s="243">
        <v>158.292</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v>
      </c>
      <c r="AX125" s="14" t="s">
        <v>90</v>
      </c>
      <c r="AY125" s="249" t="s">
        <v>159</v>
      </c>
    </row>
    <row r="126" s="12" customFormat="1" ht="22.8" customHeight="1">
      <c r="A126" s="12"/>
      <c r="B126" s="193"/>
      <c r="C126" s="194"/>
      <c r="D126" s="195" t="s">
        <v>81</v>
      </c>
      <c r="E126" s="207" t="s">
        <v>92</v>
      </c>
      <c r="F126" s="207" t="s">
        <v>219</v>
      </c>
      <c r="G126" s="194"/>
      <c r="H126" s="194"/>
      <c r="I126" s="197"/>
      <c r="J126" s="208">
        <f>BK126</f>
        <v>0</v>
      </c>
      <c r="K126" s="194"/>
      <c r="L126" s="199"/>
      <c r="M126" s="200"/>
      <c r="N126" s="201"/>
      <c r="O126" s="201"/>
      <c r="P126" s="202">
        <f>SUM(P127:P142)</f>
        <v>0</v>
      </c>
      <c r="Q126" s="201"/>
      <c r="R126" s="202">
        <f>SUM(R127:R142)</f>
        <v>27.484639999999999</v>
      </c>
      <c r="S126" s="201"/>
      <c r="T126" s="203">
        <f>SUM(T127:T142)</f>
        <v>0</v>
      </c>
      <c r="U126" s="12"/>
      <c r="V126" s="12"/>
      <c r="W126" s="12"/>
      <c r="X126" s="12"/>
      <c r="Y126" s="12"/>
      <c r="Z126" s="12"/>
      <c r="AA126" s="12"/>
      <c r="AB126" s="12"/>
      <c r="AC126" s="12"/>
      <c r="AD126" s="12"/>
      <c r="AE126" s="12"/>
      <c r="AR126" s="204" t="s">
        <v>90</v>
      </c>
      <c r="AT126" s="205" t="s">
        <v>81</v>
      </c>
      <c r="AU126" s="205" t="s">
        <v>90</v>
      </c>
      <c r="AY126" s="204" t="s">
        <v>159</v>
      </c>
      <c r="BK126" s="206">
        <f>SUM(BK127:BK142)</f>
        <v>0</v>
      </c>
    </row>
    <row r="127" s="2" customFormat="1" ht="24.15" customHeight="1">
      <c r="A127" s="42"/>
      <c r="B127" s="43"/>
      <c r="C127" s="209" t="s">
        <v>215</v>
      </c>
      <c r="D127" s="209" t="s">
        <v>161</v>
      </c>
      <c r="E127" s="210" t="s">
        <v>220</v>
      </c>
      <c r="F127" s="211" t="s">
        <v>221</v>
      </c>
      <c r="G127" s="212" t="s">
        <v>222</v>
      </c>
      <c r="H127" s="213">
        <v>24</v>
      </c>
      <c r="I127" s="214"/>
      <c r="J127" s="215">
        <f>ROUND(I127*H127,2)</f>
        <v>0</v>
      </c>
      <c r="K127" s="211" t="s">
        <v>165</v>
      </c>
      <c r="L127" s="48"/>
      <c r="M127" s="216" t="s">
        <v>44</v>
      </c>
      <c r="N127" s="217" t="s">
        <v>53</v>
      </c>
      <c r="O127" s="88"/>
      <c r="P127" s="218">
        <f>O127*H127</f>
        <v>0</v>
      </c>
      <c r="Q127" s="218">
        <v>0.00011</v>
      </c>
      <c r="R127" s="218">
        <f>Q127*H127</f>
        <v>0.00264</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223</v>
      </c>
    </row>
    <row r="128" s="2" customFormat="1">
      <c r="A128" s="42"/>
      <c r="B128" s="43"/>
      <c r="C128" s="44"/>
      <c r="D128" s="222" t="s">
        <v>168</v>
      </c>
      <c r="E128" s="44"/>
      <c r="F128" s="223" t="s">
        <v>224</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225</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226</v>
      </c>
      <c r="G130" s="240"/>
      <c r="H130" s="243">
        <v>24</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5" customFormat="1">
      <c r="A131" s="15"/>
      <c r="B131" s="250"/>
      <c r="C131" s="251"/>
      <c r="D131" s="227" t="s">
        <v>172</v>
      </c>
      <c r="E131" s="252" t="s">
        <v>131</v>
      </c>
      <c r="F131" s="253" t="s">
        <v>176</v>
      </c>
      <c r="G131" s="251"/>
      <c r="H131" s="254">
        <v>24</v>
      </c>
      <c r="I131" s="255"/>
      <c r="J131" s="251"/>
      <c r="K131" s="251"/>
      <c r="L131" s="256"/>
      <c r="M131" s="257"/>
      <c r="N131" s="258"/>
      <c r="O131" s="258"/>
      <c r="P131" s="258"/>
      <c r="Q131" s="258"/>
      <c r="R131" s="258"/>
      <c r="S131" s="258"/>
      <c r="T131" s="259"/>
      <c r="U131" s="15"/>
      <c r="V131" s="15"/>
      <c r="W131" s="15"/>
      <c r="X131" s="15"/>
      <c r="Y131" s="15"/>
      <c r="Z131" s="15"/>
      <c r="AA131" s="15"/>
      <c r="AB131" s="15"/>
      <c r="AC131" s="15"/>
      <c r="AD131" s="15"/>
      <c r="AE131" s="15"/>
      <c r="AT131" s="260" t="s">
        <v>172</v>
      </c>
      <c r="AU131" s="260" t="s">
        <v>92</v>
      </c>
      <c r="AV131" s="15" t="s">
        <v>177</v>
      </c>
      <c r="AW131" s="15" t="s">
        <v>42</v>
      </c>
      <c r="AX131" s="15" t="s">
        <v>82</v>
      </c>
      <c r="AY131" s="260" t="s">
        <v>159</v>
      </c>
    </row>
    <row r="132" s="16" customFormat="1">
      <c r="A132" s="16"/>
      <c r="B132" s="261"/>
      <c r="C132" s="262"/>
      <c r="D132" s="227" t="s">
        <v>172</v>
      </c>
      <c r="E132" s="263" t="s">
        <v>44</v>
      </c>
      <c r="F132" s="264" t="s">
        <v>178</v>
      </c>
      <c r="G132" s="262"/>
      <c r="H132" s="265">
        <v>24</v>
      </c>
      <c r="I132" s="266"/>
      <c r="J132" s="262"/>
      <c r="K132" s="262"/>
      <c r="L132" s="267"/>
      <c r="M132" s="268"/>
      <c r="N132" s="269"/>
      <c r="O132" s="269"/>
      <c r="P132" s="269"/>
      <c r="Q132" s="269"/>
      <c r="R132" s="269"/>
      <c r="S132" s="269"/>
      <c r="T132" s="270"/>
      <c r="U132" s="16"/>
      <c r="V132" s="16"/>
      <c r="W132" s="16"/>
      <c r="X132" s="16"/>
      <c r="Y132" s="16"/>
      <c r="Z132" s="16"/>
      <c r="AA132" s="16"/>
      <c r="AB132" s="16"/>
      <c r="AC132" s="16"/>
      <c r="AD132" s="16"/>
      <c r="AE132" s="16"/>
      <c r="AT132" s="271" t="s">
        <v>172</v>
      </c>
      <c r="AU132" s="271" t="s">
        <v>92</v>
      </c>
      <c r="AV132" s="16" t="s">
        <v>166</v>
      </c>
      <c r="AW132" s="16" t="s">
        <v>42</v>
      </c>
      <c r="AX132" s="16" t="s">
        <v>90</v>
      </c>
      <c r="AY132" s="271" t="s">
        <v>159</v>
      </c>
    </row>
    <row r="133" s="2" customFormat="1" ht="24.15" customHeight="1">
      <c r="A133" s="42"/>
      <c r="B133" s="43"/>
      <c r="C133" s="209" t="s">
        <v>227</v>
      </c>
      <c r="D133" s="209" t="s">
        <v>161</v>
      </c>
      <c r="E133" s="210" t="s">
        <v>228</v>
      </c>
      <c r="F133" s="211" t="s">
        <v>229</v>
      </c>
      <c r="G133" s="212" t="s">
        <v>222</v>
      </c>
      <c r="H133" s="213">
        <v>24</v>
      </c>
      <c r="I133" s="214"/>
      <c r="J133" s="215">
        <f>ROUND(I133*H133,2)</f>
        <v>0</v>
      </c>
      <c r="K133" s="211" t="s">
        <v>165</v>
      </c>
      <c r="L133" s="48"/>
      <c r="M133" s="216" t="s">
        <v>44</v>
      </c>
      <c r="N133" s="217" t="s">
        <v>53</v>
      </c>
      <c r="O133" s="88"/>
      <c r="P133" s="218">
        <f>O133*H133</f>
        <v>0</v>
      </c>
      <c r="Q133" s="218">
        <v>0</v>
      </c>
      <c r="R133" s="218">
        <f>Q133*H133</f>
        <v>0</v>
      </c>
      <c r="S133" s="218">
        <v>0</v>
      </c>
      <c r="T133" s="219">
        <f>S133*H133</f>
        <v>0</v>
      </c>
      <c r="U133" s="42"/>
      <c r="V133" s="42"/>
      <c r="W133" s="42"/>
      <c r="X133" s="42"/>
      <c r="Y133" s="42"/>
      <c r="Z133" s="42"/>
      <c r="AA133" s="42"/>
      <c r="AB133" s="42"/>
      <c r="AC133" s="42"/>
      <c r="AD133" s="42"/>
      <c r="AE133" s="42"/>
      <c r="AR133" s="220" t="s">
        <v>166</v>
      </c>
      <c r="AT133" s="220" t="s">
        <v>161</v>
      </c>
      <c r="AU133" s="220" t="s">
        <v>92</v>
      </c>
      <c r="AY133" s="20" t="s">
        <v>159</v>
      </c>
      <c r="BE133" s="221">
        <f>IF(N133="základní",J133,0)</f>
        <v>0</v>
      </c>
      <c r="BF133" s="221">
        <f>IF(N133="snížená",J133,0)</f>
        <v>0</v>
      </c>
      <c r="BG133" s="221">
        <f>IF(N133="zákl. přenesená",J133,0)</f>
        <v>0</v>
      </c>
      <c r="BH133" s="221">
        <f>IF(N133="sníž. přenesená",J133,0)</f>
        <v>0</v>
      </c>
      <c r="BI133" s="221">
        <f>IF(N133="nulová",J133,0)</f>
        <v>0</v>
      </c>
      <c r="BJ133" s="20" t="s">
        <v>90</v>
      </c>
      <c r="BK133" s="221">
        <f>ROUND(I133*H133,2)</f>
        <v>0</v>
      </c>
      <c r="BL133" s="20" t="s">
        <v>166</v>
      </c>
      <c r="BM133" s="220" t="s">
        <v>230</v>
      </c>
    </row>
    <row r="134" s="2" customFormat="1">
      <c r="A134" s="42"/>
      <c r="B134" s="43"/>
      <c r="C134" s="44"/>
      <c r="D134" s="222" t="s">
        <v>168</v>
      </c>
      <c r="E134" s="44"/>
      <c r="F134" s="223" t="s">
        <v>231</v>
      </c>
      <c r="G134" s="44"/>
      <c r="H134" s="44"/>
      <c r="I134" s="224"/>
      <c r="J134" s="44"/>
      <c r="K134" s="44"/>
      <c r="L134" s="48"/>
      <c r="M134" s="225"/>
      <c r="N134" s="226"/>
      <c r="O134" s="88"/>
      <c r="P134" s="88"/>
      <c r="Q134" s="88"/>
      <c r="R134" s="88"/>
      <c r="S134" s="88"/>
      <c r="T134" s="89"/>
      <c r="U134" s="42"/>
      <c r="V134" s="42"/>
      <c r="W134" s="42"/>
      <c r="X134" s="42"/>
      <c r="Y134" s="42"/>
      <c r="Z134" s="42"/>
      <c r="AA134" s="42"/>
      <c r="AB134" s="42"/>
      <c r="AC134" s="42"/>
      <c r="AD134" s="42"/>
      <c r="AE134" s="42"/>
      <c r="AT134" s="20" t="s">
        <v>168</v>
      </c>
      <c r="AU134" s="20" t="s">
        <v>92</v>
      </c>
    </row>
    <row r="135" s="13" customFormat="1">
      <c r="A135" s="13"/>
      <c r="B135" s="229"/>
      <c r="C135" s="230"/>
      <c r="D135" s="227" t="s">
        <v>172</v>
      </c>
      <c r="E135" s="231" t="s">
        <v>44</v>
      </c>
      <c r="F135" s="232" t="s">
        <v>232</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131</v>
      </c>
      <c r="G136" s="240"/>
      <c r="H136" s="243">
        <v>24</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6" customFormat="1">
      <c r="A137" s="16"/>
      <c r="B137" s="261"/>
      <c r="C137" s="262"/>
      <c r="D137" s="227" t="s">
        <v>172</v>
      </c>
      <c r="E137" s="263" t="s">
        <v>44</v>
      </c>
      <c r="F137" s="264" t="s">
        <v>178</v>
      </c>
      <c r="G137" s="262"/>
      <c r="H137" s="265">
        <v>24</v>
      </c>
      <c r="I137" s="266"/>
      <c r="J137" s="262"/>
      <c r="K137" s="262"/>
      <c r="L137" s="267"/>
      <c r="M137" s="268"/>
      <c r="N137" s="269"/>
      <c r="O137" s="269"/>
      <c r="P137" s="269"/>
      <c r="Q137" s="269"/>
      <c r="R137" s="269"/>
      <c r="S137" s="269"/>
      <c r="T137" s="270"/>
      <c r="U137" s="16"/>
      <c r="V137" s="16"/>
      <c r="W137" s="16"/>
      <c r="X137" s="16"/>
      <c r="Y137" s="16"/>
      <c r="Z137" s="16"/>
      <c r="AA137" s="16"/>
      <c r="AB137" s="16"/>
      <c r="AC137" s="16"/>
      <c r="AD137" s="16"/>
      <c r="AE137" s="16"/>
      <c r="AT137" s="271" t="s">
        <v>172</v>
      </c>
      <c r="AU137" s="271" t="s">
        <v>92</v>
      </c>
      <c r="AV137" s="16" t="s">
        <v>166</v>
      </c>
      <c r="AW137" s="16" t="s">
        <v>42</v>
      </c>
      <c r="AX137" s="16" t="s">
        <v>90</v>
      </c>
      <c r="AY137" s="271" t="s">
        <v>159</v>
      </c>
    </row>
    <row r="138" s="2" customFormat="1" ht="16.5" customHeight="1">
      <c r="A138" s="42"/>
      <c r="B138" s="43"/>
      <c r="C138" s="272" t="s">
        <v>233</v>
      </c>
      <c r="D138" s="272" t="s">
        <v>212</v>
      </c>
      <c r="E138" s="273" t="s">
        <v>213</v>
      </c>
      <c r="F138" s="274" t="s">
        <v>214</v>
      </c>
      <c r="G138" s="275" t="s">
        <v>200</v>
      </c>
      <c r="H138" s="276">
        <v>27.481999999999999</v>
      </c>
      <c r="I138" s="277"/>
      <c r="J138" s="278">
        <f>ROUND(I138*H138,2)</f>
        <v>0</v>
      </c>
      <c r="K138" s="274" t="s">
        <v>165</v>
      </c>
      <c r="L138" s="279"/>
      <c r="M138" s="280" t="s">
        <v>44</v>
      </c>
      <c r="N138" s="281" t="s">
        <v>53</v>
      </c>
      <c r="O138" s="88"/>
      <c r="P138" s="218">
        <f>O138*H138</f>
        <v>0</v>
      </c>
      <c r="Q138" s="218">
        <v>1</v>
      </c>
      <c r="R138" s="218">
        <f>Q138*H138</f>
        <v>27.481999999999999</v>
      </c>
      <c r="S138" s="218">
        <v>0</v>
      </c>
      <c r="T138" s="219">
        <f>S138*H138</f>
        <v>0</v>
      </c>
      <c r="U138" s="42"/>
      <c r="V138" s="42"/>
      <c r="W138" s="42"/>
      <c r="X138" s="42"/>
      <c r="Y138" s="42"/>
      <c r="Z138" s="42"/>
      <c r="AA138" s="42"/>
      <c r="AB138" s="42"/>
      <c r="AC138" s="42"/>
      <c r="AD138" s="42"/>
      <c r="AE138" s="42"/>
      <c r="AR138" s="220" t="s">
        <v>215</v>
      </c>
      <c r="AT138" s="220" t="s">
        <v>212</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234</v>
      </c>
    </row>
    <row r="139" s="13" customFormat="1">
      <c r="A139" s="13"/>
      <c r="B139" s="229"/>
      <c r="C139" s="230"/>
      <c r="D139" s="227" t="s">
        <v>172</v>
      </c>
      <c r="E139" s="231" t="s">
        <v>44</v>
      </c>
      <c r="F139" s="232" t="s">
        <v>235</v>
      </c>
      <c r="G139" s="230"/>
      <c r="H139" s="231" t="s">
        <v>44</v>
      </c>
      <c r="I139" s="233"/>
      <c r="J139" s="230"/>
      <c r="K139" s="230"/>
      <c r="L139" s="234"/>
      <c r="M139" s="235"/>
      <c r="N139" s="236"/>
      <c r="O139" s="236"/>
      <c r="P139" s="236"/>
      <c r="Q139" s="236"/>
      <c r="R139" s="236"/>
      <c r="S139" s="236"/>
      <c r="T139" s="237"/>
      <c r="U139" s="13"/>
      <c r="V139" s="13"/>
      <c r="W139" s="13"/>
      <c r="X139" s="13"/>
      <c r="Y139" s="13"/>
      <c r="Z139" s="13"/>
      <c r="AA139" s="13"/>
      <c r="AB139" s="13"/>
      <c r="AC139" s="13"/>
      <c r="AD139" s="13"/>
      <c r="AE139" s="13"/>
      <c r="AT139" s="238" t="s">
        <v>172</v>
      </c>
      <c r="AU139" s="238" t="s">
        <v>92</v>
      </c>
      <c r="AV139" s="13" t="s">
        <v>90</v>
      </c>
      <c r="AW139" s="13" t="s">
        <v>42</v>
      </c>
      <c r="AX139" s="13" t="s">
        <v>82</v>
      </c>
      <c r="AY139" s="238" t="s">
        <v>159</v>
      </c>
    </row>
    <row r="140" s="14" customFormat="1">
      <c r="A140" s="14"/>
      <c r="B140" s="239"/>
      <c r="C140" s="240"/>
      <c r="D140" s="227" t="s">
        <v>172</v>
      </c>
      <c r="E140" s="241" t="s">
        <v>44</v>
      </c>
      <c r="F140" s="242" t="s">
        <v>190</v>
      </c>
      <c r="G140" s="240"/>
      <c r="H140" s="243">
        <v>15.268000000000001</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42</v>
      </c>
      <c r="AX140" s="14" t="s">
        <v>82</v>
      </c>
      <c r="AY140" s="249" t="s">
        <v>159</v>
      </c>
    </row>
    <row r="141" s="16" customFormat="1">
      <c r="A141" s="16"/>
      <c r="B141" s="261"/>
      <c r="C141" s="262"/>
      <c r="D141" s="227" t="s">
        <v>172</v>
      </c>
      <c r="E141" s="263" t="s">
        <v>44</v>
      </c>
      <c r="F141" s="264" t="s">
        <v>178</v>
      </c>
      <c r="G141" s="262"/>
      <c r="H141" s="265">
        <v>15.268000000000001</v>
      </c>
      <c r="I141" s="266"/>
      <c r="J141" s="262"/>
      <c r="K141" s="262"/>
      <c r="L141" s="267"/>
      <c r="M141" s="268"/>
      <c r="N141" s="269"/>
      <c r="O141" s="269"/>
      <c r="P141" s="269"/>
      <c r="Q141" s="269"/>
      <c r="R141" s="269"/>
      <c r="S141" s="269"/>
      <c r="T141" s="270"/>
      <c r="U141" s="16"/>
      <c r="V141" s="16"/>
      <c r="W141" s="16"/>
      <c r="X141" s="16"/>
      <c r="Y141" s="16"/>
      <c r="Z141" s="16"/>
      <c r="AA141" s="16"/>
      <c r="AB141" s="16"/>
      <c r="AC141" s="16"/>
      <c r="AD141" s="16"/>
      <c r="AE141" s="16"/>
      <c r="AT141" s="271" t="s">
        <v>172</v>
      </c>
      <c r="AU141" s="271" t="s">
        <v>92</v>
      </c>
      <c r="AV141" s="16" t="s">
        <v>166</v>
      </c>
      <c r="AW141" s="16" t="s">
        <v>42</v>
      </c>
      <c r="AX141" s="16" t="s">
        <v>90</v>
      </c>
      <c r="AY141" s="271" t="s">
        <v>159</v>
      </c>
    </row>
    <row r="142" s="14" customFormat="1">
      <c r="A142" s="14"/>
      <c r="B142" s="239"/>
      <c r="C142" s="240"/>
      <c r="D142" s="227" t="s">
        <v>172</v>
      </c>
      <c r="E142" s="240"/>
      <c r="F142" s="242" t="s">
        <v>236</v>
      </c>
      <c r="G142" s="240"/>
      <c r="H142" s="243">
        <v>27.481999999999999</v>
      </c>
      <c r="I142" s="244"/>
      <c r="J142" s="240"/>
      <c r="K142" s="240"/>
      <c r="L142" s="245"/>
      <c r="M142" s="246"/>
      <c r="N142" s="247"/>
      <c r="O142" s="247"/>
      <c r="P142" s="247"/>
      <c r="Q142" s="247"/>
      <c r="R142" s="247"/>
      <c r="S142" s="247"/>
      <c r="T142" s="248"/>
      <c r="U142" s="14"/>
      <c r="V142" s="14"/>
      <c r="W142" s="14"/>
      <c r="X142" s="14"/>
      <c r="Y142" s="14"/>
      <c r="Z142" s="14"/>
      <c r="AA142" s="14"/>
      <c r="AB142" s="14"/>
      <c r="AC142" s="14"/>
      <c r="AD142" s="14"/>
      <c r="AE142" s="14"/>
      <c r="AT142" s="249" t="s">
        <v>172</v>
      </c>
      <c r="AU142" s="249" t="s">
        <v>92</v>
      </c>
      <c r="AV142" s="14" t="s">
        <v>92</v>
      </c>
      <c r="AW142" s="14" t="s">
        <v>4</v>
      </c>
      <c r="AX142" s="14" t="s">
        <v>90</v>
      </c>
      <c r="AY142" s="249" t="s">
        <v>159</v>
      </c>
    </row>
    <row r="143" s="12" customFormat="1" ht="22.8" customHeight="1">
      <c r="A143" s="12"/>
      <c r="B143" s="193"/>
      <c r="C143" s="194"/>
      <c r="D143" s="195" t="s">
        <v>81</v>
      </c>
      <c r="E143" s="207" t="s">
        <v>237</v>
      </c>
      <c r="F143" s="207" t="s">
        <v>238</v>
      </c>
      <c r="G143" s="194"/>
      <c r="H143" s="194"/>
      <c r="I143" s="197"/>
      <c r="J143" s="208">
        <f>BK143</f>
        <v>0</v>
      </c>
      <c r="K143" s="194"/>
      <c r="L143" s="199"/>
      <c r="M143" s="200"/>
      <c r="N143" s="201"/>
      <c r="O143" s="201"/>
      <c r="P143" s="202">
        <f>SUM(P144:P145)</f>
        <v>0</v>
      </c>
      <c r="Q143" s="201"/>
      <c r="R143" s="202">
        <f>SUM(R144:R145)</f>
        <v>0</v>
      </c>
      <c r="S143" s="201"/>
      <c r="T143" s="203">
        <f>SUM(T144:T145)</f>
        <v>0</v>
      </c>
      <c r="U143" s="12"/>
      <c r="V143" s="12"/>
      <c r="W143" s="12"/>
      <c r="X143" s="12"/>
      <c r="Y143" s="12"/>
      <c r="Z143" s="12"/>
      <c r="AA143" s="12"/>
      <c r="AB143" s="12"/>
      <c r="AC143" s="12"/>
      <c r="AD143" s="12"/>
      <c r="AE143" s="12"/>
      <c r="AR143" s="204" t="s">
        <v>90</v>
      </c>
      <c r="AT143" s="205" t="s">
        <v>81</v>
      </c>
      <c r="AU143" s="205" t="s">
        <v>90</v>
      </c>
      <c r="AY143" s="204" t="s">
        <v>159</v>
      </c>
      <c r="BK143" s="206">
        <f>SUM(BK144:BK145)</f>
        <v>0</v>
      </c>
    </row>
    <row r="144" s="2" customFormat="1" ht="16.5" customHeight="1">
      <c r="A144" s="42"/>
      <c r="B144" s="43"/>
      <c r="C144" s="209" t="s">
        <v>239</v>
      </c>
      <c r="D144" s="209" t="s">
        <v>161</v>
      </c>
      <c r="E144" s="210" t="s">
        <v>240</v>
      </c>
      <c r="F144" s="211" t="s">
        <v>241</v>
      </c>
      <c r="G144" s="212" t="s">
        <v>200</v>
      </c>
      <c r="H144" s="213">
        <v>27.484999999999999</v>
      </c>
      <c r="I144" s="214"/>
      <c r="J144" s="215">
        <f>ROUND(I144*H144,2)</f>
        <v>0</v>
      </c>
      <c r="K144" s="211" t="s">
        <v>165</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242</v>
      </c>
    </row>
    <row r="145" s="2" customFormat="1">
      <c r="A145" s="42"/>
      <c r="B145" s="43"/>
      <c r="C145" s="44"/>
      <c r="D145" s="222" t="s">
        <v>168</v>
      </c>
      <c r="E145" s="44"/>
      <c r="F145" s="223" t="s">
        <v>243</v>
      </c>
      <c r="G145" s="44"/>
      <c r="H145" s="44"/>
      <c r="I145" s="224"/>
      <c r="J145" s="44"/>
      <c r="K145" s="44"/>
      <c r="L145" s="48"/>
      <c r="M145" s="282"/>
      <c r="N145" s="283"/>
      <c r="O145" s="284"/>
      <c r="P145" s="284"/>
      <c r="Q145" s="284"/>
      <c r="R145" s="284"/>
      <c r="S145" s="284"/>
      <c r="T145" s="285"/>
      <c r="U145" s="42"/>
      <c r="V145" s="42"/>
      <c r="W145" s="42"/>
      <c r="X145" s="42"/>
      <c r="Y145" s="42"/>
      <c r="Z145" s="42"/>
      <c r="AA145" s="42"/>
      <c r="AB145" s="42"/>
      <c r="AC145" s="42"/>
      <c r="AD145" s="42"/>
      <c r="AE145" s="42"/>
      <c r="AT145" s="20" t="s">
        <v>168</v>
      </c>
      <c r="AU145" s="20" t="s">
        <v>92</v>
      </c>
    </row>
    <row r="146" s="2" customFormat="1" ht="6.96" customHeight="1">
      <c r="A146" s="42"/>
      <c r="B146" s="63"/>
      <c r="C146" s="64"/>
      <c r="D146" s="64"/>
      <c r="E146" s="64"/>
      <c r="F146" s="64"/>
      <c r="G146" s="64"/>
      <c r="H146" s="64"/>
      <c r="I146" s="64"/>
      <c r="J146" s="64"/>
      <c r="K146" s="64"/>
      <c r="L146" s="48"/>
      <c r="M146" s="42"/>
      <c r="O146" s="42"/>
      <c r="P146" s="42"/>
      <c r="Q146" s="42"/>
      <c r="R146" s="42"/>
      <c r="S146" s="42"/>
      <c r="T146" s="42"/>
      <c r="U146" s="42"/>
      <c r="V146" s="42"/>
      <c r="W146" s="42"/>
      <c r="X146" s="42"/>
      <c r="Y146" s="42"/>
      <c r="Z146" s="42"/>
      <c r="AA146" s="42"/>
      <c r="AB146" s="42"/>
      <c r="AC146" s="42"/>
      <c r="AD146" s="42"/>
      <c r="AE146" s="42"/>
    </row>
  </sheetData>
  <sheetProtection sheet="1" autoFilter="0" formatColumns="0" formatRows="0" objects="1" scenarios="1" spinCount="100000" saltValue="4bxhHX7MtcJLYe3t3f0fzDapcFMlAxf2PJ9KKmho23KT9nPLpX9xwkFn4C/+F+imndlfq3LuOj8r+jB/4Uv2uQ==" hashValue="YutSzlv19Ql+dn6mea968WMPbmo0u1yiP8dUcphE1EwIQfZvpvFlbdeXKtHOcqlmDjtXOuOS5ZGL5JiOJp582Q==" algorithmName="SHA-512" password="CC35"/>
  <autoFilter ref="C82:K145"/>
  <mergeCells count="9">
    <mergeCell ref="E7:H7"/>
    <mergeCell ref="E9:H9"/>
    <mergeCell ref="E18:H18"/>
    <mergeCell ref="E27:H27"/>
    <mergeCell ref="E48:H48"/>
    <mergeCell ref="E50:H50"/>
    <mergeCell ref="E73:H73"/>
    <mergeCell ref="E75:H75"/>
    <mergeCell ref="L2:V2"/>
  </mergeCells>
  <hyperlinks>
    <hyperlink ref="F87" r:id="rId1" display="https://podminky.urs.cz/item/CS_URS_2024_02/122251107"/>
    <hyperlink ref="F95" r:id="rId2" display="https://podminky.urs.cz/item/CS_URS_2024_02/132251103"/>
    <hyperlink ref="F103" r:id="rId3" display="https://podminky.urs.cz/item/CS_URS_2024_02/167151111"/>
    <hyperlink ref="F108" r:id="rId4" display="https://podminky.urs.cz/item/CS_URS_2024_02/162751117"/>
    <hyperlink ref="F119" r:id="rId5" display="https://podminky.urs.cz/item/CS_URS_2024_02/174111101"/>
    <hyperlink ref="F128" r:id="rId6" display="https://podminky.urs.cz/item/CS_URS_2024_02/226211312"/>
    <hyperlink ref="F134" r:id="rId7" display="https://podminky.urs.cz/item/CS_URS_2024_02/231213313"/>
    <hyperlink ref="F145" r:id="rId8" display="https://podminky.urs.cz/item/CS_URS_2024_02/998001011"/>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95</v>
      </c>
      <c r="AZ2" s="132" t="s">
        <v>244</v>
      </c>
      <c r="BA2" s="132" t="s">
        <v>44</v>
      </c>
      <c r="BB2" s="132" t="s">
        <v>44</v>
      </c>
      <c r="BC2" s="132" t="s">
        <v>245</v>
      </c>
      <c r="BD2" s="132" t="s">
        <v>92</v>
      </c>
    </row>
    <row r="3" s="1" customFormat="1" ht="6.96" customHeight="1">
      <c r="B3" s="133"/>
      <c r="C3" s="134"/>
      <c r="D3" s="134"/>
      <c r="E3" s="134"/>
      <c r="F3" s="134"/>
      <c r="G3" s="134"/>
      <c r="H3" s="134"/>
      <c r="I3" s="134"/>
      <c r="J3" s="134"/>
      <c r="K3" s="134"/>
      <c r="L3" s="23"/>
      <c r="AT3" s="20" t="s">
        <v>92</v>
      </c>
      <c r="AZ3" s="132" t="s">
        <v>246</v>
      </c>
      <c r="BA3" s="132" t="s">
        <v>44</v>
      </c>
      <c r="BB3" s="132" t="s">
        <v>44</v>
      </c>
      <c r="BC3" s="132" t="s">
        <v>247</v>
      </c>
      <c r="BD3" s="132" t="s">
        <v>92</v>
      </c>
    </row>
    <row r="4" s="1" customFormat="1" ht="24.96" customHeight="1">
      <c r="B4" s="23"/>
      <c r="D4" s="135" t="s">
        <v>130</v>
      </c>
      <c r="L4" s="23"/>
      <c r="M4" s="136" t="s">
        <v>10</v>
      </c>
      <c r="AT4" s="20" t="s">
        <v>4</v>
      </c>
      <c r="AZ4" s="132" t="s">
        <v>248</v>
      </c>
      <c r="BA4" s="132" t="s">
        <v>44</v>
      </c>
      <c r="BB4" s="132" t="s">
        <v>44</v>
      </c>
      <c r="BC4" s="132" t="s">
        <v>249</v>
      </c>
      <c r="BD4" s="132" t="s">
        <v>92</v>
      </c>
    </row>
    <row r="5" s="1" customFormat="1" ht="6.96" customHeight="1">
      <c r="B5" s="23"/>
      <c r="L5" s="23"/>
      <c r="AZ5" s="132" t="s">
        <v>250</v>
      </c>
      <c r="BA5" s="132" t="s">
        <v>44</v>
      </c>
      <c r="BB5" s="132" t="s">
        <v>44</v>
      </c>
      <c r="BC5" s="132" t="s">
        <v>251</v>
      </c>
      <c r="BD5" s="132" t="s">
        <v>92</v>
      </c>
    </row>
    <row r="6" s="1" customFormat="1" ht="12" customHeight="1">
      <c r="B6" s="23"/>
      <c r="D6" s="137" t="s">
        <v>16</v>
      </c>
      <c r="L6" s="23"/>
      <c r="AZ6" s="132" t="s">
        <v>252</v>
      </c>
      <c r="BA6" s="132" t="s">
        <v>44</v>
      </c>
      <c r="BB6" s="132" t="s">
        <v>44</v>
      </c>
      <c r="BC6" s="132" t="s">
        <v>253</v>
      </c>
      <c r="BD6" s="132" t="s">
        <v>92</v>
      </c>
    </row>
    <row r="7" s="1" customFormat="1" ht="16.5" customHeight="1">
      <c r="B7" s="23"/>
      <c r="E7" s="138" t="str">
        <f>'Rekapitulace stavby'!K6</f>
        <v>Víceúčelový sportovní areál UKB - Venkovní sportoviště a plochy</v>
      </c>
      <c r="F7" s="137"/>
      <c r="G7" s="137"/>
      <c r="H7" s="137"/>
      <c r="L7" s="23"/>
      <c r="AZ7" s="132" t="s">
        <v>254</v>
      </c>
      <c r="BA7" s="132" t="s">
        <v>44</v>
      </c>
      <c r="BB7" s="132" t="s">
        <v>44</v>
      </c>
      <c r="BC7" s="132" t="s">
        <v>255</v>
      </c>
      <c r="BD7" s="132" t="s">
        <v>92</v>
      </c>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c r="AZ8" s="132" t="s">
        <v>256</v>
      </c>
      <c r="BA8" s="132" t="s">
        <v>44</v>
      </c>
      <c r="BB8" s="132" t="s">
        <v>44</v>
      </c>
      <c r="BC8" s="132" t="s">
        <v>257</v>
      </c>
      <c r="BD8" s="132" t="s">
        <v>92</v>
      </c>
    </row>
    <row r="9" s="2" customFormat="1" ht="16.5" customHeight="1">
      <c r="A9" s="42"/>
      <c r="B9" s="48"/>
      <c r="C9" s="42"/>
      <c r="D9" s="42"/>
      <c r="E9" s="140" t="s">
        <v>258</v>
      </c>
      <c r="F9" s="42"/>
      <c r="G9" s="42"/>
      <c r="H9" s="42"/>
      <c r="I9" s="42"/>
      <c r="J9" s="42"/>
      <c r="K9" s="42"/>
      <c r="L9" s="139"/>
      <c r="S9" s="42"/>
      <c r="T9" s="42"/>
      <c r="U9" s="42"/>
      <c r="V9" s="42"/>
      <c r="W9" s="42"/>
      <c r="X9" s="42"/>
      <c r="Y9" s="42"/>
      <c r="Z9" s="42"/>
      <c r="AA9" s="42"/>
      <c r="AB9" s="42"/>
      <c r="AC9" s="42"/>
      <c r="AD9" s="42"/>
      <c r="AE9" s="42"/>
      <c r="AZ9" s="132" t="s">
        <v>259</v>
      </c>
      <c r="BA9" s="132" t="s">
        <v>44</v>
      </c>
      <c r="BB9" s="132" t="s">
        <v>44</v>
      </c>
      <c r="BC9" s="132" t="s">
        <v>260</v>
      </c>
      <c r="BD9" s="132" t="s">
        <v>92</v>
      </c>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c r="AZ10" s="132" t="s">
        <v>261</v>
      </c>
      <c r="BA10" s="132" t="s">
        <v>44</v>
      </c>
      <c r="BB10" s="132" t="s">
        <v>44</v>
      </c>
      <c r="BC10" s="132" t="s">
        <v>262</v>
      </c>
      <c r="BD10" s="132" t="s">
        <v>92</v>
      </c>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c r="AZ11" s="132" t="s">
        <v>263</v>
      </c>
      <c r="BA11" s="132" t="s">
        <v>44</v>
      </c>
      <c r="BB11" s="132" t="s">
        <v>44</v>
      </c>
      <c r="BC11" s="132" t="s">
        <v>264</v>
      </c>
      <c r="BD11" s="132" t="s">
        <v>92</v>
      </c>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c r="AZ12" s="132" t="s">
        <v>265</v>
      </c>
      <c r="BA12" s="132" t="s">
        <v>44</v>
      </c>
      <c r="BB12" s="132" t="s">
        <v>44</v>
      </c>
      <c r="BC12" s="132" t="s">
        <v>266</v>
      </c>
      <c r="BD12" s="132" t="s">
        <v>92</v>
      </c>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c r="AZ13" s="132" t="s">
        <v>267</v>
      </c>
      <c r="BA13" s="132" t="s">
        <v>44</v>
      </c>
      <c r="BB13" s="132" t="s">
        <v>44</v>
      </c>
      <c r="BC13" s="132" t="s">
        <v>268</v>
      </c>
      <c r="BD13" s="132" t="s">
        <v>92</v>
      </c>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c r="AZ14" s="132" t="s">
        <v>269</v>
      </c>
      <c r="BA14" s="132" t="s">
        <v>44</v>
      </c>
      <c r="BB14" s="132" t="s">
        <v>44</v>
      </c>
      <c r="BC14" s="132" t="s">
        <v>270</v>
      </c>
      <c r="BD14" s="132" t="s">
        <v>92</v>
      </c>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c r="AZ15" s="132" t="s">
        <v>271</v>
      </c>
      <c r="BA15" s="132" t="s">
        <v>44</v>
      </c>
      <c r="BB15" s="132" t="s">
        <v>44</v>
      </c>
      <c r="BC15" s="132" t="s">
        <v>272</v>
      </c>
      <c r="BD15" s="132" t="s">
        <v>92</v>
      </c>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c r="AZ16" s="132" t="s">
        <v>273</v>
      </c>
      <c r="BA16" s="132" t="s">
        <v>44</v>
      </c>
      <c r="BB16" s="132" t="s">
        <v>44</v>
      </c>
      <c r="BC16" s="132" t="s">
        <v>274</v>
      </c>
      <c r="BD16" s="132" t="s">
        <v>92</v>
      </c>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ROUND(J90,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ROUND((SUM(BE90:BE512)),  2)</f>
        <v>0</v>
      </c>
      <c r="G33" s="42"/>
      <c r="H33" s="42"/>
      <c r="I33" s="153">
        <v>0.20999999999999999</v>
      </c>
      <c r="J33" s="152">
        <f>ROUND(((SUM(BE90:BE512))*I33),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ROUND((SUM(BF90:BF512)),  2)</f>
        <v>0</v>
      </c>
      <c r="G34" s="42"/>
      <c r="H34" s="42"/>
      <c r="I34" s="153">
        <v>0.12</v>
      </c>
      <c r="J34" s="152">
        <f>ROUND(((SUM(BF90:BF512))*I34),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ROUND((SUM(BG90:BG512)),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ROUND((SUM(BH90:BH512)),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ROUND((SUM(BI90:BI512)),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02 - Venkovní sportoviště + technologie sportovišť</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J90</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J91</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J92</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J149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275</v>
      </c>
      <c r="E63" s="179"/>
      <c r="F63" s="179"/>
      <c r="G63" s="179"/>
      <c r="H63" s="179"/>
      <c r="I63" s="179"/>
      <c r="J63" s="180">
        <f>J227</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276</v>
      </c>
      <c r="E64" s="179"/>
      <c r="F64" s="179"/>
      <c r="G64" s="179"/>
      <c r="H64" s="179"/>
      <c r="I64" s="179"/>
      <c r="J64" s="180">
        <f>J366</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277</v>
      </c>
      <c r="E65" s="179"/>
      <c r="F65" s="179"/>
      <c r="G65" s="179"/>
      <c r="H65" s="179"/>
      <c r="I65" s="179"/>
      <c r="J65" s="180">
        <f>J388</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143</v>
      </c>
      <c r="E66" s="179"/>
      <c r="F66" s="179"/>
      <c r="G66" s="179"/>
      <c r="H66" s="179"/>
      <c r="I66" s="179"/>
      <c r="J66" s="180">
        <f>J465</f>
        <v>0</v>
      </c>
      <c r="K66" s="177"/>
      <c r="L66" s="181"/>
      <c r="S66" s="10"/>
      <c r="T66" s="10"/>
      <c r="U66" s="10"/>
      <c r="V66" s="10"/>
      <c r="W66" s="10"/>
      <c r="X66" s="10"/>
      <c r="Y66" s="10"/>
      <c r="Z66" s="10"/>
      <c r="AA66" s="10"/>
      <c r="AB66" s="10"/>
      <c r="AC66" s="10"/>
      <c r="AD66" s="10"/>
      <c r="AE66" s="10"/>
    </row>
    <row r="67" s="9" customFormat="1" ht="24.96" customHeight="1">
      <c r="A67" s="9"/>
      <c r="B67" s="170"/>
      <c r="C67" s="171"/>
      <c r="D67" s="172" t="s">
        <v>278</v>
      </c>
      <c r="E67" s="173"/>
      <c r="F67" s="173"/>
      <c r="G67" s="173"/>
      <c r="H67" s="173"/>
      <c r="I67" s="173"/>
      <c r="J67" s="174">
        <f>J468</f>
        <v>0</v>
      </c>
      <c r="K67" s="171"/>
      <c r="L67" s="175"/>
      <c r="S67" s="9"/>
      <c r="T67" s="9"/>
      <c r="U67" s="9"/>
      <c r="V67" s="9"/>
      <c r="W67" s="9"/>
      <c r="X67" s="9"/>
      <c r="Y67" s="9"/>
      <c r="Z67" s="9"/>
      <c r="AA67" s="9"/>
      <c r="AB67" s="9"/>
      <c r="AC67" s="9"/>
      <c r="AD67" s="9"/>
      <c r="AE67" s="9"/>
    </row>
    <row r="68" s="10" customFormat="1" ht="19.92" customHeight="1">
      <c r="A68" s="10"/>
      <c r="B68" s="176"/>
      <c r="C68" s="177"/>
      <c r="D68" s="178" t="s">
        <v>279</v>
      </c>
      <c r="E68" s="179"/>
      <c r="F68" s="179"/>
      <c r="G68" s="179"/>
      <c r="H68" s="179"/>
      <c r="I68" s="179"/>
      <c r="J68" s="180">
        <f>J469</f>
        <v>0</v>
      </c>
      <c r="K68" s="177"/>
      <c r="L68" s="181"/>
      <c r="S68" s="10"/>
      <c r="T68" s="10"/>
      <c r="U68" s="10"/>
      <c r="V68" s="10"/>
      <c r="W68" s="10"/>
      <c r="X68" s="10"/>
      <c r="Y68" s="10"/>
      <c r="Z68" s="10"/>
      <c r="AA68" s="10"/>
      <c r="AB68" s="10"/>
      <c r="AC68" s="10"/>
      <c r="AD68" s="10"/>
      <c r="AE68" s="10"/>
    </row>
    <row r="69" s="9" customFormat="1" ht="24.96" customHeight="1">
      <c r="A69" s="9"/>
      <c r="B69" s="170"/>
      <c r="C69" s="171"/>
      <c r="D69" s="172" t="s">
        <v>280</v>
      </c>
      <c r="E69" s="173"/>
      <c r="F69" s="173"/>
      <c r="G69" s="173"/>
      <c r="H69" s="173"/>
      <c r="I69" s="173"/>
      <c r="J69" s="174">
        <f>J471</f>
        <v>0</v>
      </c>
      <c r="K69" s="171"/>
      <c r="L69" s="175"/>
      <c r="S69" s="9"/>
      <c r="T69" s="9"/>
      <c r="U69" s="9"/>
      <c r="V69" s="9"/>
      <c r="W69" s="9"/>
      <c r="X69" s="9"/>
      <c r="Y69" s="9"/>
      <c r="Z69" s="9"/>
      <c r="AA69" s="9"/>
      <c r="AB69" s="9"/>
      <c r="AC69" s="9"/>
      <c r="AD69" s="9"/>
      <c r="AE69" s="9"/>
    </row>
    <row r="70" s="9" customFormat="1" ht="24.96" customHeight="1">
      <c r="A70" s="9"/>
      <c r="B70" s="170"/>
      <c r="C70" s="171"/>
      <c r="D70" s="172" t="s">
        <v>281</v>
      </c>
      <c r="E70" s="173"/>
      <c r="F70" s="173"/>
      <c r="G70" s="173"/>
      <c r="H70" s="173"/>
      <c r="I70" s="173"/>
      <c r="J70" s="174">
        <f>J481</f>
        <v>0</v>
      </c>
      <c r="K70" s="171"/>
      <c r="L70" s="175"/>
      <c r="S70" s="9"/>
      <c r="T70" s="9"/>
      <c r="U70" s="9"/>
      <c r="V70" s="9"/>
      <c r="W70" s="9"/>
      <c r="X70" s="9"/>
      <c r="Y70" s="9"/>
      <c r="Z70" s="9"/>
      <c r="AA70" s="9"/>
      <c r="AB70" s="9"/>
      <c r="AC70" s="9"/>
      <c r="AD70" s="9"/>
      <c r="AE70" s="9"/>
    </row>
    <row r="71" s="2" customFormat="1" ht="21.84" customHeight="1">
      <c r="A71" s="42"/>
      <c r="B71" s="43"/>
      <c r="C71" s="44"/>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63"/>
      <c r="C72" s="64"/>
      <c r="D72" s="64"/>
      <c r="E72" s="64"/>
      <c r="F72" s="64"/>
      <c r="G72" s="64"/>
      <c r="H72" s="64"/>
      <c r="I72" s="64"/>
      <c r="J72" s="64"/>
      <c r="K72" s="64"/>
      <c r="L72" s="139"/>
      <c r="S72" s="42"/>
      <c r="T72" s="42"/>
      <c r="U72" s="42"/>
      <c r="V72" s="42"/>
      <c r="W72" s="42"/>
      <c r="X72" s="42"/>
      <c r="Y72" s="42"/>
      <c r="Z72" s="42"/>
      <c r="AA72" s="42"/>
      <c r="AB72" s="42"/>
      <c r="AC72" s="42"/>
      <c r="AD72" s="42"/>
      <c r="AE72" s="42"/>
    </row>
    <row r="76" s="2" customFormat="1" ht="6.96" customHeight="1">
      <c r="A76" s="42"/>
      <c r="B76" s="65"/>
      <c r="C76" s="66"/>
      <c r="D76" s="66"/>
      <c r="E76" s="66"/>
      <c r="F76" s="66"/>
      <c r="G76" s="66"/>
      <c r="H76" s="66"/>
      <c r="I76" s="66"/>
      <c r="J76" s="66"/>
      <c r="K76" s="66"/>
      <c r="L76" s="139"/>
      <c r="S76" s="42"/>
      <c r="T76" s="42"/>
      <c r="U76" s="42"/>
      <c r="V76" s="42"/>
      <c r="W76" s="42"/>
      <c r="X76" s="42"/>
      <c r="Y76" s="42"/>
      <c r="Z76" s="42"/>
      <c r="AA76" s="42"/>
      <c r="AB76" s="42"/>
      <c r="AC76" s="42"/>
      <c r="AD76" s="42"/>
      <c r="AE76" s="42"/>
    </row>
    <row r="77" s="2" customFormat="1" ht="24.96" customHeight="1">
      <c r="A77" s="42"/>
      <c r="B77" s="43"/>
      <c r="C77" s="26" t="s">
        <v>144</v>
      </c>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16</v>
      </c>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16.5" customHeight="1">
      <c r="A80" s="42"/>
      <c r="B80" s="43"/>
      <c r="C80" s="44"/>
      <c r="D80" s="44"/>
      <c r="E80" s="165" t="str">
        <f>E7</f>
        <v>Víceúčelový sportovní areál UKB - Venkovní sportoviště a plochy</v>
      </c>
      <c r="F80" s="35"/>
      <c r="G80" s="35"/>
      <c r="H80" s="35"/>
      <c r="I80" s="44"/>
      <c r="J80" s="44"/>
      <c r="K80" s="44"/>
      <c r="L80" s="139"/>
      <c r="S80" s="42"/>
      <c r="T80" s="42"/>
      <c r="U80" s="42"/>
      <c r="V80" s="42"/>
      <c r="W80" s="42"/>
      <c r="X80" s="42"/>
      <c r="Y80" s="42"/>
      <c r="Z80" s="42"/>
      <c r="AA80" s="42"/>
      <c r="AB80" s="42"/>
      <c r="AC80" s="42"/>
      <c r="AD80" s="42"/>
      <c r="AE80" s="42"/>
    </row>
    <row r="81" s="2" customFormat="1" ht="12" customHeight="1">
      <c r="A81" s="42"/>
      <c r="B81" s="43"/>
      <c r="C81" s="35" t="s">
        <v>133</v>
      </c>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6.5" customHeight="1">
      <c r="A82" s="42"/>
      <c r="B82" s="43"/>
      <c r="C82" s="44"/>
      <c r="D82" s="44"/>
      <c r="E82" s="73" t="str">
        <f>E9</f>
        <v>SO 02 - Venkovní sportoviště + technologie sportovišť</v>
      </c>
      <c r="F82" s="44"/>
      <c r="G82" s="44"/>
      <c r="H82" s="44"/>
      <c r="I82" s="44"/>
      <c r="J82" s="44"/>
      <c r="K82" s="44"/>
      <c r="L82" s="139"/>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12" customHeight="1">
      <c r="A84" s="42"/>
      <c r="B84" s="43"/>
      <c r="C84" s="35" t="s">
        <v>22</v>
      </c>
      <c r="D84" s="44"/>
      <c r="E84" s="44"/>
      <c r="F84" s="30" t="str">
        <f>F12</f>
        <v>ul. Netroufalky</v>
      </c>
      <c r="G84" s="44"/>
      <c r="H84" s="44"/>
      <c r="I84" s="35" t="s">
        <v>24</v>
      </c>
      <c r="J84" s="76" t="str">
        <f>IF(J12="","",J12)</f>
        <v>29. 8. 2024</v>
      </c>
      <c r="K84" s="44"/>
      <c r="L84" s="139"/>
      <c r="S84" s="42"/>
      <c r="T84" s="42"/>
      <c r="U84" s="42"/>
      <c r="V84" s="42"/>
      <c r="W84" s="42"/>
      <c r="X84" s="42"/>
      <c r="Y84" s="42"/>
      <c r="Z84" s="42"/>
      <c r="AA84" s="42"/>
      <c r="AB84" s="42"/>
      <c r="AC84" s="42"/>
      <c r="AD84" s="42"/>
      <c r="AE84" s="42"/>
    </row>
    <row r="85" s="2" customFormat="1" ht="6.96" customHeight="1">
      <c r="A85" s="42"/>
      <c r="B85" s="43"/>
      <c r="C85" s="44"/>
      <c r="D85" s="44"/>
      <c r="E85" s="44"/>
      <c r="F85" s="44"/>
      <c r="G85" s="44"/>
      <c r="H85" s="44"/>
      <c r="I85" s="44"/>
      <c r="J85" s="44"/>
      <c r="K85" s="44"/>
      <c r="L85" s="139"/>
      <c r="S85" s="42"/>
      <c r="T85" s="42"/>
      <c r="U85" s="42"/>
      <c r="V85" s="42"/>
      <c r="W85" s="42"/>
      <c r="X85" s="42"/>
      <c r="Y85" s="42"/>
      <c r="Z85" s="42"/>
      <c r="AA85" s="42"/>
      <c r="AB85" s="42"/>
      <c r="AC85" s="42"/>
      <c r="AD85" s="42"/>
      <c r="AE85" s="42"/>
    </row>
    <row r="86" s="2" customFormat="1" ht="25.65" customHeight="1">
      <c r="A86" s="42"/>
      <c r="B86" s="43"/>
      <c r="C86" s="35" t="s">
        <v>30</v>
      </c>
      <c r="D86" s="44"/>
      <c r="E86" s="44"/>
      <c r="F86" s="30" t="str">
        <f>E15</f>
        <v>Masarykova univerzita</v>
      </c>
      <c r="G86" s="44"/>
      <c r="H86" s="44"/>
      <c r="I86" s="35" t="s">
        <v>38</v>
      </c>
      <c r="J86" s="40" t="str">
        <f>E21</f>
        <v>Ateliér Velehradský s.r.o.</v>
      </c>
      <c r="K86" s="44"/>
      <c r="L86" s="139"/>
      <c r="S86" s="42"/>
      <c r="T86" s="42"/>
      <c r="U86" s="42"/>
      <c r="V86" s="42"/>
      <c r="W86" s="42"/>
      <c r="X86" s="42"/>
      <c r="Y86" s="42"/>
      <c r="Z86" s="42"/>
      <c r="AA86" s="42"/>
      <c r="AB86" s="42"/>
      <c r="AC86" s="42"/>
      <c r="AD86" s="42"/>
      <c r="AE86" s="42"/>
    </row>
    <row r="87" s="2" customFormat="1" ht="40.05" customHeight="1">
      <c r="A87" s="42"/>
      <c r="B87" s="43"/>
      <c r="C87" s="35" t="s">
        <v>36</v>
      </c>
      <c r="D87" s="44"/>
      <c r="E87" s="44"/>
      <c r="F87" s="30" t="str">
        <f>IF(E18="","",E18)</f>
        <v>Vyplň údaj</v>
      </c>
      <c r="G87" s="44"/>
      <c r="H87" s="44"/>
      <c r="I87" s="35" t="s">
        <v>43</v>
      </c>
      <c r="J87" s="40" t="str">
        <f>E24</f>
        <v>Ing. Vojtěch Biolek - Ateliér Velehradský s.r.o.</v>
      </c>
      <c r="K87" s="44"/>
      <c r="L87" s="139"/>
      <c r="S87" s="42"/>
      <c r="T87" s="42"/>
      <c r="U87" s="42"/>
      <c r="V87" s="42"/>
      <c r="W87" s="42"/>
      <c r="X87" s="42"/>
      <c r="Y87" s="42"/>
      <c r="Z87" s="42"/>
      <c r="AA87" s="42"/>
      <c r="AB87" s="42"/>
      <c r="AC87" s="42"/>
      <c r="AD87" s="42"/>
      <c r="AE87" s="42"/>
    </row>
    <row r="88" s="2" customFormat="1" ht="10.32" customHeight="1">
      <c r="A88" s="42"/>
      <c r="B88" s="43"/>
      <c r="C88" s="44"/>
      <c r="D88" s="44"/>
      <c r="E88" s="44"/>
      <c r="F88" s="44"/>
      <c r="G88" s="44"/>
      <c r="H88" s="44"/>
      <c r="I88" s="44"/>
      <c r="J88" s="44"/>
      <c r="K88" s="44"/>
      <c r="L88" s="139"/>
      <c r="S88" s="42"/>
      <c r="T88" s="42"/>
      <c r="U88" s="42"/>
      <c r="V88" s="42"/>
      <c r="W88" s="42"/>
      <c r="X88" s="42"/>
      <c r="Y88" s="42"/>
      <c r="Z88" s="42"/>
      <c r="AA88" s="42"/>
      <c r="AB88" s="42"/>
      <c r="AC88" s="42"/>
      <c r="AD88" s="42"/>
      <c r="AE88" s="42"/>
    </row>
    <row r="89" s="11" customFormat="1" ht="29.28" customHeight="1">
      <c r="A89" s="182"/>
      <c r="B89" s="183"/>
      <c r="C89" s="184" t="s">
        <v>145</v>
      </c>
      <c r="D89" s="185" t="s">
        <v>67</v>
      </c>
      <c r="E89" s="185" t="s">
        <v>63</v>
      </c>
      <c r="F89" s="185" t="s">
        <v>64</v>
      </c>
      <c r="G89" s="185" t="s">
        <v>146</v>
      </c>
      <c r="H89" s="185" t="s">
        <v>147</v>
      </c>
      <c r="I89" s="185" t="s">
        <v>148</v>
      </c>
      <c r="J89" s="185" t="s">
        <v>138</v>
      </c>
      <c r="K89" s="186" t="s">
        <v>149</v>
      </c>
      <c r="L89" s="187"/>
      <c r="M89" s="96" t="s">
        <v>44</v>
      </c>
      <c r="N89" s="97" t="s">
        <v>52</v>
      </c>
      <c r="O89" s="97" t="s">
        <v>150</v>
      </c>
      <c r="P89" s="97" t="s">
        <v>151</v>
      </c>
      <c r="Q89" s="97" t="s">
        <v>152</v>
      </c>
      <c r="R89" s="97" t="s">
        <v>153</v>
      </c>
      <c r="S89" s="97" t="s">
        <v>154</v>
      </c>
      <c r="T89" s="98" t="s">
        <v>155</v>
      </c>
      <c r="U89" s="182"/>
      <c r="V89" s="182"/>
      <c r="W89" s="182"/>
      <c r="X89" s="182"/>
      <c r="Y89" s="182"/>
      <c r="Z89" s="182"/>
      <c r="AA89" s="182"/>
      <c r="AB89" s="182"/>
      <c r="AC89" s="182"/>
      <c r="AD89" s="182"/>
      <c r="AE89" s="182"/>
    </row>
    <row r="90" s="2" customFormat="1" ht="22.8" customHeight="1">
      <c r="A90" s="42"/>
      <c r="B90" s="43"/>
      <c r="C90" s="103" t="s">
        <v>156</v>
      </c>
      <c r="D90" s="44"/>
      <c r="E90" s="44"/>
      <c r="F90" s="44"/>
      <c r="G90" s="44"/>
      <c r="H90" s="44"/>
      <c r="I90" s="44"/>
      <c r="J90" s="188">
        <f>BK90</f>
        <v>0</v>
      </c>
      <c r="K90" s="44"/>
      <c r="L90" s="48"/>
      <c r="M90" s="99"/>
      <c r="N90" s="189"/>
      <c r="O90" s="100"/>
      <c r="P90" s="190">
        <f>P91+P468+P471+P481</f>
        <v>0</v>
      </c>
      <c r="Q90" s="100"/>
      <c r="R90" s="190">
        <f>R91+R468+R471+R481</f>
        <v>350.02148446000001</v>
      </c>
      <c r="S90" s="100"/>
      <c r="T90" s="191">
        <f>T91+T468+T471+T481</f>
        <v>0</v>
      </c>
      <c r="U90" s="42"/>
      <c r="V90" s="42"/>
      <c r="W90" s="42"/>
      <c r="X90" s="42"/>
      <c r="Y90" s="42"/>
      <c r="Z90" s="42"/>
      <c r="AA90" s="42"/>
      <c r="AB90" s="42"/>
      <c r="AC90" s="42"/>
      <c r="AD90" s="42"/>
      <c r="AE90" s="42"/>
      <c r="AT90" s="20" t="s">
        <v>81</v>
      </c>
      <c r="AU90" s="20" t="s">
        <v>139</v>
      </c>
      <c r="BK90" s="192">
        <f>BK91+BK468+BK471+BK481</f>
        <v>0</v>
      </c>
    </row>
    <row r="91" s="12" customFormat="1" ht="25.92" customHeight="1">
      <c r="A91" s="12"/>
      <c r="B91" s="193"/>
      <c r="C91" s="194"/>
      <c r="D91" s="195" t="s">
        <v>81</v>
      </c>
      <c r="E91" s="196" t="s">
        <v>157</v>
      </c>
      <c r="F91" s="196" t="s">
        <v>158</v>
      </c>
      <c r="G91" s="194"/>
      <c r="H91" s="194"/>
      <c r="I91" s="197"/>
      <c r="J91" s="198">
        <f>BK91</f>
        <v>0</v>
      </c>
      <c r="K91" s="194"/>
      <c r="L91" s="199"/>
      <c r="M91" s="200"/>
      <c r="N91" s="201"/>
      <c r="O91" s="201"/>
      <c r="P91" s="202">
        <f>P92+P149+P227+P366+P388+P465</f>
        <v>0</v>
      </c>
      <c r="Q91" s="201"/>
      <c r="R91" s="202">
        <f>R92+R149+R227+R366+R388+R465</f>
        <v>350.02148446000001</v>
      </c>
      <c r="S91" s="201"/>
      <c r="T91" s="203">
        <f>T92+T149+T227+T366+T388+T465</f>
        <v>0</v>
      </c>
      <c r="U91" s="12"/>
      <c r="V91" s="12"/>
      <c r="W91" s="12"/>
      <c r="X91" s="12"/>
      <c r="Y91" s="12"/>
      <c r="Z91" s="12"/>
      <c r="AA91" s="12"/>
      <c r="AB91" s="12"/>
      <c r="AC91" s="12"/>
      <c r="AD91" s="12"/>
      <c r="AE91" s="12"/>
      <c r="AR91" s="204" t="s">
        <v>90</v>
      </c>
      <c r="AT91" s="205" t="s">
        <v>81</v>
      </c>
      <c r="AU91" s="205" t="s">
        <v>82</v>
      </c>
      <c r="AY91" s="204" t="s">
        <v>159</v>
      </c>
      <c r="BK91" s="206">
        <f>BK92+BK149+BK227+BK366+BK388+BK465</f>
        <v>0</v>
      </c>
    </row>
    <row r="92" s="12" customFormat="1" ht="22.8" customHeight="1">
      <c r="A92" s="12"/>
      <c r="B92" s="193"/>
      <c r="C92" s="194"/>
      <c r="D92" s="195" t="s">
        <v>81</v>
      </c>
      <c r="E92" s="207" t="s">
        <v>90</v>
      </c>
      <c r="F92" s="207" t="s">
        <v>160</v>
      </c>
      <c r="G92" s="194"/>
      <c r="H92" s="194"/>
      <c r="I92" s="197"/>
      <c r="J92" s="208">
        <f>BK92</f>
        <v>0</v>
      </c>
      <c r="K92" s="194"/>
      <c r="L92" s="199"/>
      <c r="M92" s="200"/>
      <c r="N92" s="201"/>
      <c r="O92" s="201"/>
      <c r="P92" s="202">
        <f>SUM(P93:P148)</f>
        <v>0</v>
      </c>
      <c r="Q92" s="201"/>
      <c r="R92" s="202">
        <f>SUM(R93:R148)</f>
        <v>18.824999999999999</v>
      </c>
      <c r="S92" s="201"/>
      <c r="T92" s="203">
        <f>SUM(T93:T148)</f>
        <v>0</v>
      </c>
      <c r="U92" s="12"/>
      <c r="V92" s="12"/>
      <c r="W92" s="12"/>
      <c r="X92" s="12"/>
      <c r="Y92" s="12"/>
      <c r="Z92" s="12"/>
      <c r="AA92" s="12"/>
      <c r="AB92" s="12"/>
      <c r="AC92" s="12"/>
      <c r="AD92" s="12"/>
      <c r="AE92" s="12"/>
      <c r="AR92" s="204" t="s">
        <v>90</v>
      </c>
      <c r="AT92" s="205" t="s">
        <v>81</v>
      </c>
      <c r="AU92" s="205" t="s">
        <v>90</v>
      </c>
      <c r="AY92" s="204" t="s">
        <v>159</v>
      </c>
      <c r="BK92" s="206">
        <f>SUM(BK93:BK148)</f>
        <v>0</v>
      </c>
    </row>
    <row r="93" s="2" customFormat="1" ht="24.15" customHeight="1">
      <c r="A93" s="42"/>
      <c r="B93" s="43"/>
      <c r="C93" s="209" t="s">
        <v>90</v>
      </c>
      <c r="D93" s="209" t="s">
        <v>161</v>
      </c>
      <c r="E93" s="210" t="s">
        <v>282</v>
      </c>
      <c r="F93" s="211" t="s">
        <v>283</v>
      </c>
      <c r="G93" s="212" t="s">
        <v>164</v>
      </c>
      <c r="H93" s="213">
        <v>4711.5600000000004</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284</v>
      </c>
    </row>
    <row r="94" s="2" customFormat="1">
      <c r="A94" s="42"/>
      <c r="B94" s="43"/>
      <c r="C94" s="44"/>
      <c r="D94" s="222" t="s">
        <v>168</v>
      </c>
      <c r="E94" s="44"/>
      <c r="F94" s="223" t="s">
        <v>285</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13" customFormat="1">
      <c r="A95" s="13"/>
      <c r="B95" s="229"/>
      <c r="C95" s="230"/>
      <c r="D95" s="227" t="s">
        <v>172</v>
      </c>
      <c r="E95" s="231" t="s">
        <v>44</v>
      </c>
      <c r="F95" s="232" t="s">
        <v>286</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3" customFormat="1">
      <c r="A96" s="13"/>
      <c r="B96" s="229"/>
      <c r="C96" s="230"/>
      <c r="D96" s="227" t="s">
        <v>172</v>
      </c>
      <c r="E96" s="231" t="s">
        <v>44</v>
      </c>
      <c r="F96" s="232" t="s">
        <v>287</v>
      </c>
      <c r="G96" s="230"/>
      <c r="H96" s="231" t="s">
        <v>44</v>
      </c>
      <c r="I96" s="233"/>
      <c r="J96" s="230"/>
      <c r="K96" s="230"/>
      <c r="L96" s="234"/>
      <c r="M96" s="235"/>
      <c r="N96" s="236"/>
      <c r="O96" s="236"/>
      <c r="P96" s="236"/>
      <c r="Q96" s="236"/>
      <c r="R96" s="236"/>
      <c r="S96" s="236"/>
      <c r="T96" s="237"/>
      <c r="U96" s="13"/>
      <c r="V96" s="13"/>
      <c r="W96" s="13"/>
      <c r="X96" s="13"/>
      <c r="Y96" s="13"/>
      <c r="Z96" s="13"/>
      <c r="AA96" s="13"/>
      <c r="AB96" s="13"/>
      <c r="AC96" s="13"/>
      <c r="AD96" s="13"/>
      <c r="AE96" s="13"/>
      <c r="AT96" s="238" t="s">
        <v>172</v>
      </c>
      <c r="AU96" s="238" t="s">
        <v>92</v>
      </c>
      <c r="AV96" s="13" t="s">
        <v>90</v>
      </c>
      <c r="AW96" s="13" t="s">
        <v>42</v>
      </c>
      <c r="AX96" s="13" t="s">
        <v>82</v>
      </c>
      <c r="AY96" s="238" t="s">
        <v>159</v>
      </c>
    </row>
    <row r="97" s="14" customFormat="1">
      <c r="A97" s="14"/>
      <c r="B97" s="239"/>
      <c r="C97" s="240"/>
      <c r="D97" s="227" t="s">
        <v>172</v>
      </c>
      <c r="E97" s="241" t="s">
        <v>44</v>
      </c>
      <c r="F97" s="242" t="s">
        <v>245</v>
      </c>
      <c r="G97" s="240"/>
      <c r="H97" s="243">
        <v>4711.5600000000004</v>
      </c>
      <c r="I97" s="244"/>
      <c r="J97" s="240"/>
      <c r="K97" s="240"/>
      <c r="L97" s="245"/>
      <c r="M97" s="246"/>
      <c r="N97" s="247"/>
      <c r="O97" s="247"/>
      <c r="P97" s="247"/>
      <c r="Q97" s="247"/>
      <c r="R97" s="247"/>
      <c r="S97" s="247"/>
      <c r="T97" s="248"/>
      <c r="U97" s="14"/>
      <c r="V97" s="14"/>
      <c r="W97" s="14"/>
      <c r="X97" s="14"/>
      <c r="Y97" s="14"/>
      <c r="Z97" s="14"/>
      <c r="AA97" s="14"/>
      <c r="AB97" s="14"/>
      <c r="AC97" s="14"/>
      <c r="AD97" s="14"/>
      <c r="AE97" s="14"/>
      <c r="AT97" s="249" t="s">
        <v>172</v>
      </c>
      <c r="AU97" s="249" t="s">
        <v>92</v>
      </c>
      <c r="AV97" s="14" t="s">
        <v>92</v>
      </c>
      <c r="AW97" s="14" t="s">
        <v>42</v>
      </c>
      <c r="AX97" s="14" t="s">
        <v>82</v>
      </c>
      <c r="AY97" s="249" t="s">
        <v>159</v>
      </c>
    </row>
    <row r="98" s="15" customFormat="1">
      <c r="A98" s="15"/>
      <c r="B98" s="250"/>
      <c r="C98" s="251"/>
      <c r="D98" s="227" t="s">
        <v>172</v>
      </c>
      <c r="E98" s="252" t="s">
        <v>244</v>
      </c>
      <c r="F98" s="253" t="s">
        <v>176</v>
      </c>
      <c r="G98" s="251"/>
      <c r="H98" s="254">
        <v>4711.5600000000004</v>
      </c>
      <c r="I98" s="255"/>
      <c r="J98" s="251"/>
      <c r="K98" s="251"/>
      <c r="L98" s="256"/>
      <c r="M98" s="257"/>
      <c r="N98" s="258"/>
      <c r="O98" s="258"/>
      <c r="P98" s="258"/>
      <c r="Q98" s="258"/>
      <c r="R98" s="258"/>
      <c r="S98" s="258"/>
      <c r="T98" s="259"/>
      <c r="U98" s="15"/>
      <c r="V98" s="15"/>
      <c r="W98" s="15"/>
      <c r="X98" s="15"/>
      <c r="Y98" s="15"/>
      <c r="Z98" s="15"/>
      <c r="AA98" s="15"/>
      <c r="AB98" s="15"/>
      <c r="AC98" s="15"/>
      <c r="AD98" s="15"/>
      <c r="AE98" s="15"/>
      <c r="AT98" s="260" t="s">
        <v>172</v>
      </c>
      <c r="AU98" s="260" t="s">
        <v>92</v>
      </c>
      <c r="AV98" s="15" t="s">
        <v>177</v>
      </c>
      <c r="AW98" s="15" t="s">
        <v>42</v>
      </c>
      <c r="AX98" s="15" t="s">
        <v>82</v>
      </c>
      <c r="AY98" s="260" t="s">
        <v>159</v>
      </c>
    </row>
    <row r="99" s="16" customFormat="1">
      <c r="A99" s="16"/>
      <c r="B99" s="261"/>
      <c r="C99" s="262"/>
      <c r="D99" s="227" t="s">
        <v>172</v>
      </c>
      <c r="E99" s="263" t="s">
        <v>44</v>
      </c>
      <c r="F99" s="264" t="s">
        <v>178</v>
      </c>
      <c r="G99" s="262"/>
      <c r="H99" s="265">
        <v>4711.5600000000004</v>
      </c>
      <c r="I99" s="266"/>
      <c r="J99" s="262"/>
      <c r="K99" s="262"/>
      <c r="L99" s="267"/>
      <c r="M99" s="268"/>
      <c r="N99" s="269"/>
      <c r="O99" s="269"/>
      <c r="P99" s="269"/>
      <c r="Q99" s="269"/>
      <c r="R99" s="269"/>
      <c r="S99" s="269"/>
      <c r="T99" s="270"/>
      <c r="U99" s="16"/>
      <c r="V99" s="16"/>
      <c r="W99" s="16"/>
      <c r="X99" s="16"/>
      <c r="Y99" s="16"/>
      <c r="Z99" s="16"/>
      <c r="AA99" s="16"/>
      <c r="AB99" s="16"/>
      <c r="AC99" s="16"/>
      <c r="AD99" s="16"/>
      <c r="AE99" s="16"/>
      <c r="AT99" s="271" t="s">
        <v>172</v>
      </c>
      <c r="AU99" s="271" t="s">
        <v>92</v>
      </c>
      <c r="AV99" s="16" t="s">
        <v>166</v>
      </c>
      <c r="AW99" s="16" t="s">
        <v>42</v>
      </c>
      <c r="AX99" s="16" t="s">
        <v>90</v>
      </c>
      <c r="AY99" s="271" t="s">
        <v>159</v>
      </c>
    </row>
    <row r="100" s="2" customFormat="1" ht="16.5" customHeight="1">
      <c r="A100" s="42"/>
      <c r="B100" s="43"/>
      <c r="C100" s="272" t="s">
        <v>92</v>
      </c>
      <c r="D100" s="272" t="s">
        <v>212</v>
      </c>
      <c r="E100" s="273" t="s">
        <v>288</v>
      </c>
      <c r="F100" s="274" t="s">
        <v>289</v>
      </c>
      <c r="G100" s="275" t="s">
        <v>200</v>
      </c>
      <c r="H100" s="276">
        <v>8480.8080000000009</v>
      </c>
      <c r="I100" s="277"/>
      <c r="J100" s="278">
        <f>ROUND(I100*H100,2)</f>
        <v>0</v>
      </c>
      <c r="K100" s="274" t="s">
        <v>165</v>
      </c>
      <c r="L100" s="279"/>
      <c r="M100" s="280" t="s">
        <v>44</v>
      </c>
      <c r="N100" s="281" t="s">
        <v>53</v>
      </c>
      <c r="O100" s="88"/>
      <c r="P100" s="218">
        <f>O100*H100</f>
        <v>0</v>
      </c>
      <c r="Q100" s="218">
        <v>0</v>
      </c>
      <c r="R100" s="218">
        <f>Q100*H100</f>
        <v>0</v>
      </c>
      <c r="S100" s="218">
        <v>0</v>
      </c>
      <c r="T100" s="219">
        <f>S100*H100</f>
        <v>0</v>
      </c>
      <c r="U100" s="42"/>
      <c r="V100" s="42"/>
      <c r="W100" s="42"/>
      <c r="X100" s="42"/>
      <c r="Y100" s="42"/>
      <c r="Z100" s="42"/>
      <c r="AA100" s="42"/>
      <c r="AB100" s="42"/>
      <c r="AC100" s="42"/>
      <c r="AD100" s="42"/>
      <c r="AE100" s="42"/>
      <c r="AR100" s="220" t="s">
        <v>215</v>
      </c>
      <c r="AT100" s="220" t="s">
        <v>212</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290</v>
      </c>
    </row>
    <row r="101" s="2" customFormat="1">
      <c r="A101" s="42"/>
      <c r="B101" s="43"/>
      <c r="C101" s="44"/>
      <c r="D101" s="227" t="s">
        <v>170</v>
      </c>
      <c r="E101" s="44"/>
      <c r="F101" s="228" t="s">
        <v>217</v>
      </c>
      <c r="G101" s="44"/>
      <c r="H101" s="44"/>
      <c r="I101" s="224"/>
      <c r="J101" s="44"/>
      <c r="K101" s="44"/>
      <c r="L101" s="48"/>
      <c r="M101" s="225"/>
      <c r="N101" s="226"/>
      <c r="O101" s="88"/>
      <c r="P101" s="88"/>
      <c r="Q101" s="88"/>
      <c r="R101" s="88"/>
      <c r="S101" s="88"/>
      <c r="T101" s="89"/>
      <c r="U101" s="42"/>
      <c r="V101" s="42"/>
      <c r="W101" s="42"/>
      <c r="X101" s="42"/>
      <c r="Y101" s="42"/>
      <c r="Z101" s="42"/>
      <c r="AA101" s="42"/>
      <c r="AB101" s="42"/>
      <c r="AC101" s="42"/>
      <c r="AD101" s="42"/>
      <c r="AE101" s="42"/>
      <c r="AT101" s="20" t="s">
        <v>170</v>
      </c>
      <c r="AU101" s="20" t="s">
        <v>92</v>
      </c>
    </row>
    <row r="102" s="13" customFormat="1">
      <c r="A102" s="13"/>
      <c r="B102" s="229"/>
      <c r="C102" s="230"/>
      <c r="D102" s="227" t="s">
        <v>172</v>
      </c>
      <c r="E102" s="231" t="s">
        <v>44</v>
      </c>
      <c r="F102" s="232" t="s">
        <v>291</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244</v>
      </c>
      <c r="G103" s="240"/>
      <c r="H103" s="243">
        <v>4711.5600000000004</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4711.5600000000004</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14" customFormat="1">
      <c r="A105" s="14"/>
      <c r="B105" s="239"/>
      <c r="C105" s="240"/>
      <c r="D105" s="227" t="s">
        <v>172</v>
      </c>
      <c r="E105" s="240"/>
      <c r="F105" s="242" t="s">
        <v>292</v>
      </c>
      <c r="G105" s="240"/>
      <c r="H105" s="243">
        <v>8480.8080000000009</v>
      </c>
      <c r="I105" s="244"/>
      <c r="J105" s="240"/>
      <c r="K105" s="240"/>
      <c r="L105" s="245"/>
      <c r="M105" s="246"/>
      <c r="N105" s="247"/>
      <c r="O105" s="247"/>
      <c r="P105" s="247"/>
      <c r="Q105" s="247"/>
      <c r="R105" s="247"/>
      <c r="S105" s="247"/>
      <c r="T105" s="248"/>
      <c r="U105" s="14"/>
      <c r="V105" s="14"/>
      <c r="W105" s="14"/>
      <c r="X105" s="14"/>
      <c r="Y105" s="14"/>
      <c r="Z105" s="14"/>
      <c r="AA105" s="14"/>
      <c r="AB105" s="14"/>
      <c r="AC105" s="14"/>
      <c r="AD105" s="14"/>
      <c r="AE105" s="14"/>
      <c r="AT105" s="249" t="s">
        <v>172</v>
      </c>
      <c r="AU105" s="249" t="s">
        <v>92</v>
      </c>
      <c r="AV105" s="14" t="s">
        <v>92</v>
      </c>
      <c r="AW105" s="14" t="s">
        <v>4</v>
      </c>
      <c r="AX105" s="14" t="s">
        <v>90</v>
      </c>
      <c r="AY105" s="249" t="s">
        <v>159</v>
      </c>
    </row>
    <row r="106" s="2" customFormat="1" ht="24.15" customHeight="1">
      <c r="A106" s="42"/>
      <c r="B106" s="43"/>
      <c r="C106" s="209" t="s">
        <v>177</v>
      </c>
      <c r="D106" s="209" t="s">
        <v>161</v>
      </c>
      <c r="E106" s="210" t="s">
        <v>185</v>
      </c>
      <c r="F106" s="211" t="s">
        <v>186</v>
      </c>
      <c r="G106" s="212" t="s">
        <v>164</v>
      </c>
      <c r="H106" s="213">
        <v>903.75099999999998</v>
      </c>
      <c r="I106" s="214"/>
      <c r="J106" s="215">
        <f>ROUND(I106*H106,2)</f>
        <v>0</v>
      </c>
      <c r="K106" s="211" t="s">
        <v>165</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293</v>
      </c>
    </row>
    <row r="107" s="2" customFormat="1">
      <c r="A107" s="42"/>
      <c r="B107" s="43"/>
      <c r="C107" s="44"/>
      <c r="D107" s="222" t="s">
        <v>168</v>
      </c>
      <c r="E107" s="44"/>
      <c r="F107" s="223" t="s">
        <v>188</v>
      </c>
      <c r="G107" s="44"/>
      <c r="H107" s="44"/>
      <c r="I107" s="224"/>
      <c r="J107" s="44"/>
      <c r="K107" s="44"/>
      <c r="L107" s="48"/>
      <c r="M107" s="225"/>
      <c r="N107" s="226"/>
      <c r="O107" s="88"/>
      <c r="P107" s="88"/>
      <c r="Q107" s="88"/>
      <c r="R107" s="88"/>
      <c r="S107" s="88"/>
      <c r="T107" s="89"/>
      <c r="U107" s="42"/>
      <c r="V107" s="42"/>
      <c r="W107" s="42"/>
      <c r="X107" s="42"/>
      <c r="Y107" s="42"/>
      <c r="Z107" s="42"/>
      <c r="AA107" s="42"/>
      <c r="AB107" s="42"/>
      <c r="AC107" s="42"/>
      <c r="AD107" s="42"/>
      <c r="AE107" s="42"/>
      <c r="AT107" s="20" t="s">
        <v>168</v>
      </c>
      <c r="AU107" s="20" t="s">
        <v>92</v>
      </c>
    </row>
    <row r="108" s="13" customFormat="1">
      <c r="A108" s="13"/>
      <c r="B108" s="229"/>
      <c r="C108" s="230"/>
      <c r="D108" s="227" t="s">
        <v>172</v>
      </c>
      <c r="E108" s="231" t="s">
        <v>44</v>
      </c>
      <c r="F108" s="232" t="s">
        <v>294</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4" customFormat="1">
      <c r="A109" s="14"/>
      <c r="B109" s="239"/>
      <c r="C109" s="240"/>
      <c r="D109" s="227" t="s">
        <v>172</v>
      </c>
      <c r="E109" s="241" t="s">
        <v>44</v>
      </c>
      <c r="F109" s="242" t="s">
        <v>271</v>
      </c>
      <c r="G109" s="240"/>
      <c r="H109" s="243">
        <v>884.64999999999998</v>
      </c>
      <c r="I109" s="244"/>
      <c r="J109" s="240"/>
      <c r="K109" s="240"/>
      <c r="L109" s="245"/>
      <c r="M109" s="246"/>
      <c r="N109" s="247"/>
      <c r="O109" s="247"/>
      <c r="P109" s="247"/>
      <c r="Q109" s="247"/>
      <c r="R109" s="247"/>
      <c r="S109" s="247"/>
      <c r="T109" s="248"/>
      <c r="U109" s="14"/>
      <c r="V109" s="14"/>
      <c r="W109" s="14"/>
      <c r="X109" s="14"/>
      <c r="Y109" s="14"/>
      <c r="Z109" s="14"/>
      <c r="AA109" s="14"/>
      <c r="AB109" s="14"/>
      <c r="AC109" s="14"/>
      <c r="AD109" s="14"/>
      <c r="AE109" s="14"/>
      <c r="AT109" s="249" t="s">
        <v>172</v>
      </c>
      <c r="AU109" s="249" t="s">
        <v>92</v>
      </c>
      <c r="AV109" s="14" t="s">
        <v>92</v>
      </c>
      <c r="AW109" s="14" t="s">
        <v>42</v>
      </c>
      <c r="AX109" s="14" t="s">
        <v>82</v>
      </c>
      <c r="AY109" s="249" t="s">
        <v>159</v>
      </c>
    </row>
    <row r="110" s="14" customFormat="1">
      <c r="A110" s="14"/>
      <c r="B110" s="239"/>
      <c r="C110" s="240"/>
      <c r="D110" s="227" t="s">
        <v>172</v>
      </c>
      <c r="E110" s="241" t="s">
        <v>44</v>
      </c>
      <c r="F110" s="242" t="s">
        <v>295</v>
      </c>
      <c r="G110" s="240"/>
      <c r="H110" s="243">
        <v>19.100999999999999</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42</v>
      </c>
      <c r="AX110" s="14" t="s">
        <v>82</v>
      </c>
      <c r="AY110" s="249" t="s">
        <v>159</v>
      </c>
    </row>
    <row r="111" s="16" customFormat="1">
      <c r="A111" s="16"/>
      <c r="B111" s="261"/>
      <c r="C111" s="262"/>
      <c r="D111" s="227" t="s">
        <v>172</v>
      </c>
      <c r="E111" s="263" t="s">
        <v>44</v>
      </c>
      <c r="F111" s="264" t="s">
        <v>178</v>
      </c>
      <c r="G111" s="262"/>
      <c r="H111" s="265">
        <v>903.75099999999998</v>
      </c>
      <c r="I111" s="266"/>
      <c r="J111" s="262"/>
      <c r="K111" s="262"/>
      <c r="L111" s="267"/>
      <c r="M111" s="268"/>
      <c r="N111" s="269"/>
      <c r="O111" s="269"/>
      <c r="P111" s="269"/>
      <c r="Q111" s="269"/>
      <c r="R111" s="269"/>
      <c r="S111" s="269"/>
      <c r="T111" s="270"/>
      <c r="U111" s="16"/>
      <c r="V111" s="16"/>
      <c r="W111" s="16"/>
      <c r="X111" s="16"/>
      <c r="Y111" s="16"/>
      <c r="Z111" s="16"/>
      <c r="AA111" s="16"/>
      <c r="AB111" s="16"/>
      <c r="AC111" s="16"/>
      <c r="AD111" s="16"/>
      <c r="AE111" s="16"/>
      <c r="AT111" s="271" t="s">
        <v>172</v>
      </c>
      <c r="AU111" s="271" t="s">
        <v>92</v>
      </c>
      <c r="AV111" s="16" t="s">
        <v>166</v>
      </c>
      <c r="AW111" s="16" t="s">
        <v>42</v>
      </c>
      <c r="AX111" s="16" t="s">
        <v>90</v>
      </c>
      <c r="AY111" s="271" t="s">
        <v>159</v>
      </c>
    </row>
    <row r="112" s="2" customFormat="1" ht="37.8" customHeight="1">
      <c r="A112" s="42"/>
      <c r="B112" s="43"/>
      <c r="C112" s="209" t="s">
        <v>166</v>
      </c>
      <c r="D112" s="209" t="s">
        <v>161</v>
      </c>
      <c r="E112" s="210" t="s">
        <v>191</v>
      </c>
      <c r="F112" s="211" t="s">
        <v>192</v>
      </c>
      <c r="G112" s="212" t="s">
        <v>164</v>
      </c>
      <c r="H112" s="213">
        <v>19.100999999999999</v>
      </c>
      <c r="I112" s="214"/>
      <c r="J112" s="215">
        <f>ROUND(I112*H112,2)</f>
        <v>0</v>
      </c>
      <c r="K112" s="211" t="s">
        <v>165</v>
      </c>
      <c r="L112" s="48"/>
      <c r="M112" s="216" t="s">
        <v>44</v>
      </c>
      <c r="N112" s="217" t="s">
        <v>53</v>
      </c>
      <c r="O112" s="88"/>
      <c r="P112" s="218">
        <f>O112*H112</f>
        <v>0</v>
      </c>
      <c r="Q112" s="218">
        <v>0</v>
      </c>
      <c r="R112" s="218">
        <f>Q112*H112</f>
        <v>0</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296</v>
      </c>
    </row>
    <row r="113" s="2" customFormat="1">
      <c r="A113" s="42"/>
      <c r="B113" s="43"/>
      <c r="C113" s="44"/>
      <c r="D113" s="222" t="s">
        <v>168</v>
      </c>
      <c r="E113" s="44"/>
      <c r="F113" s="223" t="s">
        <v>194</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2" customFormat="1">
      <c r="A114" s="42"/>
      <c r="B114" s="43"/>
      <c r="C114" s="44"/>
      <c r="D114" s="227" t="s">
        <v>170</v>
      </c>
      <c r="E114" s="44"/>
      <c r="F114" s="228" t="s">
        <v>195</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170</v>
      </c>
      <c r="AU114" s="20" t="s">
        <v>92</v>
      </c>
    </row>
    <row r="115" s="13" customFormat="1">
      <c r="A115" s="13"/>
      <c r="B115" s="229"/>
      <c r="C115" s="230"/>
      <c r="D115" s="227" t="s">
        <v>172</v>
      </c>
      <c r="E115" s="231" t="s">
        <v>44</v>
      </c>
      <c r="F115" s="232" t="s">
        <v>297</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4" customFormat="1">
      <c r="A116" s="14"/>
      <c r="B116" s="239"/>
      <c r="C116" s="240"/>
      <c r="D116" s="227" t="s">
        <v>172</v>
      </c>
      <c r="E116" s="241" t="s">
        <v>44</v>
      </c>
      <c r="F116" s="242" t="s">
        <v>295</v>
      </c>
      <c r="G116" s="240"/>
      <c r="H116" s="243">
        <v>19.100999999999999</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6" customFormat="1">
      <c r="A117" s="16"/>
      <c r="B117" s="261"/>
      <c r="C117" s="262"/>
      <c r="D117" s="227" t="s">
        <v>172</v>
      </c>
      <c r="E117" s="263" t="s">
        <v>44</v>
      </c>
      <c r="F117" s="264" t="s">
        <v>178</v>
      </c>
      <c r="G117" s="262"/>
      <c r="H117" s="265">
        <v>19.100999999999999</v>
      </c>
      <c r="I117" s="266"/>
      <c r="J117" s="262"/>
      <c r="K117" s="262"/>
      <c r="L117" s="267"/>
      <c r="M117" s="268"/>
      <c r="N117" s="269"/>
      <c r="O117" s="269"/>
      <c r="P117" s="269"/>
      <c r="Q117" s="269"/>
      <c r="R117" s="269"/>
      <c r="S117" s="269"/>
      <c r="T117" s="270"/>
      <c r="U117" s="16"/>
      <c r="V117" s="16"/>
      <c r="W117" s="16"/>
      <c r="X117" s="16"/>
      <c r="Y117" s="16"/>
      <c r="Z117" s="16"/>
      <c r="AA117" s="16"/>
      <c r="AB117" s="16"/>
      <c r="AC117" s="16"/>
      <c r="AD117" s="16"/>
      <c r="AE117" s="16"/>
      <c r="AT117" s="271" t="s">
        <v>172</v>
      </c>
      <c r="AU117" s="271" t="s">
        <v>92</v>
      </c>
      <c r="AV117" s="16" t="s">
        <v>166</v>
      </c>
      <c r="AW117" s="16" t="s">
        <v>42</v>
      </c>
      <c r="AX117" s="16" t="s">
        <v>90</v>
      </c>
      <c r="AY117" s="271" t="s">
        <v>159</v>
      </c>
    </row>
    <row r="118" s="2" customFormat="1" ht="24.15" customHeight="1">
      <c r="A118" s="42"/>
      <c r="B118" s="43"/>
      <c r="C118" s="209" t="s">
        <v>197</v>
      </c>
      <c r="D118" s="209" t="s">
        <v>161</v>
      </c>
      <c r="E118" s="210" t="s">
        <v>198</v>
      </c>
      <c r="F118" s="211" t="s">
        <v>199</v>
      </c>
      <c r="G118" s="212" t="s">
        <v>200</v>
      </c>
      <c r="H118" s="213">
        <v>34.381999999999998</v>
      </c>
      <c r="I118" s="214"/>
      <c r="J118" s="215">
        <f>ROUND(I118*H118,2)</f>
        <v>0</v>
      </c>
      <c r="K118" s="211" t="s">
        <v>201</v>
      </c>
      <c r="L118" s="48"/>
      <c r="M118" s="216" t="s">
        <v>44</v>
      </c>
      <c r="N118" s="217"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298</v>
      </c>
    </row>
    <row r="119" s="2" customFormat="1">
      <c r="A119" s="42"/>
      <c r="B119" s="43"/>
      <c r="C119" s="44"/>
      <c r="D119" s="227" t="s">
        <v>170</v>
      </c>
      <c r="E119" s="44"/>
      <c r="F119" s="228" t="s">
        <v>203</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170</v>
      </c>
      <c r="AU119" s="20" t="s">
        <v>92</v>
      </c>
    </row>
    <row r="120" s="14" customFormat="1">
      <c r="A120" s="14"/>
      <c r="B120" s="239"/>
      <c r="C120" s="240"/>
      <c r="D120" s="227" t="s">
        <v>172</v>
      </c>
      <c r="E120" s="240"/>
      <c r="F120" s="242" t="s">
        <v>299</v>
      </c>
      <c r="G120" s="240"/>
      <c r="H120" s="243">
        <v>34.381999999999998</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v>
      </c>
      <c r="AX120" s="14" t="s">
        <v>90</v>
      </c>
      <c r="AY120" s="249" t="s">
        <v>159</v>
      </c>
    </row>
    <row r="121" s="2" customFormat="1" ht="37.8" customHeight="1">
      <c r="A121" s="42"/>
      <c r="B121" s="43"/>
      <c r="C121" s="209" t="s">
        <v>205</v>
      </c>
      <c r="D121" s="209" t="s">
        <v>161</v>
      </c>
      <c r="E121" s="210" t="s">
        <v>300</v>
      </c>
      <c r="F121" s="211" t="s">
        <v>301</v>
      </c>
      <c r="G121" s="212" t="s">
        <v>164</v>
      </c>
      <c r="H121" s="213">
        <v>884.64999999999998</v>
      </c>
      <c r="I121" s="214"/>
      <c r="J121" s="215">
        <f>ROUND(I121*H121,2)</f>
        <v>0</v>
      </c>
      <c r="K121" s="211" t="s">
        <v>201</v>
      </c>
      <c r="L121" s="48"/>
      <c r="M121" s="216" t="s">
        <v>44</v>
      </c>
      <c r="N121" s="217" t="s">
        <v>53</v>
      </c>
      <c r="O121" s="88"/>
      <c r="P121" s="218">
        <f>O121*H121</f>
        <v>0</v>
      </c>
      <c r="Q121" s="218">
        <v>0</v>
      </c>
      <c r="R121" s="218">
        <f>Q121*H121</f>
        <v>0</v>
      </c>
      <c r="S121" s="218">
        <v>0</v>
      </c>
      <c r="T121" s="219">
        <f>S121*H121</f>
        <v>0</v>
      </c>
      <c r="U121" s="42"/>
      <c r="V121" s="42"/>
      <c r="W121" s="42"/>
      <c r="X121" s="42"/>
      <c r="Y121" s="42"/>
      <c r="Z121" s="42"/>
      <c r="AA121" s="42"/>
      <c r="AB121" s="42"/>
      <c r="AC121" s="42"/>
      <c r="AD121" s="42"/>
      <c r="AE121" s="42"/>
      <c r="AR121" s="220" t="s">
        <v>166</v>
      </c>
      <c r="AT121" s="220" t="s">
        <v>161</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302</v>
      </c>
    </row>
    <row r="122" s="2" customFormat="1">
      <c r="A122" s="42"/>
      <c r="B122" s="43"/>
      <c r="C122" s="44"/>
      <c r="D122" s="227" t="s">
        <v>170</v>
      </c>
      <c r="E122" s="44"/>
      <c r="F122" s="228" t="s">
        <v>303</v>
      </c>
      <c r="G122" s="44"/>
      <c r="H122" s="44"/>
      <c r="I122" s="224"/>
      <c r="J122" s="44"/>
      <c r="K122" s="44"/>
      <c r="L122" s="48"/>
      <c r="M122" s="225"/>
      <c r="N122" s="226"/>
      <c r="O122" s="88"/>
      <c r="P122" s="88"/>
      <c r="Q122" s="88"/>
      <c r="R122" s="88"/>
      <c r="S122" s="88"/>
      <c r="T122" s="89"/>
      <c r="U122" s="42"/>
      <c r="V122" s="42"/>
      <c r="W122" s="42"/>
      <c r="X122" s="42"/>
      <c r="Y122" s="42"/>
      <c r="Z122" s="42"/>
      <c r="AA122" s="42"/>
      <c r="AB122" s="42"/>
      <c r="AC122" s="42"/>
      <c r="AD122" s="42"/>
      <c r="AE122" s="42"/>
      <c r="AT122" s="20" t="s">
        <v>170</v>
      </c>
      <c r="AU122" s="20" t="s">
        <v>92</v>
      </c>
    </row>
    <row r="123" s="13" customFormat="1">
      <c r="A123" s="13"/>
      <c r="B123" s="229"/>
      <c r="C123" s="230"/>
      <c r="D123" s="227" t="s">
        <v>172</v>
      </c>
      <c r="E123" s="231" t="s">
        <v>44</v>
      </c>
      <c r="F123" s="232" t="s">
        <v>304</v>
      </c>
      <c r="G123" s="230"/>
      <c r="H123" s="231" t="s">
        <v>44</v>
      </c>
      <c r="I123" s="233"/>
      <c r="J123" s="230"/>
      <c r="K123" s="230"/>
      <c r="L123" s="234"/>
      <c r="M123" s="235"/>
      <c r="N123" s="236"/>
      <c r="O123" s="236"/>
      <c r="P123" s="236"/>
      <c r="Q123" s="236"/>
      <c r="R123" s="236"/>
      <c r="S123" s="236"/>
      <c r="T123" s="237"/>
      <c r="U123" s="13"/>
      <c r="V123" s="13"/>
      <c r="W123" s="13"/>
      <c r="X123" s="13"/>
      <c r="Y123" s="13"/>
      <c r="Z123" s="13"/>
      <c r="AA123" s="13"/>
      <c r="AB123" s="13"/>
      <c r="AC123" s="13"/>
      <c r="AD123" s="13"/>
      <c r="AE123" s="13"/>
      <c r="AT123" s="238" t="s">
        <v>172</v>
      </c>
      <c r="AU123" s="238" t="s">
        <v>92</v>
      </c>
      <c r="AV123" s="13" t="s">
        <v>90</v>
      </c>
      <c r="AW123" s="13" t="s">
        <v>42</v>
      </c>
      <c r="AX123" s="13" t="s">
        <v>82</v>
      </c>
      <c r="AY123" s="238" t="s">
        <v>159</v>
      </c>
    </row>
    <row r="124" s="14" customFormat="1">
      <c r="A124" s="14"/>
      <c r="B124" s="239"/>
      <c r="C124" s="240"/>
      <c r="D124" s="227" t="s">
        <v>172</v>
      </c>
      <c r="E124" s="241" t="s">
        <v>44</v>
      </c>
      <c r="F124" s="242" t="s">
        <v>271</v>
      </c>
      <c r="G124" s="240"/>
      <c r="H124" s="243">
        <v>884.64999999999998</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6" customFormat="1">
      <c r="A125" s="16"/>
      <c r="B125" s="261"/>
      <c r="C125" s="262"/>
      <c r="D125" s="227" t="s">
        <v>172</v>
      </c>
      <c r="E125" s="263" t="s">
        <v>44</v>
      </c>
      <c r="F125" s="264" t="s">
        <v>178</v>
      </c>
      <c r="G125" s="262"/>
      <c r="H125" s="265">
        <v>884.64999999999998</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24.15" customHeight="1">
      <c r="A126" s="42"/>
      <c r="B126" s="43"/>
      <c r="C126" s="209" t="s">
        <v>211</v>
      </c>
      <c r="D126" s="209" t="s">
        <v>161</v>
      </c>
      <c r="E126" s="210" t="s">
        <v>206</v>
      </c>
      <c r="F126" s="211" t="s">
        <v>207</v>
      </c>
      <c r="G126" s="212" t="s">
        <v>164</v>
      </c>
      <c r="H126" s="213">
        <v>884.64999999999998</v>
      </c>
      <c r="I126" s="214"/>
      <c r="J126" s="215">
        <f>ROUND(I126*H126,2)</f>
        <v>0</v>
      </c>
      <c r="K126" s="211" t="s">
        <v>165</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166</v>
      </c>
      <c r="AT126" s="220" t="s">
        <v>161</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305</v>
      </c>
    </row>
    <row r="127" s="2" customFormat="1">
      <c r="A127" s="42"/>
      <c r="B127" s="43"/>
      <c r="C127" s="44"/>
      <c r="D127" s="222" t="s">
        <v>168</v>
      </c>
      <c r="E127" s="44"/>
      <c r="F127" s="223" t="s">
        <v>209</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168</v>
      </c>
      <c r="AU127" s="20" t="s">
        <v>92</v>
      </c>
    </row>
    <row r="128" s="13" customFormat="1">
      <c r="A128" s="13"/>
      <c r="B128" s="229"/>
      <c r="C128" s="230"/>
      <c r="D128" s="227" t="s">
        <v>172</v>
      </c>
      <c r="E128" s="231" t="s">
        <v>44</v>
      </c>
      <c r="F128" s="232" t="s">
        <v>306</v>
      </c>
      <c r="G128" s="230"/>
      <c r="H128" s="231" t="s">
        <v>44</v>
      </c>
      <c r="I128" s="233"/>
      <c r="J128" s="230"/>
      <c r="K128" s="230"/>
      <c r="L128" s="234"/>
      <c r="M128" s="235"/>
      <c r="N128" s="236"/>
      <c r="O128" s="236"/>
      <c r="P128" s="236"/>
      <c r="Q128" s="236"/>
      <c r="R128" s="236"/>
      <c r="S128" s="236"/>
      <c r="T128" s="237"/>
      <c r="U128" s="13"/>
      <c r="V128" s="13"/>
      <c r="W128" s="13"/>
      <c r="X128" s="13"/>
      <c r="Y128" s="13"/>
      <c r="Z128" s="13"/>
      <c r="AA128" s="13"/>
      <c r="AB128" s="13"/>
      <c r="AC128" s="13"/>
      <c r="AD128" s="13"/>
      <c r="AE128" s="13"/>
      <c r="AT128" s="238" t="s">
        <v>172</v>
      </c>
      <c r="AU128" s="238" t="s">
        <v>92</v>
      </c>
      <c r="AV128" s="13" t="s">
        <v>90</v>
      </c>
      <c r="AW128" s="13" t="s">
        <v>42</v>
      </c>
      <c r="AX128" s="13" t="s">
        <v>82</v>
      </c>
      <c r="AY128" s="238" t="s">
        <v>159</v>
      </c>
    </row>
    <row r="129" s="13" customFormat="1">
      <c r="A129" s="13"/>
      <c r="B129" s="229"/>
      <c r="C129" s="230"/>
      <c r="D129" s="227" t="s">
        <v>172</v>
      </c>
      <c r="E129" s="231" t="s">
        <v>44</v>
      </c>
      <c r="F129" s="232" t="s">
        <v>307</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272</v>
      </c>
      <c r="G130" s="240"/>
      <c r="H130" s="243">
        <v>884.64999999999998</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5" customFormat="1">
      <c r="A131" s="15"/>
      <c r="B131" s="250"/>
      <c r="C131" s="251"/>
      <c r="D131" s="227" t="s">
        <v>172</v>
      </c>
      <c r="E131" s="252" t="s">
        <v>271</v>
      </c>
      <c r="F131" s="253" t="s">
        <v>176</v>
      </c>
      <c r="G131" s="251"/>
      <c r="H131" s="254">
        <v>884.64999999999998</v>
      </c>
      <c r="I131" s="255"/>
      <c r="J131" s="251"/>
      <c r="K131" s="251"/>
      <c r="L131" s="256"/>
      <c r="M131" s="257"/>
      <c r="N131" s="258"/>
      <c r="O131" s="258"/>
      <c r="P131" s="258"/>
      <c r="Q131" s="258"/>
      <c r="R131" s="258"/>
      <c r="S131" s="258"/>
      <c r="T131" s="259"/>
      <c r="U131" s="15"/>
      <c r="V131" s="15"/>
      <c r="W131" s="15"/>
      <c r="X131" s="15"/>
      <c r="Y131" s="15"/>
      <c r="Z131" s="15"/>
      <c r="AA131" s="15"/>
      <c r="AB131" s="15"/>
      <c r="AC131" s="15"/>
      <c r="AD131" s="15"/>
      <c r="AE131" s="15"/>
      <c r="AT131" s="260" t="s">
        <v>172</v>
      </c>
      <c r="AU131" s="260" t="s">
        <v>92</v>
      </c>
      <c r="AV131" s="15" t="s">
        <v>177</v>
      </c>
      <c r="AW131" s="15" t="s">
        <v>42</v>
      </c>
      <c r="AX131" s="15" t="s">
        <v>82</v>
      </c>
      <c r="AY131" s="260" t="s">
        <v>159</v>
      </c>
    </row>
    <row r="132" s="16" customFormat="1">
      <c r="A132" s="16"/>
      <c r="B132" s="261"/>
      <c r="C132" s="262"/>
      <c r="D132" s="227" t="s">
        <v>172</v>
      </c>
      <c r="E132" s="263" t="s">
        <v>44</v>
      </c>
      <c r="F132" s="264" t="s">
        <v>178</v>
      </c>
      <c r="G132" s="262"/>
      <c r="H132" s="265">
        <v>884.64999999999998</v>
      </c>
      <c r="I132" s="266"/>
      <c r="J132" s="262"/>
      <c r="K132" s="262"/>
      <c r="L132" s="267"/>
      <c r="M132" s="268"/>
      <c r="N132" s="269"/>
      <c r="O132" s="269"/>
      <c r="P132" s="269"/>
      <c r="Q132" s="269"/>
      <c r="R132" s="269"/>
      <c r="S132" s="269"/>
      <c r="T132" s="270"/>
      <c r="U132" s="16"/>
      <c r="V132" s="16"/>
      <c r="W132" s="16"/>
      <c r="X132" s="16"/>
      <c r="Y132" s="16"/>
      <c r="Z132" s="16"/>
      <c r="AA132" s="16"/>
      <c r="AB132" s="16"/>
      <c r="AC132" s="16"/>
      <c r="AD132" s="16"/>
      <c r="AE132" s="16"/>
      <c r="AT132" s="271" t="s">
        <v>172</v>
      </c>
      <c r="AU132" s="271" t="s">
        <v>92</v>
      </c>
      <c r="AV132" s="16" t="s">
        <v>166</v>
      </c>
      <c r="AW132" s="16" t="s">
        <v>42</v>
      </c>
      <c r="AX132" s="16" t="s">
        <v>90</v>
      </c>
      <c r="AY132" s="271" t="s">
        <v>159</v>
      </c>
    </row>
    <row r="133" s="2" customFormat="1" ht="24.15" customHeight="1">
      <c r="A133" s="42"/>
      <c r="B133" s="43"/>
      <c r="C133" s="209" t="s">
        <v>215</v>
      </c>
      <c r="D133" s="209" t="s">
        <v>161</v>
      </c>
      <c r="E133" s="210" t="s">
        <v>308</v>
      </c>
      <c r="F133" s="211" t="s">
        <v>309</v>
      </c>
      <c r="G133" s="212" t="s">
        <v>310</v>
      </c>
      <c r="H133" s="213">
        <v>3004.8600000000001</v>
      </c>
      <c r="I133" s="214"/>
      <c r="J133" s="215">
        <f>ROUND(I133*H133,2)</f>
        <v>0</v>
      </c>
      <c r="K133" s="211" t="s">
        <v>165</v>
      </c>
      <c r="L133" s="48"/>
      <c r="M133" s="216" t="s">
        <v>44</v>
      </c>
      <c r="N133" s="217" t="s">
        <v>53</v>
      </c>
      <c r="O133" s="88"/>
      <c r="P133" s="218">
        <f>O133*H133</f>
        <v>0</v>
      </c>
      <c r="Q133" s="218">
        <v>0</v>
      </c>
      <c r="R133" s="218">
        <f>Q133*H133</f>
        <v>0</v>
      </c>
      <c r="S133" s="218">
        <v>0</v>
      </c>
      <c r="T133" s="219">
        <f>S133*H133</f>
        <v>0</v>
      </c>
      <c r="U133" s="42"/>
      <c r="V133" s="42"/>
      <c r="W133" s="42"/>
      <c r="X133" s="42"/>
      <c r="Y133" s="42"/>
      <c r="Z133" s="42"/>
      <c r="AA133" s="42"/>
      <c r="AB133" s="42"/>
      <c r="AC133" s="42"/>
      <c r="AD133" s="42"/>
      <c r="AE133" s="42"/>
      <c r="AR133" s="220" t="s">
        <v>166</v>
      </c>
      <c r="AT133" s="220" t="s">
        <v>161</v>
      </c>
      <c r="AU133" s="220" t="s">
        <v>92</v>
      </c>
      <c r="AY133" s="20" t="s">
        <v>159</v>
      </c>
      <c r="BE133" s="221">
        <f>IF(N133="základní",J133,0)</f>
        <v>0</v>
      </c>
      <c r="BF133" s="221">
        <f>IF(N133="snížená",J133,0)</f>
        <v>0</v>
      </c>
      <c r="BG133" s="221">
        <f>IF(N133="zákl. přenesená",J133,0)</f>
        <v>0</v>
      </c>
      <c r="BH133" s="221">
        <f>IF(N133="sníž. přenesená",J133,0)</f>
        <v>0</v>
      </c>
      <c r="BI133" s="221">
        <f>IF(N133="nulová",J133,0)</f>
        <v>0</v>
      </c>
      <c r="BJ133" s="20" t="s">
        <v>90</v>
      </c>
      <c r="BK133" s="221">
        <f>ROUND(I133*H133,2)</f>
        <v>0</v>
      </c>
      <c r="BL133" s="20" t="s">
        <v>166</v>
      </c>
      <c r="BM133" s="220" t="s">
        <v>311</v>
      </c>
    </row>
    <row r="134" s="2" customFormat="1">
      <c r="A134" s="42"/>
      <c r="B134" s="43"/>
      <c r="C134" s="44"/>
      <c r="D134" s="222" t="s">
        <v>168</v>
      </c>
      <c r="E134" s="44"/>
      <c r="F134" s="223" t="s">
        <v>312</v>
      </c>
      <c r="G134" s="44"/>
      <c r="H134" s="44"/>
      <c r="I134" s="224"/>
      <c r="J134" s="44"/>
      <c r="K134" s="44"/>
      <c r="L134" s="48"/>
      <c r="M134" s="225"/>
      <c r="N134" s="226"/>
      <c r="O134" s="88"/>
      <c r="P134" s="88"/>
      <c r="Q134" s="88"/>
      <c r="R134" s="88"/>
      <c r="S134" s="88"/>
      <c r="T134" s="89"/>
      <c r="U134" s="42"/>
      <c r="V134" s="42"/>
      <c r="W134" s="42"/>
      <c r="X134" s="42"/>
      <c r="Y134" s="42"/>
      <c r="Z134" s="42"/>
      <c r="AA134" s="42"/>
      <c r="AB134" s="42"/>
      <c r="AC134" s="42"/>
      <c r="AD134" s="42"/>
      <c r="AE134" s="42"/>
      <c r="AT134" s="20" t="s">
        <v>168</v>
      </c>
      <c r="AU134" s="20" t="s">
        <v>92</v>
      </c>
    </row>
    <row r="135" s="13" customFormat="1">
      <c r="A135" s="13"/>
      <c r="B135" s="229"/>
      <c r="C135" s="230"/>
      <c r="D135" s="227" t="s">
        <v>172</v>
      </c>
      <c r="E135" s="231" t="s">
        <v>44</v>
      </c>
      <c r="F135" s="232" t="s">
        <v>313</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246</v>
      </c>
      <c r="G136" s="240"/>
      <c r="H136" s="243">
        <v>584.44000000000005</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4" customFormat="1">
      <c r="A137" s="14"/>
      <c r="B137" s="239"/>
      <c r="C137" s="240"/>
      <c r="D137" s="227" t="s">
        <v>172</v>
      </c>
      <c r="E137" s="241" t="s">
        <v>44</v>
      </c>
      <c r="F137" s="242" t="s">
        <v>248</v>
      </c>
      <c r="G137" s="240"/>
      <c r="H137" s="243">
        <v>721.25999999999999</v>
      </c>
      <c r="I137" s="244"/>
      <c r="J137" s="240"/>
      <c r="K137" s="240"/>
      <c r="L137" s="245"/>
      <c r="M137" s="246"/>
      <c r="N137" s="247"/>
      <c r="O137" s="247"/>
      <c r="P137" s="247"/>
      <c r="Q137" s="247"/>
      <c r="R137" s="247"/>
      <c r="S137" s="247"/>
      <c r="T137" s="248"/>
      <c r="U137" s="14"/>
      <c r="V137" s="14"/>
      <c r="W137" s="14"/>
      <c r="X137" s="14"/>
      <c r="Y137" s="14"/>
      <c r="Z137" s="14"/>
      <c r="AA137" s="14"/>
      <c r="AB137" s="14"/>
      <c r="AC137" s="14"/>
      <c r="AD137" s="14"/>
      <c r="AE137" s="14"/>
      <c r="AT137" s="249" t="s">
        <v>172</v>
      </c>
      <c r="AU137" s="249" t="s">
        <v>92</v>
      </c>
      <c r="AV137" s="14" t="s">
        <v>92</v>
      </c>
      <c r="AW137" s="14" t="s">
        <v>42</v>
      </c>
      <c r="AX137" s="14" t="s">
        <v>82</v>
      </c>
      <c r="AY137" s="249" t="s">
        <v>159</v>
      </c>
    </row>
    <row r="138" s="14" customFormat="1">
      <c r="A138" s="14"/>
      <c r="B138" s="239"/>
      <c r="C138" s="240"/>
      <c r="D138" s="227" t="s">
        <v>172</v>
      </c>
      <c r="E138" s="241" t="s">
        <v>44</v>
      </c>
      <c r="F138" s="242" t="s">
        <v>250</v>
      </c>
      <c r="G138" s="240"/>
      <c r="H138" s="243">
        <v>1429.56</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4" customFormat="1">
      <c r="A139" s="14"/>
      <c r="B139" s="239"/>
      <c r="C139" s="240"/>
      <c r="D139" s="227" t="s">
        <v>172</v>
      </c>
      <c r="E139" s="241" t="s">
        <v>44</v>
      </c>
      <c r="F139" s="242" t="s">
        <v>252</v>
      </c>
      <c r="G139" s="240"/>
      <c r="H139" s="243">
        <v>183.16999999999999</v>
      </c>
      <c r="I139" s="244"/>
      <c r="J139" s="240"/>
      <c r="K139" s="240"/>
      <c r="L139" s="245"/>
      <c r="M139" s="246"/>
      <c r="N139" s="247"/>
      <c r="O139" s="247"/>
      <c r="P139" s="247"/>
      <c r="Q139" s="247"/>
      <c r="R139" s="247"/>
      <c r="S139" s="247"/>
      <c r="T139" s="248"/>
      <c r="U139" s="14"/>
      <c r="V139" s="14"/>
      <c r="W139" s="14"/>
      <c r="X139" s="14"/>
      <c r="Y139" s="14"/>
      <c r="Z139" s="14"/>
      <c r="AA139" s="14"/>
      <c r="AB139" s="14"/>
      <c r="AC139" s="14"/>
      <c r="AD139" s="14"/>
      <c r="AE139" s="14"/>
      <c r="AT139" s="249" t="s">
        <v>172</v>
      </c>
      <c r="AU139" s="249" t="s">
        <v>92</v>
      </c>
      <c r="AV139" s="14" t="s">
        <v>92</v>
      </c>
      <c r="AW139" s="14" t="s">
        <v>42</v>
      </c>
      <c r="AX139" s="14" t="s">
        <v>82</v>
      </c>
      <c r="AY139" s="249" t="s">
        <v>159</v>
      </c>
    </row>
    <row r="140" s="14" customFormat="1">
      <c r="A140" s="14"/>
      <c r="B140" s="239"/>
      <c r="C140" s="240"/>
      <c r="D140" s="227" t="s">
        <v>172</v>
      </c>
      <c r="E140" s="241" t="s">
        <v>44</v>
      </c>
      <c r="F140" s="242" t="s">
        <v>254</v>
      </c>
      <c r="G140" s="240"/>
      <c r="H140" s="243">
        <v>86.430000000000007</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42</v>
      </c>
      <c r="AX140" s="14" t="s">
        <v>82</v>
      </c>
      <c r="AY140" s="249" t="s">
        <v>159</v>
      </c>
    </row>
    <row r="141" s="16" customFormat="1">
      <c r="A141" s="16"/>
      <c r="B141" s="261"/>
      <c r="C141" s="262"/>
      <c r="D141" s="227" t="s">
        <v>172</v>
      </c>
      <c r="E141" s="263" t="s">
        <v>44</v>
      </c>
      <c r="F141" s="264" t="s">
        <v>178</v>
      </c>
      <c r="G141" s="262"/>
      <c r="H141" s="265">
        <v>3004.8600000000001</v>
      </c>
      <c r="I141" s="266"/>
      <c r="J141" s="262"/>
      <c r="K141" s="262"/>
      <c r="L141" s="267"/>
      <c r="M141" s="268"/>
      <c r="N141" s="269"/>
      <c r="O141" s="269"/>
      <c r="P141" s="269"/>
      <c r="Q141" s="269"/>
      <c r="R141" s="269"/>
      <c r="S141" s="269"/>
      <c r="T141" s="270"/>
      <c r="U141" s="16"/>
      <c r="V141" s="16"/>
      <c r="W141" s="16"/>
      <c r="X141" s="16"/>
      <c r="Y141" s="16"/>
      <c r="Z141" s="16"/>
      <c r="AA141" s="16"/>
      <c r="AB141" s="16"/>
      <c r="AC141" s="16"/>
      <c r="AD141" s="16"/>
      <c r="AE141" s="16"/>
      <c r="AT141" s="271" t="s">
        <v>172</v>
      </c>
      <c r="AU141" s="271" t="s">
        <v>92</v>
      </c>
      <c r="AV141" s="16" t="s">
        <v>166</v>
      </c>
      <c r="AW141" s="16" t="s">
        <v>42</v>
      </c>
      <c r="AX141" s="16" t="s">
        <v>90</v>
      </c>
      <c r="AY141" s="271" t="s">
        <v>159</v>
      </c>
    </row>
    <row r="142" s="2" customFormat="1" ht="24.15" customHeight="1">
      <c r="A142" s="42"/>
      <c r="B142" s="43"/>
      <c r="C142" s="209" t="s">
        <v>227</v>
      </c>
      <c r="D142" s="209" t="s">
        <v>161</v>
      </c>
      <c r="E142" s="210" t="s">
        <v>314</v>
      </c>
      <c r="F142" s="211" t="s">
        <v>315</v>
      </c>
      <c r="G142" s="212" t="s">
        <v>164</v>
      </c>
      <c r="H142" s="213">
        <v>14.481</v>
      </c>
      <c r="I142" s="214"/>
      <c r="J142" s="215">
        <f>ROUND(I142*H142,2)</f>
        <v>0</v>
      </c>
      <c r="K142" s="211" t="s">
        <v>165</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92</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316</v>
      </c>
    </row>
    <row r="143" s="2" customFormat="1">
      <c r="A143" s="42"/>
      <c r="B143" s="43"/>
      <c r="C143" s="44"/>
      <c r="D143" s="222" t="s">
        <v>168</v>
      </c>
      <c r="E143" s="44"/>
      <c r="F143" s="223" t="s">
        <v>317</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168</v>
      </c>
      <c r="AU143" s="20" t="s">
        <v>92</v>
      </c>
    </row>
    <row r="144" s="13" customFormat="1">
      <c r="A144" s="13"/>
      <c r="B144" s="229"/>
      <c r="C144" s="230"/>
      <c r="D144" s="227" t="s">
        <v>172</v>
      </c>
      <c r="E144" s="231" t="s">
        <v>44</v>
      </c>
      <c r="F144" s="232" t="s">
        <v>318</v>
      </c>
      <c r="G144" s="230"/>
      <c r="H144" s="231" t="s">
        <v>44</v>
      </c>
      <c r="I144" s="233"/>
      <c r="J144" s="230"/>
      <c r="K144" s="230"/>
      <c r="L144" s="234"/>
      <c r="M144" s="235"/>
      <c r="N144" s="236"/>
      <c r="O144" s="236"/>
      <c r="P144" s="236"/>
      <c r="Q144" s="236"/>
      <c r="R144" s="236"/>
      <c r="S144" s="236"/>
      <c r="T144" s="237"/>
      <c r="U144" s="13"/>
      <c r="V144" s="13"/>
      <c r="W144" s="13"/>
      <c r="X144" s="13"/>
      <c r="Y144" s="13"/>
      <c r="Z144" s="13"/>
      <c r="AA144" s="13"/>
      <c r="AB144" s="13"/>
      <c r="AC144" s="13"/>
      <c r="AD144" s="13"/>
      <c r="AE144" s="13"/>
      <c r="AT144" s="238" t="s">
        <v>172</v>
      </c>
      <c r="AU144" s="238" t="s">
        <v>92</v>
      </c>
      <c r="AV144" s="13" t="s">
        <v>90</v>
      </c>
      <c r="AW144" s="13" t="s">
        <v>42</v>
      </c>
      <c r="AX144" s="13" t="s">
        <v>82</v>
      </c>
      <c r="AY144" s="238" t="s">
        <v>159</v>
      </c>
    </row>
    <row r="145" s="14" customFormat="1">
      <c r="A145" s="14"/>
      <c r="B145" s="239"/>
      <c r="C145" s="240"/>
      <c r="D145" s="227" t="s">
        <v>172</v>
      </c>
      <c r="E145" s="241" t="s">
        <v>44</v>
      </c>
      <c r="F145" s="242" t="s">
        <v>319</v>
      </c>
      <c r="G145" s="240"/>
      <c r="H145" s="243">
        <v>14.481</v>
      </c>
      <c r="I145" s="244"/>
      <c r="J145" s="240"/>
      <c r="K145" s="240"/>
      <c r="L145" s="245"/>
      <c r="M145" s="246"/>
      <c r="N145" s="247"/>
      <c r="O145" s="247"/>
      <c r="P145" s="247"/>
      <c r="Q145" s="247"/>
      <c r="R145" s="247"/>
      <c r="S145" s="247"/>
      <c r="T145" s="248"/>
      <c r="U145" s="14"/>
      <c r="V145" s="14"/>
      <c r="W145" s="14"/>
      <c r="X145" s="14"/>
      <c r="Y145" s="14"/>
      <c r="Z145" s="14"/>
      <c r="AA145" s="14"/>
      <c r="AB145" s="14"/>
      <c r="AC145" s="14"/>
      <c r="AD145" s="14"/>
      <c r="AE145" s="14"/>
      <c r="AT145" s="249" t="s">
        <v>172</v>
      </c>
      <c r="AU145" s="249" t="s">
        <v>92</v>
      </c>
      <c r="AV145" s="14" t="s">
        <v>92</v>
      </c>
      <c r="AW145" s="14" t="s">
        <v>42</v>
      </c>
      <c r="AX145" s="14" t="s">
        <v>82</v>
      </c>
      <c r="AY145" s="249" t="s">
        <v>159</v>
      </c>
    </row>
    <row r="146" s="16" customFormat="1">
      <c r="A146" s="16"/>
      <c r="B146" s="261"/>
      <c r="C146" s="262"/>
      <c r="D146" s="227" t="s">
        <v>172</v>
      </c>
      <c r="E146" s="263" t="s">
        <v>44</v>
      </c>
      <c r="F146" s="264" t="s">
        <v>178</v>
      </c>
      <c r="G146" s="262"/>
      <c r="H146" s="265">
        <v>14.481</v>
      </c>
      <c r="I146" s="266"/>
      <c r="J146" s="262"/>
      <c r="K146" s="262"/>
      <c r="L146" s="267"/>
      <c r="M146" s="268"/>
      <c r="N146" s="269"/>
      <c r="O146" s="269"/>
      <c r="P146" s="269"/>
      <c r="Q146" s="269"/>
      <c r="R146" s="269"/>
      <c r="S146" s="269"/>
      <c r="T146" s="270"/>
      <c r="U146" s="16"/>
      <c r="V146" s="16"/>
      <c r="W146" s="16"/>
      <c r="X146" s="16"/>
      <c r="Y146" s="16"/>
      <c r="Z146" s="16"/>
      <c r="AA146" s="16"/>
      <c r="AB146" s="16"/>
      <c r="AC146" s="16"/>
      <c r="AD146" s="16"/>
      <c r="AE146" s="16"/>
      <c r="AT146" s="271" t="s">
        <v>172</v>
      </c>
      <c r="AU146" s="271" t="s">
        <v>92</v>
      </c>
      <c r="AV146" s="16" t="s">
        <v>166</v>
      </c>
      <c r="AW146" s="16" t="s">
        <v>42</v>
      </c>
      <c r="AX146" s="16" t="s">
        <v>90</v>
      </c>
      <c r="AY146" s="271" t="s">
        <v>159</v>
      </c>
    </row>
    <row r="147" s="2" customFormat="1" ht="16.5" customHeight="1">
      <c r="A147" s="42"/>
      <c r="B147" s="43"/>
      <c r="C147" s="272" t="s">
        <v>233</v>
      </c>
      <c r="D147" s="272" t="s">
        <v>212</v>
      </c>
      <c r="E147" s="273" t="s">
        <v>320</v>
      </c>
      <c r="F147" s="274" t="s">
        <v>321</v>
      </c>
      <c r="G147" s="275" t="s">
        <v>200</v>
      </c>
      <c r="H147" s="276">
        <v>18.824999999999999</v>
      </c>
      <c r="I147" s="277"/>
      <c r="J147" s="278">
        <f>ROUND(I147*H147,2)</f>
        <v>0</v>
      </c>
      <c r="K147" s="274" t="s">
        <v>201</v>
      </c>
      <c r="L147" s="279"/>
      <c r="M147" s="280" t="s">
        <v>44</v>
      </c>
      <c r="N147" s="281" t="s">
        <v>53</v>
      </c>
      <c r="O147" s="88"/>
      <c r="P147" s="218">
        <f>O147*H147</f>
        <v>0</v>
      </c>
      <c r="Q147" s="218">
        <v>1</v>
      </c>
      <c r="R147" s="218">
        <f>Q147*H147</f>
        <v>18.824999999999999</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322</v>
      </c>
    </row>
    <row r="148" s="14" customFormat="1">
      <c r="A148" s="14"/>
      <c r="B148" s="239"/>
      <c r="C148" s="240"/>
      <c r="D148" s="227" t="s">
        <v>172</v>
      </c>
      <c r="E148" s="240"/>
      <c r="F148" s="242" t="s">
        <v>323</v>
      </c>
      <c r="G148" s="240"/>
      <c r="H148" s="243">
        <v>18.824999999999999</v>
      </c>
      <c r="I148" s="244"/>
      <c r="J148" s="240"/>
      <c r="K148" s="240"/>
      <c r="L148" s="245"/>
      <c r="M148" s="246"/>
      <c r="N148" s="247"/>
      <c r="O148" s="247"/>
      <c r="P148" s="247"/>
      <c r="Q148" s="247"/>
      <c r="R148" s="247"/>
      <c r="S148" s="247"/>
      <c r="T148" s="248"/>
      <c r="U148" s="14"/>
      <c r="V148" s="14"/>
      <c r="W148" s="14"/>
      <c r="X148" s="14"/>
      <c r="Y148" s="14"/>
      <c r="Z148" s="14"/>
      <c r="AA148" s="14"/>
      <c r="AB148" s="14"/>
      <c r="AC148" s="14"/>
      <c r="AD148" s="14"/>
      <c r="AE148" s="14"/>
      <c r="AT148" s="249" t="s">
        <v>172</v>
      </c>
      <c r="AU148" s="249" t="s">
        <v>92</v>
      </c>
      <c r="AV148" s="14" t="s">
        <v>92</v>
      </c>
      <c r="AW148" s="14" t="s">
        <v>4</v>
      </c>
      <c r="AX148" s="14" t="s">
        <v>90</v>
      </c>
      <c r="AY148" s="249" t="s">
        <v>159</v>
      </c>
    </row>
    <row r="149" s="12" customFormat="1" ht="22.8" customHeight="1">
      <c r="A149" s="12"/>
      <c r="B149" s="193"/>
      <c r="C149" s="194"/>
      <c r="D149" s="195" t="s">
        <v>81</v>
      </c>
      <c r="E149" s="207" t="s">
        <v>92</v>
      </c>
      <c r="F149" s="207" t="s">
        <v>219</v>
      </c>
      <c r="G149" s="194"/>
      <c r="H149" s="194"/>
      <c r="I149" s="197"/>
      <c r="J149" s="208">
        <f>BK149</f>
        <v>0</v>
      </c>
      <c r="K149" s="194"/>
      <c r="L149" s="199"/>
      <c r="M149" s="200"/>
      <c r="N149" s="201"/>
      <c r="O149" s="201"/>
      <c r="P149" s="202">
        <f>SUM(P150:P226)</f>
        <v>0</v>
      </c>
      <c r="Q149" s="201"/>
      <c r="R149" s="202">
        <f>SUM(R150:R226)</f>
        <v>105.70051986999999</v>
      </c>
      <c r="S149" s="201"/>
      <c r="T149" s="203">
        <f>SUM(T150:T226)</f>
        <v>0</v>
      </c>
      <c r="U149" s="12"/>
      <c r="V149" s="12"/>
      <c r="W149" s="12"/>
      <c r="X149" s="12"/>
      <c r="Y149" s="12"/>
      <c r="Z149" s="12"/>
      <c r="AA149" s="12"/>
      <c r="AB149" s="12"/>
      <c r="AC149" s="12"/>
      <c r="AD149" s="12"/>
      <c r="AE149" s="12"/>
      <c r="AR149" s="204" t="s">
        <v>90</v>
      </c>
      <c r="AT149" s="205" t="s">
        <v>81</v>
      </c>
      <c r="AU149" s="205" t="s">
        <v>90</v>
      </c>
      <c r="AY149" s="204" t="s">
        <v>159</v>
      </c>
      <c r="BK149" s="206">
        <f>SUM(BK150:BK226)</f>
        <v>0</v>
      </c>
    </row>
    <row r="150" s="2" customFormat="1" ht="24.15" customHeight="1">
      <c r="A150" s="42"/>
      <c r="B150" s="43"/>
      <c r="C150" s="209" t="s">
        <v>239</v>
      </c>
      <c r="D150" s="209" t="s">
        <v>161</v>
      </c>
      <c r="E150" s="210" t="s">
        <v>324</v>
      </c>
      <c r="F150" s="211" t="s">
        <v>325</v>
      </c>
      <c r="G150" s="212" t="s">
        <v>222</v>
      </c>
      <c r="H150" s="213">
        <v>152</v>
      </c>
      <c r="I150" s="214"/>
      <c r="J150" s="215">
        <f>ROUND(I150*H150,2)</f>
        <v>0</v>
      </c>
      <c r="K150" s="211" t="s">
        <v>165</v>
      </c>
      <c r="L150" s="48"/>
      <c r="M150" s="216" t="s">
        <v>44</v>
      </c>
      <c r="N150" s="217" t="s">
        <v>53</v>
      </c>
      <c r="O150" s="88"/>
      <c r="P150" s="218">
        <f>O150*H150</f>
        <v>0</v>
      </c>
      <c r="Q150" s="218">
        <v>3.0000000000000001E-05</v>
      </c>
      <c r="R150" s="218">
        <f>Q150*H150</f>
        <v>0.0045599999999999998</v>
      </c>
      <c r="S150" s="218">
        <v>0</v>
      </c>
      <c r="T150" s="219">
        <f>S150*H150</f>
        <v>0</v>
      </c>
      <c r="U150" s="42"/>
      <c r="V150" s="42"/>
      <c r="W150" s="42"/>
      <c r="X150" s="42"/>
      <c r="Y150" s="42"/>
      <c r="Z150" s="42"/>
      <c r="AA150" s="42"/>
      <c r="AB150" s="42"/>
      <c r="AC150" s="42"/>
      <c r="AD150" s="42"/>
      <c r="AE150" s="42"/>
      <c r="AR150" s="220" t="s">
        <v>166</v>
      </c>
      <c r="AT150" s="220" t="s">
        <v>161</v>
      </c>
      <c r="AU150" s="220" t="s">
        <v>92</v>
      </c>
      <c r="AY150" s="20" t="s">
        <v>159</v>
      </c>
      <c r="BE150" s="221">
        <f>IF(N150="základní",J150,0)</f>
        <v>0</v>
      </c>
      <c r="BF150" s="221">
        <f>IF(N150="snížená",J150,0)</f>
        <v>0</v>
      </c>
      <c r="BG150" s="221">
        <f>IF(N150="zákl. přenesená",J150,0)</f>
        <v>0</v>
      </c>
      <c r="BH150" s="221">
        <f>IF(N150="sníž. přenesená",J150,0)</f>
        <v>0</v>
      </c>
      <c r="BI150" s="221">
        <f>IF(N150="nulová",J150,0)</f>
        <v>0</v>
      </c>
      <c r="BJ150" s="20" t="s">
        <v>90</v>
      </c>
      <c r="BK150" s="221">
        <f>ROUND(I150*H150,2)</f>
        <v>0</v>
      </c>
      <c r="BL150" s="20" t="s">
        <v>166</v>
      </c>
      <c r="BM150" s="220" t="s">
        <v>326</v>
      </c>
    </row>
    <row r="151" s="2" customFormat="1">
      <c r="A151" s="42"/>
      <c r="B151" s="43"/>
      <c r="C151" s="44"/>
      <c r="D151" s="222" t="s">
        <v>168</v>
      </c>
      <c r="E151" s="44"/>
      <c r="F151" s="223" t="s">
        <v>327</v>
      </c>
      <c r="G151" s="44"/>
      <c r="H151" s="44"/>
      <c r="I151" s="224"/>
      <c r="J151" s="44"/>
      <c r="K151" s="44"/>
      <c r="L151" s="48"/>
      <c r="M151" s="225"/>
      <c r="N151" s="226"/>
      <c r="O151" s="88"/>
      <c r="P151" s="88"/>
      <c r="Q151" s="88"/>
      <c r="R151" s="88"/>
      <c r="S151" s="88"/>
      <c r="T151" s="89"/>
      <c r="U151" s="42"/>
      <c r="V151" s="42"/>
      <c r="W151" s="42"/>
      <c r="X151" s="42"/>
      <c r="Y151" s="42"/>
      <c r="Z151" s="42"/>
      <c r="AA151" s="42"/>
      <c r="AB151" s="42"/>
      <c r="AC151" s="42"/>
      <c r="AD151" s="42"/>
      <c r="AE151" s="42"/>
      <c r="AT151" s="20" t="s">
        <v>168</v>
      </c>
      <c r="AU151" s="20" t="s">
        <v>92</v>
      </c>
    </row>
    <row r="152" s="13" customFormat="1">
      <c r="A152" s="13"/>
      <c r="B152" s="229"/>
      <c r="C152" s="230"/>
      <c r="D152" s="227" t="s">
        <v>172</v>
      </c>
      <c r="E152" s="231" t="s">
        <v>44</v>
      </c>
      <c r="F152" s="232" t="s">
        <v>328</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329</v>
      </c>
      <c r="G153" s="240"/>
      <c r="H153" s="243">
        <v>12</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4" customFormat="1">
      <c r="A154" s="14"/>
      <c r="B154" s="239"/>
      <c r="C154" s="240"/>
      <c r="D154" s="227" t="s">
        <v>172</v>
      </c>
      <c r="E154" s="241" t="s">
        <v>44</v>
      </c>
      <c r="F154" s="242" t="s">
        <v>330</v>
      </c>
      <c r="G154" s="240"/>
      <c r="H154" s="243">
        <v>126</v>
      </c>
      <c r="I154" s="244"/>
      <c r="J154" s="240"/>
      <c r="K154" s="240"/>
      <c r="L154" s="245"/>
      <c r="M154" s="246"/>
      <c r="N154" s="247"/>
      <c r="O154" s="247"/>
      <c r="P154" s="247"/>
      <c r="Q154" s="247"/>
      <c r="R154" s="247"/>
      <c r="S154" s="247"/>
      <c r="T154" s="248"/>
      <c r="U154" s="14"/>
      <c r="V154" s="14"/>
      <c r="W154" s="14"/>
      <c r="X154" s="14"/>
      <c r="Y154" s="14"/>
      <c r="Z154" s="14"/>
      <c r="AA154" s="14"/>
      <c r="AB154" s="14"/>
      <c r="AC154" s="14"/>
      <c r="AD154" s="14"/>
      <c r="AE154" s="14"/>
      <c r="AT154" s="249" t="s">
        <v>172</v>
      </c>
      <c r="AU154" s="249" t="s">
        <v>92</v>
      </c>
      <c r="AV154" s="14" t="s">
        <v>92</v>
      </c>
      <c r="AW154" s="14" t="s">
        <v>42</v>
      </c>
      <c r="AX154" s="14" t="s">
        <v>82</v>
      </c>
      <c r="AY154" s="249" t="s">
        <v>159</v>
      </c>
    </row>
    <row r="155" s="14" customFormat="1">
      <c r="A155" s="14"/>
      <c r="B155" s="239"/>
      <c r="C155" s="240"/>
      <c r="D155" s="227" t="s">
        <v>172</v>
      </c>
      <c r="E155" s="241" t="s">
        <v>44</v>
      </c>
      <c r="F155" s="242" t="s">
        <v>331</v>
      </c>
      <c r="G155" s="240"/>
      <c r="H155" s="243">
        <v>14</v>
      </c>
      <c r="I155" s="244"/>
      <c r="J155" s="240"/>
      <c r="K155" s="240"/>
      <c r="L155" s="245"/>
      <c r="M155" s="246"/>
      <c r="N155" s="247"/>
      <c r="O155" s="247"/>
      <c r="P155" s="247"/>
      <c r="Q155" s="247"/>
      <c r="R155" s="247"/>
      <c r="S155" s="247"/>
      <c r="T155" s="248"/>
      <c r="U155" s="14"/>
      <c r="V155" s="14"/>
      <c r="W155" s="14"/>
      <c r="X155" s="14"/>
      <c r="Y155" s="14"/>
      <c r="Z155" s="14"/>
      <c r="AA155" s="14"/>
      <c r="AB155" s="14"/>
      <c r="AC155" s="14"/>
      <c r="AD155" s="14"/>
      <c r="AE155" s="14"/>
      <c r="AT155" s="249" t="s">
        <v>172</v>
      </c>
      <c r="AU155" s="249" t="s">
        <v>92</v>
      </c>
      <c r="AV155" s="14" t="s">
        <v>92</v>
      </c>
      <c r="AW155" s="14" t="s">
        <v>42</v>
      </c>
      <c r="AX155" s="14" t="s">
        <v>82</v>
      </c>
      <c r="AY155" s="249" t="s">
        <v>159</v>
      </c>
    </row>
    <row r="156" s="15" customFormat="1">
      <c r="A156" s="15"/>
      <c r="B156" s="250"/>
      <c r="C156" s="251"/>
      <c r="D156" s="227" t="s">
        <v>172</v>
      </c>
      <c r="E156" s="252" t="s">
        <v>265</v>
      </c>
      <c r="F156" s="253" t="s">
        <v>176</v>
      </c>
      <c r="G156" s="251"/>
      <c r="H156" s="254">
        <v>152</v>
      </c>
      <c r="I156" s="255"/>
      <c r="J156" s="251"/>
      <c r="K156" s="251"/>
      <c r="L156" s="256"/>
      <c r="M156" s="257"/>
      <c r="N156" s="258"/>
      <c r="O156" s="258"/>
      <c r="P156" s="258"/>
      <c r="Q156" s="258"/>
      <c r="R156" s="258"/>
      <c r="S156" s="258"/>
      <c r="T156" s="259"/>
      <c r="U156" s="15"/>
      <c r="V156" s="15"/>
      <c r="W156" s="15"/>
      <c r="X156" s="15"/>
      <c r="Y156" s="15"/>
      <c r="Z156" s="15"/>
      <c r="AA156" s="15"/>
      <c r="AB156" s="15"/>
      <c r="AC156" s="15"/>
      <c r="AD156" s="15"/>
      <c r="AE156" s="15"/>
      <c r="AT156" s="260" t="s">
        <v>172</v>
      </c>
      <c r="AU156" s="260" t="s">
        <v>92</v>
      </c>
      <c r="AV156" s="15" t="s">
        <v>177</v>
      </c>
      <c r="AW156" s="15" t="s">
        <v>42</v>
      </c>
      <c r="AX156" s="15" t="s">
        <v>82</v>
      </c>
      <c r="AY156" s="260" t="s">
        <v>159</v>
      </c>
    </row>
    <row r="157" s="16" customFormat="1">
      <c r="A157" s="16"/>
      <c r="B157" s="261"/>
      <c r="C157" s="262"/>
      <c r="D157" s="227" t="s">
        <v>172</v>
      </c>
      <c r="E157" s="263" t="s">
        <v>44</v>
      </c>
      <c r="F157" s="264" t="s">
        <v>178</v>
      </c>
      <c r="G157" s="262"/>
      <c r="H157" s="265">
        <v>152</v>
      </c>
      <c r="I157" s="266"/>
      <c r="J157" s="262"/>
      <c r="K157" s="262"/>
      <c r="L157" s="267"/>
      <c r="M157" s="268"/>
      <c r="N157" s="269"/>
      <c r="O157" s="269"/>
      <c r="P157" s="269"/>
      <c r="Q157" s="269"/>
      <c r="R157" s="269"/>
      <c r="S157" s="269"/>
      <c r="T157" s="270"/>
      <c r="U157" s="16"/>
      <c r="V157" s="16"/>
      <c r="W157" s="16"/>
      <c r="X157" s="16"/>
      <c r="Y157" s="16"/>
      <c r="Z157" s="16"/>
      <c r="AA157" s="16"/>
      <c r="AB157" s="16"/>
      <c r="AC157" s="16"/>
      <c r="AD157" s="16"/>
      <c r="AE157" s="16"/>
      <c r="AT157" s="271" t="s">
        <v>172</v>
      </c>
      <c r="AU157" s="271" t="s">
        <v>92</v>
      </c>
      <c r="AV157" s="16" t="s">
        <v>166</v>
      </c>
      <c r="AW157" s="16" t="s">
        <v>42</v>
      </c>
      <c r="AX157" s="16" t="s">
        <v>90</v>
      </c>
      <c r="AY157" s="271" t="s">
        <v>159</v>
      </c>
    </row>
    <row r="158" s="2" customFormat="1" ht="21.75" customHeight="1">
      <c r="A158" s="42"/>
      <c r="B158" s="43"/>
      <c r="C158" s="209" t="s">
        <v>8</v>
      </c>
      <c r="D158" s="209" t="s">
        <v>161</v>
      </c>
      <c r="E158" s="210" t="s">
        <v>332</v>
      </c>
      <c r="F158" s="211" t="s">
        <v>333</v>
      </c>
      <c r="G158" s="212" t="s">
        <v>164</v>
      </c>
      <c r="H158" s="213">
        <v>4.8360000000000003</v>
      </c>
      <c r="I158" s="214"/>
      <c r="J158" s="215">
        <f>ROUND(I158*H158,2)</f>
        <v>0</v>
      </c>
      <c r="K158" s="211" t="s">
        <v>165</v>
      </c>
      <c r="L158" s="48"/>
      <c r="M158" s="216" t="s">
        <v>44</v>
      </c>
      <c r="N158" s="217" t="s">
        <v>53</v>
      </c>
      <c r="O158" s="88"/>
      <c r="P158" s="218">
        <f>O158*H158</f>
        <v>0</v>
      </c>
      <c r="Q158" s="218">
        <v>2.5018699999999998</v>
      </c>
      <c r="R158" s="218">
        <f>Q158*H158</f>
        <v>12.09904332</v>
      </c>
      <c r="S158" s="218">
        <v>0</v>
      </c>
      <c r="T158" s="219">
        <f>S158*H158</f>
        <v>0</v>
      </c>
      <c r="U158" s="42"/>
      <c r="V158" s="42"/>
      <c r="W158" s="42"/>
      <c r="X158" s="42"/>
      <c r="Y158" s="42"/>
      <c r="Z158" s="42"/>
      <c r="AA158" s="42"/>
      <c r="AB158" s="42"/>
      <c r="AC158" s="42"/>
      <c r="AD158" s="42"/>
      <c r="AE158" s="42"/>
      <c r="AR158" s="220" t="s">
        <v>166</v>
      </c>
      <c r="AT158" s="220" t="s">
        <v>161</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334</v>
      </c>
    </row>
    <row r="159" s="2" customFormat="1">
      <c r="A159" s="42"/>
      <c r="B159" s="43"/>
      <c r="C159" s="44"/>
      <c r="D159" s="222" t="s">
        <v>168</v>
      </c>
      <c r="E159" s="44"/>
      <c r="F159" s="223" t="s">
        <v>335</v>
      </c>
      <c r="G159" s="44"/>
      <c r="H159" s="44"/>
      <c r="I159" s="224"/>
      <c r="J159" s="44"/>
      <c r="K159" s="44"/>
      <c r="L159" s="48"/>
      <c r="M159" s="225"/>
      <c r="N159" s="226"/>
      <c r="O159" s="88"/>
      <c r="P159" s="88"/>
      <c r="Q159" s="88"/>
      <c r="R159" s="88"/>
      <c r="S159" s="88"/>
      <c r="T159" s="89"/>
      <c r="U159" s="42"/>
      <c r="V159" s="42"/>
      <c r="W159" s="42"/>
      <c r="X159" s="42"/>
      <c r="Y159" s="42"/>
      <c r="Z159" s="42"/>
      <c r="AA159" s="42"/>
      <c r="AB159" s="42"/>
      <c r="AC159" s="42"/>
      <c r="AD159" s="42"/>
      <c r="AE159" s="42"/>
      <c r="AT159" s="20" t="s">
        <v>168</v>
      </c>
      <c r="AU159" s="20" t="s">
        <v>92</v>
      </c>
    </row>
    <row r="160" s="13" customFormat="1">
      <c r="A160" s="13"/>
      <c r="B160" s="229"/>
      <c r="C160" s="230"/>
      <c r="D160" s="227" t="s">
        <v>172</v>
      </c>
      <c r="E160" s="231" t="s">
        <v>44</v>
      </c>
      <c r="F160" s="232" t="s">
        <v>336</v>
      </c>
      <c r="G160" s="230"/>
      <c r="H160" s="231" t="s">
        <v>44</v>
      </c>
      <c r="I160" s="233"/>
      <c r="J160" s="230"/>
      <c r="K160" s="230"/>
      <c r="L160" s="234"/>
      <c r="M160" s="235"/>
      <c r="N160" s="236"/>
      <c r="O160" s="236"/>
      <c r="P160" s="236"/>
      <c r="Q160" s="236"/>
      <c r="R160" s="236"/>
      <c r="S160" s="236"/>
      <c r="T160" s="237"/>
      <c r="U160" s="13"/>
      <c r="V160" s="13"/>
      <c r="W160" s="13"/>
      <c r="X160" s="13"/>
      <c r="Y160" s="13"/>
      <c r="Z160" s="13"/>
      <c r="AA160" s="13"/>
      <c r="AB160" s="13"/>
      <c r="AC160" s="13"/>
      <c r="AD160" s="13"/>
      <c r="AE160" s="13"/>
      <c r="AT160" s="238" t="s">
        <v>172</v>
      </c>
      <c r="AU160" s="238" t="s">
        <v>92</v>
      </c>
      <c r="AV160" s="13" t="s">
        <v>90</v>
      </c>
      <c r="AW160" s="13" t="s">
        <v>42</v>
      </c>
      <c r="AX160" s="13" t="s">
        <v>82</v>
      </c>
      <c r="AY160" s="238" t="s">
        <v>159</v>
      </c>
    </row>
    <row r="161" s="13" customFormat="1">
      <c r="A161" s="13"/>
      <c r="B161" s="229"/>
      <c r="C161" s="230"/>
      <c r="D161" s="227" t="s">
        <v>172</v>
      </c>
      <c r="E161" s="231" t="s">
        <v>44</v>
      </c>
      <c r="F161" s="232" t="s">
        <v>337</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338</v>
      </c>
      <c r="G162" s="240"/>
      <c r="H162" s="243">
        <v>4.8360000000000003</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5" customFormat="1">
      <c r="A163" s="15"/>
      <c r="B163" s="250"/>
      <c r="C163" s="251"/>
      <c r="D163" s="227" t="s">
        <v>172</v>
      </c>
      <c r="E163" s="252" t="s">
        <v>267</v>
      </c>
      <c r="F163" s="253" t="s">
        <v>176</v>
      </c>
      <c r="G163" s="251"/>
      <c r="H163" s="254">
        <v>4.8360000000000003</v>
      </c>
      <c r="I163" s="255"/>
      <c r="J163" s="251"/>
      <c r="K163" s="251"/>
      <c r="L163" s="256"/>
      <c r="M163" s="257"/>
      <c r="N163" s="258"/>
      <c r="O163" s="258"/>
      <c r="P163" s="258"/>
      <c r="Q163" s="258"/>
      <c r="R163" s="258"/>
      <c r="S163" s="258"/>
      <c r="T163" s="259"/>
      <c r="U163" s="15"/>
      <c r="V163" s="15"/>
      <c r="W163" s="15"/>
      <c r="X163" s="15"/>
      <c r="Y163" s="15"/>
      <c r="Z163" s="15"/>
      <c r="AA163" s="15"/>
      <c r="AB163" s="15"/>
      <c r="AC163" s="15"/>
      <c r="AD163" s="15"/>
      <c r="AE163" s="15"/>
      <c r="AT163" s="260" t="s">
        <v>172</v>
      </c>
      <c r="AU163" s="260" t="s">
        <v>92</v>
      </c>
      <c r="AV163" s="15" t="s">
        <v>177</v>
      </c>
      <c r="AW163" s="15" t="s">
        <v>42</v>
      </c>
      <c r="AX163" s="15" t="s">
        <v>82</v>
      </c>
      <c r="AY163" s="260" t="s">
        <v>159</v>
      </c>
    </row>
    <row r="164" s="16" customFormat="1">
      <c r="A164" s="16"/>
      <c r="B164" s="261"/>
      <c r="C164" s="262"/>
      <c r="D164" s="227" t="s">
        <v>172</v>
      </c>
      <c r="E164" s="263" t="s">
        <v>44</v>
      </c>
      <c r="F164" s="264" t="s">
        <v>178</v>
      </c>
      <c r="G164" s="262"/>
      <c r="H164" s="265">
        <v>4.8360000000000003</v>
      </c>
      <c r="I164" s="266"/>
      <c r="J164" s="262"/>
      <c r="K164" s="262"/>
      <c r="L164" s="267"/>
      <c r="M164" s="268"/>
      <c r="N164" s="269"/>
      <c r="O164" s="269"/>
      <c r="P164" s="269"/>
      <c r="Q164" s="269"/>
      <c r="R164" s="269"/>
      <c r="S164" s="269"/>
      <c r="T164" s="270"/>
      <c r="U164" s="16"/>
      <c r="V164" s="16"/>
      <c r="W164" s="16"/>
      <c r="X164" s="16"/>
      <c r="Y164" s="16"/>
      <c r="Z164" s="16"/>
      <c r="AA164" s="16"/>
      <c r="AB164" s="16"/>
      <c r="AC164" s="16"/>
      <c r="AD164" s="16"/>
      <c r="AE164" s="16"/>
      <c r="AT164" s="271" t="s">
        <v>172</v>
      </c>
      <c r="AU164" s="271" t="s">
        <v>92</v>
      </c>
      <c r="AV164" s="16" t="s">
        <v>166</v>
      </c>
      <c r="AW164" s="16" t="s">
        <v>42</v>
      </c>
      <c r="AX164" s="16" t="s">
        <v>90</v>
      </c>
      <c r="AY164" s="271" t="s">
        <v>159</v>
      </c>
    </row>
    <row r="165" s="2" customFormat="1" ht="16.5" customHeight="1">
      <c r="A165" s="42"/>
      <c r="B165" s="43"/>
      <c r="C165" s="209" t="s">
        <v>339</v>
      </c>
      <c r="D165" s="209" t="s">
        <v>161</v>
      </c>
      <c r="E165" s="210" t="s">
        <v>340</v>
      </c>
      <c r="F165" s="211" t="s">
        <v>341</v>
      </c>
      <c r="G165" s="212" t="s">
        <v>310</v>
      </c>
      <c r="H165" s="213">
        <v>5.2800000000000002</v>
      </c>
      <c r="I165" s="214"/>
      <c r="J165" s="215">
        <f>ROUND(I165*H165,2)</f>
        <v>0</v>
      </c>
      <c r="K165" s="211" t="s">
        <v>165</v>
      </c>
      <c r="L165" s="48"/>
      <c r="M165" s="216" t="s">
        <v>44</v>
      </c>
      <c r="N165" s="217" t="s">
        <v>53</v>
      </c>
      <c r="O165" s="88"/>
      <c r="P165" s="218">
        <f>O165*H165</f>
        <v>0</v>
      </c>
      <c r="Q165" s="218">
        <v>0.0029399999999999999</v>
      </c>
      <c r="R165" s="218">
        <f>Q165*H165</f>
        <v>0.015523200000000001</v>
      </c>
      <c r="S165" s="218">
        <v>0</v>
      </c>
      <c r="T165" s="219">
        <f>S165*H165</f>
        <v>0</v>
      </c>
      <c r="U165" s="42"/>
      <c r="V165" s="42"/>
      <c r="W165" s="42"/>
      <c r="X165" s="42"/>
      <c r="Y165" s="42"/>
      <c r="Z165" s="42"/>
      <c r="AA165" s="42"/>
      <c r="AB165" s="42"/>
      <c r="AC165" s="42"/>
      <c r="AD165" s="42"/>
      <c r="AE165" s="42"/>
      <c r="AR165" s="220" t="s">
        <v>166</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342</v>
      </c>
    </row>
    <row r="166" s="2" customFormat="1">
      <c r="A166" s="42"/>
      <c r="B166" s="43"/>
      <c r="C166" s="44"/>
      <c r="D166" s="222" t="s">
        <v>168</v>
      </c>
      <c r="E166" s="44"/>
      <c r="F166" s="223" t="s">
        <v>343</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13" customFormat="1">
      <c r="A167" s="13"/>
      <c r="B167" s="229"/>
      <c r="C167" s="230"/>
      <c r="D167" s="227" t="s">
        <v>172</v>
      </c>
      <c r="E167" s="231" t="s">
        <v>44</v>
      </c>
      <c r="F167" s="232" t="s">
        <v>344</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3" customFormat="1">
      <c r="A168" s="13"/>
      <c r="B168" s="229"/>
      <c r="C168" s="230"/>
      <c r="D168" s="227" t="s">
        <v>172</v>
      </c>
      <c r="E168" s="231" t="s">
        <v>44</v>
      </c>
      <c r="F168" s="232" t="s">
        <v>337</v>
      </c>
      <c r="G168" s="230"/>
      <c r="H168" s="231" t="s">
        <v>44</v>
      </c>
      <c r="I168" s="233"/>
      <c r="J168" s="230"/>
      <c r="K168" s="230"/>
      <c r="L168" s="234"/>
      <c r="M168" s="235"/>
      <c r="N168" s="236"/>
      <c r="O168" s="236"/>
      <c r="P168" s="236"/>
      <c r="Q168" s="236"/>
      <c r="R168" s="236"/>
      <c r="S168" s="236"/>
      <c r="T168" s="237"/>
      <c r="U168" s="13"/>
      <c r="V168" s="13"/>
      <c r="W168" s="13"/>
      <c r="X168" s="13"/>
      <c r="Y168" s="13"/>
      <c r="Z168" s="13"/>
      <c r="AA168" s="13"/>
      <c r="AB168" s="13"/>
      <c r="AC168" s="13"/>
      <c r="AD168" s="13"/>
      <c r="AE168" s="13"/>
      <c r="AT168" s="238" t="s">
        <v>172</v>
      </c>
      <c r="AU168" s="238" t="s">
        <v>92</v>
      </c>
      <c r="AV168" s="13" t="s">
        <v>90</v>
      </c>
      <c r="AW168" s="13" t="s">
        <v>42</v>
      </c>
      <c r="AX168" s="13" t="s">
        <v>82</v>
      </c>
      <c r="AY168" s="238" t="s">
        <v>159</v>
      </c>
    </row>
    <row r="169" s="14" customFormat="1">
      <c r="A169" s="14"/>
      <c r="B169" s="239"/>
      <c r="C169" s="240"/>
      <c r="D169" s="227" t="s">
        <v>172</v>
      </c>
      <c r="E169" s="241" t="s">
        <v>44</v>
      </c>
      <c r="F169" s="242" t="s">
        <v>345</v>
      </c>
      <c r="G169" s="240"/>
      <c r="H169" s="243">
        <v>5.2800000000000002</v>
      </c>
      <c r="I169" s="244"/>
      <c r="J169" s="240"/>
      <c r="K169" s="240"/>
      <c r="L169" s="245"/>
      <c r="M169" s="246"/>
      <c r="N169" s="247"/>
      <c r="O169" s="247"/>
      <c r="P169" s="247"/>
      <c r="Q169" s="247"/>
      <c r="R169" s="247"/>
      <c r="S169" s="247"/>
      <c r="T169" s="248"/>
      <c r="U169" s="14"/>
      <c r="V169" s="14"/>
      <c r="W169" s="14"/>
      <c r="X169" s="14"/>
      <c r="Y169" s="14"/>
      <c r="Z169" s="14"/>
      <c r="AA169" s="14"/>
      <c r="AB169" s="14"/>
      <c r="AC169" s="14"/>
      <c r="AD169" s="14"/>
      <c r="AE169" s="14"/>
      <c r="AT169" s="249" t="s">
        <v>172</v>
      </c>
      <c r="AU169" s="249" t="s">
        <v>92</v>
      </c>
      <c r="AV169" s="14" t="s">
        <v>92</v>
      </c>
      <c r="AW169" s="14" t="s">
        <v>42</v>
      </c>
      <c r="AX169" s="14" t="s">
        <v>82</v>
      </c>
      <c r="AY169" s="249" t="s">
        <v>159</v>
      </c>
    </row>
    <row r="170" s="16" customFormat="1">
      <c r="A170" s="16"/>
      <c r="B170" s="261"/>
      <c r="C170" s="262"/>
      <c r="D170" s="227" t="s">
        <v>172</v>
      </c>
      <c r="E170" s="263" t="s">
        <v>44</v>
      </c>
      <c r="F170" s="264" t="s">
        <v>178</v>
      </c>
      <c r="G170" s="262"/>
      <c r="H170" s="265">
        <v>5.2800000000000002</v>
      </c>
      <c r="I170" s="266"/>
      <c r="J170" s="262"/>
      <c r="K170" s="262"/>
      <c r="L170" s="267"/>
      <c r="M170" s="268"/>
      <c r="N170" s="269"/>
      <c r="O170" s="269"/>
      <c r="P170" s="269"/>
      <c r="Q170" s="269"/>
      <c r="R170" s="269"/>
      <c r="S170" s="269"/>
      <c r="T170" s="270"/>
      <c r="U170" s="16"/>
      <c r="V170" s="16"/>
      <c r="W170" s="16"/>
      <c r="X170" s="16"/>
      <c r="Y170" s="16"/>
      <c r="Z170" s="16"/>
      <c r="AA170" s="16"/>
      <c r="AB170" s="16"/>
      <c r="AC170" s="16"/>
      <c r="AD170" s="16"/>
      <c r="AE170" s="16"/>
      <c r="AT170" s="271" t="s">
        <v>172</v>
      </c>
      <c r="AU170" s="271" t="s">
        <v>92</v>
      </c>
      <c r="AV170" s="16" t="s">
        <v>166</v>
      </c>
      <c r="AW170" s="16" t="s">
        <v>42</v>
      </c>
      <c r="AX170" s="16" t="s">
        <v>90</v>
      </c>
      <c r="AY170" s="271" t="s">
        <v>159</v>
      </c>
    </row>
    <row r="171" s="2" customFormat="1" ht="16.5" customHeight="1">
      <c r="A171" s="42"/>
      <c r="B171" s="43"/>
      <c r="C171" s="209" t="s">
        <v>346</v>
      </c>
      <c r="D171" s="209" t="s">
        <v>161</v>
      </c>
      <c r="E171" s="210" t="s">
        <v>347</v>
      </c>
      <c r="F171" s="211" t="s">
        <v>348</v>
      </c>
      <c r="G171" s="212" t="s">
        <v>310</v>
      </c>
      <c r="H171" s="213">
        <v>5.2800000000000002</v>
      </c>
      <c r="I171" s="214"/>
      <c r="J171" s="215">
        <f>ROUND(I171*H171,2)</f>
        <v>0</v>
      </c>
      <c r="K171" s="211" t="s">
        <v>165</v>
      </c>
      <c r="L171" s="48"/>
      <c r="M171" s="216" t="s">
        <v>44</v>
      </c>
      <c r="N171" s="217" t="s">
        <v>53</v>
      </c>
      <c r="O171" s="88"/>
      <c r="P171" s="218">
        <f>O171*H171</f>
        <v>0</v>
      </c>
      <c r="Q171" s="218">
        <v>0</v>
      </c>
      <c r="R171" s="218">
        <f>Q171*H171</f>
        <v>0</v>
      </c>
      <c r="S171" s="218">
        <v>0</v>
      </c>
      <c r="T171" s="219">
        <f>S171*H171</f>
        <v>0</v>
      </c>
      <c r="U171" s="42"/>
      <c r="V171" s="42"/>
      <c r="W171" s="42"/>
      <c r="X171" s="42"/>
      <c r="Y171" s="42"/>
      <c r="Z171" s="42"/>
      <c r="AA171" s="42"/>
      <c r="AB171" s="42"/>
      <c r="AC171" s="42"/>
      <c r="AD171" s="42"/>
      <c r="AE171" s="42"/>
      <c r="AR171" s="220" t="s">
        <v>166</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349</v>
      </c>
    </row>
    <row r="172" s="2" customFormat="1">
      <c r="A172" s="42"/>
      <c r="B172" s="43"/>
      <c r="C172" s="44"/>
      <c r="D172" s="222" t="s">
        <v>168</v>
      </c>
      <c r="E172" s="44"/>
      <c r="F172" s="223" t="s">
        <v>350</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16.5" customHeight="1">
      <c r="A173" s="42"/>
      <c r="B173" s="43"/>
      <c r="C173" s="209" t="s">
        <v>351</v>
      </c>
      <c r="D173" s="209" t="s">
        <v>161</v>
      </c>
      <c r="E173" s="210" t="s">
        <v>352</v>
      </c>
      <c r="F173" s="211" t="s">
        <v>353</v>
      </c>
      <c r="G173" s="212" t="s">
        <v>200</v>
      </c>
      <c r="H173" s="213">
        <v>0.029000000000000001</v>
      </c>
      <c r="I173" s="214"/>
      <c r="J173" s="215">
        <f>ROUND(I173*H173,2)</f>
        <v>0</v>
      </c>
      <c r="K173" s="211" t="s">
        <v>165</v>
      </c>
      <c r="L173" s="48"/>
      <c r="M173" s="216" t="s">
        <v>44</v>
      </c>
      <c r="N173" s="217" t="s">
        <v>53</v>
      </c>
      <c r="O173" s="88"/>
      <c r="P173" s="218">
        <f>O173*H173</f>
        <v>0</v>
      </c>
      <c r="Q173" s="218">
        <v>1.0606199999999999</v>
      </c>
      <c r="R173" s="218">
        <f>Q173*H173</f>
        <v>0.030757979999999997</v>
      </c>
      <c r="S173" s="218">
        <v>0</v>
      </c>
      <c r="T173" s="219">
        <f>S173*H173</f>
        <v>0</v>
      </c>
      <c r="U173" s="42"/>
      <c r="V173" s="42"/>
      <c r="W173" s="42"/>
      <c r="X173" s="42"/>
      <c r="Y173" s="42"/>
      <c r="Z173" s="42"/>
      <c r="AA173" s="42"/>
      <c r="AB173" s="42"/>
      <c r="AC173" s="42"/>
      <c r="AD173" s="42"/>
      <c r="AE173" s="42"/>
      <c r="AR173" s="220" t="s">
        <v>166</v>
      </c>
      <c r="AT173" s="220" t="s">
        <v>161</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166</v>
      </c>
      <c r="BM173" s="220" t="s">
        <v>354</v>
      </c>
    </row>
    <row r="174" s="2" customFormat="1">
      <c r="A174" s="42"/>
      <c r="B174" s="43"/>
      <c r="C174" s="44"/>
      <c r="D174" s="222" t="s">
        <v>168</v>
      </c>
      <c r="E174" s="44"/>
      <c r="F174" s="223" t="s">
        <v>355</v>
      </c>
      <c r="G174" s="44"/>
      <c r="H174" s="44"/>
      <c r="I174" s="224"/>
      <c r="J174" s="44"/>
      <c r="K174" s="44"/>
      <c r="L174" s="48"/>
      <c r="M174" s="225"/>
      <c r="N174" s="226"/>
      <c r="O174" s="88"/>
      <c r="P174" s="88"/>
      <c r="Q174" s="88"/>
      <c r="R174" s="88"/>
      <c r="S174" s="88"/>
      <c r="T174" s="89"/>
      <c r="U174" s="42"/>
      <c r="V174" s="42"/>
      <c r="W174" s="42"/>
      <c r="X174" s="42"/>
      <c r="Y174" s="42"/>
      <c r="Z174" s="42"/>
      <c r="AA174" s="42"/>
      <c r="AB174" s="42"/>
      <c r="AC174" s="42"/>
      <c r="AD174" s="42"/>
      <c r="AE174" s="42"/>
      <c r="AT174" s="20" t="s">
        <v>168</v>
      </c>
      <c r="AU174" s="20" t="s">
        <v>92</v>
      </c>
    </row>
    <row r="175" s="13" customFormat="1">
      <c r="A175" s="13"/>
      <c r="B175" s="229"/>
      <c r="C175" s="230"/>
      <c r="D175" s="227" t="s">
        <v>172</v>
      </c>
      <c r="E175" s="231" t="s">
        <v>44</v>
      </c>
      <c r="F175" s="232" t="s">
        <v>356</v>
      </c>
      <c r="G175" s="230"/>
      <c r="H175" s="231" t="s">
        <v>44</v>
      </c>
      <c r="I175" s="233"/>
      <c r="J175" s="230"/>
      <c r="K175" s="230"/>
      <c r="L175" s="234"/>
      <c r="M175" s="235"/>
      <c r="N175" s="236"/>
      <c r="O175" s="236"/>
      <c r="P175" s="236"/>
      <c r="Q175" s="236"/>
      <c r="R175" s="236"/>
      <c r="S175" s="236"/>
      <c r="T175" s="237"/>
      <c r="U175" s="13"/>
      <c r="V175" s="13"/>
      <c r="W175" s="13"/>
      <c r="X175" s="13"/>
      <c r="Y175" s="13"/>
      <c r="Z175" s="13"/>
      <c r="AA175" s="13"/>
      <c r="AB175" s="13"/>
      <c r="AC175" s="13"/>
      <c r="AD175" s="13"/>
      <c r="AE175" s="13"/>
      <c r="AT175" s="238" t="s">
        <v>172</v>
      </c>
      <c r="AU175" s="238" t="s">
        <v>92</v>
      </c>
      <c r="AV175" s="13" t="s">
        <v>90</v>
      </c>
      <c r="AW175" s="13" t="s">
        <v>42</v>
      </c>
      <c r="AX175" s="13" t="s">
        <v>82</v>
      </c>
      <c r="AY175" s="238" t="s">
        <v>159</v>
      </c>
    </row>
    <row r="176" s="14" customFormat="1">
      <c r="A176" s="14"/>
      <c r="B176" s="239"/>
      <c r="C176" s="240"/>
      <c r="D176" s="227" t="s">
        <v>172</v>
      </c>
      <c r="E176" s="241" t="s">
        <v>44</v>
      </c>
      <c r="F176" s="242" t="s">
        <v>357</v>
      </c>
      <c r="G176" s="240"/>
      <c r="H176" s="243">
        <v>0.029000000000000001</v>
      </c>
      <c r="I176" s="244"/>
      <c r="J176" s="240"/>
      <c r="K176" s="240"/>
      <c r="L176" s="245"/>
      <c r="M176" s="246"/>
      <c r="N176" s="247"/>
      <c r="O176" s="247"/>
      <c r="P176" s="247"/>
      <c r="Q176" s="247"/>
      <c r="R176" s="247"/>
      <c r="S176" s="247"/>
      <c r="T176" s="248"/>
      <c r="U176" s="14"/>
      <c r="V176" s="14"/>
      <c r="W176" s="14"/>
      <c r="X176" s="14"/>
      <c r="Y176" s="14"/>
      <c r="Z176" s="14"/>
      <c r="AA176" s="14"/>
      <c r="AB176" s="14"/>
      <c r="AC176" s="14"/>
      <c r="AD176" s="14"/>
      <c r="AE176" s="14"/>
      <c r="AT176" s="249" t="s">
        <v>172</v>
      </c>
      <c r="AU176" s="249" t="s">
        <v>92</v>
      </c>
      <c r="AV176" s="14" t="s">
        <v>92</v>
      </c>
      <c r="AW176" s="14" t="s">
        <v>42</v>
      </c>
      <c r="AX176" s="14" t="s">
        <v>82</v>
      </c>
      <c r="AY176" s="249" t="s">
        <v>159</v>
      </c>
    </row>
    <row r="177" s="16" customFormat="1">
      <c r="A177" s="16"/>
      <c r="B177" s="261"/>
      <c r="C177" s="262"/>
      <c r="D177" s="227" t="s">
        <v>172</v>
      </c>
      <c r="E177" s="263" t="s">
        <v>44</v>
      </c>
      <c r="F177" s="264" t="s">
        <v>178</v>
      </c>
      <c r="G177" s="262"/>
      <c r="H177" s="265">
        <v>0.029000000000000001</v>
      </c>
      <c r="I177" s="266"/>
      <c r="J177" s="262"/>
      <c r="K177" s="262"/>
      <c r="L177" s="267"/>
      <c r="M177" s="268"/>
      <c r="N177" s="269"/>
      <c r="O177" s="269"/>
      <c r="P177" s="269"/>
      <c r="Q177" s="269"/>
      <c r="R177" s="269"/>
      <c r="S177" s="269"/>
      <c r="T177" s="270"/>
      <c r="U177" s="16"/>
      <c r="V177" s="16"/>
      <c r="W177" s="16"/>
      <c r="X177" s="16"/>
      <c r="Y177" s="16"/>
      <c r="Z177" s="16"/>
      <c r="AA177" s="16"/>
      <c r="AB177" s="16"/>
      <c r="AC177" s="16"/>
      <c r="AD177" s="16"/>
      <c r="AE177" s="16"/>
      <c r="AT177" s="271" t="s">
        <v>172</v>
      </c>
      <c r="AU177" s="271" t="s">
        <v>92</v>
      </c>
      <c r="AV177" s="16" t="s">
        <v>166</v>
      </c>
      <c r="AW177" s="16" t="s">
        <v>42</v>
      </c>
      <c r="AX177" s="16" t="s">
        <v>90</v>
      </c>
      <c r="AY177" s="271" t="s">
        <v>159</v>
      </c>
    </row>
    <row r="178" s="2" customFormat="1" ht="21.75" customHeight="1">
      <c r="A178" s="42"/>
      <c r="B178" s="43"/>
      <c r="C178" s="209" t="s">
        <v>358</v>
      </c>
      <c r="D178" s="209" t="s">
        <v>161</v>
      </c>
      <c r="E178" s="210" t="s">
        <v>359</v>
      </c>
      <c r="F178" s="211" t="s">
        <v>360</v>
      </c>
      <c r="G178" s="212" t="s">
        <v>164</v>
      </c>
      <c r="H178" s="213">
        <v>6.1600000000000001</v>
      </c>
      <c r="I178" s="214"/>
      <c r="J178" s="215">
        <f>ROUND(I178*H178,2)</f>
        <v>0</v>
      </c>
      <c r="K178" s="211" t="s">
        <v>165</v>
      </c>
      <c r="L178" s="48"/>
      <c r="M178" s="216" t="s">
        <v>44</v>
      </c>
      <c r="N178" s="217" t="s">
        <v>53</v>
      </c>
      <c r="O178" s="88"/>
      <c r="P178" s="218">
        <f>O178*H178</f>
        <v>0</v>
      </c>
      <c r="Q178" s="218">
        <v>2.5018699999999998</v>
      </c>
      <c r="R178" s="218">
        <f>Q178*H178</f>
        <v>15.411519199999999</v>
      </c>
      <c r="S178" s="218">
        <v>0</v>
      </c>
      <c r="T178" s="219">
        <f>S178*H178</f>
        <v>0</v>
      </c>
      <c r="U178" s="42"/>
      <c r="V178" s="42"/>
      <c r="W178" s="42"/>
      <c r="X178" s="42"/>
      <c r="Y178" s="42"/>
      <c r="Z178" s="42"/>
      <c r="AA178" s="42"/>
      <c r="AB178" s="42"/>
      <c r="AC178" s="42"/>
      <c r="AD178" s="42"/>
      <c r="AE178" s="42"/>
      <c r="AR178" s="220" t="s">
        <v>166</v>
      </c>
      <c r="AT178" s="220" t="s">
        <v>161</v>
      </c>
      <c r="AU178" s="220" t="s">
        <v>92</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166</v>
      </c>
      <c r="BM178" s="220" t="s">
        <v>361</v>
      </c>
    </row>
    <row r="179" s="2" customFormat="1">
      <c r="A179" s="42"/>
      <c r="B179" s="43"/>
      <c r="C179" s="44"/>
      <c r="D179" s="222" t="s">
        <v>168</v>
      </c>
      <c r="E179" s="44"/>
      <c r="F179" s="223" t="s">
        <v>362</v>
      </c>
      <c r="G179" s="44"/>
      <c r="H179" s="44"/>
      <c r="I179" s="224"/>
      <c r="J179" s="44"/>
      <c r="K179" s="44"/>
      <c r="L179" s="48"/>
      <c r="M179" s="225"/>
      <c r="N179" s="226"/>
      <c r="O179" s="88"/>
      <c r="P179" s="88"/>
      <c r="Q179" s="88"/>
      <c r="R179" s="88"/>
      <c r="S179" s="88"/>
      <c r="T179" s="89"/>
      <c r="U179" s="42"/>
      <c r="V179" s="42"/>
      <c r="W179" s="42"/>
      <c r="X179" s="42"/>
      <c r="Y179" s="42"/>
      <c r="Z179" s="42"/>
      <c r="AA179" s="42"/>
      <c r="AB179" s="42"/>
      <c r="AC179" s="42"/>
      <c r="AD179" s="42"/>
      <c r="AE179" s="42"/>
      <c r="AT179" s="20" t="s">
        <v>168</v>
      </c>
      <c r="AU179" s="20" t="s">
        <v>92</v>
      </c>
    </row>
    <row r="180" s="13" customFormat="1">
      <c r="A180" s="13"/>
      <c r="B180" s="229"/>
      <c r="C180" s="230"/>
      <c r="D180" s="227" t="s">
        <v>172</v>
      </c>
      <c r="E180" s="231" t="s">
        <v>44</v>
      </c>
      <c r="F180" s="232" t="s">
        <v>363</v>
      </c>
      <c r="G180" s="230"/>
      <c r="H180" s="231" t="s">
        <v>44</v>
      </c>
      <c r="I180" s="233"/>
      <c r="J180" s="230"/>
      <c r="K180" s="230"/>
      <c r="L180" s="234"/>
      <c r="M180" s="235"/>
      <c r="N180" s="236"/>
      <c r="O180" s="236"/>
      <c r="P180" s="236"/>
      <c r="Q180" s="236"/>
      <c r="R180" s="236"/>
      <c r="S180" s="236"/>
      <c r="T180" s="237"/>
      <c r="U180" s="13"/>
      <c r="V180" s="13"/>
      <c r="W180" s="13"/>
      <c r="X180" s="13"/>
      <c r="Y180" s="13"/>
      <c r="Z180" s="13"/>
      <c r="AA180" s="13"/>
      <c r="AB180" s="13"/>
      <c r="AC180" s="13"/>
      <c r="AD180" s="13"/>
      <c r="AE180" s="13"/>
      <c r="AT180" s="238" t="s">
        <v>172</v>
      </c>
      <c r="AU180" s="238" t="s">
        <v>92</v>
      </c>
      <c r="AV180" s="13" t="s">
        <v>90</v>
      </c>
      <c r="AW180" s="13" t="s">
        <v>42</v>
      </c>
      <c r="AX180" s="13" t="s">
        <v>82</v>
      </c>
      <c r="AY180" s="238" t="s">
        <v>159</v>
      </c>
    </row>
    <row r="181" s="13" customFormat="1">
      <c r="A181" s="13"/>
      <c r="B181" s="229"/>
      <c r="C181" s="230"/>
      <c r="D181" s="227" t="s">
        <v>172</v>
      </c>
      <c r="E181" s="231" t="s">
        <v>44</v>
      </c>
      <c r="F181" s="232" t="s">
        <v>337</v>
      </c>
      <c r="G181" s="230"/>
      <c r="H181" s="231" t="s">
        <v>44</v>
      </c>
      <c r="I181" s="233"/>
      <c r="J181" s="230"/>
      <c r="K181" s="230"/>
      <c r="L181" s="234"/>
      <c r="M181" s="235"/>
      <c r="N181" s="236"/>
      <c r="O181" s="236"/>
      <c r="P181" s="236"/>
      <c r="Q181" s="236"/>
      <c r="R181" s="236"/>
      <c r="S181" s="236"/>
      <c r="T181" s="237"/>
      <c r="U181" s="13"/>
      <c r="V181" s="13"/>
      <c r="W181" s="13"/>
      <c r="X181" s="13"/>
      <c r="Y181" s="13"/>
      <c r="Z181" s="13"/>
      <c r="AA181" s="13"/>
      <c r="AB181" s="13"/>
      <c r="AC181" s="13"/>
      <c r="AD181" s="13"/>
      <c r="AE181" s="13"/>
      <c r="AT181" s="238" t="s">
        <v>172</v>
      </c>
      <c r="AU181" s="238" t="s">
        <v>92</v>
      </c>
      <c r="AV181" s="13" t="s">
        <v>90</v>
      </c>
      <c r="AW181" s="13" t="s">
        <v>42</v>
      </c>
      <c r="AX181" s="13" t="s">
        <v>82</v>
      </c>
      <c r="AY181" s="238" t="s">
        <v>159</v>
      </c>
    </row>
    <row r="182" s="14" customFormat="1">
      <c r="A182" s="14"/>
      <c r="B182" s="239"/>
      <c r="C182" s="240"/>
      <c r="D182" s="227" t="s">
        <v>172</v>
      </c>
      <c r="E182" s="241" t="s">
        <v>44</v>
      </c>
      <c r="F182" s="242" t="s">
        <v>364</v>
      </c>
      <c r="G182" s="240"/>
      <c r="H182" s="243">
        <v>6.1600000000000001</v>
      </c>
      <c r="I182" s="244"/>
      <c r="J182" s="240"/>
      <c r="K182" s="240"/>
      <c r="L182" s="245"/>
      <c r="M182" s="246"/>
      <c r="N182" s="247"/>
      <c r="O182" s="247"/>
      <c r="P182" s="247"/>
      <c r="Q182" s="247"/>
      <c r="R182" s="247"/>
      <c r="S182" s="247"/>
      <c r="T182" s="248"/>
      <c r="U182" s="14"/>
      <c r="V182" s="14"/>
      <c r="W182" s="14"/>
      <c r="X182" s="14"/>
      <c r="Y182" s="14"/>
      <c r="Z182" s="14"/>
      <c r="AA182" s="14"/>
      <c r="AB182" s="14"/>
      <c r="AC182" s="14"/>
      <c r="AD182" s="14"/>
      <c r="AE182" s="14"/>
      <c r="AT182" s="249" t="s">
        <v>172</v>
      </c>
      <c r="AU182" s="249" t="s">
        <v>92</v>
      </c>
      <c r="AV182" s="14" t="s">
        <v>92</v>
      </c>
      <c r="AW182" s="14" t="s">
        <v>42</v>
      </c>
      <c r="AX182" s="14" t="s">
        <v>82</v>
      </c>
      <c r="AY182" s="249" t="s">
        <v>159</v>
      </c>
    </row>
    <row r="183" s="15" customFormat="1">
      <c r="A183" s="15"/>
      <c r="B183" s="250"/>
      <c r="C183" s="251"/>
      <c r="D183" s="227" t="s">
        <v>172</v>
      </c>
      <c r="E183" s="252" t="s">
        <v>269</v>
      </c>
      <c r="F183" s="253" t="s">
        <v>176</v>
      </c>
      <c r="G183" s="251"/>
      <c r="H183" s="254">
        <v>6.1600000000000001</v>
      </c>
      <c r="I183" s="255"/>
      <c r="J183" s="251"/>
      <c r="K183" s="251"/>
      <c r="L183" s="256"/>
      <c r="M183" s="257"/>
      <c r="N183" s="258"/>
      <c r="O183" s="258"/>
      <c r="P183" s="258"/>
      <c r="Q183" s="258"/>
      <c r="R183" s="258"/>
      <c r="S183" s="258"/>
      <c r="T183" s="259"/>
      <c r="U183" s="15"/>
      <c r="V183" s="15"/>
      <c r="W183" s="15"/>
      <c r="X183" s="15"/>
      <c r="Y183" s="15"/>
      <c r="Z183" s="15"/>
      <c r="AA183" s="15"/>
      <c r="AB183" s="15"/>
      <c r="AC183" s="15"/>
      <c r="AD183" s="15"/>
      <c r="AE183" s="15"/>
      <c r="AT183" s="260" t="s">
        <v>172</v>
      </c>
      <c r="AU183" s="260" t="s">
        <v>92</v>
      </c>
      <c r="AV183" s="15" t="s">
        <v>177</v>
      </c>
      <c r="AW183" s="15" t="s">
        <v>42</v>
      </c>
      <c r="AX183" s="15" t="s">
        <v>82</v>
      </c>
      <c r="AY183" s="260" t="s">
        <v>159</v>
      </c>
    </row>
    <row r="184" s="16" customFormat="1">
      <c r="A184" s="16"/>
      <c r="B184" s="261"/>
      <c r="C184" s="262"/>
      <c r="D184" s="227" t="s">
        <v>172</v>
      </c>
      <c r="E184" s="263" t="s">
        <v>44</v>
      </c>
      <c r="F184" s="264" t="s">
        <v>178</v>
      </c>
      <c r="G184" s="262"/>
      <c r="H184" s="265">
        <v>6.1600000000000001</v>
      </c>
      <c r="I184" s="266"/>
      <c r="J184" s="262"/>
      <c r="K184" s="262"/>
      <c r="L184" s="267"/>
      <c r="M184" s="268"/>
      <c r="N184" s="269"/>
      <c r="O184" s="269"/>
      <c r="P184" s="269"/>
      <c r="Q184" s="269"/>
      <c r="R184" s="269"/>
      <c r="S184" s="269"/>
      <c r="T184" s="270"/>
      <c r="U184" s="16"/>
      <c r="V184" s="16"/>
      <c r="W184" s="16"/>
      <c r="X184" s="16"/>
      <c r="Y184" s="16"/>
      <c r="Z184" s="16"/>
      <c r="AA184" s="16"/>
      <c r="AB184" s="16"/>
      <c r="AC184" s="16"/>
      <c r="AD184" s="16"/>
      <c r="AE184" s="16"/>
      <c r="AT184" s="271" t="s">
        <v>172</v>
      </c>
      <c r="AU184" s="271" t="s">
        <v>92</v>
      </c>
      <c r="AV184" s="16" t="s">
        <v>166</v>
      </c>
      <c r="AW184" s="16" t="s">
        <v>42</v>
      </c>
      <c r="AX184" s="16" t="s">
        <v>90</v>
      </c>
      <c r="AY184" s="271" t="s">
        <v>159</v>
      </c>
    </row>
    <row r="185" s="2" customFormat="1" ht="16.5" customHeight="1">
      <c r="A185" s="42"/>
      <c r="B185" s="43"/>
      <c r="C185" s="209" t="s">
        <v>365</v>
      </c>
      <c r="D185" s="209" t="s">
        <v>161</v>
      </c>
      <c r="E185" s="210" t="s">
        <v>366</v>
      </c>
      <c r="F185" s="211" t="s">
        <v>367</v>
      </c>
      <c r="G185" s="212" t="s">
        <v>310</v>
      </c>
      <c r="H185" s="213">
        <v>17.600000000000001</v>
      </c>
      <c r="I185" s="214"/>
      <c r="J185" s="215">
        <f>ROUND(I185*H185,2)</f>
        <v>0</v>
      </c>
      <c r="K185" s="211" t="s">
        <v>165</v>
      </c>
      <c r="L185" s="48"/>
      <c r="M185" s="216" t="s">
        <v>44</v>
      </c>
      <c r="N185" s="217" t="s">
        <v>53</v>
      </c>
      <c r="O185" s="88"/>
      <c r="P185" s="218">
        <f>O185*H185</f>
        <v>0</v>
      </c>
      <c r="Q185" s="218">
        <v>0.0026900000000000001</v>
      </c>
      <c r="R185" s="218">
        <f>Q185*H185</f>
        <v>0.047344000000000004</v>
      </c>
      <c r="S185" s="218">
        <v>0</v>
      </c>
      <c r="T185" s="219">
        <f>S185*H185</f>
        <v>0</v>
      </c>
      <c r="U185" s="42"/>
      <c r="V185" s="42"/>
      <c r="W185" s="42"/>
      <c r="X185" s="42"/>
      <c r="Y185" s="42"/>
      <c r="Z185" s="42"/>
      <c r="AA185" s="42"/>
      <c r="AB185" s="42"/>
      <c r="AC185" s="42"/>
      <c r="AD185" s="42"/>
      <c r="AE185" s="42"/>
      <c r="AR185" s="220" t="s">
        <v>166</v>
      </c>
      <c r="AT185" s="220" t="s">
        <v>161</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166</v>
      </c>
      <c r="BM185" s="220" t="s">
        <v>368</v>
      </c>
    </row>
    <row r="186" s="2" customFormat="1">
      <c r="A186" s="42"/>
      <c r="B186" s="43"/>
      <c r="C186" s="44"/>
      <c r="D186" s="222" t="s">
        <v>168</v>
      </c>
      <c r="E186" s="44"/>
      <c r="F186" s="223" t="s">
        <v>369</v>
      </c>
      <c r="G186" s="44"/>
      <c r="H186" s="44"/>
      <c r="I186" s="224"/>
      <c r="J186" s="44"/>
      <c r="K186" s="44"/>
      <c r="L186" s="48"/>
      <c r="M186" s="225"/>
      <c r="N186" s="226"/>
      <c r="O186" s="88"/>
      <c r="P186" s="88"/>
      <c r="Q186" s="88"/>
      <c r="R186" s="88"/>
      <c r="S186" s="88"/>
      <c r="T186" s="89"/>
      <c r="U186" s="42"/>
      <c r="V186" s="42"/>
      <c r="W186" s="42"/>
      <c r="X186" s="42"/>
      <c r="Y186" s="42"/>
      <c r="Z186" s="42"/>
      <c r="AA186" s="42"/>
      <c r="AB186" s="42"/>
      <c r="AC186" s="42"/>
      <c r="AD186" s="42"/>
      <c r="AE186" s="42"/>
      <c r="AT186" s="20" t="s">
        <v>168</v>
      </c>
      <c r="AU186" s="20" t="s">
        <v>92</v>
      </c>
    </row>
    <row r="187" s="13" customFormat="1">
      <c r="A187" s="13"/>
      <c r="B187" s="229"/>
      <c r="C187" s="230"/>
      <c r="D187" s="227" t="s">
        <v>172</v>
      </c>
      <c r="E187" s="231" t="s">
        <v>44</v>
      </c>
      <c r="F187" s="232" t="s">
        <v>370</v>
      </c>
      <c r="G187" s="230"/>
      <c r="H187" s="231" t="s">
        <v>44</v>
      </c>
      <c r="I187" s="233"/>
      <c r="J187" s="230"/>
      <c r="K187" s="230"/>
      <c r="L187" s="234"/>
      <c r="M187" s="235"/>
      <c r="N187" s="236"/>
      <c r="O187" s="236"/>
      <c r="P187" s="236"/>
      <c r="Q187" s="236"/>
      <c r="R187" s="236"/>
      <c r="S187" s="236"/>
      <c r="T187" s="237"/>
      <c r="U187" s="13"/>
      <c r="V187" s="13"/>
      <c r="W187" s="13"/>
      <c r="X187" s="13"/>
      <c r="Y187" s="13"/>
      <c r="Z187" s="13"/>
      <c r="AA187" s="13"/>
      <c r="AB187" s="13"/>
      <c r="AC187" s="13"/>
      <c r="AD187" s="13"/>
      <c r="AE187" s="13"/>
      <c r="AT187" s="238" t="s">
        <v>172</v>
      </c>
      <c r="AU187" s="238" t="s">
        <v>92</v>
      </c>
      <c r="AV187" s="13" t="s">
        <v>90</v>
      </c>
      <c r="AW187" s="13" t="s">
        <v>42</v>
      </c>
      <c r="AX187" s="13" t="s">
        <v>82</v>
      </c>
      <c r="AY187" s="238" t="s">
        <v>159</v>
      </c>
    </row>
    <row r="188" s="13" customFormat="1">
      <c r="A188" s="13"/>
      <c r="B188" s="229"/>
      <c r="C188" s="230"/>
      <c r="D188" s="227" t="s">
        <v>172</v>
      </c>
      <c r="E188" s="231" t="s">
        <v>44</v>
      </c>
      <c r="F188" s="232" t="s">
        <v>337</v>
      </c>
      <c r="G188" s="230"/>
      <c r="H188" s="231" t="s">
        <v>44</v>
      </c>
      <c r="I188" s="233"/>
      <c r="J188" s="230"/>
      <c r="K188" s="230"/>
      <c r="L188" s="234"/>
      <c r="M188" s="235"/>
      <c r="N188" s="236"/>
      <c r="O188" s="236"/>
      <c r="P188" s="236"/>
      <c r="Q188" s="236"/>
      <c r="R188" s="236"/>
      <c r="S188" s="236"/>
      <c r="T188" s="237"/>
      <c r="U188" s="13"/>
      <c r="V188" s="13"/>
      <c r="W188" s="13"/>
      <c r="X188" s="13"/>
      <c r="Y188" s="13"/>
      <c r="Z188" s="13"/>
      <c r="AA188" s="13"/>
      <c r="AB188" s="13"/>
      <c r="AC188" s="13"/>
      <c r="AD188" s="13"/>
      <c r="AE188" s="13"/>
      <c r="AT188" s="238" t="s">
        <v>172</v>
      </c>
      <c r="AU188" s="238" t="s">
        <v>92</v>
      </c>
      <c r="AV188" s="13" t="s">
        <v>90</v>
      </c>
      <c r="AW188" s="13" t="s">
        <v>42</v>
      </c>
      <c r="AX188" s="13" t="s">
        <v>82</v>
      </c>
      <c r="AY188" s="238" t="s">
        <v>159</v>
      </c>
    </row>
    <row r="189" s="14" customFormat="1">
      <c r="A189" s="14"/>
      <c r="B189" s="239"/>
      <c r="C189" s="240"/>
      <c r="D189" s="227" t="s">
        <v>172</v>
      </c>
      <c r="E189" s="241" t="s">
        <v>44</v>
      </c>
      <c r="F189" s="242" t="s">
        <v>371</v>
      </c>
      <c r="G189" s="240"/>
      <c r="H189" s="243">
        <v>17.600000000000001</v>
      </c>
      <c r="I189" s="244"/>
      <c r="J189" s="240"/>
      <c r="K189" s="240"/>
      <c r="L189" s="245"/>
      <c r="M189" s="246"/>
      <c r="N189" s="247"/>
      <c r="O189" s="247"/>
      <c r="P189" s="247"/>
      <c r="Q189" s="247"/>
      <c r="R189" s="247"/>
      <c r="S189" s="247"/>
      <c r="T189" s="248"/>
      <c r="U189" s="14"/>
      <c r="V189" s="14"/>
      <c r="W189" s="14"/>
      <c r="X189" s="14"/>
      <c r="Y189" s="14"/>
      <c r="Z189" s="14"/>
      <c r="AA189" s="14"/>
      <c r="AB189" s="14"/>
      <c r="AC189" s="14"/>
      <c r="AD189" s="14"/>
      <c r="AE189" s="14"/>
      <c r="AT189" s="249" t="s">
        <v>172</v>
      </c>
      <c r="AU189" s="249" t="s">
        <v>92</v>
      </c>
      <c r="AV189" s="14" t="s">
        <v>92</v>
      </c>
      <c r="AW189" s="14" t="s">
        <v>42</v>
      </c>
      <c r="AX189" s="14" t="s">
        <v>82</v>
      </c>
      <c r="AY189" s="249" t="s">
        <v>159</v>
      </c>
    </row>
    <row r="190" s="16" customFormat="1">
      <c r="A190" s="16"/>
      <c r="B190" s="261"/>
      <c r="C190" s="262"/>
      <c r="D190" s="227" t="s">
        <v>172</v>
      </c>
      <c r="E190" s="263" t="s">
        <v>44</v>
      </c>
      <c r="F190" s="264" t="s">
        <v>178</v>
      </c>
      <c r="G190" s="262"/>
      <c r="H190" s="265">
        <v>17.600000000000001</v>
      </c>
      <c r="I190" s="266"/>
      <c r="J190" s="262"/>
      <c r="K190" s="262"/>
      <c r="L190" s="267"/>
      <c r="M190" s="268"/>
      <c r="N190" s="269"/>
      <c r="O190" s="269"/>
      <c r="P190" s="269"/>
      <c r="Q190" s="269"/>
      <c r="R190" s="269"/>
      <c r="S190" s="269"/>
      <c r="T190" s="270"/>
      <c r="U190" s="16"/>
      <c r="V190" s="16"/>
      <c r="W190" s="16"/>
      <c r="X190" s="16"/>
      <c r="Y190" s="16"/>
      <c r="Z190" s="16"/>
      <c r="AA190" s="16"/>
      <c r="AB190" s="16"/>
      <c r="AC190" s="16"/>
      <c r="AD190" s="16"/>
      <c r="AE190" s="16"/>
      <c r="AT190" s="271" t="s">
        <v>172</v>
      </c>
      <c r="AU190" s="271" t="s">
        <v>92</v>
      </c>
      <c r="AV190" s="16" t="s">
        <v>166</v>
      </c>
      <c r="AW190" s="16" t="s">
        <v>42</v>
      </c>
      <c r="AX190" s="16" t="s">
        <v>90</v>
      </c>
      <c r="AY190" s="271" t="s">
        <v>159</v>
      </c>
    </row>
    <row r="191" s="2" customFormat="1" ht="16.5" customHeight="1">
      <c r="A191" s="42"/>
      <c r="B191" s="43"/>
      <c r="C191" s="209" t="s">
        <v>372</v>
      </c>
      <c r="D191" s="209" t="s">
        <v>161</v>
      </c>
      <c r="E191" s="210" t="s">
        <v>373</v>
      </c>
      <c r="F191" s="211" t="s">
        <v>374</v>
      </c>
      <c r="G191" s="212" t="s">
        <v>310</v>
      </c>
      <c r="H191" s="213">
        <v>17.600000000000001</v>
      </c>
      <c r="I191" s="214"/>
      <c r="J191" s="215">
        <f>ROUND(I191*H191,2)</f>
        <v>0</v>
      </c>
      <c r="K191" s="211" t="s">
        <v>165</v>
      </c>
      <c r="L191" s="48"/>
      <c r="M191" s="216" t="s">
        <v>44</v>
      </c>
      <c r="N191" s="217" t="s">
        <v>53</v>
      </c>
      <c r="O191" s="88"/>
      <c r="P191" s="218">
        <f>O191*H191</f>
        <v>0</v>
      </c>
      <c r="Q191" s="218">
        <v>0</v>
      </c>
      <c r="R191" s="218">
        <f>Q191*H191</f>
        <v>0</v>
      </c>
      <c r="S191" s="218">
        <v>0</v>
      </c>
      <c r="T191" s="219">
        <f>S191*H191</f>
        <v>0</v>
      </c>
      <c r="U191" s="42"/>
      <c r="V191" s="42"/>
      <c r="W191" s="42"/>
      <c r="X191" s="42"/>
      <c r="Y191" s="42"/>
      <c r="Z191" s="42"/>
      <c r="AA191" s="42"/>
      <c r="AB191" s="42"/>
      <c r="AC191" s="42"/>
      <c r="AD191" s="42"/>
      <c r="AE191" s="42"/>
      <c r="AR191" s="220" t="s">
        <v>166</v>
      </c>
      <c r="AT191" s="220" t="s">
        <v>161</v>
      </c>
      <c r="AU191" s="220" t="s">
        <v>92</v>
      </c>
      <c r="AY191" s="20" t="s">
        <v>159</v>
      </c>
      <c r="BE191" s="221">
        <f>IF(N191="základní",J191,0)</f>
        <v>0</v>
      </c>
      <c r="BF191" s="221">
        <f>IF(N191="snížená",J191,0)</f>
        <v>0</v>
      </c>
      <c r="BG191" s="221">
        <f>IF(N191="zákl. přenesená",J191,0)</f>
        <v>0</v>
      </c>
      <c r="BH191" s="221">
        <f>IF(N191="sníž. přenesená",J191,0)</f>
        <v>0</v>
      </c>
      <c r="BI191" s="221">
        <f>IF(N191="nulová",J191,0)</f>
        <v>0</v>
      </c>
      <c r="BJ191" s="20" t="s">
        <v>90</v>
      </c>
      <c r="BK191" s="221">
        <f>ROUND(I191*H191,2)</f>
        <v>0</v>
      </c>
      <c r="BL191" s="20" t="s">
        <v>166</v>
      </c>
      <c r="BM191" s="220" t="s">
        <v>375</v>
      </c>
    </row>
    <row r="192" s="2" customFormat="1">
      <c r="A192" s="42"/>
      <c r="B192" s="43"/>
      <c r="C192" s="44"/>
      <c r="D192" s="222" t="s">
        <v>168</v>
      </c>
      <c r="E192" s="44"/>
      <c r="F192" s="223" t="s">
        <v>376</v>
      </c>
      <c r="G192" s="44"/>
      <c r="H192" s="44"/>
      <c r="I192" s="224"/>
      <c r="J192" s="44"/>
      <c r="K192" s="44"/>
      <c r="L192" s="48"/>
      <c r="M192" s="225"/>
      <c r="N192" s="226"/>
      <c r="O192" s="88"/>
      <c r="P192" s="88"/>
      <c r="Q192" s="88"/>
      <c r="R192" s="88"/>
      <c r="S192" s="88"/>
      <c r="T192" s="89"/>
      <c r="U192" s="42"/>
      <c r="V192" s="42"/>
      <c r="W192" s="42"/>
      <c r="X192" s="42"/>
      <c r="Y192" s="42"/>
      <c r="Z192" s="42"/>
      <c r="AA192" s="42"/>
      <c r="AB192" s="42"/>
      <c r="AC192" s="42"/>
      <c r="AD192" s="42"/>
      <c r="AE192" s="42"/>
      <c r="AT192" s="20" t="s">
        <v>168</v>
      </c>
      <c r="AU192" s="20" t="s">
        <v>92</v>
      </c>
    </row>
    <row r="193" s="2" customFormat="1" ht="16.5" customHeight="1">
      <c r="A193" s="42"/>
      <c r="B193" s="43"/>
      <c r="C193" s="209" t="s">
        <v>377</v>
      </c>
      <c r="D193" s="209" t="s">
        <v>161</v>
      </c>
      <c r="E193" s="210" t="s">
        <v>378</v>
      </c>
      <c r="F193" s="211" t="s">
        <v>379</v>
      </c>
      <c r="G193" s="212" t="s">
        <v>200</v>
      </c>
      <c r="H193" s="213">
        <v>0.036999999999999998</v>
      </c>
      <c r="I193" s="214"/>
      <c r="J193" s="215">
        <f>ROUND(I193*H193,2)</f>
        <v>0</v>
      </c>
      <c r="K193" s="211" t="s">
        <v>165</v>
      </c>
      <c r="L193" s="48"/>
      <c r="M193" s="216" t="s">
        <v>44</v>
      </c>
      <c r="N193" s="217" t="s">
        <v>53</v>
      </c>
      <c r="O193" s="88"/>
      <c r="P193" s="218">
        <f>O193*H193</f>
        <v>0</v>
      </c>
      <c r="Q193" s="218">
        <v>1.0606199999999999</v>
      </c>
      <c r="R193" s="218">
        <f>Q193*H193</f>
        <v>0.039242939999999997</v>
      </c>
      <c r="S193" s="218">
        <v>0</v>
      </c>
      <c r="T193" s="219">
        <f>S193*H193</f>
        <v>0</v>
      </c>
      <c r="U193" s="42"/>
      <c r="V193" s="42"/>
      <c r="W193" s="42"/>
      <c r="X193" s="42"/>
      <c r="Y193" s="42"/>
      <c r="Z193" s="42"/>
      <c r="AA193" s="42"/>
      <c r="AB193" s="42"/>
      <c r="AC193" s="42"/>
      <c r="AD193" s="42"/>
      <c r="AE193" s="42"/>
      <c r="AR193" s="220" t="s">
        <v>166</v>
      </c>
      <c r="AT193" s="220" t="s">
        <v>161</v>
      </c>
      <c r="AU193" s="220" t="s">
        <v>92</v>
      </c>
      <c r="AY193" s="20" t="s">
        <v>159</v>
      </c>
      <c r="BE193" s="221">
        <f>IF(N193="základní",J193,0)</f>
        <v>0</v>
      </c>
      <c r="BF193" s="221">
        <f>IF(N193="snížená",J193,0)</f>
        <v>0</v>
      </c>
      <c r="BG193" s="221">
        <f>IF(N193="zákl. přenesená",J193,0)</f>
        <v>0</v>
      </c>
      <c r="BH193" s="221">
        <f>IF(N193="sníž. přenesená",J193,0)</f>
        <v>0</v>
      </c>
      <c r="BI193" s="221">
        <f>IF(N193="nulová",J193,0)</f>
        <v>0</v>
      </c>
      <c r="BJ193" s="20" t="s">
        <v>90</v>
      </c>
      <c r="BK193" s="221">
        <f>ROUND(I193*H193,2)</f>
        <v>0</v>
      </c>
      <c r="BL193" s="20" t="s">
        <v>166</v>
      </c>
      <c r="BM193" s="220" t="s">
        <v>380</v>
      </c>
    </row>
    <row r="194" s="2" customFormat="1">
      <c r="A194" s="42"/>
      <c r="B194" s="43"/>
      <c r="C194" s="44"/>
      <c r="D194" s="222" t="s">
        <v>168</v>
      </c>
      <c r="E194" s="44"/>
      <c r="F194" s="223" t="s">
        <v>381</v>
      </c>
      <c r="G194" s="44"/>
      <c r="H194" s="44"/>
      <c r="I194" s="224"/>
      <c r="J194" s="44"/>
      <c r="K194" s="44"/>
      <c r="L194" s="48"/>
      <c r="M194" s="225"/>
      <c r="N194" s="226"/>
      <c r="O194" s="88"/>
      <c r="P194" s="88"/>
      <c r="Q194" s="88"/>
      <c r="R194" s="88"/>
      <c r="S194" s="88"/>
      <c r="T194" s="89"/>
      <c r="U194" s="42"/>
      <c r="V194" s="42"/>
      <c r="W194" s="42"/>
      <c r="X194" s="42"/>
      <c r="Y194" s="42"/>
      <c r="Z194" s="42"/>
      <c r="AA194" s="42"/>
      <c r="AB194" s="42"/>
      <c r="AC194" s="42"/>
      <c r="AD194" s="42"/>
      <c r="AE194" s="42"/>
      <c r="AT194" s="20" t="s">
        <v>168</v>
      </c>
      <c r="AU194" s="20" t="s">
        <v>92</v>
      </c>
    </row>
    <row r="195" s="13" customFormat="1">
      <c r="A195" s="13"/>
      <c r="B195" s="229"/>
      <c r="C195" s="230"/>
      <c r="D195" s="227" t="s">
        <v>172</v>
      </c>
      <c r="E195" s="231" t="s">
        <v>44</v>
      </c>
      <c r="F195" s="232" t="s">
        <v>382</v>
      </c>
      <c r="G195" s="230"/>
      <c r="H195" s="231" t="s">
        <v>44</v>
      </c>
      <c r="I195" s="233"/>
      <c r="J195" s="230"/>
      <c r="K195" s="230"/>
      <c r="L195" s="234"/>
      <c r="M195" s="235"/>
      <c r="N195" s="236"/>
      <c r="O195" s="236"/>
      <c r="P195" s="236"/>
      <c r="Q195" s="236"/>
      <c r="R195" s="236"/>
      <c r="S195" s="236"/>
      <c r="T195" s="237"/>
      <c r="U195" s="13"/>
      <c r="V195" s="13"/>
      <c r="W195" s="13"/>
      <c r="X195" s="13"/>
      <c r="Y195" s="13"/>
      <c r="Z195" s="13"/>
      <c r="AA195" s="13"/>
      <c r="AB195" s="13"/>
      <c r="AC195" s="13"/>
      <c r="AD195" s="13"/>
      <c r="AE195" s="13"/>
      <c r="AT195" s="238" t="s">
        <v>172</v>
      </c>
      <c r="AU195" s="238" t="s">
        <v>92</v>
      </c>
      <c r="AV195" s="13" t="s">
        <v>90</v>
      </c>
      <c r="AW195" s="13" t="s">
        <v>42</v>
      </c>
      <c r="AX195" s="13" t="s">
        <v>82</v>
      </c>
      <c r="AY195" s="238" t="s">
        <v>159</v>
      </c>
    </row>
    <row r="196" s="14" customFormat="1">
      <c r="A196" s="14"/>
      <c r="B196" s="239"/>
      <c r="C196" s="240"/>
      <c r="D196" s="227" t="s">
        <v>172</v>
      </c>
      <c r="E196" s="241" t="s">
        <v>44</v>
      </c>
      <c r="F196" s="242" t="s">
        <v>383</v>
      </c>
      <c r="G196" s="240"/>
      <c r="H196" s="243">
        <v>0.036999999999999998</v>
      </c>
      <c r="I196" s="244"/>
      <c r="J196" s="240"/>
      <c r="K196" s="240"/>
      <c r="L196" s="245"/>
      <c r="M196" s="246"/>
      <c r="N196" s="247"/>
      <c r="O196" s="247"/>
      <c r="P196" s="247"/>
      <c r="Q196" s="247"/>
      <c r="R196" s="247"/>
      <c r="S196" s="247"/>
      <c r="T196" s="248"/>
      <c r="U196" s="14"/>
      <c r="V196" s="14"/>
      <c r="W196" s="14"/>
      <c r="X196" s="14"/>
      <c r="Y196" s="14"/>
      <c r="Z196" s="14"/>
      <c r="AA196" s="14"/>
      <c r="AB196" s="14"/>
      <c r="AC196" s="14"/>
      <c r="AD196" s="14"/>
      <c r="AE196" s="14"/>
      <c r="AT196" s="249" t="s">
        <v>172</v>
      </c>
      <c r="AU196" s="249" t="s">
        <v>92</v>
      </c>
      <c r="AV196" s="14" t="s">
        <v>92</v>
      </c>
      <c r="AW196" s="14" t="s">
        <v>42</v>
      </c>
      <c r="AX196" s="14" t="s">
        <v>82</v>
      </c>
      <c r="AY196" s="249" t="s">
        <v>159</v>
      </c>
    </row>
    <row r="197" s="16" customFormat="1">
      <c r="A197" s="16"/>
      <c r="B197" s="261"/>
      <c r="C197" s="262"/>
      <c r="D197" s="227" t="s">
        <v>172</v>
      </c>
      <c r="E197" s="263" t="s">
        <v>44</v>
      </c>
      <c r="F197" s="264" t="s">
        <v>178</v>
      </c>
      <c r="G197" s="262"/>
      <c r="H197" s="265">
        <v>0.036999999999999998</v>
      </c>
      <c r="I197" s="266"/>
      <c r="J197" s="262"/>
      <c r="K197" s="262"/>
      <c r="L197" s="267"/>
      <c r="M197" s="268"/>
      <c r="N197" s="269"/>
      <c r="O197" s="269"/>
      <c r="P197" s="269"/>
      <c r="Q197" s="269"/>
      <c r="R197" s="269"/>
      <c r="S197" s="269"/>
      <c r="T197" s="270"/>
      <c r="U197" s="16"/>
      <c r="V197" s="16"/>
      <c r="W197" s="16"/>
      <c r="X197" s="16"/>
      <c r="Y197" s="16"/>
      <c r="Z197" s="16"/>
      <c r="AA197" s="16"/>
      <c r="AB197" s="16"/>
      <c r="AC197" s="16"/>
      <c r="AD197" s="16"/>
      <c r="AE197" s="16"/>
      <c r="AT197" s="271" t="s">
        <v>172</v>
      </c>
      <c r="AU197" s="271" t="s">
        <v>92</v>
      </c>
      <c r="AV197" s="16" t="s">
        <v>166</v>
      </c>
      <c r="AW197" s="16" t="s">
        <v>42</v>
      </c>
      <c r="AX197" s="16" t="s">
        <v>90</v>
      </c>
      <c r="AY197" s="271" t="s">
        <v>159</v>
      </c>
    </row>
    <row r="198" s="2" customFormat="1" ht="24.15" customHeight="1">
      <c r="A198" s="42"/>
      <c r="B198" s="43"/>
      <c r="C198" s="209" t="s">
        <v>384</v>
      </c>
      <c r="D198" s="209" t="s">
        <v>161</v>
      </c>
      <c r="E198" s="210" t="s">
        <v>385</v>
      </c>
      <c r="F198" s="211" t="s">
        <v>386</v>
      </c>
      <c r="G198" s="212" t="s">
        <v>222</v>
      </c>
      <c r="H198" s="213">
        <v>81</v>
      </c>
      <c r="I198" s="214"/>
      <c r="J198" s="215">
        <f>ROUND(I198*H198,2)</f>
        <v>0</v>
      </c>
      <c r="K198" s="211" t="s">
        <v>201</v>
      </c>
      <c r="L198" s="48"/>
      <c r="M198" s="216" t="s">
        <v>44</v>
      </c>
      <c r="N198" s="217" t="s">
        <v>53</v>
      </c>
      <c r="O198" s="88"/>
      <c r="P198" s="218">
        <f>O198*H198</f>
        <v>0</v>
      </c>
      <c r="Q198" s="218">
        <v>0.00264</v>
      </c>
      <c r="R198" s="218">
        <f>Q198*H198</f>
        <v>0.21384</v>
      </c>
      <c r="S198" s="218">
        <v>0</v>
      </c>
      <c r="T198" s="219">
        <f>S198*H198</f>
        <v>0</v>
      </c>
      <c r="U198" s="42"/>
      <c r="V198" s="42"/>
      <c r="W198" s="42"/>
      <c r="X198" s="42"/>
      <c r="Y198" s="42"/>
      <c r="Z198" s="42"/>
      <c r="AA198" s="42"/>
      <c r="AB198" s="42"/>
      <c r="AC198" s="42"/>
      <c r="AD198" s="42"/>
      <c r="AE198" s="42"/>
      <c r="AR198" s="220" t="s">
        <v>166</v>
      </c>
      <c r="AT198" s="220" t="s">
        <v>161</v>
      </c>
      <c r="AU198" s="220" t="s">
        <v>92</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387</v>
      </c>
    </row>
    <row r="199" s="13" customFormat="1">
      <c r="A199" s="13"/>
      <c r="B199" s="229"/>
      <c r="C199" s="230"/>
      <c r="D199" s="227" t="s">
        <v>172</v>
      </c>
      <c r="E199" s="231" t="s">
        <v>44</v>
      </c>
      <c r="F199" s="232" t="s">
        <v>388</v>
      </c>
      <c r="G199" s="230"/>
      <c r="H199" s="231" t="s">
        <v>44</v>
      </c>
      <c r="I199" s="233"/>
      <c r="J199" s="230"/>
      <c r="K199" s="230"/>
      <c r="L199" s="234"/>
      <c r="M199" s="235"/>
      <c r="N199" s="236"/>
      <c r="O199" s="236"/>
      <c r="P199" s="236"/>
      <c r="Q199" s="236"/>
      <c r="R199" s="236"/>
      <c r="S199" s="236"/>
      <c r="T199" s="237"/>
      <c r="U199" s="13"/>
      <c r="V199" s="13"/>
      <c r="W199" s="13"/>
      <c r="X199" s="13"/>
      <c r="Y199" s="13"/>
      <c r="Z199" s="13"/>
      <c r="AA199" s="13"/>
      <c r="AB199" s="13"/>
      <c r="AC199" s="13"/>
      <c r="AD199" s="13"/>
      <c r="AE199" s="13"/>
      <c r="AT199" s="238" t="s">
        <v>172</v>
      </c>
      <c r="AU199" s="238" t="s">
        <v>92</v>
      </c>
      <c r="AV199" s="13" t="s">
        <v>90</v>
      </c>
      <c r="AW199" s="13" t="s">
        <v>42</v>
      </c>
      <c r="AX199" s="13" t="s">
        <v>82</v>
      </c>
      <c r="AY199" s="238" t="s">
        <v>159</v>
      </c>
    </row>
    <row r="200" s="14" customFormat="1">
      <c r="A200" s="14"/>
      <c r="B200" s="239"/>
      <c r="C200" s="240"/>
      <c r="D200" s="227" t="s">
        <v>172</v>
      </c>
      <c r="E200" s="241" t="s">
        <v>44</v>
      </c>
      <c r="F200" s="242" t="s">
        <v>389</v>
      </c>
      <c r="G200" s="240"/>
      <c r="H200" s="243">
        <v>67</v>
      </c>
      <c r="I200" s="244"/>
      <c r="J200" s="240"/>
      <c r="K200" s="240"/>
      <c r="L200" s="245"/>
      <c r="M200" s="246"/>
      <c r="N200" s="247"/>
      <c r="O200" s="247"/>
      <c r="P200" s="247"/>
      <c r="Q200" s="247"/>
      <c r="R200" s="247"/>
      <c r="S200" s="247"/>
      <c r="T200" s="248"/>
      <c r="U200" s="14"/>
      <c r="V200" s="14"/>
      <c r="W200" s="14"/>
      <c r="X200" s="14"/>
      <c r="Y200" s="14"/>
      <c r="Z200" s="14"/>
      <c r="AA200" s="14"/>
      <c r="AB200" s="14"/>
      <c r="AC200" s="14"/>
      <c r="AD200" s="14"/>
      <c r="AE200" s="14"/>
      <c r="AT200" s="249" t="s">
        <v>172</v>
      </c>
      <c r="AU200" s="249" t="s">
        <v>92</v>
      </c>
      <c r="AV200" s="14" t="s">
        <v>92</v>
      </c>
      <c r="AW200" s="14" t="s">
        <v>42</v>
      </c>
      <c r="AX200" s="14" t="s">
        <v>82</v>
      </c>
      <c r="AY200" s="249" t="s">
        <v>159</v>
      </c>
    </row>
    <row r="201" s="14" customFormat="1">
      <c r="A201" s="14"/>
      <c r="B201" s="239"/>
      <c r="C201" s="240"/>
      <c r="D201" s="227" t="s">
        <v>172</v>
      </c>
      <c r="E201" s="241" t="s">
        <v>44</v>
      </c>
      <c r="F201" s="242" t="s">
        <v>331</v>
      </c>
      <c r="G201" s="240"/>
      <c r="H201" s="243">
        <v>14</v>
      </c>
      <c r="I201" s="244"/>
      <c r="J201" s="240"/>
      <c r="K201" s="240"/>
      <c r="L201" s="245"/>
      <c r="M201" s="246"/>
      <c r="N201" s="247"/>
      <c r="O201" s="247"/>
      <c r="P201" s="247"/>
      <c r="Q201" s="247"/>
      <c r="R201" s="247"/>
      <c r="S201" s="247"/>
      <c r="T201" s="248"/>
      <c r="U201" s="14"/>
      <c r="V201" s="14"/>
      <c r="W201" s="14"/>
      <c r="X201" s="14"/>
      <c r="Y201" s="14"/>
      <c r="Z201" s="14"/>
      <c r="AA201" s="14"/>
      <c r="AB201" s="14"/>
      <c r="AC201" s="14"/>
      <c r="AD201" s="14"/>
      <c r="AE201" s="14"/>
      <c r="AT201" s="249" t="s">
        <v>172</v>
      </c>
      <c r="AU201" s="249" t="s">
        <v>92</v>
      </c>
      <c r="AV201" s="14" t="s">
        <v>92</v>
      </c>
      <c r="AW201" s="14" t="s">
        <v>42</v>
      </c>
      <c r="AX201" s="14" t="s">
        <v>82</v>
      </c>
      <c r="AY201" s="249" t="s">
        <v>159</v>
      </c>
    </row>
    <row r="202" s="16" customFormat="1">
      <c r="A202" s="16"/>
      <c r="B202" s="261"/>
      <c r="C202" s="262"/>
      <c r="D202" s="227" t="s">
        <v>172</v>
      </c>
      <c r="E202" s="263" t="s">
        <v>44</v>
      </c>
      <c r="F202" s="264" t="s">
        <v>178</v>
      </c>
      <c r="G202" s="262"/>
      <c r="H202" s="265">
        <v>81</v>
      </c>
      <c r="I202" s="266"/>
      <c r="J202" s="262"/>
      <c r="K202" s="262"/>
      <c r="L202" s="267"/>
      <c r="M202" s="268"/>
      <c r="N202" s="269"/>
      <c r="O202" s="269"/>
      <c r="P202" s="269"/>
      <c r="Q202" s="269"/>
      <c r="R202" s="269"/>
      <c r="S202" s="269"/>
      <c r="T202" s="270"/>
      <c r="U202" s="16"/>
      <c r="V202" s="16"/>
      <c r="W202" s="16"/>
      <c r="X202" s="16"/>
      <c r="Y202" s="16"/>
      <c r="Z202" s="16"/>
      <c r="AA202" s="16"/>
      <c r="AB202" s="16"/>
      <c r="AC202" s="16"/>
      <c r="AD202" s="16"/>
      <c r="AE202" s="16"/>
      <c r="AT202" s="271" t="s">
        <v>172</v>
      </c>
      <c r="AU202" s="271" t="s">
        <v>92</v>
      </c>
      <c r="AV202" s="16" t="s">
        <v>166</v>
      </c>
      <c r="AW202" s="16" t="s">
        <v>42</v>
      </c>
      <c r="AX202" s="16" t="s">
        <v>90</v>
      </c>
      <c r="AY202" s="271" t="s">
        <v>159</v>
      </c>
    </row>
    <row r="203" s="2" customFormat="1" ht="21.75" customHeight="1">
      <c r="A203" s="42"/>
      <c r="B203" s="43"/>
      <c r="C203" s="209" t="s">
        <v>7</v>
      </c>
      <c r="D203" s="209" t="s">
        <v>161</v>
      </c>
      <c r="E203" s="210" t="s">
        <v>390</v>
      </c>
      <c r="F203" s="211" t="s">
        <v>391</v>
      </c>
      <c r="G203" s="212" t="s">
        <v>164</v>
      </c>
      <c r="H203" s="213">
        <v>30.329000000000001</v>
      </c>
      <c r="I203" s="214"/>
      <c r="J203" s="215">
        <f>ROUND(I203*H203,2)</f>
        <v>0</v>
      </c>
      <c r="K203" s="211" t="s">
        <v>165</v>
      </c>
      <c r="L203" s="48"/>
      <c r="M203" s="216" t="s">
        <v>44</v>
      </c>
      <c r="N203" s="217" t="s">
        <v>53</v>
      </c>
      <c r="O203" s="88"/>
      <c r="P203" s="218">
        <f>O203*H203</f>
        <v>0</v>
      </c>
      <c r="Q203" s="218">
        <v>2.5018699999999998</v>
      </c>
      <c r="R203" s="218">
        <f>Q203*H203</f>
        <v>75.87921523</v>
      </c>
      <c r="S203" s="218">
        <v>0</v>
      </c>
      <c r="T203" s="219">
        <f>S203*H203</f>
        <v>0</v>
      </c>
      <c r="U203" s="42"/>
      <c r="V203" s="42"/>
      <c r="W203" s="42"/>
      <c r="X203" s="42"/>
      <c r="Y203" s="42"/>
      <c r="Z203" s="42"/>
      <c r="AA203" s="42"/>
      <c r="AB203" s="42"/>
      <c r="AC203" s="42"/>
      <c r="AD203" s="42"/>
      <c r="AE203" s="42"/>
      <c r="AR203" s="220" t="s">
        <v>166</v>
      </c>
      <c r="AT203" s="220" t="s">
        <v>161</v>
      </c>
      <c r="AU203" s="220" t="s">
        <v>92</v>
      </c>
      <c r="AY203" s="20" t="s">
        <v>159</v>
      </c>
      <c r="BE203" s="221">
        <f>IF(N203="základní",J203,0)</f>
        <v>0</v>
      </c>
      <c r="BF203" s="221">
        <f>IF(N203="snížená",J203,0)</f>
        <v>0</v>
      </c>
      <c r="BG203" s="221">
        <f>IF(N203="zákl. přenesená",J203,0)</f>
        <v>0</v>
      </c>
      <c r="BH203" s="221">
        <f>IF(N203="sníž. přenesená",J203,0)</f>
        <v>0</v>
      </c>
      <c r="BI203" s="221">
        <f>IF(N203="nulová",J203,0)</f>
        <v>0</v>
      </c>
      <c r="BJ203" s="20" t="s">
        <v>90</v>
      </c>
      <c r="BK203" s="221">
        <f>ROUND(I203*H203,2)</f>
        <v>0</v>
      </c>
      <c r="BL203" s="20" t="s">
        <v>166</v>
      </c>
      <c r="BM203" s="220" t="s">
        <v>392</v>
      </c>
    </row>
    <row r="204" s="2" customFormat="1">
      <c r="A204" s="42"/>
      <c r="B204" s="43"/>
      <c r="C204" s="44"/>
      <c r="D204" s="222" t="s">
        <v>168</v>
      </c>
      <c r="E204" s="44"/>
      <c r="F204" s="223" t="s">
        <v>393</v>
      </c>
      <c r="G204" s="44"/>
      <c r="H204" s="44"/>
      <c r="I204" s="224"/>
      <c r="J204" s="44"/>
      <c r="K204" s="44"/>
      <c r="L204" s="48"/>
      <c r="M204" s="225"/>
      <c r="N204" s="226"/>
      <c r="O204" s="88"/>
      <c r="P204" s="88"/>
      <c r="Q204" s="88"/>
      <c r="R204" s="88"/>
      <c r="S204" s="88"/>
      <c r="T204" s="89"/>
      <c r="U204" s="42"/>
      <c r="V204" s="42"/>
      <c r="W204" s="42"/>
      <c r="X204" s="42"/>
      <c r="Y204" s="42"/>
      <c r="Z204" s="42"/>
      <c r="AA204" s="42"/>
      <c r="AB204" s="42"/>
      <c r="AC204" s="42"/>
      <c r="AD204" s="42"/>
      <c r="AE204" s="42"/>
      <c r="AT204" s="20" t="s">
        <v>168</v>
      </c>
      <c r="AU204" s="20" t="s">
        <v>92</v>
      </c>
    </row>
    <row r="205" s="13" customFormat="1">
      <c r="A205" s="13"/>
      <c r="B205" s="229"/>
      <c r="C205" s="230"/>
      <c r="D205" s="227" t="s">
        <v>172</v>
      </c>
      <c r="E205" s="231" t="s">
        <v>44</v>
      </c>
      <c r="F205" s="232" t="s">
        <v>394</v>
      </c>
      <c r="G205" s="230"/>
      <c r="H205" s="231" t="s">
        <v>44</v>
      </c>
      <c r="I205" s="233"/>
      <c r="J205" s="230"/>
      <c r="K205" s="230"/>
      <c r="L205" s="234"/>
      <c r="M205" s="235"/>
      <c r="N205" s="236"/>
      <c r="O205" s="236"/>
      <c r="P205" s="236"/>
      <c r="Q205" s="236"/>
      <c r="R205" s="236"/>
      <c r="S205" s="236"/>
      <c r="T205" s="237"/>
      <c r="U205" s="13"/>
      <c r="V205" s="13"/>
      <c r="W205" s="13"/>
      <c r="X205" s="13"/>
      <c r="Y205" s="13"/>
      <c r="Z205" s="13"/>
      <c r="AA205" s="13"/>
      <c r="AB205" s="13"/>
      <c r="AC205" s="13"/>
      <c r="AD205" s="13"/>
      <c r="AE205" s="13"/>
      <c r="AT205" s="238" t="s">
        <v>172</v>
      </c>
      <c r="AU205" s="238" t="s">
        <v>92</v>
      </c>
      <c r="AV205" s="13" t="s">
        <v>90</v>
      </c>
      <c r="AW205" s="13" t="s">
        <v>42</v>
      </c>
      <c r="AX205" s="13" t="s">
        <v>82</v>
      </c>
      <c r="AY205" s="238" t="s">
        <v>159</v>
      </c>
    </row>
    <row r="206" s="13" customFormat="1">
      <c r="A206" s="13"/>
      <c r="B206" s="229"/>
      <c r="C206" s="230"/>
      <c r="D206" s="227" t="s">
        <v>172</v>
      </c>
      <c r="E206" s="231" t="s">
        <v>44</v>
      </c>
      <c r="F206" s="232" t="s">
        <v>395</v>
      </c>
      <c r="G206" s="230"/>
      <c r="H206" s="231" t="s">
        <v>44</v>
      </c>
      <c r="I206" s="233"/>
      <c r="J206" s="230"/>
      <c r="K206" s="230"/>
      <c r="L206" s="234"/>
      <c r="M206" s="235"/>
      <c r="N206" s="236"/>
      <c r="O206" s="236"/>
      <c r="P206" s="236"/>
      <c r="Q206" s="236"/>
      <c r="R206" s="236"/>
      <c r="S206" s="236"/>
      <c r="T206" s="237"/>
      <c r="U206" s="13"/>
      <c r="V206" s="13"/>
      <c r="W206" s="13"/>
      <c r="X206" s="13"/>
      <c r="Y206" s="13"/>
      <c r="Z206" s="13"/>
      <c r="AA206" s="13"/>
      <c r="AB206" s="13"/>
      <c r="AC206" s="13"/>
      <c r="AD206" s="13"/>
      <c r="AE206" s="13"/>
      <c r="AT206" s="238" t="s">
        <v>172</v>
      </c>
      <c r="AU206" s="238" t="s">
        <v>92</v>
      </c>
      <c r="AV206" s="13" t="s">
        <v>90</v>
      </c>
      <c r="AW206" s="13" t="s">
        <v>42</v>
      </c>
      <c r="AX206" s="13" t="s">
        <v>82</v>
      </c>
      <c r="AY206" s="238" t="s">
        <v>159</v>
      </c>
    </row>
    <row r="207" s="14" customFormat="1">
      <c r="A207" s="14"/>
      <c r="B207" s="239"/>
      <c r="C207" s="240"/>
      <c r="D207" s="227" t="s">
        <v>172</v>
      </c>
      <c r="E207" s="241" t="s">
        <v>44</v>
      </c>
      <c r="F207" s="242" t="s">
        <v>396</v>
      </c>
      <c r="G207" s="240"/>
      <c r="H207" s="243">
        <v>1.508</v>
      </c>
      <c r="I207" s="244"/>
      <c r="J207" s="240"/>
      <c r="K207" s="240"/>
      <c r="L207" s="245"/>
      <c r="M207" s="246"/>
      <c r="N207" s="247"/>
      <c r="O207" s="247"/>
      <c r="P207" s="247"/>
      <c r="Q207" s="247"/>
      <c r="R207" s="247"/>
      <c r="S207" s="247"/>
      <c r="T207" s="248"/>
      <c r="U207" s="14"/>
      <c r="V207" s="14"/>
      <c r="W207" s="14"/>
      <c r="X207" s="14"/>
      <c r="Y207" s="14"/>
      <c r="Z207" s="14"/>
      <c r="AA207" s="14"/>
      <c r="AB207" s="14"/>
      <c r="AC207" s="14"/>
      <c r="AD207" s="14"/>
      <c r="AE207" s="14"/>
      <c r="AT207" s="249" t="s">
        <v>172</v>
      </c>
      <c r="AU207" s="249" t="s">
        <v>92</v>
      </c>
      <c r="AV207" s="14" t="s">
        <v>92</v>
      </c>
      <c r="AW207" s="14" t="s">
        <v>42</v>
      </c>
      <c r="AX207" s="14" t="s">
        <v>82</v>
      </c>
      <c r="AY207" s="249" t="s">
        <v>159</v>
      </c>
    </row>
    <row r="208" s="14" customFormat="1">
      <c r="A208" s="14"/>
      <c r="B208" s="239"/>
      <c r="C208" s="240"/>
      <c r="D208" s="227" t="s">
        <v>172</v>
      </c>
      <c r="E208" s="241" t="s">
        <v>44</v>
      </c>
      <c r="F208" s="242" t="s">
        <v>397</v>
      </c>
      <c r="G208" s="240"/>
      <c r="H208" s="243">
        <v>23.75</v>
      </c>
      <c r="I208" s="244"/>
      <c r="J208" s="240"/>
      <c r="K208" s="240"/>
      <c r="L208" s="245"/>
      <c r="M208" s="246"/>
      <c r="N208" s="247"/>
      <c r="O208" s="247"/>
      <c r="P208" s="247"/>
      <c r="Q208" s="247"/>
      <c r="R208" s="247"/>
      <c r="S208" s="247"/>
      <c r="T208" s="248"/>
      <c r="U208" s="14"/>
      <c r="V208" s="14"/>
      <c r="W208" s="14"/>
      <c r="X208" s="14"/>
      <c r="Y208" s="14"/>
      <c r="Z208" s="14"/>
      <c r="AA208" s="14"/>
      <c r="AB208" s="14"/>
      <c r="AC208" s="14"/>
      <c r="AD208" s="14"/>
      <c r="AE208" s="14"/>
      <c r="AT208" s="249" t="s">
        <v>172</v>
      </c>
      <c r="AU208" s="249" t="s">
        <v>92</v>
      </c>
      <c r="AV208" s="14" t="s">
        <v>92</v>
      </c>
      <c r="AW208" s="14" t="s">
        <v>42</v>
      </c>
      <c r="AX208" s="14" t="s">
        <v>82</v>
      </c>
      <c r="AY208" s="249" t="s">
        <v>159</v>
      </c>
    </row>
    <row r="209" s="14" customFormat="1">
      <c r="A209" s="14"/>
      <c r="B209" s="239"/>
      <c r="C209" s="240"/>
      <c r="D209" s="227" t="s">
        <v>172</v>
      </c>
      <c r="E209" s="241" t="s">
        <v>44</v>
      </c>
      <c r="F209" s="242" t="s">
        <v>398</v>
      </c>
      <c r="G209" s="240"/>
      <c r="H209" s="243">
        <v>1.7589999999999999</v>
      </c>
      <c r="I209" s="244"/>
      <c r="J209" s="240"/>
      <c r="K209" s="240"/>
      <c r="L209" s="245"/>
      <c r="M209" s="246"/>
      <c r="N209" s="247"/>
      <c r="O209" s="247"/>
      <c r="P209" s="247"/>
      <c r="Q209" s="247"/>
      <c r="R209" s="247"/>
      <c r="S209" s="247"/>
      <c r="T209" s="248"/>
      <c r="U209" s="14"/>
      <c r="V209" s="14"/>
      <c r="W209" s="14"/>
      <c r="X209" s="14"/>
      <c r="Y209" s="14"/>
      <c r="Z209" s="14"/>
      <c r="AA209" s="14"/>
      <c r="AB209" s="14"/>
      <c r="AC209" s="14"/>
      <c r="AD209" s="14"/>
      <c r="AE209" s="14"/>
      <c r="AT209" s="249" t="s">
        <v>172</v>
      </c>
      <c r="AU209" s="249" t="s">
        <v>92</v>
      </c>
      <c r="AV209" s="14" t="s">
        <v>92</v>
      </c>
      <c r="AW209" s="14" t="s">
        <v>42</v>
      </c>
      <c r="AX209" s="14" t="s">
        <v>82</v>
      </c>
      <c r="AY209" s="249" t="s">
        <v>159</v>
      </c>
    </row>
    <row r="210" s="13" customFormat="1">
      <c r="A210" s="13"/>
      <c r="B210" s="229"/>
      <c r="C210" s="230"/>
      <c r="D210" s="227" t="s">
        <v>172</v>
      </c>
      <c r="E210" s="231" t="s">
        <v>44</v>
      </c>
      <c r="F210" s="232" t="s">
        <v>399</v>
      </c>
      <c r="G210" s="230"/>
      <c r="H210" s="231" t="s">
        <v>44</v>
      </c>
      <c r="I210" s="233"/>
      <c r="J210" s="230"/>
      <c r="K210" s="230"/>
      <c r="L210" s="234"/>
      <c r="M210" s="235"/>
      <c r="N210" s="236"/>
      <c r="O210" s="236"/>
      <c r="P210" s="236"/>
      <c r="Q210" s="236"/>
      <c r="R210" s="236"/>
      <c r="S210" s="236"/>
      <c r="T210" s="237"/>
      <c r="U210" s="13"/>
      <c r="V210" s="13"/>
      <c r="W210" s="13"/>
      <c r="X210" s="13"/>
      <c r="Y210" s="13"/>
      <c r="Z210" s="13"/>
      <c r="AA210" s="13"/>
      <c r="AB210" s="13"/>
      <c r="AC210" s="13"/>
      <c r="AD210" s="13"/>
      <c r="AE210" s="13"/>
      <c r="AT210" s="238" t="s">
        <v>172</v>
      </c>
      <c r="AU210" s="238" t="s">
        <v>92</v>
      </c>
      <c r="AV210" s="13" t="s">
        <v>90</v>
      </c>
      <c r="AW210" s="13" t="s">
        <v>42</v>
      </c>
      <c r="AX210" s="13" t="s">
        <v>82</v>
      </c>
      <c r="AY210" s="238" t="s">
        <v>159</v>
      </c>
    </row>
    <row r="211" s="14" customFormat="1">
      <c r="A211" s="14"/>
      <c r="B211" s="239"/>
      <c r="C211" s="240"/>
      <c r="D211" s="227" t="s">
        <v>172</v>
      </c>
      <c r="E211" s="241" t="s">
        <v>44</v>
      </c>
      <c r="F211" s="242" t="s">
        <v>400</v>
      </c>
      <c r="G211" s="240"/>
      <c r="H211" s="243">
        <v>3.3119999999999998</v>
      </c>
      <c r="I211" s="244"/>
      <c r="J211" s="240"/>
      <c r="K211" s="240"/>
      <c r="L211" s="245"/>
      <c r="M211" s="246"/>
      <c r="N211" s="247"/>
      <c r="O211" s="247"/>
      <c r="P211" s="247"/>
      <c r="Q211" s="247"/>
      <c r="R211" s="247"/>
      <c r="S211" s="247"/>
      <c r="T211" s="248"/>
      <c r="U211" s="14"/>
      <c r="V211" s="14"/>
      <c r="W211" s="14"/>
      <c r="X211" s="14"/>
      <c r="Y211" s="14"/>
      <c r="Z211" s="14"/>
      <c r="AA211" s="14"/>
      <c r="AB211" s="14"/>
      <c r="AC211" s="14"/>
      <c r="AD211" s="14"/>
      <c r="AE211" s="14"/>
      <c r="AT211" s="249" t="s">
        <v>172</v>
      </c>
      <c r="AU211" s="249" t="s">
        <v>92</v>
      </c>
      <c r="AV211" s="14" t="s">
        <v>92</v>
      </c>
      <c r="AW211" s="14" t="s">
        <v>42</v>
      </c>
      <c r="AX211" s="14" t="s">
        <v>82</v>
      </c>
      <c r="AY211" s="249" t="s">
        <v>159</v>
      </c>
    </row>
    <row r="212" s="15" customFormat="1">
      <c r="A212" s="15"/>
      <c r="B212" s="250"/>
      <c r="C212" s="251"/>
      <c r="D212" s="227" t="s">
        <v>172</v>
      </c>
      <c r="E212" s="252" t="s">
        <v>273</v>
      </c>
      <c r="F212" s="253" t="s">
        <v>176</v>
      </c>
      <c r="G212" s="251"/>
      <c r="H212" s="254">
        <v>30.329000000000001</v>
      </c>
      <c r="I212" s="255"/>
      <c r="J212" s="251"/>
      <c r="K212" s="251"/>
      <c r="L212" s="256"/>
      <c r="M212" s="257"/>
      <c r="N212" s="258"/>
      <c r="O212" s="258"/>
      <c r="P212" s="258"/>
      <c r="Q212" s="258"/>
      <c r="R212" s="258"/>
      <c r="S212" s="258"/>
      <c r="T212" s="259"/>
      <c r="U212" s="15"/>
      <c r="V212" s="15"/>
      <c r="W212" s="15"/>
      <c r="X212" s="15"/>
      <c r="Y212" s="15"/>
      <c r="Z212" s="15"/>
      <c r="AA212" s="15"/>
      <c r="AB212" s="15"/>
      <c r="AC212" s="15"/>
      <c r="AD212" s="15"/>
      <c r="AE212" s="15"/>
      <c r="AT212" s="260" t="s">
        <v>172</v>
      </c>
      <c r="AU212" s="260" t="s">
        <v>92</v>
      </c>
      <c r="AV212" s="15" t="s">
        <v>177</v>
      </c>
      <c r="AW212" s="15" t="s">
        <v>42</v>
      </c>
      <c r="AX212" s="15" t="s">
        <v>82</v>
      </c>
      <c r="AY212" s="260" t="s">
        <v>159</v>
      </c>
    </row>
    <row r="213" s="16" customFormat="1">
      <c r="A213" s="16"/>
      <c r="B213" s="261"/>
      <c r="C213" s="262"/>
      <c r="D213" s="227" t="s">
        <v>172</v>
      </c>
      <c r="E213" s="263" t="s">
        <v>44</v>
      </c>
      <c r="F213" s="264" t="s">
        <v>178</v>
      </c>
      <c r="G213" s="262"/>
      <c r="H213" s="265">
        <v>30.329000000000001</v>
      </c>
      <c r="I213" s="266"/>
      <c r="J213" s="262"/>
      <c r="K213" s="262"/>
      <c r="L213" s="267"/>
      <c r="M213" s="268"/>
      <c r="N213" s="269"/>
      <c r="O213" s="269"/>
      <c r="P213" s="269"/>
      <c r="Q213" s="269"/>
      <c r="R213" s="269"/>
      <c r="S213" s="269"/>
      <c r="T213" s="270"/>
      <c r="U213" s="16"/>
      <c r="V213" s="16"/>
      <c r="W213" s="16"/>
      <c r="X213" s="16"/>
      <c r="Y213" s="16"/>
      <c r="Z213" s="16"/>
      <c r="AA213" s="16"/>
      <c r="AB213" s="16"/>
      <c r="AC213" s="16"/>
      <c r="AD213" s="16"/>
      <c r="AE213" s="16"/>
      <c r="AT213" s="271" t="s">
        <v>172</v>
      </c>
      <c r="AU213" s="271" t="s">
        <v>92</v>
      </c>
      <c r="AV213" s="16" t="s">
        <v>166</v>
      </c>
      <c r="AW213" s="16" t="s">
        <v>42</v>
      </c>
      <c r="AX213" s="16" t="s">
        <v>90</v>
      </c>
      <c r="AY213" s="271" t="s">
        <v>159</v>
      </c>
    </row>
    <row r="214" s="2" customFormat="1" ht="16.5" customHeight="1">
      <c r="A214" s="42"/>
      <c r="B214" s="43"/>
      <c r="C214" s="209" t="s">
        <v>401</v>
      </c>
      <c r="D214" s="209" t="s">
        <v>161</v>
      </c>
      <c r="E214" s="210" t="s">
        <v>402</v>
      </c>
      <c r="F214" s="211" t="s">
        <v>403</v>
      </c>
      <c r="G214" s="212" t="s">
        <v>310</v>
      </c>
      <c r="H214" s="213">
        <v>11.039999999999999</v>
      </c>
      <c r="I214" s="214"/>
      <c r="J214" s="215">
        <f>ROUND(I214*H214,2)</f>
        <v>0</v>
      </c>
      <c r="K214" s="211" t="s">
        <v>165</v>
      </c>
      <c r="L214" s="48"/>
      <c r="M214" s="216" t="s">
        <v>44</v>
      </c>
      <c r="N214" s="217" t="s">
        <v>53</v>
      </c>
      <c r="O214" s="88"/>
      <c r="P214" s="218">
        <f>O214*H214</f>
        <v>0</v>
      </c>
      <c r="Q214" s="218">
        <v>0.00264</v>
      </c>
      <c r="R214" s="218">
        <f>Q214*H214</f>
        <v>0.029145599999999997</v>
      </c>
      <c r="S214" s="218">
        <v>0</v>
      </c>
      <c r="T214" s="219">
        <f>S214*H214</f>
        <v>0</v>
      </c>
      <c r="U214" s="42"/>
      <c r="V214" s="42"/>
      <c r="W214" s="42"/>
      <c r="X214" s="42"/>
      <c r="Y214" s="42"/>
      <c r="Z214" s="42"/>
      <c r="AA214" s="42"/>
      <c r="AB214" s="42"/>
      <c r="AC214" s="42"/>
      <c r="AD214" s="42"/>
      <c r="AE214" s="42"/>
      <c r="AR214" s="220" t="s">
        <v>166</v>
      </c>
      <c r="AT214" s="220" t="s">
        <v>161</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166</v>
      </c>
      <c r="BM214" s="220" t="s">
        <v>404</v>
      </c>
    </row>
    <row r="215" s="2" customFormat="1">
      <c r="A215" s="42"/>
      <c r="B215" s="43"/>
      <c r="C215" s="44"/>
      <c r="D215" s="222" t="s">
        <v>168</v>
      </c>
      <c r="E215" s="44"/>
      <c r="F215" s="223" t="s">
        <v>405</v>
      </c>
      <c r="G215" s="44"/>
      <c r="H215" s="44"/>
      <c r="I215" s="224"/>
      <c r="J215" s="44"/>
      <c r="K215" s="44"/>
      <c r="L215" s="48"/>
      <c r="M215" s="225"/>
      <c r="N215" s="226"/>
      <c r="O215" s="88"/>
      <c r="P215" s="88"/>
      <c r="Q215" s="88"/>
      <c r="R215" s="88"/>
      <c r="S215" s="88"/>
      <c r="T215" s="89"/>
      <c r="U215" s="42"/>
      <c r="V215" s="42"/>
      <c r="W215" s="42"/>
      <c r="X215" s="42"/>
      <c r="Y215" s="42"/>
      <c r="Z215" s="42"/>
      <c r="AA215" s="42"/>
      <c r="AB215" s="42"/>
      <c r="AC215" s="42"/>
      <c r="AD215" s="42"/>
      <c r="AE215" s="42"/>
      <c r="AT215" s="20" t="s">
        <v>168</v>
      </c>
      <c r="AU215" s="20" t="s">
        <v>92</v>
      </c>
    </row>
    <row r="216" s="13" customFormat="1">
      <c r="A216" s="13"/>
      <c r="B216" s="229"/>
      <c r="C216" s="230"/>
      <c r="D216" s="227" t="s">
        <v>172</v>
      </c>
      <c r="E216" s="231" t="s">
        <v>44</v>
      </c>
      <c r="F216" s="232" t="s">
        <v>406</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3" customFormat="1">
      <c r="A217" s="13"/>
      <c r="B217" s="229"/>
      <c r="C217" s="230"/>
      <c r="D217" s="227" t="s">
        <v>172</v>
      </c>
      <c r="E217" s="231" t="s">
        <v>44</v>
      </c>
      <c r="F217" s="232" t="s">
        <v>399</v>
      </c>
      <c r="G217" s="230"/>
      <c r="H217" s="231" t="s">
        <v>44</v>
      </c>
      <c r="I217" s="233"/>
      <c r="J217" s="230"/>
      <c r="K217" s="230"/>
      <c r="L217" s="234"/>
      <c r="M217" s="235"/>
      <c r="N217" s="236"/>
      <c r="O217" s="236"/>
      <c r="P217" s="236"/>
      <c r="Q217" s="236"/>
      <c r="R217" s="236"/>
      <c r="S217" s="236"/>
      <c r="T217" s="237"/>
      <c r="U217" s="13"/>
      <c r="V217" s="13"/>
      <c r="W217" s="13"/>
      <c r="X217" s="13"/>
      <c r="Y217" s="13"/>
      <c r="Z217" s="13"/>
      <c r="AA217" s="13"/>
      <c r="AB217" s="13"/>
      <c r="AC217" s="13"/>
      <c r="AD217" s="13"/>
      <c r="AE217" s="13"/>
      <c r="AT217" s="238" t="s">
        <v>172</v>
      </c>
      <c r="AU217" s="238" t="s">
        <v>92</v>
      </c>
      <c r="AV217" s="13" t="s">
        <v>90</v>
      </c>
      <c r="AW217" s="13" t="s">
        <v>42</v>
      </c>
      <c r="AX217" s="13" t="s">
        <v>82</v>
      </c>
      <c r="AY217" s="238" t="s">
        <v>159</v>
      </c>
    </row>
    <row r="218" s="14" customFormat="1">
      <c r="A218" s="14"/>
      <c r="B218" s="239"/>
      <c r="C218" s="240"/>
      <c r="D218" s="227" t="s">
        <v>172</v>
      </c>
      <c r="E218" s="241" t="s">
        <v>44</v>
      </c>
      <c r="F218" s="242" t="s">
        <v>407</v>
      </c>
      <c r="G218" s="240"/>
      <c r="H218" s="243">
        <v>11.039999999999999</v>
      </c>
      <c r="I218" s="244"/>
      <c r="J218" s="240"/>
      <c r="K218" s="240"/>
      <c r="L218" s="245"/>
      <c r="M218" s="246"/>
      <c r="N218" s="247"/>
      <c r="O218" s="247"/>
      <c r="P218" s="247"/>
      <c r="Q218" s="247"/>
      <c r="R218" s="247"/>
      <c r="S218" s="247"/>
      <c r="T218" s="248"/>
      <c r="U218" s="14"/>
      <c r="V218" s="14"/>
      <c r="W218" s="14"/>
      <c r="X218" s="14"/>
      <c r="Y218" s="14"/>
      <c r="Z218" s="14"/>
      <c r="AA218" s="14"/>
      <c r="AB218" s="14"/>
      <c r="AC218" s="14"/>
      <c r="AD218" s="14"/>
      <c r="AE218" s="14"/>
      <c r="AT218" s="249" t="s">
        <v>172</v>
      </c>
      <c r="AU218" s="249" t="s">
        <v>92</v>
      </c>
      <c r="AV218" s="14" t="s">
        <v>92</v>
      </c>
      <c r="AW218" s="14" t="s">
        <v>42</v>
      </c>
      <c r="AX218" s="14" t="s">
        <v>82</v>
      </c>
      <c r="AY218" s="249" t="s">
        <v>159</v>
      </c>
    </row>
    <row r="219" s="16" customFormat="1">
      <c r="A219" s="16"/>
      <c r="B219" s="261"/>
      <c r="C219" s="262"/>
      <c r="D219" s="227" t="s">
        <v>172</v>
      </c>
      <c r="E219" s="263" t="s">
        <v>44</v>
      </c>
      <c r="F219" s="264" t="s">
        <v>178</v>
      </c>
      <c r="G219" s="262"/>
      <c r="H219" s="265">
        <v>11.039999999999999</v>
      </c>
      <c r="I219" s="266"/>
      <c r="J219" s="262"/>
      <c r="K219" s="262"/>
      <c r="L219" s="267"/>
      <c r="M219" s="268"/>
      <c r="N219" s="269"/>
      <c r="O219" s="269"/>
      <c r="P219" s="269"/>
      <c r="Q219" s="269"/>
      <c r="R219" s="269"/>
      <c r="S219" s="269"/>
      <c r="T219" s="270"/>
      <c r="U219" s="16"/>
      <c r="V219" s="16"/>
      <c r="W219" s="16"/>
      <c r="X219" s="16"/>
      <c r="Y219" s="16"/>
      <c r="Z219" s="16"/>
      <c r="AA219" s="16"/>
      <c r="AB219" s="16"/>
      <c r="AC219" s="16"/>
      <c r="AD219" s="16"/>
      <c r="AE219" s="16"/>
      <c r="AT219" s="271" t="s">
        <v>172</v>
      </c>
      <c r="AU219" s="271" t="s">
        <v>92</v>
      </c>
      <c r="AV219" s="16" t="s">
        <v>166</v>
      </c>
      <c r="AW219" s="16" t="s">
        <v>42</v>
      </c>
      <c r="AX219" s="16" t="s">
        <v>90</v>
      </c>
      <c r="AY219" s="271" t="s">
        <v>159</v>
      </c>
    </row>
    <row r="220" s="2" customFormat="1" ht="16.5" customHeight="1">
      <c r="A220" s="42"/>
      <c r="B220" s="43"/>
      <c r="C220" s="209" t="s">
        <v>408</v>
      </c>
      <c r="D220" s="209" t="s">
        <v>161</v>
      </c>
      <c r="E220" s="210" t="s">
        <v>409</v>
      </c>
      <c r="F220" s="211" t="s">
        <v>410</v>
      </c>
      <c r="G220" s="212" t="s">
        <v>310</v>
      </c>
      <c r="H220" s="213">
        <v>11.039999999999999</v>
      </c>
      <c r="I220" s="214"/>
      <c r="J220" s="215">
        <f>ROUND(I220*H220,2)</f>
        <v>0</v>
      </c>
      <c r="K220" s="211" t="s">
        <v>165</v>
      </c>
      <c r="L220" s="48"/>
      <c r="M220" s="216" t="s">
        <v>44</v>
      </c>
      <c r="N220" s="217" t="s">
        <v>53</v>
      </c>
      <c r="O220" s="88"/>
      <c r="P220" s="218">
        <f>O220*H220</f>
        <v>0</v>
      </c>
      <c r="Q220" s="218">
        <v>0</v>
      </c>
      <c r="R220" s="218">
        <f>Q220*H220</f>
        <v>0</v>
      </c>
      <c r="S220" s="218">
        <v>0</v>
      </c>
      <c r="T220" s="219">
        <f>S220*H220</f>
        <v>0</v>
      </c>
      <c r="U220" s="42"/>
      <c r="V220" s="42"/>
      <c r="W220" s="42"/>
      <c r="X220" s="42"/>
      <c r="Y220" s="42"/>
      <c r="Z220" s="42"/>
      <c r="AA220" s="42"/>
      <c r="AB220" s="42"/>
      <c r="AC220" s="42"/>
      <c r="AD220" s="42"/>
      <c r="AE220" s="42"/>
      <c r="AR220" s="220" t="s">
        <v>166</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166</v>
      </c>
      <c r="BM220" s="220" t="s">
        <v>411</v>
      </c>
    </row>
    <row r="221" s="2" customFormat="1">
      <c r="A221" s="42"/>
      <c r="B221" s="43"/>
      <c r="C221" s="44"/>
      <c r="D221" s="222" t="s">
        <v>168</v>
      </c>
      <c r="E221" s="44"/>
      <c r="F221" s="223" t="s">
        <v>412</v>
      </c>
      <c r="G221" s="44"/>
      <c r="H221" s="44"/>
      <c r="I221" s="224"/>
      <c r="J221" s="44"/>
      <c r="K221" s="44"/>
      <c r="L221" s="48"/>
      <c r="M221" s="225"/>
      <c r="N221" s="226"/>
      <c r="O221" s="88"/>
      <c r="P221" s="88"/>
      <c r="Q221" s="88"/>
      <c r="R221" s="88"/>
      <c r="S221" s="88"/>
      <c r="T221" s="89"/>
      <c r="U221" s="42"/>
      <c r="V221" s="42"/>
      <c r="W221" s="42"/>
      <c r="X221" s="42"/>
      <c r="Y221" s="42"/>
      <c r="Z221" s="42"/>
      <c r="AA221" s="42"/>
      <c r="AB221" s="42"/>
      <c r="AC221" s="42"/>
      <c r="AD221" s="42"/>
      <c r="AE221" s="42"/>
      <c r="AT221" s="20" t="s">
        <v>168</v>
      </c>
      <c r="AU221" s="20" t="s">
        <v>92</v>
      </c>
    </row>
    <row r="222" s="2" customFormat="1" ht="16.5" customHeight="1">
      <c r="A222" s="42"/>
      <c r="B222" s="43"/>
      <c r="C222" s="209" t="s">
        <v>132</v>
      </c>
      <c r="D222" s="209" t="s">
        <v>161</v>
      </c>
      <c r="E222" s="210" t="s">
        <v>413</v>
      </c>
      <c r="F222" s="211" t="s">
        <v>414</v>
      </c>
      <c r="G222" s="212" t="s">
        <v>200</v>
      </c>
      <c r="H222" s="213">
        <v>1.8200000000000001</v>
      </c>
      <c r="I222" s="214"/>
      <c r="J222" s="215">
        <f>ROUND(I222*H222,2)</f>
        <v>0</v>
      </c>
      <c r="K222" s="211" t="s">
        <v>165</v>
      </c>
      <c r="L222" s="48"/>
      <c r="M222" s="216" t="s">
        <v>44</v>
      </c>
      <c r="N222" s="217" t="s">
        <v>53</v>
      </c>
      <c r="O222" s="88"/>
      <c r="P222" s="218">
        <f>O222*H222</f>
        <v>0</v>
      </c>
      <c r="Q222" s="218">
        <v>1.0606199999999999</v>
      </c>
      <c r="R222" s="218">
        <f>Q222*H222</f>
        <v>1.9303283999999998</v>
      </c>
      <c r="S222" s="218">
        <v>0</v>
      </c>
      <c r="T222" s="219">
        <f>S222*H222</f>
        <v>0</v>
      </c>
      <c r="U222" s="42"/>
      <c r="V222" s="42"/>
      <c r="W222" s="42"/>
      <c r="X222" s="42"/>
      <c r="Y222" s="42"/>
      <c r="Z222" s="42"/>
      <c r="AA222" s="42"/>
      <c r="AB222" s="42"/>
      <c r="AC222" s="42"/>
      <c r="AD222" s="42"/>
      <c r="AE222" s="42"/>
      <c r="AR222" s="220" t="s">
        <v>166</v>
      </c>
      <c r="AT222" s="220" t="s">
        <v>161</v>
      </c>
      <c r="AU222" s="220" t="s">
        <v>92</v>
      </c>
      <c r="AY222" s="20" t="s">
        <v>159</v>
      </c>
      <c r="BE222" s="221">
        <f>IF(N222="základní",J222,0)</f>
        <v>0</v>
      </c>
      <c r="BF222" s="221">
        <f>IF(N222="snížená",J222,0)</f>
        <v>0</v>
      </c>
      <c r="BG222" s="221">
        <f>IF(N222="zákl. přenesená",J222,0)</f>
        <v>0</v>
      </c>
      <c r="BH222" s="221">
        <f>IF(N222="sníž. přenesená",J222,0)</f>
        <v>0</v>
      </c>
      <c r="BI222" s="221">
        <f>IF(N222="nulová",J222,0)</f>
        <v>0</v>
      </c>
      <c r="BJ222" s="20" t="s">
        <v>90</v>
      </c>
      <c r="BK222" s="221">
        <f>ROUND(I222*H222,2)</f>
        <v>0</v>
      </c>
      <c r="BL222" s="20" t="s">
        <v>166</v>
      </c>
      <c r="BM222" s="220" t="s">
        <v>415</v>
      </c>
    </row>
    <row r="223" s="2" customFormat="1">
      <c r="A223" s="42"/>
      <c r="B223" s="43"/>
      <c r="C223" s="44"/>
      <c r="D223" s="222" t="s">
        <v>168</v>
      </c>
      <c r="E223" s="44"/>
      <c r="F223" s="223" t="s">
        <v>416</v>
      </c>
      <c r="G223" s="44"/>
      <c r="H223" s="44"/>
      <c r="I223" s="224"/>
      <c r="J223" s="44"/>
      <c r="K223" s="44"/>
      <c r="L223" s="48"/>
      <c r="M223" s="225"/>
      <c r="N223" s="226"/>
      <c r="O223" s="88"/>
      <c r="P223" s="88"/>
      <c r="Q223" s="88"/>
      <c r="R223" s="88"/>
      <c r="S223" s="88"/>
      <c r="T223" s="89"/>
      <c r="U223" s="42"/>
      <c r="V223" s="42"/>
      <c r="W223" s="42"/>
      <c r="X223" s="42"/>
      <c r="Y223" s="42"/>
      <c r="Z223" s="42"/>
      <c r="AA223" s="42"/>
      <c r="AB223" s="42"/>
      <c r="AC223" s="42"/>
      <c r="AD223" s="42"/>
      <c r="AE223" s="42"/>
      <c r="AT223" s="20" t="s">
        <v>168</v>
      </c>
      <c r="AU223" s="20" t="s">
        <v>92</v>
      </c>
    </row>
    <row r="224" s="13" customFormat="1">
      <c r="A224" s="13"/>
      <c r="B224" s="229"/>
      <c r="C224" s="230"/>
      <c r="D224" s="227" t="s">
        <v>172</v>
      </c>
      <c r="E224" s="231" t="s">
        <v>44</v>
      </c>
      <c r="F224" s="232" t="s">
        <v>417</v>
      </c>
      <c r="G224" s="230"/>
      <c r="H224" s="231" t="s">
        <v>44</v>
      </c>
      <c r="I224" s="233"/>
      <c r="J224" s="230"/>
      <c r="K224" s="230"/>
      <c r="L224" s="234"/>
      <c r="M224" s="235"/>
      <c r="N224" s="236"/>
      <c r="O224" s="236"/>
      <c r="P224" s="236"/>
      <c r="Q224" s="236"/>
      <c r="R224" s="236"/>
      <c r="S224" s="236"/>
      <c r="T224" s="237"/>
      <c r="U224" s="13"/>
      <c r="V224" s="13"/>
      <c r="W224" s="13"/>
      <c r="X224" s="13"/>
      <c r="Y224" s="13"/>
      <c r="Z224" s="13"/>
      <c r="AA224" s="13"/>
      <c r="AB224" s="13"/>
      <c r="AC224" s="13"/>
      <c r="AD224" s="13"/>
      <c r="AE224" s="13"/>
      <c r="AT224" s="238" t="s">
        <v>172</v>
      </c>
      <c r="AU224" s="238" t="s">
        <v>92</v>
      </c>
      <c r="AV224" s="13" t="s">
        <v>90</v>
      </c>
      <c r="AW224" s="13" t="s">
        <v>42</v>
      </c>
      <c r="AX224" s="13" t="s">
        <v>82</v>
      </c>
      <c r="AY224" s="238" t="s">
        <v>159</v>
      </c>
    </row>
    <row r="225" s="14" customFormat="1">
      <c r="A225" s="14"/>
      <c r="B225" s="239"/>
      <c r="C225" s="240"/>
      <c r="D225" s="227" t="s">
        <v>172</v>
      </c>
      <c r="E225" s="241" t="s">
        <v>44</v>
      </c>
      <c r="F225" s="242" t="s">
        <v>418</v>
      </c>
      <c r="G225" s="240"/>
      <c r="H225" s="243">
        <v>1.8200000000000001</v>
      </c>
      <c r="I225" s="244"/>
      <c r="J225" s="240"/>
      <c r="K225" s="240"/>
      <c r="L225" s="245"/>
      <c r="M225" s="246"/>
      <c r="N225" s="247"/>
      <c r="O225" s="247"/>
      <c r="P225" s="247"/>
      <c r="Q225" s="247"/>
      <c r="R225" s="247"/>
      <c r="S225" s="247"/>
      <c r="T225" s="248"/>
      <c r="U225" s="14"/>
      <c r="V225" s="14"/>
      <c r="W225" s="14"/>
      <c r="X225" s="14"/>
      <c r="Y225" s="14"/>
      <c r="Z225" s="14"/>
      <c r="AA225" s="14"/>
      <c r="AB225" s="14"/>
      <c r="AC225" s="14"/>
      <c r="AD225" s="14"/>
      <c r="AE225" s="14"/>
      <c r="AT225" s="249" t="s">
        <v>172</v>
      </c>
      <c r="AU225" s="249" t="s">
        <v>92</v>
      </c>
      <c r="AV225" s="14" t="s">
        <v>92</v>
      </c>
      <c r="AW225" s="14" t="s">
        <v>42</v>
      </c>
      <c r="AX225" s="14" t="s">
        <v>82</v>
      </c>
      <c r="AY225" s="249" t="s">
        <v>159</v>
      </c>
    </row>
    <row r="226" s="16" customFormat="1">
      <c r="A226" s="16"/>
      <c r="B226" s="261"/>
      <c r="C226" s="262"/>
      <c r="D226" s="227" t="s">
        <v>172</v>
      </c>
      <c r="E226" s="263" t="s">
        <v>44</v>
      </c>
      <c r="F226" s="264" t="s">
        <v>178</v>
      </c>
      <c r="G226" s="262"/>
      <c r="H226" s="265">
        <v>1.8200000000000001</v>
      </c>
      <c r="I226" s="266"/>
      <c r="J226" s="262"/>
      <c r="K226" s="262"/>
      <c r="L226" s="267"/>
      <c r="M226" s="268"/>
      <c r="N226" s="269"/>
      <c r="O226" s="269"/>
      <c r="P226" s="269"/>
      <c r="Q226" s="269"/>
      <c r="R226" s="269"/>
      <c r="S226" s="269"/>
      <c r="T226" s="270"/>
      <c r="U226" s="16"/>
      <c r="V226" s="16"/>
      <c r="W226" s="16"/>
      <c r="X226" s="16"/>
      <c r="Y226" s="16"/>
      <c r="Z226" s="16"/>
      <c r="AA226" s="16"/>
      <c r="AB226" s="16"/>
      <c r="AC226" s="16"/>
      <c r="AD226" s="16"/>
      <c r="AE226" s="16"/>
      <c r="AT226" s="271" t="s">
        <v>172</v>
      </c>
      <c r="AU226" s="271" t="s">
        <v>92</v>
      </c>
      <c r="AV226" s="16" t="s">
        <v>166</v>
      </c>
      <c r="AW226" s="16" t="s">
        <v>42</v>
      </c>
      <c r="AX226" s="16" t="s">
        <v>90</v>
      </c>
      <c r="AY226" s="271" t="s">
        <v>159</v>
      </c>
    </row>
    <row r="227" s="12" customFormat="1" ht="22.8" customHeight="1">
      <c r="A227" s="12"/>
      <c r="B227" s="193"/>
      <c r="C227" s="194"/>
      <c r="D227" s="195" t="s">
        <v>81</v>
      </c>
      <c r="E227" s="207" t="s">
        <v>197</v>
      </c>
      <c r="F227" s="207" t="s">
        <v>419</v>
      </c>
      <c r="G227" s="194"/>
      <c r="H227" s="194"/>
      <c r="I227" s="197"/>
      <c r="J227" s="208">
        <f>BK227</f>
        <v>0</v>
      </c>
      <c r="K227" s="194"/>
      <c r="L227" s="199"/>
      <c r="M227" s="200"/>
      <c r="N227" s="201"/>
      <c r="O227" s="201"/>
      <c r="P227" s="202">
        <f>SUM(P228:P365)</f>
        <v>0</v>
      </c>
      <c r="Q227" s="201"/>
      <c r="R227" s="202">
        <f>SUM(R228:R365)</f>
        <v>86.711499160000002</v>
      </c>
      <c r="S227" s="201"/>
      <c r="T227" s="203">
        <f>SUM(T228:T365)</f>
        <v>0</v>
      </c>
      <c r="U227" s="12"/>
      <c r="V227" s="12"/>
      <c r="W227" s="12"/>
      <c r="X227" s="12"/>
      <c r="Y227" s="12"/>
      <c r="Z227" s="12"/>
      <c r="AA227" s="12"/>
      <c r="AB227" s="12"/>
      <c r="AC227" s="12"/>
      <c r="AD227" s="12"/>
      <c r="AE227" s="12"/>
      <c r="AR227" s="204" t="s">
        <v>90</v>
      </c>
      <c r="AT227" s="205" t="s">
        <v>81</v>
      </c>
      <c r="AU227" s="205" t="s">
        <v>90</v>
      </c>
      <c r="AY227" s="204" t="s">
        <v>159</v>
      </c>
      <c r="BK227" s="206">
        <f>SUM(BK228:BK365)</f>
        <v>0</v>
      </c>
    </row>
    <row r="228" s="2" customFormat="1" ht="24.15" customHeight="1">
      <c r="A228" s="42"/>
      <c r="B228" s="43"/>
      <c r="C228" s="209" t="s">
        <v>420</v>
      </c>
      <c r="D228" s="209" t="s">
        <v>161</v>
      </c>
      <c r="E228" s="210" t="s">
        <v>421</v>
      </c>
      <c r="F228" s="211" t="s">
        <v>422</v>
      </c>
      <c r="G228" s="212" t="s">
        <v>310</v>
      </c>
      <c r="H228" s="213">
        <v>1810.9000000000001</v>
      </c>
      <c r="I228" s="214"/>
      <c r="J228" s="215">
        <f>ROUND(I228*H228,2)</f>
        <v>0</v>
      </c>
      <c r="K228" s="211" t="s">
        <v>201</v>
      </c>
      <c r="L228" s="48"/>
      <c r="M228" s="216" t="s">
        <v>44</v>
      </c>
      <c r="N228" s="217" t="s">
        <v>53</v>
      </c>
      <c r="O228" s="88"/>
      <c r="P228" s="218">
        <f>O228*H228</f>
        <v>0</v>
      </c>
      <c r="Q228" s="218">
        <v>0</v>
      </c>
      <c r="R228" s="218">
        <f>Q228*H228</f>
        <v>0</v>
      </c>
      <c r="S228" s="218">
        <v>0</v>
      </c>
      <c r="T228" s="219">
        <f>S228*H228</f>
        <v>0</v>
      </c>
      <c r="U228" s="42"/>
      <c r="V228" s="42"/>
      <c r="W228" s="42"/>
      <c r="X228" s="42"/>
      <c r="Y228" s="42"/>
      <c r="Z228" s="42"/>
      <c r="AA228" s="42"/>
      <c r="AB228" s="42"/>
      <c r="AC228" s="42"/>
      <c r="AD228" s="42"/>
      <c r="AE228" s="42"/>
      <c r="AR228" s="220" t="s">
        <v>166</v>
      </c>
      <c r="AT228" s="220" t="s">
        <v>161</v>
      </c>
      <c r="AU228" s="220" t="s">
        <v>92</v>
      </c>
      <c r="AY228" s="20" t="s">
        <v>159</v>
      </c>
      <c r="BE228" s="221">
        <f>IF(N228="základní",J228,0)</f>
        <v>0</v>
      </c>
      <c r="BF228" s="221">
        <f>IF(N228="snížená",J228,0)</f>
        <v>0</v>
      </c>
      <c r="BG228" s="221">
        <f>IF(N228="zákl. přenesená",J228,0)</f>
        <v>0</v>
      </c>
      <c r="BH228" s="221">
        <f>IF(N228="sníž. přenesená",J228,0)</f>
        <v>0</v>
      </c>
      <c r="BI228" s="221">
        <f>IF(N228="nulová",J228,0)</f>
        <v>0</v>
      </c>
      <c r="BJ228" s="20" t="s">
        <v>90</v>
      </c>
      <c r="BK228" s="221">
        <f>ROUND(I228*H228,2)</f>
        <v>0</v>
      </c>
      <c r="BL228" s="20" t="s">
        <v>166</v>
      </c>
      <c r="BM228" s="220" t="s">
        <v>423</v>
      </c>
    </row>
    <row r="229" s="2" customFormat="1">
      <c r="A229" s="42"/>
      <c r="B229" s="43"/>
      <c r="C229" s="44"/>
      <c r="D229" s="227" t="s">
        <v>170</v>
      </c>
      <c r="E229" s="44"/>
      <c r="F229" s="228" t="s">
        <v>424</v>
      </c>
      <c r="G229" s="44"/>
      <c r="H229" s="44"/>
      <c r="I229" s="224"/>
      <c r="J229" s="44"/>
      <c r="K229" s="44"/>
      <c r="L229" s="48"/>
      <c r="M229" s="225"/>
      <c r="N229" s="226"/>
      <c r="O229" s="88"/>
      <c r="P229" s="88"/>
      <c r="Q229" s="88"/>
      <c r="R229" s="88"/>
      <c r="S229" s="88"/>
      <c r="T229" s="89"/>
      <c r="U229" s="42"/>
      <c r="V229" s="42"/>
      <c r="W229" s="42"/>
      <c r="X229" s="42"/>
      <c r="Y229" s="42"/>
      <c r="Z229" s="42"/>
      <c r="AA229" s="42"/>
      <c r="AB229" s="42"/>
      <c r="AC229" s="42"/>
      <c r="AD229" s="42"/>
      <c r="AE229" s="42"/>
      <c r="AT229" s="20" t="s">
        <v>170</v>
      </c>
      <c r="AU229" s="20" t="s">
        <v>92</v>
      </c>
    </row>
    <row r="230" s="13" customFormat="1">
      <c r="A230" s="13"/>
      <c r="B230" s="229"/>
      <c r="C230" s="230"/>
      <c r="D230" s="227" t="s">
        <v>172</v>
      </c>
      <c r="E230" s="231" t="s">
        <v>44</v>
      </c>
      <c r="F230" s="232" t="s">
        <v>425</v>
      </c>
      <c r="G230" s="230"/>
      <c r="H230" s="231" t="s">
        <v>44</v>
      </c>
      <c r="I230" s="233"/>
      <c r="J230" s="230"/>
      <c r="K230" s="230"/>
      <c r="L230" s="234"/>
      <c r="M230" s="235"/>
      <c r="N230" s="236"/>
      <c r="O230" s="236"/>
      <c r="P230" s="236"/>
      <c r="Q230" s="236"/>
      <c r="R230" s="236"/>
      <c r="S230" s="236"/>
      <c r="T230" s="237"/>
      <c r="U230" s="13"/>
      <c r="V230" s="13"/>
      <c r="W230" s="13"/>
      <c r="X230" s="13"/>
      <c r="Y230" s="13"/>
      <c r="Z230" s="13"/>
      <c r="AA230" s="13"/>
      <c r="AB230" s="13"/>
      <c r="AC230" s="13"/>
      <c r="AD230" s="13"/>
      <c r="AE230" s="13"/>
      <c r="AT230" s="238" t="s">
        <v>172</v>
      </c>
      <c r="AU230" s="238" t="s">
        <v>92</v>
      </c>
      <c r="AV230" s="13" t="s">
        <v>90</v>
      </c>
      <c r="AW230" s="13" t="s">
        <v>42</v>
      </c>
      <c r="AX230" s="13" t="s">
        <v>82</v>
      </c>
      <c r="AY230" s="238" t="s">
        <v>159</v>
      </c>
    </row>
    <row r="231" s="14" customFormat="1">
      <c r="A231" s="14"/>
      <c r="B231" s="239"/>
      <c r="C231" s="240"/>
      <c r="D231" s="227" t="s">
        <v>172</v>
      </c>
      <c r="E231" s="241" t="s">
        <v>44</v>
      </c>
      <c r="F231" s="242" t="s">
        <v>263</v>
      </c>
      <c r="G231" s="240"/>
      <c r="H231" s="243">
        <v>1810.9000000000001</v>
      </c>
      <c r="I231" s="244"/>
      <c r="J231" s="240"/>
      <c r="K231" s="240"/>
      <c r="L231" s="245"/>
      <c r="M231" s="246"/>
      <c r="N231" s="247"/>
      <c r="O231" s="247"/>
      <c r="P231" s="247"/>
      <c r="Q231" s="247"/>
      <c r="R231" s="247"/>
      <c r="S231" s="247"/>
      <c r="T231" s="248"/>
      <c r="U231" s="14"/>
      <c r="V231" s="14"/>
      <c r="W231" s="14"/>
      <c r="X231" s="14"/>
      <c r="Y231" s="14"/>
      <c r="Z231" s="14"/>
      <c r="AA231" s="14"/>
      <c r="AB231" s="14"/>
      <c r="AC231" s="14"/>
      <c r="AD231" s="14"/>
      <c r="AE231" s="14"/>
      <c r="AT231" s="249" t="s">
        <v>172</v>
      </c>
      <c r="AU231" s="249" t="s">
        <v>92</v>
      </c>
      <c r="AV231" s="14" t="s">
        <v>92</v>
      </c>
      <c r="AW231" s="14" t="s">
        <v>42</v>
      </c>
      <c r="AX231" s="14" t="s">
        <v>82</v>
      </c>
      <c r="AY231" s="249" t="s">
        <v>159</v>
      </c>
    </row>
    <row r="232" s="16" customFormat="1">
      <c r="A232" s="16"/>
      <c r="B232" s="261"/>
      <c r="C232" s="262"/>
      <c r="D232" s="227" t="s">
        <v>172</v>
      </c>
      <c r="E232" s="263" t="s">
        <v>44</v>
      </c>
      <c r="F232" s="264" t="s">
        <v>178</v>
      </c>
      <c r="G232" s="262"/>
      <c r="H232" s="265">
        <v>1810.9000000000001</v>
      </c>
      <c r="I232" s="266"/>
      <c r="J232" s="262"/>
      <c r="K232" s="262"/>
      <c r="L232" s="267"/>
      <c r="M232" s="268"/>
      <c r="N232" s="269"/>
      <c r="O232" s="269"/>
      <c r="P232" s="269"/>
      <c r="Q232" s="269"/>
      <c r="R232" s="269"/>
      <c r="S232" s="269"/>
      <c r="T232" s="270"/>
      <c r="U232" s="16"/>
      <c r="V232" s="16"/>
      <c r="W232" s="16"/>
      <c r="X232" s="16"/>
      <c r="Y232" s="16"/>
      <c r="Z232" s="16"/>
      <c r="AA232" s="16"/>
      <c r="AB232" s="16"/>
      <c r="AC232" s="16"/>
      <c r="AD232" s="16"/>
      <c r="AE232" s="16"/>
      <c r="AT232" s="271" t="s">
        <v>172</v>
      </c>
      <c r="AU232" s="271" t="s">
        <v>92</v>
      </c>
      <c r="AV232" s="16" t="s">
        <v>166</v>
      </c>
      <c r="AW232" s="16" t="s">
        <v>42</v>
      </c>
      <c r="AX232" s="16" t="s">
        <v>90</v>
      </c>
      <c r="AY232" s="271" t="s">
        <v>159</v>
      </c>
    </row>
    <row r="233" s="2" customFormat="1" ht="24.15" customHeight="1">
      <c r="A233" s="42"/>
      <c r="B233" s="43"/>
      <c r="C233" s="209" t="s">
        <v>426</v>
      </c>
      <c r="D233" s="209" t="s">
        <v>161</v>
      </c>
      <c r="E233" s="210" t="s">
        <v>427</v>
      </c>
      <c r="F233" s="211" t="s">
        <v>428</v>
      </c>
      <c r="G233" s="212" t="s">
        <v>310</v>
      </c>
      <c r="H233" s="213">
        <v>1810.9000000000001</v>
      </c>
      <c r="I233" s="214"/>
      <c r="J233" s="215">
        <f>ROUND(I233*H233,2)</f>
        <v>0</v>
      </c>
      <c r="K233" s="211" t="s">
        <v>165</v>
      </c>
      <c r="L233" s="48"/>
      <c r="M233" s="216" t="s">
        <v>44</v>
      </c>
      <c r="N233" s="217" t="s">
        <v>53</v>
      </c>
      <c r="O233" s="88"/>
      <c r="P233" s="218">
        <f>O233*H233</f>
        <v>0</v>
      </c>
      <c r="Q233" s="218">
        <v>0</v>
      </c>
      <c r="R233" s="218">
        <f>Q233*H233</f>
        <v>0</v>
      </c>
      <c r="S233" s="218">
        <v>0</v>
      </c>
      <c r="T233" s="219">
        <f>S233*H233</f>
        <v>0</v>
      </c>
      <c r="U233" s="42"/>
      <c r="V233" s="42"/>
      <c r="W233" s="42"/>
      <c r="X233" s="42"/>
      <c r="Y233" s="42"/>
      <c r="Z233" s="42"/>
      <c r="AA233" s="42"/>
      <c r="AB233" s="42"/>
      <c r="AC233" s="42"/>
      <c r="AD233" s="42"/>
      <c r="AE233" s="42"/>
      <c r="AR233" s="220" t="s">
        <v>166</v>
      </c>
      <c r="AT233" s="220" t="s">
        <v>161</v>
      </c>
      <c r="AU233" s="220" t="s">
        <v>92</v>
      </c>
      <c r="AY233" s="20" t="s">
        <v>159</v>
      </c>
      <c r="BE233" s="221">
        <f>IF(N233="základní",J233,0)</f>
        <v>0</v>
      </c>
      <c r="BF233" s="221">
        <f>IF(N233="snížená",J233,0)</f>
        <v>0</v>
      </c>
      <c r="BG233" s="221">
        <f>IF(N233="zákl. přenesená",J233,0)</f>
        <v>0</v>
      </c>
      <c r="BH233" s="221">
        <f>IF(N233="sníž. přenesená",J233,0)</f>
        <v>0</v>
      </c>
      <c r="BI233" s="221">
        <f>IF(N233="nulová",J233,0)</f>
        <v>0</v>
      </c>
      <c r="BJ233" s="20" t="s">
        <v>90</v>
      </c>
      <c r="BK233" s="221">
        <f>ROUND(I233*H233,2)</f>
        <v>0</v>
      </c>
      <c r="BL233" s="20" t="s">
        <v>166</v>
      </c>
      <c r="BM233" s="220" t="s">
        <v>429</v>
      </c>
    </row>
    <row r="234" s="2" customFormat="1">
      <c r="A234" s="42"/>
      <c r="B234" s="43"/>
      <c r="C234" s="44"/>
      <c r="D234" s="222" t="s">
        <v>168</v>
      </c>
      <c r="E234" s="44"/>
      <c r="F234" s="223" t="s">
        <v>430</v>
      </c>
      <c r="G234" s="44"/>
      <c r="H234" s="44"/>
      <c r="I234" s="224"/>
      <c r="J234" s="44"/>
      <c r="K234" s="44"/>
      <c r="L234" s="48"/>
      <c r="M234" s="225"/>
      <c r="N234" s="226"/>
      <c r="O234" s="88"/>
      <c r="P234" s="88"/>
      <c r="Q234" s="88"/>
      <c r="R234" s="88"/>
      <c r="S234" s="88"/>
      <c r="T234" s="89"/>
      <c r="U234" s="42"/>
      <c r="V234" s="42"/>
      <c r="W234" s="42"/>
      <c r="X234" s="42"/>
      <c r="Y234" s="42"/>
      <c r="Z234" s="42"/>
      <c r="AA234" s="42"/>
      <c r="AB234" s="42"/>
      <c r="AC234" s="42"/>
      <c r="AD234" s="42"/>
      <c r="AE234" s="42"/>
      <c r="AT234" s="20" t="s">
        <v>168</v>
      </c>
      <c r="AU234" s="20" t="s">
        <v>92</v>
      </c>
    </row>
    <row r="235" s="2" customFormat="1">
      <c r="A235" s="42"/>
      <c r="B235" s="43"/>
      <c r="C235" s="44"/>
      <c r="D235" s="227" t="s">
        <v>170</v>
      </c>
      <c r="E235" s="44"/>
      <c r="F235" s="228" t="s">
        <v>424</v>
      </c>
      <c r="G235" s="44"/>
      <c r="H235" s="44"/>
      <c r="I235" s="224"/>
      <c r="J235" s="44"/>
      <c r="K235" s="44"/>
      <c r="L235" s="48"/>
      <c r="M235" s="225"/>
      <c r="N235" s="226"/>
      <c r="O235" s="88"/>
      <c r="P235" s="88"/>
      <c r="Q235" s="88"/>
      <c r="R235" s="88"/>
      <c r="S235" s="88"/>
      <c r="T235" s="89"/>
      <c r="U235" s="42"/>
      <c r="V235" s="42"/>
      <c r="W235" s="42"/>
      <c r="X235" s="42"/>
      <c r="Y235" s="42"/>
      <c r="Z235" s="42"/>
      <c r="AA235" s="42"/>
      <c r="AB235" s="42"/>
      <c r="AC235" s="42"/>
      <c r="AD235" s="42"/>
      <c r="AE235" s="42"/>
      <c r="AT235" s="20" t="s">
        <v>170</v>
      </c>
      <c r="AU235" s="20" t="s">
        <v>92</v>
      </c>
    </row>
    <row r="236" s="13" customFormat="1">
      <c r="A236" s="13"/>
      <c r="B236" s="229"/>
      <c r="C236" s="230"/>
      <c r="D236" s="227" t="s">
        <v>172</v>
      </c>
      <c r="E236" s="231" t="s">
        <v>44</v>
      </c>
      <c r="F236" s="232" t="s">
        <v>425</v>
      </c>
      <c r="G236" s="230"/>
      <c r="H236" s="231" t="s">
        <v>44</v>
      </c>
      <c r="I236" s="233"/>
      <c r="J236" s="230"/>
      <c r="K236" s="230"/>
      <c r="L236" s="234"/>
      <c r="M236" s="235"/>
      <c r="N236" s="236"/>
      <c r="O236" s="236"/>
      <c r="P236" s="236"/>
      <c r="Q236" s="236"/>
      <c r="R236" s="236"/>
      <c r="S236" s="236"/>
      <c r="T236" s="237"/>
      <c r="U236" s="13"/>
      <c r="V236" s="13"/>
      <c r="W236" s="13"/>
      <c r="X236" s="13"/>
      <c r="Y236" s="13"/>
      <c r="Z236" s="13"/>
      <c r="AA236" s="13"/>
      <c r="AB236" s="13"/>
      <c r="AC236" s="13"/>
      <c r="AD236" s="13"/>
      <c r="AE236" s="13"/>
      <c r="AT236" s="238" t="s">
        <v>172</v>
      </c>
      <c r="AU236" s="238" t="s">
        <v>92</v>
      </c>
      <c r="AV236" s="13" t="s">
        <v>90</v>
      </c>
      <c r="AW236" s="13" t="s">
        <v>42</v>
      </c>
      <c r="AX236" s="13" t="s">
        <v>82</v>
      </c>
      <c r="AY236" s="238" t="s">
        <v>159</v>
      </c>
    </row>
    <row r="237" s="14" customFormat="1">
      <c r="A237" s="14"/>
      <c r="B237" s="239"/>
      <c r="C237" s="240"/>
      <c r="D237" s="227" t="s">
        <v>172</v>
      </c>
      <c r="E237" s="241" t="s">
        <v>44</v>
      </c>
      <c r="F237" s="242" t="s">
        <v>263</v>
      </c>
      <c r="G237" s="240"/>
      <c r="H237" s="243">
        <v>1810.9000000000001</v>
      </c>
      <c r="I237" s="244"/>
      <c r="J237" s="240"/>
      <c r="K237" s="240"/>
      <c r="L237" s="245"/>
      <c r="M237" s="246"/>
      <c r="N237" s="247"/>
      <c r="O237" s="247"/>
      <c r="P237" s="247"/>
      <c r="Q237" s="247"/>
      <c r="R237" s="247"/>
      <c r="S237" s="247"/>
      <c r="T237" s="248"/>
      <c r="U237" s="14"/>
      <c r="V237" s="14"/>
      <c r="W237" s="14"/>
      <c r="X237" s="14"/>
      <c r="Y237" s="14"/>
      <c r="Z237" s="14"/>
      <c r="AA237" s="14"/>
      <c r="AB237" s="14"/>
      <c r="AC237" s="14"/>
      <c r="AD237" s="14"/>
      <c r="AE237" s="14"/>
      <c r="AT237" s="249" t="s">
        <v>172</v>
      </c>
      <c r="AU237" s="249" t="s">
        <v>92</v>
      </c>
      <c r="AV237" s="14" t="s">
        <v>92</v>
      </c>
      <c r="AW237" s="14" t="s">
        <v>42</v>
      </c>
      <c r="AX237" s="14" t="s">
        <v>82</v>
      </c>
      <c r="AY237" s="249" t="s">
        <v>159</v>
      </c>
    </row>
    <row r="238" s="16" customFormat="1">
      <c r="A238" s="16"/>
      <c r="B238" s="261"/>
      <c r="C238" s="262"/>
      <c r="D238" s="227" t="s">
        <v>172</v>
      </c>
      <c r="E238" s="263" t="s">
        <v>44</v>
      </c>
      <c r="F238" s="264" t="s">
        <v>178</v>
      </c>
      <c r="G238" s="262"/>
      <c r="H238" s="265">
        <v>1810.9000000000001</v>
      </c>
      <c r="I238" s="266"/>
      <c r="J238" s="262"/>
      <c r="K238" s="262"/>
      <c r="L238" s="267"/>
      <c r="M238" s="268"/>
      <c r="N238" s="269"/>
      <c r="O238" s="269"/>
      <c r="P238" s="269"/>
      <c r="Q238" s="269"/>
      <c r="R238" s="269"/>
      <c r="S238" s="269"/>
      <c r="T238" s="270"/>
      <c r="U238" s="16"/>
      <c r="V238" s="16"/>
      <c r="W238" s="16"/>
      <c r="X238" s="16"/>
      <c r="Y238" s="16"/>
      <c r="Z238" s="16"/>
      <c r="AA238" s="16"/>
      <c r="AB238" s="16"/>
      <c r="AC238" s="16"/>
      <c r="AD238" s="16"/>
      <c r="AE238" s="16"/>
      <c r="AT238" s="271" t="s">
        <v>172</v>
      </c>
      <c r="AU238" s="271" t="s">
        <v>92</v>
      </c>
      <c r="AV238" s="16" t="s">
        <v>166</v>
      </c>
      <c r="AW238" s="16" t="s">
        <v>42</v>
      </c>
      <c r="AX238" s="16" t="s">
        <v>90</v>
      </c>
      <c r="AY238" s="271" t="s">
        <v>159</v>
      </c>
    </row>
    <row r="239" s="2" customFormat="1" ht="24.15" customHeight="1">
      <c r="A239" s="42"/>
      <c r="B239" s="43"/>
      <c r="C239" s="209" t="s">
        <v>431</v>
      </c>
      <c r="D239" s="209" t="s">
        <v>161</v>
      </c>
      <c r="E239" s="210" t="s">
        <v>432</v>
      </c>
      <c r="F239" s="211" t="s">
        <v>433</v>
      </c>
      <c r="G239" s="212" t="s">
        <v>310</v>
      </c>
      <c r="H239" s="213">
        <v>1810.9000000000001</v>
      </c>
      <c r="I239" s="214"/>
      <c r="J239" s="215">
        <f>ROUND(I239*H239,2)</f>
        <v>0</v>
      </c>
      <c r="K239" s="211" t="s">
        <v>165</v>
      </c>
      <c r="L239" s="48"/>
      <c r="M239" s="216" t="s">
        <v>44</v>
      </c>
      <c r="N239" s="217" t="s">
        <v>53</v>
      </c>
      <c r="O239" s="88"/>
      <c r="P239" s="218">
        <f>O239*H239</f>
        <v>0</v>
      </c>
      <c r="Q239" s="218">
        <v>0</v>
      </c>
      <c r="R239" s="218">
        <f>Q239*H239</f>
        <v>0</v>
      </c>
      <c r="S239" s="218">
        <v>0</v>
      </c>
      <c r="T239" s="219">
        <f>S239*H239</f>
        <v>0</v>
      </c>
      <c r="U239" s="42"/>
      <c r="V239" s="42"/>
      <c r="W239" s="42"/>
      <c r="X239" s="42"/>
      <c r="Y239" s="42"/>
      <c r="Z239" s="42"/>
      <c r="AA239" s="42"/>
      <c r="AB239" s="42"/>
      <c r="AC239" s="42"/>
      <c r="AD239" s="42"/>
      <c r="AE239" s="42"/>
      <c r="AR239" s="220" t="s">
        <v>166</v>
      </c>
      <c r="AT239" s="220" t="s">
        <v>161</v>
      </c>
      <c r="AU239" s="220" t="s">
        <v>92</v>
      </c>
      <c r="AY239" s="20" t="s">
        <v>159</v>
      </c>
      <c r="BE239" s="221">
        <f>IF(N239="základní",J239,0)</f>
        <v>0</v>
      </c>
      <c r="BF239" s="221">
        <f>IF(N239="snížená",J239,0)</f>
        <v>0</v>
      </c>
      <c r="BG239" s="221">
        <f>IF(N239="zákl. přenesená",J239,0)</f>
        <v>0</v>
      </c>
      <c r="BH239" s="221">
        <f>IF(N239="sníž. přenesená",J239,0)</f>
        <v>0</v>
      </c>
      <c r="BI239" s="221">
        <f>IF(N239="nulová",J239,0)</f>
        <v>0</v>
      </c>
      <c r="BJ239" s="20" t="s">
        <v>90</v>
      </c>
      <c r="BK239" s="221">
        <f>ROUND(I239*H239,2)</f>
        <v>0</v>
      </c>
      <c r="BL239" s="20" t="s">
        <v>166</v>
      </c>
      <c r="BM239" s="220" t="s">
        <v>434</v>
      </c>
    </row>
    <row r="240" s="2" customFormat="1">
      <c r="A240" s="42"/>
      <c r="B240" s="43"/>
      <c r="C240" s="44"/>
      <c r="D240" s="222" t="s">
        <v>168</v>
      </c>
      <c r="E240" s="44"/>
      <c r="F240" s="223" t="s">
        <v>435</v>
      </c>
      <c r="G240" s="44"/>
      <c r="H240" s="44"/>
      <c r="I240" s="224"/>
      <c r="J240" s="44"/>
      <c r="K240" s="44"/>
      <c r="L240" s="48"/>
      <c r="M240" s="225"/>
      <c r="N240" s="226"/>
      <c r="O240" s="88"/>
      <c r="P240" s="88"/>
      <c r="Q240" s="88"/>
      <c r="R240" s="88"/>
      <c r="S240" s="88"/>
      <c r="T240" s="89"/>
      <c r="U240" s="42"/>
      <c r="V240" s="42"/>
      <c r="W240" s="42"/>
      <c r="X240" s="42"/>
      <c r="Y240" s="42"/>
      <c r="Z240" s="42"/>
      <c r="AA240" s="42"/>
      <c r="AB240" s="42"/>
      <c r="AC240" s="42"/>
      <c r="AD240" s="42"/>
      <c r="AE240" s="42"/>
      <c r="AT240" s="20" t="s">
        <v>168</v>
      </c>
      <c r="AU240" s="20" t="s">
        <v>92</v>
      </c>
    </row>
    <row r="241" s="2" customFormat="1">
      <c r="A241" s="42"/>
      <c r="B241" s="43"/>
      <c r="C241" s="44"/>
      <c r="D241" s="227" t="s">
        <v>170</v>
      </c>
      <c r="E241" s="44"/>
      <c r="F241" s="228" t="s">
        <v>424</v>
      </c>
      <c r="G241" s="44"/>
      <c r="H241" s="44"/>
      <c r="I241" s="224"/>
      <c r="J241" s="44"/>
      <c r="K241" s="44"/>
      <c r="L241" s="48"/>
      <c r="M241" s="225"/>
      <c r="N241" s="226"/>
      <c r="O241" s="88"/>
      <c r="P241" s="88"/>
      <c r="Q241" s="88"/>
      <c r="R241" s="88"/>
      <c r="S241" s="88"/>
      <c r="T241" s="89"/>
      <c r="U241" s="42"/>
      <c r="V241" s="42"/>
      <c r="W241" s="42"/>
      <c r="X241" s="42"/>
      <c r="Y241" s="42"/>
      <c r="Z241" s="42"/>
      <c r="AA241" s="42"/>
      <c r="AB241" s="42"/>
      <c r="AC241" s="42"/>
      <c r="AD241" s="42"/>
      <c r="AE241" s="42"/>
      <c r="AT241" s="20" t="s">
        <v>170</v>
      </c>
      <c r="AU241" s="20" t="s">
        <v>92</v>
      </c>
    </row>
    <row r="242" s="13" customFormat="1">
      <c r="A242" s="13"/>
      <c r="B242" s="229"/>
      <c r="C242" s="230"/>
      <c r="D242" s="227" t="s">
        <v>172</v>
      </c>
      <c r="E242" s="231" t="s">
        <v>44</v>
      </c>
      <c r="F242" s="232" t="s">
        <v>425</v>
      </c>
      <c r="G242" s="230"/>
      <c r="H242" s="231" t="s">
        <v>44</v>
      </c>
      <c r="I242" s="233"/>
      <c r="J242" s="230"/>
      <c r="K242" s="230"/>
      <c r="L242" s="234"/>
      <c r="M242" s="235"/>
      <c r="N242" s="236"/>
      <c r="O242" s="236"/>
      <c r="P242" s="236"/>
      <c r="Q242" s="236"/>
      <c r="R242" s="236"/>
      <c r="S242" s="236"/>
      <c r="T242" s="237"/>
      <c r="U242" s="13"/>
      <c r="V242" s="13"/>
      <c r="W242" s="13"/>
      <c r="X242" s="13"/>
      <c r="Y242" s="13"/>
      <c r="Z242" s="13"/>
      <c r="AA242" s="13"/>
      <c r="AB242" s="13"/>
      <c r="AC242" s="13"/>
      <c r="AD242" s="13"/>
      <c r="AE242" s="13"/>
      <c r="AT242" s="238" t="s">
        <v>172</v>
      </c>
      <c r="AU242" s="238" t="s">
        <v>92</v>
      </c>
      <c r="AV242" s="13" t="s">
        <v>90</v>
      </c>
      <c r="AW242" s="13" t="s">
        <v>42</v>
      </c>
      <c r="AX242" s="13" t="s">
        <v>82</v>
      </c>
      <c r="AY242" s="238" t="s">
        <v>159</v>
      </c>
    </row>
    <row r="243" s="14" customFormat="1">
      <c r="A243" s="14"/>
      <c r="B243" s="239"/>
      <c r="C243" s="240"/>
      <c r="D243" s="227" t="s">
        <v>172</v>
      </c>
      <c r="E243" s="241" t="s">
        <v>44</v>
      </c>
      <c r="F243" s="242" t="s">
        <v>263</v>
      </c>
      <c r="G243" s="240"/>
      <c r="H243" s="243">
        <v>1810.9000000000001</v>
      </c>
      <c r="I243" s="244"/>
      <c r="J243" s="240"/>
      <c r="K243" s="240"/>
      <c r="L243" s="245"/>
      <c r="M243" s="246"/>
      <c r="N243" s="247"/>
      <c r="O243" s="247"/>
      <c r="P243" s="247"/>
      <c r="Q243" s="247"/>
      <c r="R243" s="247"/>
      <c r="S243" s="247"/>
      <c r="T243" s="248"/>
      <c r="U243" s="14"/>
      <c r="V243" s="14"/>
      <c r="W243" s="14"/>
      <c r="X243" s="14"/>
      <c r="Y243" s="14"/>
      <c r="Z243" s="14"/>
      <c r="AA243" s="14"/>
      <c r="AB243" s="14"/>
      <c r="AC243" s="14"/>
      <c r="AD243" s="14"/>
      <c r="AE243" s="14"/>
      <c r="AT243" s="249" t="s">
        <v>172</v>
      </c>
      <c r="AU243" s="249" t="s">
        <v>92</v>
      </c>
      <c r="AV243" s="14" t="s">
        <v>92</v>
      </c>
      <c r="AW243" s="14" t="s">
        <v>42</v>
      </c>
      <c r="AX243" s="14" t="s">
        <v>82</v>
      </c>
      <c r="AY243" s="249" t="s">
        <v>159</v>
      </c>
    </row>
    <row r="244" s="16" customFormat="1">
      <c r="A244" s="16"/>
      <c r="B244" s="261"/>
      <c r="C244" s="262"/>
      <c r="D244" s="227" t="s">
        <v>172</v>
      </c>
      <c r="E244" s="263" t="s">
        <v>44</v>
      </c>
      <c r="F244" s="264" t="s">
        <v>178</v>
      </c>
      <c r="G244" s="262"/>
      <c r="H244" s="265">
        <v>1810.9000000000001</v>
      </c>
      <c r="I244" s="266"/>
      <c r="J244" s="262"/>
      <c r="K244" s="262"/>
      <c r="L244" s="267"/>
      <c r="M244" s="268"/>
      <c r="N244" s="269"/>
      <c r="O244" s="269"/>
      <c r="P244" s="269"/>
      <c r="Q244" s="269"/>
      <c r="R244" s="269"/>
      <c r="S244" s="269"/>
      <c r="T244" s="270"/>
      <c r="U244" s="16"/>
      <c r="V244" s="16"/>
      <c r="W244" s="16"/>
      <c r="X244" s="16"/>
      <c r="Y244" s="16"/>
      <c r="Z244" s="16"/>
      <c r="AA244" s="16"/>
      <c r="AB244" s="16"/>
      <c r="AC244" s="16"/>
      <c r="AD244" s="16"/>
      <c r="AE244" s="16"/>
      <c r="AT244" s="271" t="s">
        <v>172</v>
      </c>
      <c r="AU244" s="271" t="s">
        <v>92</v>
      </c>
      <c r="AV244" s="16" t="s">
        <v>166</v>
      </c>
      <c r="AW244" s="16" t="s">
        <v>42</v>
      </c>
      <c r="AX244" s="16" t="s">
        <v>90</v>
      </c>
      <c r="AY244" s="271" t="s">
        <v>159</v>
      </c>
    </row>
    <row r="245" s="2" customFormat="1" ht="24.15" customHeight="1">
      <c r="A245" s="42"/>
      <c r="B245" s="43"/>
      <c r="C245" s="209" t="s">
        <v>436</v>
      </c>
      <c r="D245" s="209" t="s">
        <v>161</v>
      </c>
      <c r="E245" s="210" t="s">
        <v>437</v>
      </c>
      <c r="F245" s="211" t="s">
        <v>438</v>
      </c>
      <c r="G245" s="212" t="s">
        <v>310</v>
      </c>
      <c r="H245" s="213">
        <v>22.960000000000001</v>
      </c>
      <c r="I245" s="214"/>
      <c r="J245" s="215">
        <f>ROUND(I245*H245,2)</f>
        <v>0</v>
      </c>
      <c r="K245" s="211" t="s">
        <v>165</v>
      </c>
      <c r="L245" s="48"/>
      <c r="M245" s="216" t="s">
        <v>44</v>
      </c>
      <c r="N245" s="217" t="s">
        <v>53</v>
      </c>
      <c r="O245" s="88"/>
      <c r="P245" s="218">
        <f>O245*H245</f>
        <v>0</v>
      </c>
      <c r="Q245" s="218">
        <v>0</v>
      </c>
      <c r="R245" s="218">
        <f>Q245*H245</f>
        <v>0</v>
      </c>
      <c r="S245" s="218">
        <v>0</v>
      </c>
      <c r="T245" s="219">
        <f>S245*H245</f>
        <v>0</v>
      </c>
      <c r="U245" s="42"/>
      <c r="V245" s="42"/>
      <c r="W245" s="42"/>
      <c r="X245" s="42"/>
      <c r="Y245" s="42"/>
      <c r="Z245" s="42"/>
      <c r="AA245" s="42"/>
      <c r="AB245" s="42"/>
      <c r="AC245" s="42"/>
      <c r="AD245" s="42"/>
      <c r="AE245" s="42"/>
      <c r="AR245" s="220" t="s">
        <v>166</v>
      </c>
      <c r="AT245" s="220" t="s">
        <v>161</v>
      </c>
      <c r="AU245" s="220" t="s">
        <v>92</v>
      </c>
      <c r="AY245" s="20" t="s">
        <v>159</v>
      </c>
      <c r="BE245" s="221">
        <f>IF(N245="základní",J245,0)</f>
        <v>0</v>
      </c>
      <c r="BF245" s="221">
        <f>IF(N245="snížená",J245,0)</f>
        <v>0</v>
      </c>
      <c r="BG245" s="221">
        <f>IF(N245="zákl. přenesená",J245,0)</f>
        <v>0</v>
      </c>
      <c r="BH245" s="221">
        <f>IF(N245="sníž. přenesená",J245,0)</f>
        <v>0</v>
      </c>
      <c r="BI245" s="221">
        <f>IF(N245="nulová",J245,0)</f>
        <v>0</v>
      </c>
      <c r="BJ245" s="20" t="s">
        <v>90</v>
      </c>
      <c r="BK245" s="221">
        <f>ROUND(I245*H245,2)</f>
        <v>0</v>
      </c>
      <c r="BL245" s="20" t="s">
        <v>166</v>
      </c>
      <c r="BM245" s="220" t="s">
        <v>439</v>
      </c>
    </row>
    <row r="246" s="2" customFormat="1">
      <c r="A246" s="42"/>
      <c r="B246" s="43"/>
      <c r="C246" s="44"/>
      <c r="D246" s="222" t="s">
        <v>168</v>
      </c>
      <c r="E246" s="44"/>
      <c r="F246" s="223" t="s">
        <v>440</v>
      </c>
      <c r="G246" s="44"/>
      <c r="H246" s="44"/>
      <c r="I246" s="224"/>
      <c r="J246" s="44"/>
      <c r="K246" s="44"/>
      <c r="L246" s="48"/>
      <c r="M246" s="225"/>
      <c r="N246" s="226"/>
      <c r="O246" s="88"/>
      <c r="P246" s="88"/>
      <c r="Q246" s="88"/>
      <c r="R246" s="88"/>
      <c r="S246" s="88"/>
      <c r="T246" s="89"/>
      <c r="U246" s="42"/>
      <c r="V246" s="42"/>
      <c r="W246" s="42"/>
      <c r="X246" s="42"/>
      <c r="Y246" s="42"/>
      <c r="Z246" s="42"/>
      <c r="AA246" s="42"/>
      <c r="AB246" s="42"/>
      <c r="AC246" s="42"/>
      <c r="AD246" s="42"/>
      <c r="AE246" s="42"/>
      <c r="AT246" s="20" t="s">
        <v>168</v>
      </c>
      <c r="AU246" s="20" t="s">
        <v>92</v>
      </c>
    </row>
    <row r="247" s="2" customFormat="1">
      <c r="A247" s="42"/>
      <c r="B247" s="43"/>
      <c r="C247" s="44"/>
      <c r="D247" s="227" t="s">
        <v>170</v>
      </c>
      <c r="E247" s="44"/>
      <c r="F247" s="228" t="s">
        <v>424</v>
      </c>
      <c r="G247" s="44"/>
      <c r="H247" s="44"/>
      <c r="I247" s="224"/>
      <c r="J247" s="44"/>
      <c r="K247" s="44"/>
      <c r="L247" s="48"/>
      <c r="M247" s="225"/>
      <c r="N247" s="226"/>
      <c r="O247" s="88"/>
      <c r="P247" s="88"/>
      <c r="Q247" s="88"/>
      <c r="R247" s="88"/>
      <c r="S247" s="88"/>
      <c r="T247" s="89"/>
      <c r="U247" s="42"/>
      <c r="V247" s="42"/>
      <c r="W247" s="42"/>
      <c r="X247" s="42"/>
      <c r="Y247" s="42"/>
      <c r="Z247" s="42"/>
      <c r="AA247" s="42"/>
      <c r="AB247" s="42"/>
      <c r="AC247" s="42"/>
      <c r="AD247" s="42"/>
      <c r="AE247" s="42"/>
      <c r="AT247" s="20" t="s">
        <v>170</v>
      </c>
      <c r="AU247" s="20" t="s">
        <v>92</v>
      </c>
    </row>
    <row r="248" s="13" customFormat="1">
      <c r="A248" s="13"/>
      <c r="B248" s="229"/>
      <c r="C248" s="230"/>
      <c r="D248" s="227" t="s">
        <v>172</v>
      </c>
      <c r="E248" s="231" t="s">
        <v>44</v>
      </c>
      <c r="F248" s="232" t="s">
        <v>425</v>
      </c>
      <c r="G248" s="230"/>
      <c r="H248" s="231" t="s">
        <v>44</v>
      </c>
      <c r="I248" s="233"/>
      <c r="J248" s="230"/>
      <c r="K248" s="230"/>
      <c r="L248" s="234"/>
      <c r="M248" s="235"/>
      <c r="N248" s="236"/>
      <c r="O248" s="236"/>
      <c r="P248" s="236"/>
      <c r="Q248" s="236"/>
      <c r="R248" s="236"/>
      <c r="S248" s="236"/>
      <c r="T248" s="237"/>
      <c r="U248" s="13"/>
      <c r="V248" s="13"/>
      <c r="W248" s="13"/>
      <c r="X248" s="13"/>
      <c r="Y248" s="13"/>
      <c r="Z248" s="13"/>
      <c r="AA248" s="13"/>
      <c r="AB248" s="13"/>
      <c r="AC248" s="13"/>
      <c r="AD248" s="13"/>
      <c r="AE248" s="13"/>
      <c r="AT248" s="238" t="s">
        <v>172</v>
      </c>
      <c r="AU248" s="238" t="s">
        <v>92</v>
      </c>
      <c r="AV248" s="13" t="s">
        <v>90</v>
      </c>
      <c r="AW248" s="13" t="s">
        <v>42</v>
      </c>
      <c r="AX248" s="13" t="s">
        <v>82</v>
      </c>
      <c r="AY248" s="238" t="s">
        <v>159</v>
      </c>
    </row>
    <row r="249" s="14" customFormat="1">
      <c r="A249" s="14"/>
      <c r="B249" s="239"/>
      <c r="C249" s="240"/>
      <c r="D249" s="227" t="s">
        <v>172</v>
      </c>
      <c r="E249" s="241" t="s">
        <v>44</v>
      </c>
      <c r="F249" s="242" t="s">
        <v>256</v>
      </c>
      <c r="G249" s="240"/>
      <c r="H249" s="243">
        <v>22.960000000000001</v>
      </c>
      <c r="I249" s="244"/>
      <c r="J249" s="240"/>
      <c r="K249" s="240"/>
      <c r="L249" s="245"/>
      <c r="M249" s="246"/>
      <c r="N249" s="247"/>
      <c r="O249" s="247"/>
      <c r="P249" s="247"/>
      <c r="Q249" s="247"/>
      <c r="R249" s="247"/>
      <c r="S249" s="247"/>
      <c r="T249" s="248"/>
      <c r="U249" s="14"/>
      <c r="V249" s="14"/>
      <c r="W249" s="14"/>
      <c r="X249" s="14"/>
      <c r="Y249" s="14"/>
      <c r="Z249" s="14"/>
      <c r="AA249" s="14"/>
      <c r="AB249" s="14"/>
      <c r="AC249" s="14"/>
      <c r="AD249" s="14"/>
      <c r="AE249" s="14"/>
      <c r="AT249" s="249" t="s">
        <v>172</v>
      </c>
      <c r="AU249" s="249" t="s">
        <v>92</v>
      </c>
      <c r="AV249" s="14" t="s">
        <v>92</v>
      </c>
      <c r="AW249" s="14" t="s">
        <v>42</v>
      </c>
      <c r="AX249" s="14" t="s">
        <v>82</v>
      </c>
      <c r="AY249" s="249" t="s">
        <v>159</v>
      </c>
    </row>
    <row r="250" s="16" customFormat="1">
      <c r="A250" s="16"/>
      <c r="B250" s="261"/>
      <c r="C250" s="262"/>
      <c r="D250" s="227" t="s">
        <v>172</v>
      </c>
      <c r="E250" s="263" t="s">
        <v>44</v>
      </c>
      <c r="F250" s="264" t="s">
        <v>178</v>
      </c>
      <c r="G250" s="262"/>
      <c r="H250" s="265">
        <v>22.960000000000001</v>
      </c>
      <c r="I250" s="266"/>
      <c r="J250" s="262"/>
      <c r="K250" s="262"/>
      <c r="L250" s="267"/>
      <c r="M250" s="268"/>
      <c r="N250" s="269"/>
      <c r="O250" s="269"/>
      <c r="P250" s="269"/>
      <c r="Q250" s="269"/>
      <c r="R250" s="269"/>
      <c r="S250" s="269"/>
      <c r="T250" s="270"/>
      <c r="U250" s="16"/>
      <c r="V250" s="16"/>
      <c r="W250" s="16"/>
      <c r="X250" s="16"/>
      <c r="Y250" s="16"/>
      <c r="Z250" s="16"/>
      <c r="AA250" s="16"/>
      <c r="AB250" s="16"/>
      <c r="AC250" s="16"/>
      <c r="AD250" s="16"/>
      <c r="AE250" s="16"/>
      <c r="AT250" s="271" t="s">
        <v>172</v>
      </c>
      <c r="AU250" s="271" t="s">
        <v>92</v>
      </c>
      <c r="AV250" s="16" t="s">
        <v>166</v>
      </c>
      <c r="AW250" s="16" t="s">
        <v>42</v>
      </c>
      <c r="AX250" s="16" t="s">
        <v>90</v>
      </c>
      <c r="AY250" s="271" t="s">
        <v>159</v>
      </c>
    </row>
    <row r="251" s="2" customFormat="1" ht="24.15" customHeight="1">
      <c r="A251" s="42"/>
      <c r="B251" s="43"/>
      <c r="C251" s="209" t="s">
        <v>441</v>
      </c>
      <c r="D251" s="209" t="s">
        <v>161</v>
      </c>
      <c r="E251" s="210" t="s">
        <v>442</v>
      </c>
      <c r="F251" s="211" t="s">
        <v>443</v>
      </c>
      <c r="G251" s="212" t="s">
        <v>310</v>
      </c>
      <c r="H251" s="213">
        <v>298.50999999999999</v>
      </c>
      <c r="I251" s="214"/>
      <c r="J251" s="215">
        <f>ROUND(I251*H251,2)</f>
        <v>0</v>
      </c>
      <c r="K251" s="211" t="s">
        <v>201</v>
      </c>
      <c r="L251" s="48"/>
      <c r="M251" s="216" t="s">
        <v>44</v>
      </c>
      <c r="N251" s="217" t="s">
        <v>53</v>
      </c>
      <c r="O251" s="88"/>
      <c r="P251" s="218">
        <f>O251*H251</f>
        <v>0</v>
      </c>
      <c r="Q251" s="218">
        <v>0</v>
      </c>
      <c r="R251" s="218">
        <f>Q251*H251</f>
        <v>0</v>
      </c>
      <c r="S251" s="218">
        <v>0</v>
      </c>
      <c r="T251" s="219">
        <f>S251*H251</f>
        <v>0</v>
      </c>
      <c r="U251" s="42"/>
      <c r="V251" s="42"/>
      <c r="W251" s="42"/>
      <c r="X251" s="42"/>
      <c r="Y251" s="42"/>
      <c r="Z251" s="42"/>
      <c r="AA251" s="42"/>
      <c r="AB251" s="42"/>
      <c r="AC251" s="42"/>
      <c r="AD251" s="42"/>
      <c r="AE251" s="42"/>
      <c r="AR251" s="220" t="s">
        <v>166</v>
      </c>
      <c r="AT251" s="220" t="s">
        <v>161</v>
      </c>
      <c r="AU251" s="220" t="s">
        <v>92</v>
      </c>
      <c r="AY251" s="20" t="s">
        <v>159</v>
      </c>
      <c r="BE251" s="221">
        <f>IF(N251="základní",J251,0)</f>
        <v>0</v>
      </c>
      <c r="BF251" s="221">
        <f>IF(N251="snížená",J251,0)</f>
        <v>0</v>
      </c>
      <c r="BG251" s="221">
        <f>IF(N251="zákl. přenesená",J251,0)</f>
        <v>0</v>
      </c>
      <c r="BH251" s="221">
        <f>IF(N251="sníž. přenesená",J251,0)</f>
        <v>0</v>
      </c>
      <c r="BI251" s="221">
        <f>IF(N251="nulová",J251,0)</f>
        <v>0</v>
      </c>
      <c r="BJ251" s="20" t="s">
        <v>90</v>
      </c>
      <c r="BK251" s="221">
        <f>ROUND(I251*H251,2)</f>
        <v>0</v>
      </c>
      <c r="BL251" s="20" t="s">
        <v>166</v>
      </c>
      <c r="BM251" s="220" t="s">
        <v>444</v>
      </c>
    </row>
    <row r="252" s="2" customFormat="1">
      <c r="A252" s="42"/>
      <c r="B252" s="43"/>
      <c r="C252" s="44"/>
      <c r="D252" s="227" t="s">
        <v>170</v>
      </c>
      <c r="E252" s="44"/>
      <c r="F252" s="228" t="s">
        <v>424</v>
      </c>
      <c r="G252" s="44"/>
      <c r="H252" s="44"/>
      <c r="I252" s="224"/>
      <c r="J252" s="44"/>
      <c r="K252" s="44"/>
      <c r="L252" s="48"/>
      <c r="M252" s="225"/>
      <c r="N252" s="226"/>
      <c r="O252" s="88"/>
      <c r="P252" s="88"/>
      <c r="Q252" s="88"/>
      <c r="R252" s="88"/>
      <c r="S252" s="88"/>
      <c r="T252" s="89"/>
      <c r="U252" s="42"/>
      <c r="V252" s="42"/>
      <c r="W252" s="42"/>
      <c r="X252" s="42"/>
      <c r="Y252" s="42"/>
      <c r="Z252" s="42"/>
      <c r="AA252" s="42"/>
      <c r="AB252" s="42"/>
      <c r="AC252" s="42"/>
      <c r="AD252" s="42"/>
      <c r="AE252" s="42"/>
      <c r="AT252" s="20" t="s">
        <v>170</v>
      </c>
      <c r="AU252" s="20" t="s">
        <v>92</v>
      </c>
    </row>
    <row r="253" s="13" customFormat="1">
      <c r="A253" s="13"/>
      <c r="B253" s="229"/>
      <c r="C253" s="230"/>
      <c r="D253" s="227" t="s">
        <v>172</v>
      </c>
      <c r="E253" s="231" t="s">
        <v>44</v>
      </c>
      <c r="F253" s="232" t="s">
        <v>445</v>
      </c>
      <c r="G253" s="230"/>
      <c r="H253" s="231" t="s">
        <v>44</v>
      </c>
      <c r="I253" s="233"/>
      <c r="J253" s="230"/>
      <c r="K253" s="230"/>
      <c r="L253" s="234"/>
      <c r="M253" s="235"/>
      <c r="N253" s="236"/>
      <c r="O253" s="236"/>
      <c r="P253" s="236"/>
      <c r="Q253" s="236"/>
      <c r="R253" s="236"/>
      <c r="S253" s="236"/>
      <c r="T253" s="237"/>
      <c r="U253" s="13"/>
      <c r="V253" s="13"/>
      <c r="W253" s="13"/>
      <c r="X253" s="13"/>
      <c r="Y253" s="13"/>
      <c r="Z253" s="13"/>
      <c r="AA253" s="13"/>
      <c r="AB253" s="13"/>
      <c r="AC253" s="13"/>
      <c r="AD253" s="13"/>
      <c r="AE253" s="13"/>
      <c r="AT253" s="238" t="s">
        <v>172</v>
      </c>
      <c r="AU253" s="238" t="s">
        <v>92</v>
      </c>
      <c r="AV253" s="13" t="s">
        <v>90</v>
      </c>
      <c r="AW253" s="13" t="s">
        <v>42</v>
      </c>
      <c r="AX253" s="13" t="s">
        <v>82</v>
      </c>
      <c r="AY253" s="238" t="s">
        <v>159</v>
      </c>
    </row>
    <row r="254" s="14" customFormat="1">
      <c r="A254" s="14"/>
      <c r="B254" s="239"/>
      <c r="C254" s="240"/>
      <c r="D254" s="227" t="s">
        <v>172</v>
      </c>
      <c r="E254" s="241" t="s">
        <v>44</v>
      </c>
      <c r="F254" s="242" t="s">
        <v>259</v>
      </c>
      <c r="G254" s="240"/>
      <c r="H254" s="243">
        <v>298.50999999999999</v>
      </c>
      <c r="I254" s="244"/>
      <c r="J254" s="240"/>
      <c r="K254" s="240"/>
      <c r="L254" s="245"/>
      <c r="M254" s="246"/>
      <c r="N254" s="247"/>
      <c r="O254" s="247"/>
      <c r="P254" s="247"/>
      <c r="Q254" s="247"/>
      <c r="R254" s="247"/>
      <c r="S254" s="247"/>
      <c r="T254" s="248"/>
      <c r="U254" s="14"/>
      <c r="V254" s="14"/>
      <c r="W254" s="14"/>
      <c r="X254" s="14"/>
      <c r="Y254" s="14"/>
      <c r="Z254" s="14"/>
      <c r="AA254" s="14"/>
      <c r="AB254" s="14"/>
      <c r="AC254" s="14"/>
      <c r="AD254" s="14"/>
      <c r="AE254" s="14"/>
      <c r="AT254" s="249" t="s">
        <v>172</v>
      </c>
      <c r="AU254" s="249" t="s">
        <v>92</v>
      </c>
      <c r="AV254" s="14" t="s">
        <v>92</v>
      </c>
      <c r="AW254" s="14" t="s">
        <v>42</v>
      </c>
      <c r="AX254" s="14" t="s">
        <v>82</v>
      </c>
      <c r="AY254" s="249" t="s">
        <v>159</v>
      </c>
    </row>
    <row r="255" s="16" customFormat="1">
      <c r="A255" s="16"/>
      <c r="B255" s="261"/>
      <c r="C255" s="262"/>
      <c r="D255" s="227" t="s">
        <v>172</v>
      </c>
      <c r="E255" s="263" t="s">
        <v>44</v>
      </c>
      <c r="F255" s="264" t="s">
        <v>178</v>
      </c>
      <c r="G255" s="262"/>
      <c r="H255" s="265">
        <v>298.50999999999999</v>
      </c>
      <c r="I255" s="266"/>
      <c r="J255" s="262"/>
      <c r="K255" s="262"/>
      <c r="L255" s="267"/>
      <c r="M255" s="268"/>
      <c r="N255" s="269"/>
      <c r="O255" s="269"/>
      <c r="P255" s="269"/>
      <c r="Q255" s="269"/>
      <c r="R255" s="269"/>
      <c r="S255" s="269"/>
      <c r="T255" s="270"/>
      <c r="U255" s="16"/>
      <c r="V255" s="16"/>
      <c r="W255" s="16"/>
      <c r="X255" s="16"/>
      <c r="Y255" s="16"/>
      <c r="Z255" s="16"/>
      <c r="AA255" s="16"/>
      <c r="AB255" s="16"/>
      <c r="AC255" s="16"/>
      <c r="AD255" s="16"/>
      <c r="AE255" s="16"/>
      <c r="AT255" s="271" t="s">
        <v>172</v>
      </c>
      <c r="AU255" s="271" t="s">
        <v>92</v>
      </c>
      <c r="AV255" s="16" t="s">
        <v>166</v>
      </c>
      <c r="AW255" s="16" t="s">
        <v>42</v>
      </c>
      <c r="AX255" s="16" t="s">
        <v>90</v>
      </c>
      <c r="AY255" s="271" t="s">
        <v>159</v>
      </c>
    </row>
    <row r="256" s="2" customFormat="1" ht="24.15" customHeight="1">
      <c r="A256" s="42"/>
      <c r="B256" s="43"/>
      <c r="C256" s="209" t="s">
        <v>446</v>
      </c>
      <c r="D256" s="209" t="s">
        <v>161</v>
      </c>
      <c r="E256" s="210" t="s">
        <v>447</v>
      </c>
      <c r="F256" s="211" t="s">
        <v>448</v>
      </c>
      <c r="G256" s="212" t="s">
        <v>310</v>
      </c>
      <c r="H256" s="213">
        <v>22.960000000000001</v>
      </c>
      <c r="I256" s="214"/>
      <c r="J256" s="215">
        <f>ROUND(I256*H256,2)</f>
        <v>0</v>
      </c>
      <c r="K256" s="211" t="s">
        <v>165</v>
      </c>
      <c r="L256" s="48"/>
      <c r="M256" s="216" t="s">
        <v>44</v>
      </c>
      <c r="N256" s="217" t="s">
        <v>53</v>
      </c>
      <c r="O256" s="88"/>
      <c r="P256" s="218">
        <f>O256*H256</f>
        <v>0</v>
      </c>
      <c r="Q256" s="218">
        <v>0</v>
      </c>
      <c r="R256" s="218">
        <f>Q256*H256</f>
        <v>0</v>
      </c>
      <c r="S256" s="218">
        <v>0</v>
      </c>
      <c r="T256" s="219">
        <f>S256*H256</f>
        <v>0</v>
      </c>
      <c r="U256" s="42"/>
      <c r="V256" s="42"/>
      <c r="W256" s="42"/>
      <c r="X256" s="42"/>
      <c r="Y256" s="42"/>
      <c r="Z256" s="42"/>
      <c r="AA256" s="42"/>
      <c r="AB256" s="42"/>
      <c r="AC256" s="42"/>
      <c r="AD256" s="42"/>
      <c r="AE256" s="42"/>
      <c r="AR256" s="220" t="s">
        <v>166</v>
      </c>
      <c r="AT256" s="220" t="s">
        <v>161</v>
      </c>
      <c r="AU256" s="220" t="s">
        <v>92</v>
      </c>
      <c r="AY256" s="20" t="s">
        <v>159</v>
      </c>
      <c r="BE256" s="221">
        <f>IF(N256="základní",J256,0)</f>
        <v>0</v>
      </c>
      <c r="BF256" s="221">
        <f>IF(N256="snížená",J256,0)</f>
        <v>0</v>
      </c>
      <c r="BG256" s="221">
        <f>IF(N256="zákl. přenesená",J256,0)</f>
        <v>0</v>
      </c>
      <c r="BH256" s="221">
        <f>IF(N256="sníž. přenesená",J256,0)</f>
        <v>0</v>
      </c>
      <c r="BI256" s="221">
        <f>IF(N256="nulová",J256,0)</f>
        <v>0</v>
      </c>
      <c r="BJ256" s="20" t="s">
        <v>90</v>
      </c>
      <c r="BK256" s="221">
        <f>ROUND(I256*H256,2)</f>
        <v>0</v>
      </c>
      <c r="BL256" s="20" t="s">
        <v>166</v>
      </c>
      <c r="BM256" s="220" t="s">
        <v>449</v>
      </c>
    </row>
    <row r="257" s="2" customFormat="1">
      <c r="A257" s="42"/>
      <c r="B257" s="43"/>
      <c r="C257" s="44"/>
      <c r="D257" s="222" t="s">
        <v>168</v>
      </c>
      <c r="E257" s="44"/>
      <c r="F257" s="223" t="s">
        <v>450</v>
      </c>
      <c r="G257" s="44"/>
      <c r="H257" s="44"/>
      <c r="I257" s="224"/>
      <c r="J257" s="44"/>
      <c r="K257" s="44"/>
      <c r="L257" s="48"/>
      <c r="M257" s="225"/>
      <c r="N257" s="226"/>
      <c r="O257" s="88"/>
      <c r="P257" s="88"/>
      <c r="Q257" s="88"/>
      <c r="R257" s="88"/>
      <c r="S257" s="88"/>
      <c r="T257" s="89"/>
      <c r="U257" s="42"/>
      <c r="V257" s="42"/>
      <c r="W257" s="42"/>
      <c r="X257" s="42"/>
      <c r="Y257" s="42"/>
      <c r="Z257" s="42"/>
      <c r="AA257" s="42"/>
      <c r="AB257" s="42"/>
      <c r="AC257" s="42"/>
      <c r="AD257" s="42"/>
      <c r="AE257" s="42"/>
      <c r="AT257" s="20" t="s">
        <v>168</v>
      </c>
      <c r="AU257" s="20" t="s">
        <v>92</v>
      </c>
    </row>
    <row r="258" s="2" customFormat="1">
      <c r="A258" s="42"/>
      <c r="B258" s="43"/>
      <c r="C258" s="44"/>
      <c r="D258" s="227" t="s">
        <v>170</v>
      </c>
      <c r="E258" s="44"/>
      <c r="F258" s="228" t="s">
        <v>424</v>
      </c>
      <c r="G258" s="44"/>
      <c r="H258" s="44"/>
      <c r="I258" s="224"/>
      <c r="J258" s="44"/>
      <c r="K258" s="44"/>
      <c r="L258" s="48"/>
      <c r="M258" s="225"/>
      <c r="N258" s="226"/>
      <c r="O258" s="88"/>
      <c r="P258" s="88"/>
      <c r="Q258" s="88"/>
      <c r="R258" s="88"/>
      <c r="S258" s="88"/>
      <c r="T258" s="89"/>
      <c r="U258" s="42"/>
      <c r="V258" s="42"/>
      <c r="W258" s="42"/>
      <c r="X258" s="42"/>
      <c r="Y258" s="42"/>
      <c r="Z258" s="42"/>
      <c r="AA258" s="42"/>
      <c r="AB258" s="42"/>
      <c r="AC258" s="42"/>
      <c r="AD258" s="42"/>
      <c r="AE258" s="42"/>
      <c r="AT258" s="20" t="s">
        <v>170</v>
      </c>
      <c r="AU258" s="20" t="s">
        <v>92</v>
      </c>
    </row>
    <row r="259" s="13" customFormat="1">
      <c r="A259" s="13"/>
      <c r="B259" s="229"/>
      <c r="C259" s="230"/>
      <c r="D259" s="227" t="s">
        <v>172</v>
      </c>
      <c r="E259" s="231" t="s">
        <v>44</v>
      </c>
      <c r="F259" s="232" t="s">
        <v>425</v>
      </c>
      <c r="G259" s="230"/>
      <c r="H259" s="231" t="s">
        <v>44</v>
      </c>
      <c r="I259" s="233"/>
      <c r="J259" s="230"/>
      <c r="K259" s="230"/>
      <c r="L259" s="234"/>
      <c r="M259" s="235"/>
      <c r="N259" s="236"/>
      <c r="O259" s="236"/>
      <c r="P259" s="236"/>
      <c r="Q259" s="236"/>
      <c r="R259" s="236"/>
      <c r="S259" s="236"/>
      <c r="T259" s="237"/>
      <c r="U259" s="13"/>
      <c r="V259" s="13"/>
      <c r="W259" s="13"/>
      <c r="X259" s="13"/>
      <c r="Y259" s="13"/>
      <c r="Z259" s="13"/>
      <c r="AA259" s="13"/>
      <c r="AB259" s="13"/>
      <c r="AC259" s="13"/>
      <c r="AD259" s="13"/>
      <c r="AE259" s="13"/>
      <c r="AT259" s="238" t="s">
        <v>172</v>
      </c>
      <c r="AU259" s="238" t="s">
        <v>92</v>
      </c>
      <c r="AV259" s="13" t="s">
        <v>90</v>
      </c>
      <c r="AW259" s="13" t="s">
        <v>42</v>
      </c>
      <c r="AX259" s="13" t="s">
        <v>82</v>
      </c>
      <c r="AY259" s="238" t="s">
        <v>159</v>
      </c>
    </row>
    <row r="260" s="14" customFormat="1">
      <c r="A260" s="14"/>
      <c r="B260" s="239"/>
      <c r="C260" s="240"/>
      <c r="D260" s="227" t="s">
        <v>172</v>
      </c>
      <c r="E260" s="241" t="s">
        <v>44</v>
      </c>
      <c r="F260" s="242" t="s">
        <v>256</v>
      </c>
      <c r="G260" s="240"/>
      <c r="H260" s="243">
        <v>22.960000000000001</v>
      </c>
      <c r="I260" s="244"/>
      <c r="J260" s="240"/>
      <c r="K260" s="240"/>
      <c r="L260" s="245"/>
      <c r="M260" s="246"/>
      <c r="N260" s="247"/>
      <c r="O260" s="247"/>
      <c r="P260" s="247"/>
      <c r="Q260" s="247"/>
      <c r="R260" s="247"/>
      <c r="S260" s="247"/>
      <c r="T260" s="248"/>
      <c r="U260" s="14"/>
      <c r="V260" s="14"/>
      <c r="W260" s="14"/>
      <c r="X260" s="14"/>
      <c r="Y260" s="14"/>
      <c r="Z260" s="14"/>
      <c r="AA260" s="14"/>
      <c r="AB260" s="14"/>
      <c r="AC260" s="14"/>
      <c r="AD260" s="14"/>
      <c r="AE260" s="14"/>
      <c r="AT260" s="249" t="s">
        <v>172</v>
      </c>
      <c r="AU260" s="249" t="s">
        <v>92</v>
      </c>
      <c r="AV260" s="14" t="s">
        <v>92</v>
      </c>
      <c r="AW260" s="14" t="s">
        <v>42</v>
      </c>
      <c r="AX260" s="14" t="s">
        <v>82</v>
      </c>
      <c r="AY260" s="249" t="s">
        <v>159</v>
      </c>
    </row>
    <row r="261" s="16" customFormat="1">
      <c r="A261" s="16"/>
      <c r="B261" s="261"/>
      <c r="C261" s="262"/>
      <c r="D261" s="227" t="s">
        <v>172</v>
      </c>
      <c r="E261" s="263" t="s">
        <v>44</v>
      </c>
      <c r="F261" s="264" t="s">
        <v>178</v>
      </c>
      <c r="G261" s="262"/>
      <c r="H261" s="265">
        <v>22.960000000000001</v>
      </c>
      <c r="I261" s="266"/>
      <c r="J261" s="262"/>
      <c r="K261" s="262"/>
      <c r="L261" s="267"/>
      <c r="M261" s="268"/>
      <c r="N261" s="269"/>
      <c r="O261" s="269"/>
      <c r="P261" s="269"/>
      <c r="Q261" s="269"/>
      <c r="R261" s="269"/>
      <c r="S261" s="269"/>
      <c r="T261" s="270"/>
      <c r="U261" s="16"/>
      <c r="V261" s="16"/>
      <c r="W261" s="16"/>
      <c r="X261" s="16"/>
      <c r="Y261" s="16"/>
      <c r="Z261" s="16"/>
      <c r="AA261" s="16"/>
      <c r="AB261" s="16"/>
      <c r="AC261" s="16"/>
      <c r="AD261" s="16"/>
      <c r="AE261" s="16"/>
      <c r="AT261" s="271" t="s">
        <v>172</v>
      </c>
      <c r="AU261" s="271" t="s">
        <v>92</v>
      </c>
      <c r="AV261" s="16" t="s">
        <v>166</v>
      </c>
      <c r="AW261" s="16" t="s">
        <v>42</v>
      </c>
      <c r="AX261" s="16" t="s">
        <v>90</v>
      </c>
      <c r="AY261" s="271" t="s">
        <v>159</v>
      </c>
    </row>
    <row r="262" s="2" customFormat="1" ht="24.15" customHeight="1">
      <c r="A262" s="42"/>
      <c r="B262" s="43"/>
      <c r="C262" s="209" t="s">
        <v>451</v>
      </c>
      <c r="D262" s="209" t="s">
        <v>161</v>
      </c>
      <c r="E262" s="210" t="s">
        <v>452</v>
      </c>
      <c r="F262" s="211" t="s">
        <v>453</v>
      </c>
      <c r="G262" s="212" t="s">
        <v>310</v>
      </c>
      <c r="H262" s="213">
        <v>1810.9000000000001</v>
      </c>
      <c r="I262" s="214"/>
      <c r="J262" s="215">
        <f>ROUND(I262*H262,2)</f>
        <v>0</v>
      </c>
      <c r="K262" s="211" t="s">
        <v>165</v>
      </c>
      <c r="L262" s="48"/>
      <c r="M262" s="216" t="s">
        <v>44</v>
      </c>
      <c r="N262" s="217" t="s">
        <v>53</v>
      </c>
      <c r="O262" s="88"/>
      <c r="P262" s="218">
        <f>O262*H262</f>
        <v>0</v>
      </c>
      <c r="Q262" s="218">
        <v>0</v>
      </c>
      <c r="R262" s="218">
        <f>Q262*H262</f>
        <v>0</v>
      </c>
      <c r="S262" s="218">
        <v>0</v>
      </c>
      <c r="T262" s="219">
        <f>S262*H262</f>
        <v>0</v>
      </c>
      <c r="U262" s="42"/>
      <c r="V262" s="42"/>
      <c r="W262" s="42"/>
      <c r="X262" s="42"/>
      <c r="Y262" s="42"/>
      <c r="Z262" s="42"/>
      <c r="AA262" s="42"/>
      <c r="AB262" s="42"/>
      <c r="AC262" s="42"/>
      <c r="AD262" s="42"/>
      <c r="AE262" s="42"/>
      <c r="AR262" s="220" t="s">
        <v>166</v>
      </c>
      <c r="AT262" s="220" t="s">
        <v>161</v>
      </c>
      <c r="AU262" s="220" t="s">
        <v>92</v>
      </c>
      <c r="AY262" s="20" t="s">
        <v>159</v>
      </c>
      <c r="BE262" s="221">
        <f>IF(N262="základní",J262,0)</f>
        <v>0</v>
      </c>
      <c r="BF262" s="221">
        <f>IF(N262="snížená",J262,0)</f>
        <v>0</v>
      </c>
      <c r="BG262" s="221">
        <f>IF(N262="zákl. přenesená",J262,0)</f>
        <v>0</v>
      </c>
      <c r="BH262" s="221">
        <f>IF(N262="sníž. přenesená",J262,0)</f>
        <v>0</v>
      </c>
      <c r="BI262" s="221">
        <f>IF(N262="nulová",J262,0)</f>
        <v>0</v>
      </c>
      <c r="BJ262" s="20" t="s">
        <v>90</v>
      </c>
      <c r="BK262" s="221">
        <f>ROUND(I262*H262,2)</f>
        <v>0</v>
      </c>
      <c r="BL262" s="20" t="s">
        <v>166</v>
      </c>
      <c r="BM262" s="220" t="s">
        <v>454</v>
      </c>
    </row>
    <row r="263" s="2" customFormat="1">
      <c r="A263" s="42"/>
      <c r="B263" s="43"/>
      <c r="C263" s="44"/>
      <c r="D263" s="222" t="s">
        <v>168</v>
      </c>
      <c r="E263" s="44"/>
      <c r="F263" s="223" t="s">
        <v>455</v>
      </c>
      <c r="G263" s="44"/>
      <c r="H263" s="44"/>
      <c r="I263" s="224"/>
      <c r="J263" s="44"/>
      <c r="K263" s="44"/>
      <c r="L263" s="48"/>
      <c r="M263" s="225"/>
      <c r="N263" s="226"/>
      <c r="O263" s="88"/>
      <c r="P263" s="88"/>
      <c r="Q263" s="88"/>
      <c r="R263" s="88"/>
      <c r="S263" s="88"/>
      <c r="T263" s="89"/>
      <c r="U263" s="42"/>
      <c r="V263" s="42"/>
      <c r="W263" s="42"/>
      <c r="X263" s="42"/>
      <c r="Y263" s="42"/>
      <c r="Z263" s="42"/>
      <c r="AA263" s="42"/>
      <c r="AB263" s="42"/>
      <c r="AC263" s="42"/>
      <c r="AD263" s="42"/>
      <c r="AE263" s="42"/>
      <c r="AT263" s="20" t="s">
        <v>168</v>
      </c>
      <c r="AU263" s="20" t="s">
        <v>92</v>
      </c>
    </row>
    <row r="264" s="2" customFormat="1">
      <c r="A264" s="42"/>
      <c r="B264" s="43"/>
      <c r="C264" s="44"/>
      <c r="D264" s="227" t="s">
        <v>170</v>
      </c>
      <c r="E264" s="44"/>
      <c r="F264" s="228" t="s">
        <v>424</v>
      </c>
      <c r="G264" s="44"/>
      <c r="H264" s="44"/>
      <c r="I264" s="224"/>
      <c r="J264" s="44"/>
      <c r="K264" s="44"/>
      <c r="L264" s="48"/>
      <c r="M264" s="225"/>
      <c r="N264" s="226"/>
      <c r="O264" s="88"/>
      <c r="P264" s="88"/>
      <c r="Q264" s="88"/>
      <c r="R264" s="88"/>
      <c r="S264" s="88"/>
      <c r="T264" s="89"/>
      <c r="U264" s="42"/>
      <c r="V264" s="42"/>
      <c r="W264" s="42"/>
      <c r="X264" s="42"/>
      <c r="Y264" s="42"/>
      <c r="Z264" s="42"/>
      <c r="AA264" s="42"/>
      <c r="AB264" s="42"/>
      <c r="AC264" s="42"/>
      <c r="AD264" s="42"/>
      <c r="AE264" s="42"/>
      <c r="AT264" s="20" t="s">
        <v>170</v>
      </c>
      <c r="AU264" s="20" t="s">
        <v>92</v>
      </c>
    </row>
    <row r="265" s="13" customFormat="1">
      <c r="A265" s="13"/>
      <c r="B265" s="229"/>
      <c r="C265" s="230"/>
      <c r="D265" s="227" t="s">
        <v>172</v>
      </c>
      <c r="E265" s="231" t="s">
        <v>44</v>
      </c>
      <c r="F265" s="232" t="s">
        <v>425</v>
      </c>
      <c r="G265" s="230"/>
      <c r="H265" s="231" t="s">
        <v>44</v>
      </c>
      <c r="I265" s="233"/>
      <c r="J265" s="230"/>
      <c r="K265" s="230"/>
      <c r="L265" s="234"/>
      <c r="M265" s="235"/>
      <c r="N265" s="236"/>
      <c r="O265" s="236"/>
      <c r="P265" s="236"/>
      <c r="Q265" s="236"/>
      <c r="R265" s="236"/>
      <c r="S265" s="236"/>
      <c r="T265" s="237"/>
      <c r="U265" s="13"/>
      <c r="V265" s="13"/>
      <c r="W265" s="13"/>
      <c r="X265" s="13"/>
      <c r="Y265" s="13"/>
      <c r="Z265" s="13"/>
      <c r="AA265" s="13"/>
      <c r="AB265" s="13"/>
      <c r="AC265" s="13"/>
      <c r="AD265" s="13"/>
      <c r="AE265" s="13"/>
      <c r="AT265" s="238" t="s">
        <v>172</v>
      </c>
      <c r="AU265" s="238" t="s">
        <v>92</v>
      </c>
      <c r="AV265" s="13" t="s">
        <v>90</v>
      </c>
      <c r="AW265" s="13" t="s">
        <v>42</v>
      </c>
      <c r="AX265" s="13" t="s">
        <v>82</v>
      </c>
      <c r="AY265" s="238" t="s">
        <v>159</v>
      </c>
    </row>
    <row r="266" s="14" customFormat="1">
      <c r="A266" s="14"/>
      <c r="B266" s="239"/>
      <c r="C266" s="240"/>
      <c r="D266" s="227" t="s">
        <v>172</v>
      </c>
      <c r="E266" s="241" t="s">
        <v>44</v>
      </c>
      <c r="F266" s="242" t="s">
        <v>263</v>
      </c>
      <c r="G266" s="240"/>
      <c r="H266" s="243">
        <v>1810.9000000000001</v>
      </c>
      <c r="I266" s="244"/>
      <c r="J266" s="240"/>
      <c r="K266" s="240"/>
      <c r="L266" s="245"/>
      <c r="M266" s="246"/>
      <c r="N266" s="247"/>
      <c r="O266" s="247"/>
      <c r="P266" s="247"/>
      <c r="Q266" s="247"/>
      <c r="R266" s="247"/>
      <c r="S266" s="247"/>
      <c r="T266" s="248"/>
      <c r="U266" s="14"/>
      <c r="V266" s="14"/>
      <c r="W266" s="14"/>
      <c r="X266" s="14"/>
      <c r="Y266" s="14"/>
      <c r="Z266" s="14"/>
      <c r="AA266" s="14"/>
      <c r="AB266" s="14"/>
      <c r="AC266" s="14"/>
      <c r="AD266" s="14"/>
      <c r="AE266" s="14"/>
      <c r="AT266" s="249" t="s">
        <v>172</v>
      </c>
      <c r="AU266" s="249" t="s">
        <v>92</v>
      </c>
      <c r="AV266" s="14" t="s">
        <v>92</v>
      </c>
      <c r="AW266" s="14" t="s">
        <v>42</v>
      </c>
      <c r="AX266" s="14" t="s">
        <v>82</v>
      </c>
      <c r="AY266" s="249" t="s">
        <v>159</v>
      </c>
    </row>
    <row r="267" s="16" customFormat="1">
      <c r="A267" s="16"/>
      <c r="B267" s="261"/>
      <c r="C267" s="262"/>
      <c r="D267" s="227" t="s">
        <v>172</v>
      </c>
      <c r="E267" s="263" t="s">
        <v>44</v>
      </c>
      <c r="F267" s="264" t="s">
        <v>178</v>
      </c>
      <c r="G267" s="262"/>
      <c r="H267" s="265">
        <v>1810.9000000000001</v>
      </c>
      <c r="I267" s="266"/>
      <c r="J267" s="262"/>
      <c r="K267" s="262"/>
      <c r="L267" s="267"/>
      <c r="M267" s="268"/>
      <c r="N267" s="269"/>
      <c r="O267" s="269"/>
      <c r="P267" s="269"/>
      <c r="Q267" s="269"/>
      <c r="R267" s="269"/>
      <c r="S267" s="269"/>
      <c r="T267" s="270"/>
      <c r="U267" s="16"/>
      <c r="V267" s="16"/>
      <c r="W267" s="16"/>
      <c r="X267" s="16"/>
      <c r="Y267" s="16"/>
      <c r="Z267" s="16"/>
      <c r="AA267" s="16"/>
      <c r="AB267" s="16"/>
      <c r="AC267" s="16"/>
      <c r="AD267" s="16"/>
      <c r="AE267" s="16"/>
      <c r="AT267" s="271" t="s">
        <v>172</v>
      </c>
      <c r="AU267" s="271" t="s">
        <v>92</v>
      </c>
      <c r="AV267" s="16" t="s">
        <v>166</v>
      </c>
      <c r="AW267" s="16" t="s">
        <v>42</v>
      </c>
      <c r="AX267" s="16" t="s">
        <v>90</v>
      </c>
      <c r="AY267" s="271" t="s">
        <v>159</v>
      </c>
    </row>
    <row r="268" s="2" customFormat="1" ht="21.75" customHeight="1">
      <c r="A268" s="42"/>
      <c r="B268" s="43"/>
      <c r="C268" s="209" t="s">
        <v>456</v>
      </c>
      <c r="D268" s="209" t="s">
        <v>161</v>
      </c>
      <c r="E268" s="210" t="s">
        <v>457</v>
      </c>
      <c r="F268" s="211" t="s">
        <v>458</v>
      </c>
      <c r="G268" s="212" t="s">
        <v>310</v>
      </c>
      <c r="H268" s="213">
        <v>4815.7600000000002</v>
      </c>
      <c r="I268" s="214"/>
      <c r="J268" s="215">
        <f>ROUND(I268*H268,2)</f>
        <v>0</v>
      </c>
      <c r="K268" s="211" t="s">
        <v>201</v>
      </c>
      <c r="L268" s="48"/>
      <c r="M268" s="216" t="s">
        <v>44</v>
      </c>
      <c r="N268" s="217" t="s">
        <v>53</v>
      </c>
      <c r="O268" s="88"/>
      <c r="P268" s="218">
        <f>O268*H268</f>
        <v>0</v>
      </c>
      <c r="Q268" s="218">
        <v>0</v>
      </c>
      <c r="R268" s="218">
        <f>Q268*H268</f>
        <v>0</v>
      </c>
      <c r="S268" s="218">
        <v>0</v>
      </c>
      <c r="T268" s="219">
        <f>S268*H268</f>
        <v>0</v>
      </c>
      <c r="U268" s="42"/>
      <c r="V268" s="42"/>
      <c r="W268" s="42"/>
      <c r="X268" s="42"/>
      <c r="Y268" s="42"/>
      <c r="Z268" s="42"/>
      <c r="AA268" s="42"/>
      <c r="AB268" s="42"/>
      <c r="AC268" s="42"/>
      <c r="AD268" s="42"/>
      <c r="AE268" s="42"/>
      <c r="AR268" s="220" t="s">
        <v>166</v>
      </c>
      <c r="AT268" s="220" t="s">
        <v>161</v>
      </c>
      <c r="AU268" s="220" t="s">
        <v>92</v>
      </c>
      <c r="AY268" s="20" t="s">
        <v>159</v>
      </c>
      <c r="BE268" s="221">
        <f>IF(N268="základní",J268,0)</f>
        <v>0</v>
      </c>
      <c r="BF268" s="221">
        <f>IF(N268="snížená",J268,0)</f>
        <v>0</v>
      </c>
      <c r="BG268" s="221">
        <f>IF(N268="zákl. přenesená",J268,0)</f>
        <v>0</v>
      </c>
      <c r="BH268" s="221">
        <f>IF(N268="sníž. přenesená",J268,0)</f>
        <v>0</v>
      </c>
      <c r="BI268" s="221">
        <f>IF(N268="nulová",J268,0)</f>
        <v>0</v>
      </c>
      <c r="BJ268" s="20" t="s">
        <v>90</v>
      </c>
      <c r="BK268" s="221">
        <f>ROUND(I268*H268,2)</f>
        <v>0</v>
      </c>
      <c r="BL268" s="20" t="s">
        <v>166</v>
      </c>
      <c r="BM268" s="220" t="s">
        <v>459</v>
      </c>
    </row>
    <row r="269" s="2" customFormat="1">
      <c r="A269" s="42"/>
      <c r="B269" s="43"/>
      <c r="C269" s="44"/>
      <c r="D269" s="227" t="s">
        <v>170</v>
      </c>
      <c r="E269" s="44"/>
      <c r="F269" s="228" t="s">
        <v>460</v>
      </c>
      <c r="G269" s="44"/>
      <c r="H269" s="44"/>
      <c r="I269" s="224"/>
      <c r="J269" s="44"/>
      <c r="K269" s="44"/>
      <c r="L269" s="48"/>
      <c r="M269" s="225"/>
      <c r="N269" s="226"/>
      <c r="O269" s="88"/>
      <c r="P269" s="88"/>
      <c r="Q269" s="88"/>
      <c r="R269" s="88"/>
      <c r="S269" s="88"/>
      <c r="T269" s="89"/>
      <c r="U269" s="42"/>
      <c r="V269" s="42"/>
      <c r="W269" s="42"/>
      <c r="X269" s="42"/>
      <c r="Y269" s="42"/>
      <c r="Z269" s="42"/>
      <c r="AA269" s="42"/>
      <c r="AB269" s="42"/>
      <c r="AC269" s="42"/>
      <c r="AD269" s="42"/>
      <c r="AE269" s="42"/>
      <c r="AT269" s="20" t="s">
        <v>170</v>
      </c>
      <c r="AU269" s="20" t="s">
        <v>92</v>
      </c>
    </row>
    <row r="270" s="13" customFormat="1">
      <c r="A270" s="13"/>
      <c r="B270" s="229"/>
      <c r="C270" s="230"/>
      <c r="D270" s="227" t="s">
        <v>172</v>
      </c>
      <c r="E270" s="231" t="s">
        <v>44</v>
      </c>
      <c r="F270" s="232" t="s">
        <v>425</v>
      </c>
      <c r="G270" s="230"/>
      <c r="H270" s="231" t="s">
        <v>44</v>
      </c>
      <c r="I270" s="233"/>
      <c r="J270" s="230"/>
      <c r="K270" s="230"/>
      <c r="L270" s="234"/>
      <c r="M270" s="235"/>
      <c r="N270" s="236"/>
      <c r="O270" s="236"/>
      <c r="P270" s="236"/>
      <c r="Q270" s="236"/>
      <c r="R270" s="236"/>
      <c r="S270" s="236"/>
      <c r="T270" s="237"/>
      <c r="U270" s="13"/>
      <c r="V270" s="13"/>
      <c r="W270" s="13"/>
      <c r="X270" s="13"/>
      <c r="Y270" s="13"/>
      <c r="Z270" s="13"/>
      <c r="AA270" s="13"/>
      <c r="AB270" s="13"/>
      <c r="AC270" s="13"/>
      <c r="AD270" s="13"/>
      <c r="AE270" s="13"/>
      <c r="AT270" s="238" t="s">
        <v>172</v>
      </c>
      <c r="AU270" s="238" t="s">
        <v>92</v>
      </c>
      <c r="AV270" s="13" t="s">
        <v>90</v>
      </c>
      <c r="AW270" s="13" t="s">
        <v>42</v>
      </c>
      <c r="AX270" s="13" t="s">
        <v>82</v>
      </c>
      <c r="AY270" s="238" t="s">
        <v>159</v>
      </c>
    </row>
    <row r="271" s="14" customFormat="1">
      <c r="A271" s="14"/>
      <c r="B271" s="239"/>
      <c r="C271" s="240"/>
      <c r="D271" s="227" t="s">
        <v>172</v>
      </c>
      <c r="E271" s="241" t="s">
        <v>44</v>
      </c>
      <c r="F271" s="242" t="s">
        <v>246</v>
      </c>
      <c r="G271" s="240"/>
      <c r="H271" s="243">
        <v>584.44000000000005</v>
      </c>
      <c r="I271" s="244"/>
      <c r="J271" s="240"/>
      <c r="K271" s="240"/>
      <c r="L271" s="245"/>
      <c r="M271" s="246"/>
      <c r="N271" s="247"/>
      <c r="O271" s="247"/>
      <c r="P271" s="247"/>
      <c r="Q271" s="247"/>
      <c r="R271" s="247"/>
      <c r="S271" s="247"/>
      <c r="T271" s="248"/>
      <c r="U271" s="14"/>
      <c r="V271" s="14"/>
      <c r="W271" s="14"/>
      <c r="X271" s="14"/>
      <c r="Y271" s="14"/>
      <c r="Z271" s="14"/>
      <c r="AA271" s="14"/>
      <c r="AB271" s="14"/>
      <c r="AC271" s="14"/>
      <c r="AD271" s="14"/>
      <c r="AE271" s="14"/>
      <c r="AT271" s="249" t="s">
        <v>172</v>
      </c>
      <c r="AU271" s="249" t="s">
        <v>92</v>
      </c>
      <c r="AV271" s="14" t="s">
        <v>92</v>
      </c>
      <c r="AW271" s="14" t="s">
        <v>42</v>
      </c>
      <c r="AX271" s="14" t="s">
        <v>82</v>
      </c>
      <c r="AY271" s="249" t="s">
        <v>159</v>
      </c>
    </row>
    <row r="272" s="14" customFormat="1">
      <c r="A272" s="14"/>
      <c r="B272" s="239"/>
      <c r="C272" s="240"/>
      <c r="D272" s="227" t="s">
        <v>172</v>
      </c>
      <c r="E272" s="241" t="s">
        <v>44</v>
      </c>
      <c r="F272" s="242" t="s">
        <v>248</v>
      </c>
      <c r="G272" s="240"/>
      <c r="H272" s="243">
        <v>721.25999999999999</v>
      </c>
      <c r="I272" s="244"/>
      <c r="J272" s="240"/>
      <c r="K272" s="240"/>
      <c r="L272" s="245"/>
      <c r="M272" s="246"/>
      <c r="N272" s="247"/>
      <c r="O272" s="247"/>
      <c r="P272" s="247"/>
      <c r="Q272" s="247"/>
      <c r="R272" s="247"/>
      <c r="S272" s="247"/>
      <c r="T272" s="248"/>
      <c r="U272" s="14"/>
      <c r="V272" s="14"/>
      <c r="W272" s="14"/>
      <c r="X272" s="14"/>
      <c r="Y272" s="14"/>
      <c r="Z272" s="14"/>
      <c r="AA272" s="14"/>
      <c r="AB272" s="14"/>
      <c r="AC272" s="14"/>
      <c r="AD272" s="14"/>
      <c r="AE272" s="14"/>
      <c r="AT272" s="249" t="s">
        <v>172</v>
      </c>
      <c r="AU272" s="249" t="s">
        <v>92</v>
      </c>
      <c r="AV272" s="14" t="s">
        <v>92</v>
      </c>
      <c r="AW272" s="14" t="s">
        <v>42</v>
      </c>
      <c r="AX272" s="14" t="s">
        <v>82</v>
      </c>
      <c r="AY272" s="249" t="s">
        <v>159</v>
      </c>
    </row>
    <row r="273" s="14" customFormat="1">
      <c r="A273" s="14"/>
      <c r="B273" s="239"/>
      <c r="C273" s="240"/>
      <c r="D273" s="227" t="s">
        <v>172</v>
      </c>
      <c r="E273" s="241" t="s">
        <v>44</v>
      </c>
      <c r="F273" s="242" t="s">
        <v>250</v>
      </c>
      <c r="G273" s="240"/>
      <c r="H273" s="243">
        <v>1429.56</v>
      </c>
      <c r="I273" s="244"/>
      <c r="J273" s="240"/>
      <c r="K273" s="240"/>
      <c r="L273" s="245"/>
      <c r="M273" s="246"/>
      <c r="N273" s="247"/>
      <c r="O273" s="247"/>
      <c r="P273" s="247"/>
      <c r="Q273" s="247"/>
      <c r="R273" s="247"/>
      <c r="S273" s="247"/>
      <c r="T273" s="248"/>
      <c r="U273" s="14"/>
      <c r="V273" s="14"/>
      <c r="W273" s="14"/>
      <c r="X273" s="14"/>
      <c r="Y273" s="14"/>
      <c r="Z273" s="14"/>
      <c r="AA273" s="14"/>
      <c r="AB273" s="14"/>
      <c r="AC273" s="14"/>
      <c r="AD273" s="14"/>
      <c r="AE273" s="14"/>
      <c r="AT273" s="249" t="s">
        <v>172</v>
      </c>
      <c r="AU273" s="249" t="s">
        <v>92</v>
      </c>
      <c r="AV273" s="14" t="s">
        <v>92</v>
      </c>
      <c r="AW273" s="14" t="s">
        <v>42</v>
      </c>
      <c r="AX273" s="14" t="s">
        <v>82</v>
      </c>
      <c r="AY273" s="249" t="s">
        <v>159</v>
      </c>
    </row>
    <row r="274" s="14" customFormat="1">
      <c r="A274" s="14"/>
      <c r="B274" s="239"/>
      <c r="C274" s="240"/>
      <c r="D274" s="227" t="s">
        <v>172</v>
      </c>
      <c r="E274" s="241" t="s">
        <v>44</v>
      </c>
      <c r="F274" s="242" t="s">
        <v>252</v>
      </c>
      <c r="G274" s="240"/>
      <c r="H274" s="243">
        <v>183.16999999999999</v>
      </c>
      <c r="I274" s="244"/>
      <c r="J274" s="240"/>
      <c r="K274" s="240"/>
      <c r="L274" s="245"/>
      <c r="M274" s="246"/>
      <c r="N274" s="247"/>
      <c r="O274" s="247"/>
      <c r="P274" s="247"/>
      <c r="Q274" s="247"/>
      <c r="R274" s="247"/>
      <c r="S274" s="247"/>
      <c r="T274" s="248"/>
      <c r="U274" s="14"/>
      <c r="V274" s="14"/>
      <c r="W274" s="14"/>
      <c r="X274" s="14"/>
      <c r="Y274" s="14"/>
      <c r="Z274" s="14"/>
      <c r="AA274" s="14"/>
      <c r="AB274" s="14"/>
      <c r="AC274" s="14"/>
      <c r="AD274" s="14"/>
      <c r="AE274" s="14"/>
      <c r="AT274" s="249" t="s">
        <v>172</v>
      </c>
      <c r="AU274" s="249" t="s">
        <v>92</v>
      </c>
      <c r="AV274" s="14" t="s">
        <v>92</v>
      </c>
      <c r="AW274" s="14" t="s">
        <v>42</v>
      </c>
      <c r="AX274" s="14" t="s">
        <v>82</v>
      </c>
      <c r="AY274" s="249" t="s">
        <v>159</v>
      </c>
    </row>
    <row r="275" s="14" customFormat="1">
      <c r="A275" s="14"/>
      <c r="B275" s="239"/>
      <c r="C275" s="240"/>
      <c r="D275" s="227" t="s">
        <v>172</v>
      </c>
      <c r="E275" s="241" t="s">
        <v>44</v>
      </c>
      <c r="F275" s="242" t="s">
        <v>254</v>
      </c>
      <c r="G275" s="240"/>
      <c r="H275" s="243">
        <v>86.430000000000007</v>
      </c>
      <c r="I275" s="244"/>
      <c r="J275" s="240"/>
      <c r="K275" s="240"/>
      <c r="L275" s="245"/>
      <c r="M275" s="246"/>
      <c r="N275" s="247"/>
      <c r="O275" s="247"/>
      <c r="P275" s="247"/>
      <c r="Q275" s="247"/>
      <c r="R275" s="247"/>
      <c r="S275" s="247"/>
      <c r="T275" s="248"/>
      <c r="U275" s="14"/>
      <c r="V275" s="14"/>
      <c r="W275" s="14"/>
      <c r="X275" s="14"/>
      <c r="Y275" s="14"/>
      <c r="Z275" s="14"/>
      <c r="AA275" s="14"/>
      <c r="AB275" s="14"/>
      <c r="AC275" s="14"/>
      <c r="AD275" s="14"/>
      <c r="AE275" s="14"/>
      <c r="AT275" s="249" t="s">
        <v>172</v>
      </c>
      <c r="AU275" s="249" t="s">
        <v>92</v>
      </c>
      <c r="AV275" s="14" t="s">
        <v>92</v>
      </c>
      <c r="AW275" s="14" t="s">
        <v>42</v>
      </c>
      <c r="AX275" s="14" t="s">
        <v>82</v>
      </c>
      <c r="AY275" s="249" t="s">
        <v>159</v>
      </c>
    </row>
    <row r="276" s="14" customFormat="1">
      <c r="A276" s="14"/>
      <c r="B276" s="239"/>
      <c r="C276" s="240"/>
      <c r="D276" s="227" t="s">
        <v>172</v>
      </c>
      <c r="E276" s="241" t="s">
        <v>44</v>
      </c>
      <c r="F276" s="242" t="s">
        <v>263</v>
      </c>
      <c r="G276" s="240"/>
      <c r="H276" s="243">
        <v>1810.9000000000001</v>
      </c>
      <c r="I276" s="244"/>
      <c r="J276" s="240"/>
      <c r="K276" s="240"/>
      <c r="L276" s="245"/>
      <c r="M276" s="246"/>
      <c r="N276" s="247"/>
      <c r="O276" s="247"/>
      <c r="P276" s="247"/>
      <c r="Q276" s="247"/>
      <c r="R276" s="247"/>
      <c r="S276" s="247"/>
      <c r="T276" s="248"/>
      <c r="U276" s="14"/>
      <c r="V276" s="14"/>
      <c r="W276" s="14"/>
      <c r="X276" s="14"/>
      <c r="Y276" s="14"/>
      <c r="Z276" s="14"/>
      <c r="AA276" s="14"/>
      <c r="AB276" s="14"/>
      <c r="AC276" s="14"/>
      <c r="AD276" s="14"/>
      <c r="AE276" s="14"/>
      <c r="AT276" s="249" t="s">
        <v>172</v>
      </c>
      <c r="AU276" s="249" t="s">
        <v>92</v>
      </c>
      <c r="AV276" s="14" t="s">
        <v>92</v>
      </c>
      <c r="AW276" s="14" t="s">
        <v>42</v>
      </c>
      <c r="AX276" s="14" t="s">
        <v>82</v>
      </c>
      <c r="AY276" s="249" t="s">
        <v>159</v>
      </c>
    </row>
    <row r="277" s="16" customFormat="1">
      <c r="A277" s="16"/>
      <c r="B277" s="261"/>
      <c r="C277" s="262"/>
      <c r="D277" s="227" t="s">
        <v>172</v>
      </c>
      <c r="E277" s="263" t="s">
        <v>44</v>
      </c>
      <c r="F277" s="264" t="s">
        <v>178</v>
      </c>
      <c r="G277" s="262"/>
      <c r="H277" s="265">
        <v>4815.7600000000002</v>
      </c>
      <c r="I277" s="266"/>
      <c r="J277" s="262"/>
      <c r="K277" s="262"/>
      <c r="L277" s="267"/>
      <c r="M277" s="268"/>
      <c r="N277" s="269"/>
      <c r="O277" s="269"/>
      <c r="P277" s="269"/>
      <c r="Q277" s="269"/>
      <c r="R277" s="269"/>
      <c r="S277" s="269"/>
      <c r="T277" s="270"/>
      <c r="U277" s="16"/>
      <c r="V277" s="16"/>
      <c r="W277" s="16"/>
      <c r="X277" s="16"/>
      <c r="Y277" s="16"/>
      <c r="Z277" s="16"/>
      <c r="AA277" s="16"/>
      <c r="AB277" s="16"/>
      <c r="AC277" s="16"/>
      <c r="AD277" s="16"/>
      <c r="AE277" s="16"/>
      <c r="AT277" s="271" t="s">
        <v>172</v>
      </c>
      <c r="AU277" s="271" t="s">
        <v>92</v>
      </c>
      <c r="AV277" s="16" t="s">
        <v>166</v>
      </c>
      <c r="AW277" s="16" t="s">
        <v>42</v>
      </c>
      <c r="AX277" s="16" t="s">
        <v>90</v>
      </c>
      <c r="AY277" s="271" t="s">
        <v>159</v>
      </c>
    </row>
    <row r="278" s="2" customFormat="1" ht="21.75" customHeight="1">
      <c r="A278" s="42"/>
      <c r="B278" s="43"/>
      <c r="C278" s="209" t="s">
        <v>461</v>
      </c>
      <c r="D278" s="209" t="s">
        <v>161</v>
      </c>
      <c r="E278" s="210" t="s">
        <v>462</v>
      </c>
      <c r="F278" s="211" t="s">
        <v>463</v>
      </c>
      <c r="G278" s="212" t="s">
        <v>310</v>
      </c>
      <c r="H278" s="213">
        <v>48.270000000000003</v>
      </c>
      <c r="I278" s="214"/>
      <c r="J278" s="215">
        <f>ROUND(I278*H278,2)</f>
        <v>0</v>
      </c>
      <c r="K278" s="211" t="s">
        <v>201</v>
      </c>
      <c r="L278" s="48"/>
      <c r="M278" s="216" t="s">
        <v>44</v>
      </c>
      <c r="N278" s="217" t="s">
        <v>53</v>
      </c>
      <c r="O278" s="88"/>
      <c r="P278" s="218">
        <f>O278*H278</f>
        <v>0</v>
      </c>
      <c r="Q278" s="218">
        <v>0</v>
      </c>
      <c r="R278" s="218">
        <f>Q278*H278</f>
        <v>0</v>
      </c>
      <c r="S278" s="218">
        <v>0</v>
      </c>
      <c r="T278" s="219">
        <f>S278*H278</f>
        <v>0</v>
      </c>
      <c r="U278" s="42"/>
      <c r="V278" s="42"/>
      <c r="W278" s="42"/>
      <c r="X278" s="42"/>
      <c r="Y278" s="42"/>
      <c r="Z278" s="42"/>
      <c r="AA278" s="42"/>
      <c r="AB278" s="42"/>
      <c r="AC278" s="42"/>
      <c r="AD278" s="42"/>
      <c r="AE278" s="42"/>
      <c r="AR278" s="220" t="s">
        <v>166</v>
      </c>
      <c r="AT278" s="220" t="s">
        <v>161</v>
      </c>
      <c r="AU278" s="220" t="s">
        <v>92</v>
      </c>
      <c r="AY278" s="20" t="s">
        <v>159</v>
      </c>
      <c r="BE278" s="221">
        <f>IF(N278="základní",J278,0)</f>
        <v>0</v>
      </c>
      <c r="BF278" s="221">
        <f>IF(N278="snížená",J278,0)</f>
        <v>0</v>
      </c>
      <c r="BG278" s="221">
        <f>IF(N278="zákl. přenesená",J278,0)</f>
        <v>0</v>
      </c>
      <c r="BH278" s="221">
        <f>IF(N278="sníž. přenesená",J278,0)</f>
        <v>0</v>
      </c>
      <c r="BI278" s="221">
        <f>IF(N278="nulová",J278,0)</f>
        <v>0</v>
      </c>
      <c r="BJ278" s="20" t="s">
        <v>90</v>
      </c>
      <c r="BK278" s="221">
        <f>ROUND(I278*H278,2)</f>
        <v>0</v>
      </c>
      <c r="BL278" s="20" t="s">
        <v>166</v>
      </c>
      <c r="BM278" s="220" t="s">
        <v>464</v>
      </c>
    </row>
    <row r="279" s="2" customFormat="1">
      <c r="A279" s="42"/>
      <c r="B279" s="43"/>
      <c r="C279" s="44"/>
      <c r="D279" s="227" t="s">
        <v>170</v>
      </c>
      <c r="E279" s="44"/>
      <c r="F279" s="228" t="s">
        <v>465</v>
      </c>
      <c r="G279" s="44"/>
      <c r="H279" s="44"/>
      <c r="I279" s="224"/>
      <c r="J279" s="44"/>
      <c r="K279" s="44"/>
      <c r="L279" s="48"/>
      <c r="M279" s="225"/>
      <c r="N279" s="226"/>
      <c r="O279" s="88"/>
      <c r="P279" s="88"/>
      <c r="Q279" s="88"/>
      <c r="R279" s="88"/>
      <c r="S279" s="88"/>
      <c r="T279" s="89"/>
      <c r="U279" s="42"/>
      <c r="V279" s="42"/>
      <c r="W279" s="42"/>
      <c r="X279" s="42"/>
      <c r="Y279" s="42"/>
      <c r="Z279" s="42"/>
      <c r="AA279" s="42"/>
      <c r="AB279" s="42"/>
      <c r="AC279" s="42"/>
      <c r="AD279" s="42"/>
      <c r="AE279" s="42"/>
      <c r="AT279" s="20" t="s">
        <v>170</v>
      </c>
      <c r="AU279" s="20" t="s">
        <v>92</v>
      </c>
    </row>
    <row r="280" s="13" customFormat="1">
      <c r="A280" s="13"/>
      <c r="B280" s="229"/>
      <c r="C280" s="230"/>
      <c r="D280" s="227" t="s">
        <v>172</v>
      </c>
      <c r="E280" s="231" t="s">
        <v>44</v>
      </c>
      <c r="F280" s="232" t="s">
        <v>425</v>
      </c>
      <c r="G280" s="230"/>
      <c r="H280" s="231" t="s">
        <v>44</v>
      </c>
      <c r="I280" s="233"/>
      <c r="J280" s="230"/>
      <c r="K280" s="230"/>
      <c r="L280" s="234"/>
      <c r="M280" s="235"/>
      <c r="N280" s="236"/>
      <c r="O280" s="236"/>
      <c r="P280" s="236"/>
      <c r="Q280" s="236"/>
      <c r="R280" s="236"/>
      <c r="S280" s="236"/>
      <c r="T280" s="237"/>
      <c r="U280" s="13"/>
      <c r="V280" s="13"/>
      <c r="W280" s="13"/>
      <c r="X280" s="13"/>
      <c r="Y280" s="13"/>
      <c r="Z280" s="13"/>
      <c r="AA280" s="13"/>
      <c r="AB280" s="13"/>
      <c r="AC280" s="13"/>
      <c r="AD280" s="13"/>
      <c r="AE280" s="13"/>
      <c r="AT280" s="238" t="s">
        <v>172</v>
      </c>
      <c r="AU280" s="238" t="s">
        <v>92</v>
      </c>
      <c r="AV280" s="13" t="s">
        <v>90</v>
      </c>
      <c r="AW280" s="13" t="s">
        <v>42</v>
      </c>
      <c r="AX280" s="13" t="s">
        <v>82</v>
      </c>
      <c r="AY280" s="238" t="s">
        <v>159</v>
      </c>
    </row>
    <row r="281" s="14" customFormat="1">
      <c r="A281" s="14"/>
      <c r="B281" s="239"/>
      <c r="C281" s="240"/>
      <c r="D281" s="227" t="s">
        <v>172</v>
      </c>
      <c r="E281" s="241" t="s">
        <v>44</v>
      </c>
      <c r="F281" s="242" t="s">
        <v>261</v>
      </c>
      <c r="G281" s="240"/>
      <c r="H281" s="243">
        <v>48.270000000000003</v>
      </c>
      <c r="I281" s="244"/>
      <c r="J281" s="240"/>
      <c r="K281" s="240"/>
      <c r="L281" s="245"/>
      <c r="M281" s="246"/>
      <c r="N281" s="247"/>
      <c r="O281" s="247"/>
      <c r="P281" s="247"/>
      <c r="Q281" s="247"/>
      <c r="R281" s="247"/>
      <c r="S281" s="247"/>
      <c r="T281" s="248"/>
      <c r="U281" s="14"/>
      <c r="V281" s="14"/>
      <c r="W281" s="14"/>
      <c r="X281" s="14"/>
      <c r="Y281" s="14"/>
      <c r="Z281" s="14"/>
      <c r="AA281" s="14"/>
      <c r="AB281" s="14"/>
      <c r="AC281" s="14"/>
      <c r="AD281" s="14"/>
      <c r="AE281" s="14"/>
      <c r="AT281" s="249" t="s">
        <v>172</v>
      </c>
      <c r="AU281" s="249" t="s">
        <v>92</v>
      </c>
      <c r="AV281" s="14" t="s">
        <v>92</v>
      </c>
      <c r="AW281" s="14" t="s">
        <v>42</v>
      </c>
      <c r="AX281" s="14" t="s">
        <v>82</v>
      </c>
      <c r="AY281" s="249" t="s">
        <v>159</v>
      </c>
    </row>
    <row r="282" s="16" customFormat="1">
      <c r="A282" s="16"/>
      <c r="B282" s="261"/>
      <c r="C282" s="262"/>
      <c r="D282" s="227" t="s">
        <v>172</v>
      </c>
      <c r="E282" s="263" t="s">
        <v>44</v>
      </c>
      <c r="F282" s="264" t="s">
        <v>178</v>
      </c>
      <c r="G282" s="262"/>
      <c r="H282" s="265">
        <v>48.270000000000003</v>
      </c>
      <c r="I282" s="266"/>
      <c r="J282" s="262"/>
      <c r="K282" s="262"/>
      <c r="L282" s="267"/>
      <c r="M282" s="268"/>
      <c r="N282" s="269"/>
      <c r="O282" s="269"/>
      <c r="P282" s="269"/>
      <c r="Q282" s="269"/>
      <c r="R282" s="269"/>
      <c r="S282" s="269"/>
      <c r="T282" s="270"/>
      <c r="U282" s="16"/>
      <c r="V282" s="16"/>
      <c r="W282" s="16"/>
      <c r="X282" s="16"/>
      <c r="Y282" s="16"/>
      <c r="Z282" s="16"/>
      <c r="AA282" s="16"/>
      <c r="AB282" s="16"/>
      <c r="AC282" s="16"/>
      <c r="AD282" s="16"/>
      <c r="AE282" s="16"/>
      <c r="AT282" s="271" t="s">
        <v>172</v>
      </c>
      <c r="AU282" s="271" t="s">
        <v>92</v>
      </c>
      <c r="AV282" s="16" t="s">
        <v>166</v>
      </c>
      <c r="AW282" s="16" t="s">
        <v>42</v>
      </c>
      <c r="AX282" s="16" t="s">
        <v>90</v>
      </c>
      <c r="AY282" s="271" t="s">
        <v>159</v>
      </c>
    </row>
    <row r="283" s="2" customFormat="1" ht="21.75" customHeight="1">
      <c r="A283" s="42"/>
      <c r="B283" s="43"/>
      <c r="C283" s="209" t="s">
        <v>466</v>
      </c>
      <c r="D283" s="209" t="s">
        <v>161</v>
      </c>
      <c r="E283" s="210" t="s">
        <v>467</v>
      </c>
      <c r="F283" s="211" t="s">
        <v>468</v>
      </c>
      <c r="G283" s="212" t="s">
        <v>310</v>
      </c>
      <c r="H283" s="213">
        <v>3004.8600000000001</v>
      </c>
      <c r="I283" s="214"/>
      <c r="J283" s="215">
        <f>ROUND(I283*H283,2)</f>
        <v>0</v>
      </c>
      <c r="K283" s="211" t="s">
        <v>201</v>
      </c>
      <c r="L283" s="48"/>
      <c r="M283" s="216" t="s">
        <v>44</v>
      </c>
      <c r="N283" s="217" t="s">
        <v>53</v>
      </c>
      <c r="O283" s="88"/>
      <c r="P283" s="218">
        <f>O283*H283</f>
        <v>0</v>
      </c>
      <c r="Q283" s="218">
        <v>0</v>
      </c>
      <c r="R283" s="218">
        <f>Q283*H283</f>
        <v>0</v>
      </c>
      <c r="S283" s="218">
        <v>0</v>
      </c>
      <c r="T283" s="219">
        <f>S283*H283</f>
        <v>0</v>
      </c>
      <c r="U283" s="42"/>
      <c r="V283" s="42"/>
      <c r="W283" s="42"/>
      <c r="X283" s="42"/>
      <c r="Y283" s="42"/>
      <c r="Z283" s="42"/>
      <c r="AA283" s="42"/>
      <c r="AB283" s="42"/>
      <c r="AC283" s="42"/>
      <c r="AD283" s="42"/>
      <c r="AE283" s="42"/>
      <c r="AR283" s="220" t="s">
        <v>166</v>
      </c>
      <c r="AT283" s="220" t="s">
        <v>161</v>
      </c>
      <c r="AU283" s="220" t="s">
        <v>92</v>
      </c>
      <c r="AY283" s="20" t="s">
        <v>159</v>
      </c>
      <c r="BE283" s="221">
        <f>IF(N283="základní",J283,0)</f>
        <v>0</v>
      </c>
      <c r="BF283" s="221">
        <f>IF(N283="snížená",J283,0)</f>
        <v>0</v>
      </c>
      <c r="BG283" s="221">
        <f>IF(N283="zákl. přenesená",J283,0)</f>
        <v>0</v>
      </c>
      <c r="BH283" s="221">
        <f>IF(N283="sníž. přenesená",J283,0)</f>
        <v>0</v>
      </c>
      <c r="BI283" s="221">
        <f>IF(N283="nulová",J283,0)</f>
        <v>0</v>
      </c>
      <c r="BJ283" s="20" t="s">
        <v>90</v>
      </c>
      <c r="BK283" s="221">
        <f>ROUND(I283*H283,2)</f>
        <v>0</v>
      </c>
      <c r="BL283" s="20" t="s">
        <v>166</v>
      </c>
      <c r="BM283" s="220" t="s">
        <v>469</v>
      </c>
    </row>
    <row r="284" s="2" customFormat="1">
      <c r="A284" s="42"/>
      <c r="B284" s="43"/>
      <c r="C284" s="44"/>
      <c r="D284" s="227" t="s">
        <v>170</v>
      </c>
      <c r="E284" s="44"/>
      <c r="F284" s="228" t="s">
        <v>470</v>
      </c>
      <c r="G284" s="44"/>
      <c r="H284" s="44"/>
      <c r="I284" s="224"/>
      <c r="J284" s="44"/>
      <c r="K284" s="44"/>
      <c r="L284" s="48"/>
      <c r="M284" s="225"/>
      <c r="N284" s="226"/>
      <c r="O284" s="88"/>
      <c r="P284" s="88"/>
      <c r="Q284" s="88"/>
      <c r="R284" s="88"/>
      <c r="S284" s="88"/>
      <c r="T284" s="89"/>
      <c r="U284" s="42"/>
      <c r="V284" s="42"/>
      <c r="W284" s="42"/>
      <c r="X284" s="42"/>
      <c r="Y284" s="42"/>
      <c r="Z284" s="42"/>
      <c r="AA284" s="42"/>
      <c r="AB284" s="42"/>
      <c r="AC284" s="42"/>
      <c r="AD284" s="42"/>
      <c r="AE284" s="42"/>
      <c r="AT284" s="20" t="s">
        <v>170</v>
      </c>
      <c r="AU284" s="20" t="s">
        <v>92</v>
      </c>
    </row>
    <row r="285" s="13" customFormat="1">
      <c r="A285" s="13"/>
      <c r="B285" s="229"/>
      <c r="C285" s="230"/>
      <c r="D285" s="227" t="s">
        <v>172</v>
      </c>
      <c r="E285" s="231" t="s">
        <v>44</v>
      </c>
      <c r="F285" s="232" t="s">
        <v>425</v>
      </c>
      <c r="G285" s="230"/>
      <c r="H285" s="231" t="s">
        <v>44</v>
      </c>
      <c r="I285" s="233"/>
      <c r="J285" s="230"/>
      <c r="K285" s="230"/>
      <c r="L285" s="234"/>
      <c r="M285" s="235"/>
      <c r="N285" s="236"/>
      <c r="O285" s="236"/>
      <c r="P285" s="236"/>
      <c r="Q285" s="236"/>
      <c r="R285" s="236"/>
      <c r="S285" s="236"/>
      <c r="T285" s="237"/>
      <c r="U285" s="13"/>
      <c r="V285" s="13"/>
      <c r="W285" s="13"/>
      <c r="X285" s="13"/>
      <c r="Y285" s="13"/>
      <c r="Z285" s="13"/>
      <c r="AA285" s="13"/>
      <c r="AB285" s="13"/>
      <c r="AC285" s="13"/>
      <c r="AD285" s="13"/>
      <c r="AE285" s="13"/>
      <c r="AT285" s="238" t="s">
        <v>172</v>
      </c>
      <c r="AU285" s="238" t="s">
        <v>92</v>
      </c>
      <c r="AV285" s="13" t="s">
        <v>90</v>
      </c>
      <c r="AW285" s="13" t="s">
        <v>42</v>
      </c>
      <c r="AX285" s="13" t="s">
        <v>82</v>
      </c>
      <c r="AY285" s="238" t="s">
        <v>159</v>
      </c>
    </row>
    <row r="286" s="14" customFormat="1">
      <c r="A286" s="14"/>
      <c r="B286" s="239"/>
      <c r="C286" s="240"/>
      <c r="D286" s="227" t="s">
        <v>172</v>
      </c>
      <c r="E286" s="241" t="s">
        <v>44</v>
      </c>
      <c r="F286" s="242" t="s">
        <v>246</v>
      </c>
      <c r="G286" s="240"/>
      <c r="H286" s="243">
        <v>584.44000000000005</v>
      </c>
      <c r="I286" s="244"/>
      <c r="J286" s="240"/>
      <c r="K286" s="240"/>
      <c r="L286" s="245"/>
      <c r="M286" s="246"/>
      <c r="N286" s="247"/>
      <c r="O286" s="247"/>
      <c r="P286" s="247"/>
      <c r="Q286" s="247"/>
      <c r="R286" s="247"/>
      <c r="S286" s="247"/>
      <c r="T286" s="248"/>
      <c r="U286" s="14"/>
      <c r="V286" s="14"/>
      <c r="W286" s="14"/>
      <c r="X286" s="14"/>
      <c r="Y286" s="14"/>
      <c r="Z286" s="14"/>
      <c r="AA286" s="14"/>
      <c r="AB286" s="14"/>
      <c r="AC286" s="14"/>
      <c r="AD286" s="14"/>
      <c r="AE286" s="14"/>
      <c r="AT286" s="249" t="s">
        <v>172</v>
      </c>
      <c r="AU286" s="249" t="s">
        <v>92</v>
      </c>
      <c r="AV286" s="14" t="s">
        <v>92</v>
      </c>
      <c r="AW286" s="14" t="s">
        <v>42</v>
      </c>
      <c r="AX286" s="14" t="s">
        <v>82</v>
      </c>
      <c r="AY286" s="249" t="s">
        <v>159</v>
      </c>
    </row>
    <row r="287" s="14" customFormat="1">
      <c r="A287" s="14"/>
      <c r="B287" s="239"/>
      <c r="C287" s="240"/>
      <c r="D287" s="227" t="s">
        <v>172</v>
      </c>
      <c r="E287" s="241" t="s">
        <v>44</v>
      </c>
      <c r="F287" s="242" t="s">
        <v>248</v>
      </c>
      <c r="G287" s="240"/>
      <c r="H287" s="243">
        <v>721.25999999999999</v>
      </c>
      <c r="I287" s="244"/>
      <c r="J287" s="240"/>
      <c r="K287" s="240"/>
      <c r="L287" s="245"/>
      <c r="M287" s="246"/>
      <c r="N287" s="247"/>
      <c r="O287" s="247"/>
      <c r="P287" s="247"/>
      <c r="Q287" s="247"/>
      <c r="R287" s="247"/>
      <c r="S287" s="247"/>
      <c r="T287" s="248"/>
      <c r="U287" s="14"/>
      <c r="V287" s="14"/>
      <c r="W287" s="14"/>
      <c r="X287" s="14"/>
      <c r="Y287" s="14"/>
      <c r="Z287" s="14"/>
      <c r="AA287" s="14"/>
      <c r="AB287" s="14"/>
      <c r="AC287" s="14"/>
      <c r="AD287" s="14"/>
      <c r="AE287" s="14"/>
      <c r="AT287" s="249" t="s">
        <v>172</v>
      </c>
      <c r="AU287" s="249" t="s">
        <v>92</v>
      </c>
      <c r="AV287" s="14" t="s">
        <v>92</v>
      </c>
      <c r="AW287" s="14" t="s">
        <v>42</v>
      </c>
      <c r="AX287" s="14" t="s">
        <v>82</v>
      </c>
      <c r="AY287" s="249" t="s">
        <v>159</v>
      </c>
    </row>
    <row r="288" s="14" customFormat="1">
      <c r="A288" s="14"/>
      <c r="B288" s="239"/>
      <c r="C288" s="240"/>
      <c r="D288" s="227" t="s">
        <v>172</v>
      </c>
      <c r="E288" s="241" t="s">
        <v>44</v>
      </c>
      <c r="F288" s="242" t="s">
        <v>250</v>
      </c>
      <c r="G288" s="240"/>
      <c r="H288" s="243">
        <v>1429.56</v>
      </c>
      <c r="I288" s="244"/>
      <c r="J288" s="240"/>
      <c r="K288" s="240"/>
      <c r="L288" s="245"/>
      <c r="M288" s="246"/>
      <c r="N288" s="247"/>
      <c r="O288" s="247"/>
      <c r="P288" s="247"/>
      <c r="Q288" s="247"/>
      <c r="R288" s="247"/>
      <c r="S288" s="247"/>
      <c r="T288" s="248"/>
      <c r="U288" s="14"/>
      <c r="V288" s="14"/>
      <c r="W288" s="14"/>
      <c r="X288" s="14"/>
      <c r="Y288" s="14"/>
      <c r="Z288" s="14"/>
      <c r="AA288" s="14"/>
      <c r="AB288" s="14"/>
      <c r="AC288" s="14"/>
      <c r="AD288" s="14"/>
      <c r="AE288" s="14"/>
      <c r="AT288" s="249" t="s">
        <v>172</v>
      </c>
      <c r="AU288" s="249" t="s">
        <v>92</v>
      </c>
      <c r="AV288" s="14" t="s">
        <v>92</v>
      </c>
      <c r="AW288" s="14" t="s">
        <v>42</v>
      </c>
      <c r="AX288" s="14" t="s">
        <v>82</v>
      </c>
      <c r="AY288" s="249" t="s">
        <v>159</v>
      </c>
    </row>
    <row r="289" s="14" customFormat="1">
      <c r="A289" s="14"/>
      <c r="B289" s="239"/>
      <c r="C289" s="240"/>
      <c r="D289" s="227" t="s">
        <v>172</v>
      </c>
      <c r="E289" s="241" t="s">
        <v>44</v>
      </c>
      <c r="F289" s="242" t="s">
        <v>252</v>
      </c>
      <c r="G289" s="240"/>
      <c r="H289" s="243">
        <v>183.16999999999999</v>
      </c>
      <c r="I289" s="244"/>
      <c r="J289" s="240"/>
      <c r="K289" s="240"/>
      <c r="L289" s="245"/>
      <c r="M289" s="246"/>
      <c r="N289" s="247"/>
      <c r="O289" s="247"/>
      <c r="P289" s="247"/>
      <c r="Q289" s="247"/>
      <c r="R289" s="247"/>
      <c r="S289" s="247"/>
      <c r="T289" s="248"/>
      <c r="U289" s="14"/>
      <c r="V289" s="14"/>
      <c r="W289" s="14"/>
      <c r="X289" s="14"/>
      <c r="Y289" s="14"/>
      <c r="Z289" s="14"/>
      <c r="AA289" s="14"/>
      <c r="AB289" s="14"/>
      <c r="AC289" s="14"/>
      <c r="AD289" s="14"/>
      <c r="AE289" s="14"/>
      <c r="AT289" s="249" t="s">
        <v>172</v>
      </c>
      <c r="AU289" s="249" t="s">
        <v>92</v>
      </c>
      <c r="AV289" s="14" t="s">
        <v>92</v>
      </c>
      <c r="AW289" s="14" t="s">
        <v>42</v>
      </c>
      <c r="AX289" s="14" t="s">
        <v>82</v>
      </c>
      <c r="AY289" s="249" t="s">
        <v>159</v>
      </c>
    </row>
    <row r="290" s="14" customFormat="1">
      <c r="A290" s="14"/>
      <c r="B290" s="239"/>
      <c r="C290" s="240"/>
      <c r="D290" s="227" t="s">
        <v>172</v>
      </c>
      <c r="E290" s="241" t="s">
        <v>44</v>
      </c>
      <c r="F290" s="242" t="s">
        <v>254</v>
      </c>
      <c r="G290" s="240"/>
      <c r="H290" s="243">
        <v>86.430000000000007</v>
      </c>
      <c r="I290" s="244"/>
      <c r="J290" s="240"/>
      <c r="K290" s="240"/>
      <c r="L290" s="245"/>
      <c r="M290" s="246"/>
      <c r="N290" s="247"/>
      <c r="O290" s="247"/>
      <c r="P290" s="247"/>
      <c r="Q290" s="247"/>
      <c r="R290" s="247"/>
      <c r="S290" s="247"/>
      <c r="T290" s="248"/>
      <c r="U290" s="14"/>
      <c r="V290" s="14"/>
      <c r="W290" s="14"/>
      <c r="X290" s="14"/>
      <c r="Y290" s="14"/>
      <c r="Z290" s="14"/>
      <c r="AA290" s="14"/>
      <c r="AB290" s="14"/>
      <c r="AC290" s="14"/>
      <c r="AD290" s="14"/>
      <c r="AE290" s="14"/>
      <c r="AT290" s="249" t="s">
        <v>172</v>
      </c>
      <c r="AU290" s="249" t="s">
        <v>92</v>
      </c>
      <c r="AV290" s="14" t="s">
        <v>92</v>
      </c>
      <c r="AW290" s="14" t="s">
        <v>42</v>
      </c>
      <c r="AX290" s="14" t="s">
        <v>82</v>
      </c>
      <c r="AY290" s="249" t="s">
        <v>159</v>
      </c>
    </row>
    <row r="291" s="16" customFormat="1">
      <c r="A291" s="16"/>
      <c r="B291" s="261"/>
      <c r="C291" s="262"/>
      <c r="D291" s="227" t="s">
        <v>172</v>
      </c>
      <c r="E291" s="263" t="s">
        <v>44</v>
      </c>
      <c r="F291" s="264" t="s">
        <v>178</v>
      </c>
      <c r="G291" s="262"/>
      <c r="H291" s="265">
        <v>3004.8600000000001</v>
      </c>
      <c r="I291" s="266"/>
      <c r="J291" s="262"/>
      <c r="K291" s="262"/>
      <c r="L291" s="267"/>
      <c r="M291" s="268"/>
      <c r="N291" s="269"/>
      <c r="O291" s="269"/>
      <c r="P291" s="269"/>
      <c r="Q291" s="269"/>
      <c r="R291" s="269"/>
      <c r="S291" s="269"/>
      <c r="T291" s="270"/>
      <c r="U291" s="16"/>
      <c r="V291" s="16"/>
      <c r="W291" s="16"/>
      <c r="X291" s="16"/>
      <c r="Y291" s="16"/>
      <c r="Z291" s="16"/>
      <c r="AA291" s="16"/>
      <c r="AB291" s="16"/>
      <c r="AC291" s="16"/>
      <c r="AD291" s="16"/>
      <c r="AE291" s="16"/>
      <c r="AT291" s="271" t="s">
        <v>172</v>
      </c>
      <c r="AU291" s="271" t="s">
        <v>92</v>
      </c>
      <c r="AV291" s="16" t="s">
        <v>166</v>
      </c>
      <c r="AW291" s="16" t="s">
        <v>42</v>
      </c>
      <c r="AX291" s="16" t="s">
        <v>90</v>
      </c>
      <c r="AY291" s="271" t="s">
        <v>159</v>
      </c>
    </row>
    <row r="292" s="2" customFormat="1" ht="21.75" customHeight="1">
      <c r="A292" s="42"/>
      <c r="B292" s="43"/>
      <c r="C292" s="209" t="s">
        <v>471</v>
      </c>
      <c r="D292" s="209" t="s">
        <v>161</v>
      </c>
      <c r="E292" s="210" t="s">
        <v>472</v>
      </c>
      <c r="F292" s="211" t="s">
        <v>468</v>
      </c>
      <c r="G292" s="212" t="s">
        <v>310</v>
      </c>
      <c r="H292" s="213">
        <v>298.50999999999999</v>
      </c>
      <c r="I292" s="214"/>
      <c r="J292" s="215">
        <f>ROUND(I292*H292,2)</f>
        <v>0</v>
      </c>
      <c r="K292" s="211" t="s">
        <v>201</v>
      </c>
      <c r="L292" s="48"/>
      <c r="M292" s="216" t="s">
        <v>44</v>
      </c>
      <c r="N292" s="217" t="s">
        <v>53</v>
      </c>
      <c r="O292" s="88"/>
      <c r="P292" s="218">
        <f>O292*H292</f>
        <v>0</v>
      </c>
      <c r="Q292" s="218">
        <v>0</v>
      </c>
      <c r="R292" s="218">
        <f>Q292*H292</f>
        <v>0</v>
      </c>
      <c r="S292" s="218">
        <v>0</v>
      </c>
      <c r="T292" s="219">
        <f>S292*H292</f>
        <v>0</v>
      </c>
      <c r="U292" s="42"/>
      <c r="V292" s="42"/>
      <c r="W292" s="42"/>
      <c r="X292" s="42"/>
      <c r="Y292" s="42"/>
      <c r="Z292" s="42"/>
      <c r="AA292" s="42"/>
      <c r="AB292" s="42"/>
      <c r="AC292" s="42"/>
      <c r="AD292" s="42"/>
      <c r="AE292" s="42"/>
      <c r="AR292" s="220" t="s">
        <v>166</v>
      </c>
      <c r="AT292" s="220" t="s">
        <v>161</v>
      </c>
      <c r="AU292" s="220" t="s">
        <v>92</v>
      </c>
      <c r="AY292" s="20" t="s">
        <v>159</v>
      </c>
      <c r="BE292" s="221">
        <f>IF(N292="základní",J292,0)</f>
        <v>0</v>
      </c>
      <c r="BF292" s="221">
        <f>IF(N292="snížená",J292,0)</f>
        <v>0</v>
      </c>
      <c r="BG292" s="221">
        <f>IF(N292="zákl. přenesená",J292,0)</f>
        <v>0</v>
      </c>
      <c r="BH292" s="221">
        <f>IF(N292="sníž. přenesená",J292,0)</f>
        <v>0</v>
      </c>
      <c r="BI292" s="221">
        <f>IF(N292="nulová",J292,0)</f>
        <v>0</v>
      </c>
      <c r="BJ292" s="20" t="s">
        <v>90</v>
      </c>
      <c r="BK292" s="221">
        <f>ROUND(I292*H292,2)</f>
        <v>0</v>
      </c>
      <c r="BL292" s="20" t="s">
        <v>166</v>
      </c>
      <c r="BM292" s="220" t="s">
        <v>473</v>
      </c>
    </row>
    <row r="293" s="2" customFormat="1">
      <c r="A293" s="42"/>
      <c r="B293" s="43"/>
      <c r="C293" s="44"/>
      <c r="D293" s="227" t="s">
        <v>170</v>
      </c>
      <c r="E293" s="44"/>
      <c r="F293" s="228" t="s">
        <v>474</v>
      </c>
      <c r="G293" s="44"/>
      <c r="H293" s="44"/>
      <c r="I293" s="224"/>
      <c r="J293" s="44"/>
      <c r="K293" s="44"/>
      <c r="L293" s="48"/>
      <c r="M293" s="225"/>
      <c r="N293" s="226"/>
      <c r="O293" s="88"/>
      <c r="P293" s="88"/>
      <c r="Q293" s="88"/>
      <c r="R293" s="88"/>
      <c r="S293" s="88"/>
      <c r="T293" s="89"/>
      <c r="U293" s="42"/>
      <c r="V293" s="42"/>
      <c r="W293" s="42"/>
      <c r="X293" s="42"/>
      <c r="Y293" s="42"/>
      <c r="Z293" s="42"/>
      <c r="AA293" s="42"/>
      <c r="AB293" s="42"/>
      <c r="AC293" s="42"/>
      <c r="AD293" s="42"/>
      <c r="AE293" s="42"/>
      <c r="AT293" s="20" t="s">
        <v>170</v>
      </c>
      <c r="AU293" s="20" t="s">
        <v>92</v>
      </c>
    </row>
    <row r="294" s="13" customFormat="1">
      <c r="A294" s="13"/>
      <c r="B294" s="229"/>
      <c r="C294" s="230"/>
      <c r="D294" s="227" t="s">
        <v>172</v>
      </c>
      <c r="E294" s="231" t="s">
        <v>44</v>
      </c>
      <c r="F294" s="232" t="s">
        <v>425</v>
      </c>
      <c r="G294" s="230"/>
      <c r="H294" s="231" t="s">
        <v>44</v>
      </c>
      <c r="I294" s="233"/>
      <c r="J294" s="230"/>
      <c r="K294" s="230"/>
      <c r="L294" s="234"/>
      <c r="M294" s="235"/>
      <c r="N294" s="236"/>
      <c r="O294" s="236"/>
      <c r="P294" s="236"/>
      <c r="Q294" s="236"/>
      <c r="R294" s="236"/>
      <c r="S294" s="236"/>
      <c r="T294" s="237"/>
      <c r="U294" s="13"/>
      <c r="V294" s="13"/>
      <c r="W294" s="13"/>
      <c r="X294" s="13"/>
      <c r="Y294" s="13"/>
      <c r="Z294" s="13"/>
      <c r="AA294" s="13"/>
      <c r="AB294" s="13"/>
      <c r="AC294" s="13"/>
      <c r="AD294" s="13"/>
      <c r="AE294" s="13"/>
      <c r="AT294" s="238" t="s">
        <v>172</v>
      </c>
      <c r="AU294" s="238" t="s">
        <v>92</v>
      </c>
      <c r="AV294" s="13" t="s">
        <v>90</v>
      </c>
      <c r="AW294" s="13" t="s">
        <v>42</v>
      </c>
      <c r="AX294" s="13" t="s">
        <v>82</v>
      </c>
      <c r="AY294" s="238" t="s">
        <v>159</v>
      </c>
    </row>
    <row r="295" s="14" customFormat="1">
      <c r="A295" s="14"/>
      <c r="B295" s="239"/>
      <c r="C295" s="240"/>
      <c r="D295" s="227" t="s">
        <v>172</v>
      </c>
      <c r="E295" s="241" t="s">
        <v>44</v>
      </c>
      <c r="F295" s="242" t="s">
        <v>259</v>
      </c>
      <c r="G295" s="240"/>
      <c r="H295" s="243">
        <v>298.50999999999999</v>
      </c>
      <c r="I295" s="244"/>
      <c r="J295" s="240"/>
      <c r="K295" s="240"/>
      <c r="L295" s="245"/>
      <c r="M295" s="246"/>
      <c r="N295" s="247"/>
      <c r="O295" s="247"/>
      <c r="P295" s="247"/>
      <c r="Q295" s="247"/>
      <c r="R295" s="247"/>
      <c r="S295" s="247"/>
      <c r="T295" s="248"/>
      <c r="U295" s="14"/>
      <c r="V295" s="14"/>
      <c r="W295" s="14"/>
      <c r="X295" s="14"/>
      <c r="Y295" s="14"/>
      <c r="Z295" s="14"/>
      <c r="AA295" s="14"/>
      <c r="AB295" s="14"/>
      <c r="AC295" s="14"/>
      <c r="AD295" s="14"/>
      <c r="AE295" s="14"/>
      <c r="AT295" s="249" t="s">
        <v>172</v>
      </c>
      <c r="AU295" s="249" t="s">
        <v>92</v>
      </c>
      <c r="AV295" s="14" t="s">
        <v>92</v>
      </c>
      <c r="AW295" s="14" t="s">
        <v>42</v>
      </c>
      <c r="AX295" s="14" t="s">
        <v>82</v>
      </c>
      <c r="AY295" s="249" t="s">
        <v>159</v>
      </c>
    </row>
    <row r="296" s="16" customFormat="1">
      <c r="A296" s="16"/>
      <c r="B296" s="261"/>
      <c r="C296" s="262"/>
      <c r="D296" s="227" t="s">
        <v>172</v>
      </c>
      <c r="E296" s="263" t="s">
        <v>44</v>
      </c>
      <c r="F296" s="264" t="s">
        <v>178</v>
      </c>
      <c r="G296" s="262"/>
      <c r="H296" s="265">
        <v>298.50999999999999</v>
      </c>
      <c r="I296" s="266"/>
      <c r="J296" s="262"/>
      <c r="K296" s="262"/>
      <c r="L296" s="267"/>
      <c r="M296" s="268"/>
      <c r="N296" s="269"/>
      <c r="O296" s="269"/>
      <c r="P296" s="269"/>
      <c r="Q296" s="269"/>
      <c r="R296" s="269"/>
      <c r="S296" s="269"/>
      <c r="T296" s="270"/>
      <c r="U296" s="16"/>
      <c r="V296" s="16"/>
      <c r="W296" s="16"/>
      <c r="X296" s="16"/>
      <c r="Y296" s="16"/>
      <c r="Z296" s="16"/>
      <c r="AA296" s="16"/>
      <c r="AB296" s="16"/>
      <c r="AC296" s="16"/>
      <c r="AD296" s="16"/>
      <c r="AE296" s="16"/>
      <c r="AT296" s="271" t="s">
        <v>172</v>
      </c>
      <c r="AU296" s="271" t="s">
        <v>92</v>
      </c>
      <c r="AV296" s="16" t="s">
        <v>166</v>
      </c>
      <c r="AW296" s="16" t="s">
        <v>42</v>
      </c>
      <c r="AX296" s="16" t="s">
        <v>90</v>
      </c>
      <c r="AY296" s="271" t="s">
        <v>159</v>
      </c>
    </row>
    <row r="297" s="2" customFormat="1" ht="21.75" customHeight="1">
      <c r="A297" s="42"/>
      <c r="B297" s="43"/>
      <c r="C297" s="209" t="s">
        <v>475</v>
      </c>
      <c r="D297" s="209" t="s">
        <v>161</v>
      </c>
      <c r="E297" s="210" t="s">
        <v>476</v>
      </c>
      <c r="F297" s="211" t="s">
        <v>477</v>
      </c>
      <c r="G297" s="212" t="s">
        <v>310</v>
      </c>
      <c r="H297" s="213">
        <v>2735.2600000000002</v>
      </c>
      <c r="I297" s="214"/>
      <c r="J297" s="215">
        <f>ROUND(I297*H297,2)</f>
        <v>0</v>
      </c>
      <c r="K297" s="211" t="s">
        <v>165</v>
      </c>
      <c r="L297" s="48"/>
      <c r="M297" s="216" t="s">
        <v>44</v>
      </c>
      <c r="N297" s="217" t="s">
        <v>53</v>
      </c>
      <c r="O297" s="88"/>
      <c r="P297" s="218">
        <f>O297*H297</f>
        <v>0</v>
      </c>
      <c r="Q297" s="218">
        <v>0</v>
      </c>
      <c r="R297" s="218">
        <f>Q297*H297</f>
        <v>0</v>
      </c>
      <c r="S297" s="218">
        <v>0</v>
      </c>
      <c r="T297" s="219">
        <f>S297*H297</f>
        <v>0</v>
      </c>
      <c r="U297" s="42"/>
      <c r="V297" s="42"/>
      <c r="W297" s="42"/>
      <c r="X297" s="42"/>
      <c r="Y297" s="42"/>
      <c r="Z297" s="42"/>
      <c r="AA297" s="42"/>
      <c r="AB297" s="42"/>
      <c r="AC297" s="42"/>
      <c r="AD297" s="42"/>
      <c r="AE297" s="42"/>
      <c r="AR297" s="220" t="s">
        <v>166</v>
      </c>
      <c r="AT297" s="220" t="s">
        <v>161</v>
      </c>
      <c r="AU297" s="220" t="s">
        <v>92</v>
      </c>
      <c r="AY297" s="20" t="s">
        <v>159</v>
      </c>
      <c r="BE297" s="221">
        <f>IF(N297="základní",J297,0)</f>
        <v>0</v>
      </c>
      <c r="BF297" s="221">
        <f>IF(N297="snížená",J297,0)</f>
        <v>0</v>
      </c>
      <c r="BG297" s="221">
        <f>IF(N297="zákl. přenesená",J297,0)</f>
        <v>0</v>
      </c>
      <c r="BH297" s="221">
        <f>IF(N297="sníž. přenesená",J297,0)</f>
        <v>0</v>
      </c>
      <c r="BI297" s="221">
        <f>IF(N297="nulová",J297,0)</f>
        <v>0</v>
      </c>
      <c r="BJ297" s="20" t="s">
        <v>90</v>
      </c>
      <c r="BK297" s="221">
        <f>ROUND(I297*H297,2)</f>
        <v>0</v>
      </c>
      <c r="BL297" s="20" t="s">
        <v>166</v>
      </c>
      <c r="BM297" s="220" t="s">
        <v>478</v>
      </c>
    </row>
    <row r="298" s="2" customFormat="1">
      <c r="A298" s="42"/>
      <c r="B298" s="43"/>
      <c r="C298" s="44"/>
      <c r="D298" s="222" t="s">
        <v>168</v>
      </c>
      <c r="E298" s="44"/>
      <c r="F298" s="223" t="s">
        <v>479</v>
      </c>
      <c r="G298" s="44"/>
      <c r="H298" s="44"/>
      <c r="I298" s="224"/>
      <c r="J298" s="44"/>
      <c r="K298" s="44"/>
      <c r="L298" s="48"/>
      <c r="M298" s="225"/>
      <c r="N298" s="226"/>
      <c r="O298" s="88"/>
      <c r="P298" s="88"/>
      <c r="Q298" s="88"/>
      <c r="R298" s="88"/>
      <c r="S298" s="88"/>
      <c r="T298" s="89"/>
      <c r="U298" s="42"/>
      <c r="V298" s="42"/>
      <c r="W298" s="42"/>
      <c r="X298" s="42"/>
      <c r="Y298" s="42"/>
      <c r="Z298" s="42"/>
      <c r="AA298" s="42"/>
      <c r="AB298" s="42"/>
      <c r="AC298" s="42"/>
      <c r="AD298" s="42"/>
      <c r="AE298" s="42"/>
      <c r="AT298" s="20" t="s">
        <v>168</v>
      </c>
      <c r="AU298" s="20" t="s">
        <v>92</v>
      </c>
    </row>
    <row r="299" s="2" customFormat="1">
      <c r="A299" s="42"/>
      <c r="B299" s="43"/>
      <c r="C299" s="44"/>
      <c r="D299" s="227" t="s">
        <v>170</v>
      </c>
      <c r="E299" s="44"/>
      <c r="F299" s="228" t="s">
        <v>474</v>
      </c>
      <c r="G299" s="44"/>
      <c r="H299" s="44"/>
      <c r="I299" s="224"/>
      <c r="J299" s="44"/>
      <c r="K299" s="44"/>
      <c r="L299" s="48"/>
      <c r="M299" s="225"/>
      <c r="N299" s="226"/>
      <c r="O299" s="88"/>
      <c r="P299" s="88"/>
      <c r="Q299" s="88"/>
      <c r="R299" s="88"/>
      <c r="S299" s="88"/>
      <c r="T299" s="89"/>
      <c r="U299" s="42"/>
      <c r="V299" s="42"/>
      <c r="W299" s="42"/>
      <c r="X299" s="42"/>
      <c r="Y299" s="42"/>
      <c r="Z299" s="42"/>
      <c r="AA299" s="42"/>
      <c r="AB299" s="42"/>
      <c r="AC299" s="42"/>
      <c r="AD299" s="42"/>
      <c r="AE299" s="42"/>
      <c r="AT299" s="20" t="s">
        <v>170</v>
      </c>
      <c r="AU299" s="20" t="s">
        <v>92</v>
      </c>
    </row>
    <row r="300" s="13" customFormat="1">
      <c r="A300" s="13"/>
      <c r="B300" s="229"/>
      <c r="C300" s="230"/>
      <c r="D300" s="227" t="s">
        <v>172</v>
      </c>
      <c r="E300" s="231" t="s">
        <v>44</v>
      </c>
      <c r="F300" s="232" t="s">
        <v>425</v>
      </c>
      <c r="G300" s="230"/>
      <c r="H300" s="231" t="s">
        <v>44</v>
      </c>
      <c r="I300" s="233"/>
      <c r="J300" s="230"/>
      <c r="K300" s="230"/>
      <c r="L300" s="234"/>
      <c r="M300" s="235"/>
      <c r="N300" s="236"/>
      <c r="O300" s="236"/>
      <c r="P300" s="236"/>
      <c r="Q300" s="236"/>
      <c r="R300" s="236"/>
      <c r="S300" s="236"/>
      <c r="T300" s="237"/>
      <c r="U300" s="13"/>
      <c r="V300" s="13"/>
      <c r="W300" s="13"/>
      <c r="X300" s="13"/>
      <c r="Y300" s="13"/>
      <c r="Z300" s="13"/>
      <c r="AA300" s="13"/>
      <c r="AB300" s="13"/>
      <c r="AC300" s="13"/>
      <c r="AD300" s="13"/>
      <c r="AE300" s="13"/>
      <c r="AT300" s="238" t="s">
        <v>172</v>
      </c>
      <c r="AU300" s="238" t="s">
        <v>92</v>
      </c>
      <c r="AV300" s="13" t="s">
        <v>90</v>
      </c>
      <c r="AW300" s="13" t="s">
        <v>42</v>
      </c>
      <c r="AX300" s="13" t="s">
        <v>82</v>
      </c>
      <c r="AY300" s="238" t="s">
        <v>159</v>
      </c>
    </row>
    <row r="301" s="14" customFormat="1">
      <c r="A301" s="14"/>
      <c r="B301" s="239"/>
      <c r="C301" s="240"/>
      <c r="D301" s="227" t="s">
        <v>172</v>
      </c>
      <c r="E301" s="241" t="s">
        <v>44</v>
      </c>
      <c r="F301" s="242" t="s">
        <v>246</v>
      </c>
      <c r="G301" s="240"/>
      <c r="H301" s="243">
        <v>584.44000000000005</v>
      </c>
      <c r="I301" s="244"/>
      <c r="J301" s="240"/>
      <c r="K301" s="240"/>
      <c r="L301" s="245"/>
      <c r="M301" s="246"/>
      <c r="N301" s="247"/>
      <c r="O301" s="247"/>
      <c r="P301" s="247"/>
      <c r="Q301" s="247"/>
      <c r="R301" s="247"/>
      <c r="S301" s="247"/>
      <c r="T301" s="248"/>
      <c r="U301" s="14"/>
      <c r="V301" s="14"/>
      <c r="W301" s="14"/>
      <c r="X301" s="14"/>
      <c r="Y301" s="14"/>
      <c r="Z301" s="14"/>
      <c r="AA301" s="14"/>
      <c r="AB301" s="14"/>
      <c r="AC301" s="14"/>
      <c r="AD301" s="14"/>
      <c r="AE301" s="14"/>
      <c r="AT301" s="249" t="s">
        <v>172</v>
      </c>
      <c r="AU301" s="249" t="s">
        <v>92</v>
      </c>
      <c r="AV301" s="14" t="s">
        <v>92</v>
      </c>
      <c r="AW301" s="14" t="s">
        <v>42</v>
      </c>
      <c r="AX301" s="14" t="s">
        <v>82</v>
      </c>
      <c r="AY301" s="249" t="s">
        <v>159</v>
      </c>
    </row>
    <row r="302" s="14" customFormat="1">
      <c r="A302" s="14"/>
      <c r="B302" s="239"/>
      <c r="C302" s="240"/>
      <c r="D302" s="227" t="s">
        <v>172</v>
      </c>
      <c r="E302" s="241" t="s">
        <v>44</v>
      </c>
      <c r="F302" s="242" t="s">
        <v>248</v>
      </c>
      <c r="G302" s="240"/>
      <c r="H302" s="243">
        <v>721.25999999999999</v>
      </c>
      <c r="I302" s="244"/>
      <c r="J302" s="240"/>
      <c r="K302" s="240"/>
      <c r="L302" s="245"/>
      <c r="M302" s="246"/>
      <c r="N302" s="247"/>
      <c r="O302" s="247"/>
      <c r="P302" s="247"/>
      <c r="Q302" s="247"/>
      <c r="R302" s="247"/>
      <c r="S302" s="247"/>
      <c r="T302" s="248"/>
      <c r="U302" s="14"/>
      <c r="V302" s="14"/>
      <c r="W302" s="14"/>
      <c r="X302" s="14"/>
      <c r="Y302" s="14"/>
      <c r="Z302" s="14"/>
      <c r="AA302" s="14"/>
      <c r="AB302" s="14"/>
      <c r="AC302" s="14"/>
      <c r="AD302" s="14"/>
      <c r="AE302" s="14"/>
      <c r="AT302" s="249" t="s">
        <v>172</v>
      </c>
      <c r="AU302" s="249" t="s">
        <v>92</v>
      </c>
      <c r="AV302" s="14" t="s">
        <v>92</v>
      </c>
      <c r="AW302" s="14" t="s">
        <v>42</v>
      </c>
      <c r="AX302" s="14" t="s">
        <v>82</v>
      </c>
      <c r="AY302" s="249" t="s">
        <v>159</v>
      </c>
    </row>
    <row r="303" s="14" customFormat="1">
      <c r="A303" s="14"/>
      <c r="B303" s="239"/>
      <c r="C303" s="240"/>
      <c r="D303" s="227" t="s">
        <v>172</v>
      </c>
      <c r="E303" s="241" t="s">
        <v>44</v>
      </c>
      <c r="F303" s="242" t="s">
        <v>250</v>
      </c>
      <c r="G303" s="240"/>
      <c r="H303" s="243">
        <v>1429.56</v>
      </c>
      <c r="I303" s="244"/>
      <c r="J303" s="240"/>
      <c r="K303" s="240"/>
      <c r="L303" s="245"/>
      <c r="M303" s="246"/>
      <c r="N303" s="247"/>
      <c r="O303" s="247"/>
      <c r="P303" s="247"/>
      <c r="Q303" s="247"/>
      <c r="R303" s="247"/>
      <c r="S303" s="247"/>
      <c r="T303" s="248"/>
      <c r="U303" s="14"/>
      <c r="V303" s="14"/>
      <c r="W303" s="14"/>
      <c r="X303" s="14"/>
      <c r="Y303" s="14"/>
      <c r="Z303" s="14"/>
      <c r="AA303" s="14"/>
      <c r="AB303" s="14"/>
      <c r="AC303" s="14"/>
      <c r="AD303" s="14"/>
      <c r="AE303" s="14"/>
      <c r="AT303" s="249" t="s">
        <v>172</v>
      </c>
      <c r="AU303" s="249" t="s">
        <v>92</v>
      </c>
      <c r="AV303" s="14" t="s">
        <v>92</v>
      </c>
      <c r="AW303" s="14" t="s">
        <v>42</v>
      </c>
      <c r="AX303" s="14" t="s">
        <v>82</v>
      </c>
      <c r="AY303" s="249" t="s">
        <v>159</v>
      </c>
    </row>
    <row r="304" s="16" customFormat="1">
      <c r="A304" s="16"/>
      <c r="B304" s="261"/>
      <c r="C304" s="262"/>
      <c r="D304" s="227" t="s">
        <v>172</v>
      </c>
      <c r="E304" s="263" t="s">
        <v>44</v>
      </c>
      <c r="F304" s="264" t="s">
        <v>178</v>
      </c>
      <c r="G304" s="262"/>
      <c r="H304" s="265">
        <v>2735.2600000000002</v>
      </c>
      <c r="I304" s="266"/>
      <c r="J304" s="262"/>
      <c r="K304" s="262"/>
      <c r="L304" s="267"/>
      <c r="M304" s="268"/>
      <c r="N304" s="269"/>
      <c r="O304" s="269"/>
      <c r="P304" s="269"/>
      <c r="Q304" s="269"/>
      <c r="R304" s="269"/>
      <c r="S304" s="269"/>
      <c r="T304" s="270"/>
      <c r="U304" s="16"/>
      <c r="V304" s="16"/>
      <c r="W304" s="16"/>
      <c r="X304" s="16"/>
      <c r="Y304" s="16"/>
      <c r="Z304" s="16"/>
      <c r="AA304" s="16"/>
      <c r="AB304" s="16"/>
      <c r="AC304" s="16"/>
      <c r="AD304" s="16"/>
      <c r="AE304" s="16"/>
      <c r="AT304" s="271" t="s">
        <v>172</v>
      </c>
      <c r="AU304" s="271" t="s">
        <v>92</v>
      </c>
      <c r="AV304" s="16" t="s">
        <v>166</v>
      </c>
      <c r="AW304" s="16" t="s">
        <v>42</v>
      </c>
      <c r="AX304" s="16" t="s">
        <v>90</v>
      </c>
      <c r="AY304" s="271" t="s">
        <v>159</v>
      </c>
    </row>
    <row r="305" s="2" customFormat="1" ht="21.75" customHeight="1">
      <c r="A305" s="42"/>
      <c r="B305" s="43"/>
      <c r="C305" s="209" t="s">
        <v>480</v>
      </c>
      <c r="D305" s="209" t="s">
        <v>161</v>
      </c>
      <c r="E305" s="210" t="s">
        <v>481</v>
      </c>
      <c r="F305" s="211" t="s">
        <v>482</v>
      </c>
      <c r="G305" s="212" t="s">
        <v>310</v>
      </c>
      <c r="H305" s="213">
        <v>2735.2600000000002</v>
      </c>
      <c r="I305" s="214"/>
      <c r="J305" s="215">
        <f>ROUND(I305*H305,2)</f>
        <v>0</v>
      </c>
      <c r="K305" s="211" t="s">
        <v>201</v>
      </c>
      <c r="L305" s="48"/>
      <c r="M305" s="216" t="s">
        <v>44</v>
      </c>
      <c r="N305" s="217" t="s">
        <v>53</v>
      </c>
      <c r="O305" s="88"/>
      <c r="P305" s="218">
        <f>O305*H305</f>
        <v>0</v>
      </c>
      <c r="Q305" s="218">
        <v>0</v>
      </c>
      <c r="R305" s="218">
        <f>Q305*H305</f>
        <v>0</v>
      </c>
      <c r="S305" s="218">
        <v>0</v>
      </c>
      <c r="T305" s="219">
        <f>S305*H305</f>
        <v>0</v>
      </c>
      <c r="U305" s="42"/>
      <c r="V305" s="42"/>
      <c r="W305" s="42"/>
      <c r="X305" s="42"/>
      <c r="Y305" s="42"/>
      <c r="Z305" s="42"/>
      <c r="AA305" s="42"/>
      <c r="AB305" s="42"/>
      <c r="AC305" s="42"/>
      <c r="AD305" s="42"/>
      <c r="AE305" s="42"/>
      <c r="AR305" s="220" t="s">
        <v>166</v>
      </c>
      <c r="AT305" s="220" t="s">
        <v>161</v>
      </c>
      <c r="AU305" s="220" t="s">
        <v>92</v>
      </c>
      <c r="AY305" s="20" t="s">
        <v>159</v>
      </c>
      <c r="BE305" s="221">
        <f>IF(N305="základní",J305,0)</f>
        <v>0</v>
      </c>
      <c r="BF305" s="221">
        <f>IF(N305="snížená",J305,0)</f>
        <v>0</v>
      </c>
      <c r="BG305" s="221">
        <f>IF(N305="zákl. přenesená",J305,0)</f>
        <v>0</v>
      </c>
      <c r="BH305" s="221">
        <f>IF(N305="sníž. přenesená",J305,0)</f>
        <v>0</v>
      </c>
      <c r="BI305" s="221">
        <f>IF(N305="nulová",J305,0)</f>
        <v>0</v>
      </c>
      <c r="BJ305" s="20" t="s">
        <v>90</v>
      </c>
      <c r="BK305" s="221">
        <f>ROUND(I305*H305,2)</f>
        <v>0</v>
      </c>
      <c r="BL305" s="20" t="s">
        <v>166</v>
      </c>
      <c r="BM305" s="220" t="s">
        <v>483</v>
      </c>
    </row>
    <row r="306" s="2" customFormat="1">
      <c r="A306" s="42"/>
      <c r="B306" s="43"/>
      <c r="C306" s="44"/>
      <c r="D306" s="227" t="s">
        <v>170</v>
      </c>
      <c r="E306" s="44"/>
      <c r="F306" s="228" t="s">
        <v>474</v>
      </c>
      <c r="G306" s="44"/>
      <c r="H306" s="44"/>
      <c r="I306" s="224"/>
      <c r="J306" s="44"/>
      <c r="K306" s="44"/>
      <c r="L306" s="48"/>
      <c r="M306" s="225"/>
      <c r="N306" s="226"/>
      <c r="O306" s="88"/>
      <c r="P306" s="88"/>
      <c r="Q306" s="88"/>
      <c r="R306" s="88"/>
      <c r="S306" s="88"/>
      <c r="T306" s="89"/>
      <c r="U306" s="42"/>
      <c r="V306" s="42"/>
      <c r="W306" s="42"/>
      <c r="X306" s="42"/>
      <c r="Y306" s="42"/>
      <c r="Z306" s="42"/>
      <c r="AA306" s="42"/>
      <c r="AB306" s="42"/>
      <c r="AC306" s="42"/>
      <c r="AD306" s="42"/>
      <c r="AE306" s="42"/>
      <c r="AT306" s="20" t="s">
        <v>170</v>
      </c>
      <c r="AU306" s="20" t="s">
        <v>92</v>
      </c>
    </row>
    <row r="307" s="13" customFormat="1">
      <c r="A307" s="13"/>
      <c r="B307" s="229"/>
      <c r="C307" s="230"/>
      <c r="D307" s="227" t="s">
        <v>172</v>
      </c>
      <c r="E307" s="231" t="s">
        <v>44</v>
      </c>
      <c r="F307" s="232" t="s">
        <v>425</v>
      </c>
      <c r="G307" s="230"/>
      <c r="H307" s="231" t="s">
        <v>44</v>
      </c>
      <c r="I307" s="233"/>
      <c r="J307" s="230"/>
      <c r="K307" s="230"/>
      <c r="L307" s="234"/>
      <c r="M307" s="235"/>
      <c r="N307" s="236"/>
      <c r="O307" s="236"/>
      <c r="P307" s="236"/>
      <c r="Q307" s="236"/>
      <c r="R307" s="236"/>
      <c r="S307" s="236"/>
      <c r="T307" s="237"/>
      <c r="U307" s="13"/>
      <c r="V307" s="13"/>
      <c r="W307" s="13"/>
      <c r="X307" s="13"/>
      <c r="Y307" s="13"/>
      <c r="Z307" s="13"/>
      <c r="AA307" s="13"/>
      <c r="AB307" s="13"/>
      <c r="AC307" s="13"/>
      <c r="AD307" s="13"/>
      <c r="AE307" s="13"/>
      <c r="AT307" s="238" t="s">
        <v>172</v>
      </c>
      <c r="AU307" s="238" t="s">
        <v>92</v>
      </c>
      <c r="AV307" s="13" t="s">
        <v>90</v>
      </c>
      <c r="AW307" s="13" t="s">
        <v>42</v>
      </c>
      <c r="AX307" s="13" t="s">
        <v>82</v>
      </c>
      <c r="AY307" s="238" t="s">
        <v>159</v>
      </c>
    </row>
    <row r="308" s="14" customFormat="1">
      <c r="A308" s="14"/>
      <c r="B308" s="239"/>
      <c r="C308" s="240"/>
      <c r="D308" s="227" t="s">
        <v>172</v>
      </c>
      <c r="E308" s="241" t="s">
        <v>44</v>
      </c>
      <c r="F308" s="242" t="s">
        <v>246</v>
      </c>
      <c r="G308" s="240"/>
      <c r="H308" s="243">
        <v>584.44000000000005</v>
      </c>
      <c r="I308" s="244"/>
      <c r="J308" s="240"/>
      <c r="K308" s="240"/>
      <c r="L308" s="245"/>
      <c r="M308" s="246"/>
      <c r="N308" s="247"/>
      <c r="O308" s="247"/>
      <c r="P308" s="247"/>
      <c r="Q308" s="247"/>
      <c r="R308" s="247"/>
      <c r="S308" s="247"/>
      <c r="T308" s="248"/>
      <c r="U308" s="14"/>
      <c r="V308" s="14"/>
      <c r="W308" s="14"/>
      <c r="X308" s="14"/>
      <c r="Y308" s="14"/>
      <c r="Z308" s="14"/>
      <c r="AA308" s="14"/>
      <c r="AB308" s="14"/>
      <c r="AC308" s="14"/>
      <c r="AD308" s="14"/>
      <c r="AE308" s="14"/>
      <c r="AT308" s="249" t="s">
        <v>172</v>
      </c>
      <c r="AU308" s="249" t="s">
        <v>92</v>
      </c>
      <c r="AV308" s="14" t="s">
        <v>92</v>
      </c>
      <c r="AW308" s="14" t="s">
        <v>42</v>
      </c>
      <c r="AX308" s="14" t="s">
        <v>82</v>
      </c>
      <c r="AY308" s="249" t="s">
        <v>159</v>
      </c>
    </row>
    <row r="309" s="14" customFormat="1">
      <c r="A309" s="14"/>
      <c r="B309" s="239"/>
      <c r="C309" s="240"/>
      <c r="D309" s="227" t="s">
        <v>172</v>
      </c>
      <c r="E309" s="241" t="s">
        <v>44</v>
      </c>
      <c r="F309" s="242" t="s">
        <v>248</v>
      </c>
      <c r="G309" s="240"/>
      <c r="H309" s="243">
        <v>721.25999999999999</v>
      </c>
      <c r="I309" s="244"/>
      <c r="J309" s="240"/>
      <c r="K309" s="240"/>
      <c r="L309" s="245"/>
      <c r="M309" s="246"/>
      <c r="N309" s="247"/>
      <c r="O309" s="247"/>
      <c r="P309" s="247"/>
      <c r="Q309" s="247"/>
      <c r="R309" s="247"/>
      <c r="S309" s="247"/>
      <c r="T309" s="248"/>
      <c r="U309" s="14"/>
      <c r="V309" s="14"/>
      <c r="W309" s="14"/>
      <c r="X309" s="14"/>
      <c r="Y309" s="14"/>
      <c r="Z309" s="14"/>
      <c r="AA309" s="14"/>
      <c r="AB309" s="14"/>
      <c r="AC309" s="14"/>
      <c r="AD309" s="14"/>
      <c r="AE309" s="14"/>
      <c r="AT309" s="249" t="s">
        <v>172</v>
      </c>
      <c r="AU309" s="249" t="s">
        <v>92</v>
      </c>
      <c r="AV309" s="14" t="s">
        <v>92</v>
      </c>
      <c r="AW309" s="14" t="s">
        <v>42</v>
      </c>
      <c r="AX309" s="14" t="s">
        <v>82</v>
      </c>
      <c r="AY309" s="249" t="s">
        <v>159</v>
      </c>
    </row>
    <row r="310" s="14" customFormat="1">
      <c r="A310" s="14"/>
      <c r="B310" s="239"/>
      <c r="C310" s="240"/>
      <c r="D310" s="227" t="s">
        <v>172</v>
      </c>
      <c r="E310" s="241" t="s">
        <v>44</v>
      </c>
      <c r="F310" s="242" t="s">
        <v>250</v>
      </c>
      <c r="G310" s="240"/>
      <c r="H310" s="243">
        <v>1429.56</v>
      </c>
      <c r="I310" s="244"/>
      <c r="J310" s="240"/>
      <c r="K310" s="240"/>
      <c r="L310" s="245"/>
      <c r="M310" s="246"/>
      <c r="N310" s="247"/>
      <c r="O310" s="247"/>
      <c r="P310" s="247"/>
      <c r="Q310" s="247"/>
      <c r="R310" s="247"/>
      <c r="S310" s="247"/>
      <c r="T310" s="248"/>
      <c r="U310" s="14"/>
      <c r="V310" s="14"/>
      <c r="W310" s="14"/>
      <c r="X310" s="14"/>
      <c r="Y310" s="14"/>
      <c r="Z310" s="14"/>
      <c r="AA310" s="14"/>
      <c r="AB310" s="14"/>
      <c r="AC310" s="14"/>
      <c r="AD310" s="14"/>
      <c r="AE310" s="14"/>
      <c r="AT310" s="249" t="s">
        <v>172</v>
      </c>
      <c r="AU310" s="249" t="s">
        <v>92</v>
      </c>
      <c r="AV310" s="14" t="s">
        <v>92</v>
      </c>
      <c r="AW310" s="14" t="s">
        <v>42</v>
      </c>
      <c r="AX310" s="14" t="s">
        <v>82</v>
      </c>
      <c r="AY310" s="249" t="s">
        <v>159</v>
      </c>
    </row>
    <row r="311" s="16" customFormat="1">
      <c r="A311" s="16"/>
      <c r="B311" s="261"/>
      <c r="C311" s="262"/>
      <c r="D311" s="227" t="s">
        <v>172</v>
      </c>
      <c r="E311" s="263" t="s">
        <v>44</v>
      </c>
      <c r="F311" s="264" t="s">
        <v>178</v>
      </c>
      <c r="G311" s="262"/>
      <c r="H311" s="265">
        <v>2735.2600000000002</v>
      </c>
      <c r="I311" s="266"/>
      <c r="J311" s="262"/>
      <c r="K311" s="262"/>
      <c r="L311" s="267"/>
      <c r="M311" s="268"/>
      <c r="N311" s="269"/>
      <c r="O311" s="269"/>
      <c r="P311" s="269"/>
      <c r="Q311" s="269"/>
      <c r="R311" s="269"/>
      <c r="S311" s="269"/>
      <c r="T311" s="270"/>
      <c r="U311" s="16"/>
      <c r="V311" s="16"/>
      <c r="W311" s="16"/>
      <c r="X311" s="16"/>
      <c r="Y311" s="16"/>
      <c r="Z311" s="16"/>
      <c r="AA311" s="16"/>
      <c r="AB311" s="16"/>
      <c r="AC311" s="16"/>
      <c r="AD311" s="16"/>
      <c r="AE311" s="16"/>
      <c r="AT311" s="271" t="s">
        <v>172</v>
      </c>
      <c r="AU311" s="271" t="s">
        <v>92</v>
      </c>
      <c r="AV311" s="16" t="s">
        <v>166</v>
      </c>
      <c r="AW311" s="16" t="s">
        <v>42</v>
      </c>
      <c r="AX311" s="16" t="s">
        <v>90</v>
      </c>
      <c r="AY311" s="271" t="s">
        <v>159</v>
      </c>
    </row>
    <row r="312" s="2" customFormat="1" ht="21.75" customHeight="1">
      <c r="A312" s="42"/>
      <c r="B312" s="43"/>
      <c r="C312" s="209" t="s">
        <v>484</v>
      </c>
      <c r="D312" s="209" t="s">
        <v>161</v>
      </c>
      <c r="E312" s="210" t="s">
        <v>485</v>
      </c>
      <c r="F312" s="211" t="s">
        <v>482</v>
      </c>
      <c r="G312" s="212" t="s">
        <v>310</v>
      </c>
      <c r="H312" s="213">
        <v>298.50999999999999</v>
      </c>
      <c r="I312" s="214"/>
      <c r="J312" s="215">
        <f>ROUND(I312*H312,2)</f>
        <v>0</v>
      </c>
      <c r="K312" s="211" t="s">
        <v>201</v>
      </c>
      <c r="L312" s="48"/>
      <c r="M312" s="216" t="s">
        <v>44</v>
      </c>
      <c r="N312" s="217" t="s">
        <v>53</v>
      </c>
      <c r="O312" s="88"/>
      <c r="P312" s="218">
        <f>O312*H312</f>
        <v>0</v>
      </c>
      <c r="Q312" s="218">
        <v>0</v>
      </c>
      <c r="R312" s="218">
        <f>Q312*H312</f>
        <v>0</v>
      </c>
      <c r="S312" s="218">
        <v>0</v>
      </c>
      <c r="T312" s="219">
        <f>S312*H312</f>
        <v>0</v>
      </c>
      <c r="U312" s="42"/>
      <c r="V312" s="42"/>
      <c r="W312" s="42"/>
      <c r="X312" s="42"/>
      <c r="Y312" s="42"/>
      <c r="Z312" s="42"/>
      <c r="AA312" s="42"/>
      <c r="AB312" s="42"/>
      <c r="AC312" s="42"/>
      <c r="AD312" s="42"/>
      <c r="AE312" s="42"/>
      <c r="AR312" s="220" t="s">
        <v>166</v>
      </c>
      <c r="AT312" s="220" t="s">
        <v>161</v>
      </c>
      <c r="AU312" s="220" t="s">
        <v>92</v>
      </c>
      <c r="AY312" s="20" t="s">
        <v>159</v>
      </c>
      <c r="BE312" s="221">
        <f>IF(N312="základní",J312,0)</f>
        <v>0</v>
      </c>
      <c r="BF312" s="221">
        <f>IF(N312="snížená",J312,0)</f>
        <v>0</v>
      </c>
      <c r="BG312" s="221">
        <f>IF(N312="zákl. přenesená",J312,0)</f>
        <v>0</v>
      </c>
      <c r="BH312" s="221">
        <f>IF(N312="sníž. přenesená",J312,0)</f>
        <v>0</v>
      </c>
      <c r="BI312" s="221">
        <f>IF(N312="nulová",J312,0)</f>
        <v>0</v>
      </c>
      <c r="BJ312" s="20" t="s">
        <v>90</v>
      </c>
      <c r="BK312" s="221">
        <f>ROUND(I312*H312,2)</f>
        <v>0</v>
      </c>
      <c r="BL312" s="20" t="s">
        <v>166</v>
      </c>
      <c r="BM312" s="220" t="s">
        <v>486</v>
      </c>
    </row>
    <row r="313" s="2" customFormat="1">
      <c r="A313" s="42"/>
      <c r="B313" s="43"/>
      <c r="C313" s="44"/>
      <c r="D313" s="227" t="s">
        <v>170</v>
      </c>
      <c r="E313" s="44"/>
      <c r="F313" s="228" t="s">
        <v>470</v>
      </c>
      <c r="G313" s="44"/>
      <c r="H313" s="44"/>
      <c r="I313" s="224"/>
      <c r="J313" s="44"/>
      <c r="K313" s="44"/>
      <c r="L313" s="48"/>
      <c r="M313" s="225"/>
      <c r="N313" s="226"/>
      <c r="O313" s="88"/>
      <c r="P313" s="88"/>
      <c r="Q313" s="88"/>
      <c r="R313" s="88"/>
      <c r="S313" s="88"/>
      <c r="T313" s="89"/>
      <c r="U313" s="42"/>
      <c r="V313" s="42"/>
      <c r="W313" s="42"/>
      <c r="X313" s="42"/>
      <c r="Y313" s="42"/>
      <c r="Z313" s="42"/>
      <c r="AA313" s="42"/>
      <c r="AB313" s="42"/>
      <c r="AC313" s="42"/>
      <c r="AD313" s="42"/>
      <c r="AE313" s="42"/>
      <c r="AT313" s="20" t="s">
        <v>170</v>
      </c>
      <c r="AU313" s="20" t="s">
        <v>92</v>
      </c>
    </row>
    <row r="314" s="13" customFormat="1">
      <c r="A314" s="13"/>
      <c r="B314" s="229"/>
      <c r="C314" s="230"/>
      <c r="D314" s="227" t="s">
        <v>172</v>
      </c>
      <c r="E314" s="231" t="s">
        <v>44</v>
      </c>
      <c r="F314" s="232" t="s">
        <v>425</v>
      </c>
      <c r="G314" s="230"/>
      <c r="H314" s="231" t="s">
        <v>44</v>
      </c>
      <c r="I314" s="233"/>
      <c r="J314" s="230"/>
      <c r="K314" s="230"/>
      <c r="L314" s="234"/>
      <c r="M314" s="235"/>
      <c r="N314" s="236"/>
      <c r="O314" s="236"/>
      <c r="P314" s="236"/>
      <c r="Q314" s="236"/>
      <c r="R314" s="236"/>
      <c r="S314" s="236"/>
      <c r="T314" s="237"/>
      <c r="U314" s="13"/>
      <c r="V314" s="13"/>
      <c r="W314" s="13"/>
      <c r="X314" s="13"/>
      <c r="Y314" s="13"/>
      <c r="Z314" s="13"/>
      <c r="AA314" s="13"/>
      <c r="AB314" s="13"/>
      <c r="AC314" s="13"/>
      <c r="AD314" s="13"/>
      <c r="AE314" s="13"/>
      <c r="AT314" s="238" t="s">
        <v>172</v>
      </c>
      <c r="AU314" s="238" t="s">
        <v>92</v>
      </c>
      <c r="AV314" s="13" t="s">
        <v>90</v>
      </c>
      <c r="AW314" s="13" t="s">
        <v>42</v>
      </c>
      <c r="AX314" s="13" t="s">
        <v>82</v>
      </c>
      <c r="AY314" s="238" t="s">
        <v>159</v>
      </c>
    </row>
    <row r="315" s="14" customFormat="1">
      <c r="A315" s="14"/>
      <c r="B315" s="239"/>
      <c r="C315" s="240"/>
      <c r="D315" s="227" t="s">
        <v>172</v>
      </c>
      <c r="E315" s="241" t="s">
        <v>44</v>
      </c>
      <c r="F315" s="242" t="s">
        <v>259</v>
      </c>
      <c r="G315" s="240"/>
      <c r="H315" s="243">
        <v>298.50999999999999</v>
      </c>
      <c r="I315" s="244"/>
      <c r="J315" s="240"/>
      <c r="K315" s="240"/>
      <c r="L315" s="245"/>
      <c r="M315" s="246"/>
      <c r="N315" s="247"/>
      <c r="O315" s="247"/>
      <c r="P315" s="247"/>
      <c r="Q315" s="247"/>
      <c r="R315" s="247"/>
      <c r="S315" s="247"/>
      <c r="T315" s="248"/>
      <c r="U315" s="14"/>
      <c r="V315" s="14"/>
      <c r="W315" s="14"/>
      <c r="X315" s="14"/>
      <c r="Y315" s="14"/>
      <c r="Z315" s="14"/>
      <c r="AA315" s="14"/>
      <c r="AB315" s="14"/>
      <c r="AC315" s="14"/>
      <c r="AD315" s="14"/>
      <c r="AE315" s="14"/>
      <c r="AT315" s="249" t="s">
        <v>172</v>
      </c>
      <c r="AU315" s="249" t="s">
        <v>92</v>
      </c>
      <c r="AV315" s="14" t="s">
        <v>92</v>
      </c>
      <c r="AW315" s="14" t="s">
        <v>42</v>
      </c>
      <c r="AX315" s="14" t="s">
        <v>82</v>
      </c>
      <c r="AY315" s="249" t="s">
        <v>159</v>
      </c>
    </row>
    <row r="316" s="16" customFormat="1">
      <c r="A316" s="16"/>
      <c r="B316" s="261"/>
      <c r="C316" s="262"/>
      <c r="D316" s="227" t="s">
        <v>172</v>
      </c>
      <c r="E316" s="263" t="s">
        <v>44</v>
      </c>
      <c r="F316" s="264" t="s">
        <v>178</v>
      </c>
      <c r="G316" s="262"/>
      <c r="H316" s="265">
        <v>298.50999999999999</v>
      </c>
      <c r="I316" s="266"/>
      <c r="J316" s="262"/>
      <c r="K316" s="262"/>
      <c r="L316" s="267"/>
      <c r="M316" s="268"/>
      <c r="N316" s="269"/>
      <c r="O316" s="269"/>
      <c r="P316" s="269"/>
      <c r="Q316" s="269"/>
      <c r="R316" s="269"/>
      <c r="S316" s="269"/>
      <c r="T316" s="270"/>
      <c r="U316" s="16"/>
      <c r="V316" s="16"/>
      <c r="W316" s="16"/>
      <c r="X316" s="16"/>
      <c r="Y316" s="16"/>
      <c r="Z316" s="16"/>
      <c r="AA316" s="16"/>
      <c r="AB316" s="16"/>
      <c r="AC316" s="16"/>
      <c r="AD316" s="16"/>
      <c r="AE316" s="16"/>
      <c r="AT316" s="271" t="s">
        <v>172</v>
      </c>
      <c r="AU316" s="271" t="s">
        <v>92</v>
      </c>
      <c r="AV316" s="16" t="s">
        <v>166</v>
      </c>
      <c r="AW316" s="16" t="s">
        <v>42</v>
      </c>
      <c r="AX316" s="16" t="s">
        <v>90</v>
      </c>
      <c r="AY316" s="271" t="s">
        <v>159</v>
      </c>
    </row>
    <row r="317" s="2" customFormat="1" ht="16.5" customHeight="1">
      <c r="A317" s="42"/>
      <c r="B317" s="43"/>
      <c r="C317" s="209" t="s">
        <v>487</v>
      </c>
      <c r="D317" s="209" t="s">
        <v>161</v>
      </c>
      <c r="E317" s="210" t="s">
        <v>488</v>
      </c>
      <c r="F317" s="211" t="s">
        <v>489</v>
      </c>
      <c r="G317" s="212" t="s">
        <v>310</v>
      </c>
      <c r="H317" s="213">
        <v>3004.8600000000001</v>
      </c>
      <c r="I317" s="214"/>
      <c r="J317" s="215">
        <f>ROUND(I317*H317,2)</f>
        <v>0</v>
      </c>
      <c r="K317" s="211" t="s">
        <v>201</v>
      </c>
      <c r="L317" s="48"/>
      <c r="M317" s="216" t="s">
        <v>44</v>
      </c>
      <c r="N317" s="217" t="s">
        <v>53</v>
      </c>
      <c r="O317" s="88"/>
      <c r="P317" s="218">
        <f>O317*H317</f>
        <v>0</v>
      </c>
      <c r="Q317" s="218">
        <v>0</v>
      </c>
      <c r="R317" s="218">
        <f>Q317*H317</f>
        <v>0</v>
      </c>
      <c r="S317" s="218">
        <v>0</v>
      </c>
      <c r="T317" s="219">
        <f>S317*H317</f>
        <v>0</v>
      </c>
      <c r="U317" s="42"/>
      <c r="V317" s="42"/>
      <c r="W317" s="42"/>
      <c r="X317" s="42"/>
      <c r="Y317" s="42"/>
      <c r="Z317" s="42"/>
      <c r="AA317" s="42"/>
      <c r="AB317" s="42"/>
      <c r="AC317" s="42"/>
      <c r="AD317" s="42"/>
      <c r="AE317" s="42"/>
      <c r="AR317" s="220" t="s">
        <v>166</v>
      </c>
      <c r="AT317" s="220" t="s">
        <v>161</v>
      </c>
      <c r="AU317" s="220" t="s">
        <v>92</v>
      </c>
      <c r="AY317" s="20" t="s">
        <v>159</v>
      </c>
      <c r="BE317" s="221">
        <f>IF(N317="základní",J317,0)</f>
        <v>0</v>
      </c>
      <c r="BF317" s="221">
        <f>IF(N317="snížená",J317,0)</f>
        <v>0</v>
      </c>
      <c r="BG317" s="221">
        <f>IF(N317="zákl. přenesená",J317,0)</f>
        <v>0</v>
      </c>
      <c r="BH317" s="221">
        <f>IF(N317="sníž. přenesená",J317,0)</f>
        <v>0</v>
      </c>
      <c r="BI317" s="221">
        <f>IF(N317="nulová",J317,0)</f>
        <v>0</v>
      </c>
      <c r="BJ317" s="20" t="s">
        <v>90</v>
      </c>
      <c r="BK317" s="221">
        <f>ROUND(I317*H317,2)</f>
        <v>0</v>
      </c>
      <c r="BL317" s="20" t="s">
        <v>166</v>
      </c>
      <c r="BM317" s="220" t="s">
        <v>490</v>
      </c>
    </row>
    <row r="318" s="2" customFormat="1">
      <c r="A318" s="42"/>
      <c r="B318" s="43"/>
      <c r="C318" s="44"/>
      <c r="D318" s="227" t="s">
        <v>170</v>
      </c>
      <c r="E318" s="44"/>
      <c r="F318" s="228" t="s">
        <v>424</v>
      </c>
      <c r="G318" s="44"/>
      <c r="H318" s="44"/>
      <c r="I318" s="224"/>
      <c r="J318" s="44"/>
      <c r="K318" s="44"/>
      <c r="L318" s="48"/>
      <c r="M318" s="225"/>
      <c r="N318" s="226"/>
      <c r="O318" s="88"/>
      <c r="P318" s="88"/>
      <c r="Q318" s="88"/>
      <c r="R318" s="88"/>
      <c r="S318" s="88"/>
      <c r="T318" s="89"/>
      <c r="U318" s="42"/>
      <c r="V318" s="42"/>
      <c r="W318" s="42"/>
      <c r="X318" s="42"/>
      <c r="Y318" s="42"/>
      <c r="Z318" s="42"/>
      <c r="AA318" s="42"/>
      <c r="AB318" s="42"/>
      <c r="AC318" s="42"/>
      <c r="AD318" s="42"/>
      <c r="AE318" s="42"/>
      <c r="AT318" s="20" t="s">
        <v>170</v>
      </c>
      <c r="AU318" s="20" t="s">
        <v>92</v>
      </c>
    </row>
    <row r="319" s="13" customFormat="1">
      <c r="A319" s="13"/>
      <c r="B319" s="229"/>
      <c r="C319" s="230"/>
      <c r="D319" s="227" t="s">
        <v>172</v>
      </c>
      <c r="E319" s="231" t="s">
        <v>44</v>
      </c>
      <c r="F319" s="232" t="s">
        <v>425</v>
      </c>
      <c r="G319" s="230"/>
      <c r="H319" s="231" t="s">
        <v>44</v>
      </c>
      <c r="I319" s="233"/>
      <c r="J319" s="230"/>
      <c r="K319" s="230"/>
      <c r="L319" s="234"/>
      <c r="M319" s="235"/>
      <c r="N319" s="236"/>
      <c r="O319" s="236"/>
      <c r="P319" s="236"/>
      <c r="Q319" s="236"/>
      <c r="R319" s="236"/>
      <c r="S319" s="236"/>
      <c r="T319" s="237"/>
      <c r="U319" s="13"/>
      <c r="V319" s="13"/>
      <c r="W319" s="13"/>
      <c r="X319" s="13"/>
      <c r="Y319" s="13"/>
      <c r="Z319" s="13"/>
      <c r="AA319" s="13"/>
      <c r="AB319" s="13"/>
      <c r="AC319" s="13"/>
      <c r="AD319" s="13"/>
      <c r="AE319" s="13"/>
      <c r="AT319" s="238" t="s">
        <v>172</v>
      </c>
      <c r="AU319" s="238" t="s">
        <v>92</v>
      </c>
      <c r="AV319" s="13" t="s">
        <v>90</v>
      </c>
      <c r="AW319" s="13" t="s">
        <v>42</v>
      </c>
      <c r="AX319" s="13" t="s">
        <v>82</v>
      </c>
      <c r="AY319" s="238" t="s">
        <v>159</v>
      </c>
    </row>
    <row r="320" s="14" customFormat="1">
      <c r="A320" s="14"/>
      <c r="B320" s="239"/>
      <c r="C320" s="240"/>
      <c r="D320" s="227" t="s">
        <v>172</v>
      </c>
      <c r="E320" s="241" t="s">
        <v>44</v>
      </c>
      <c r="F320" s="242" t="s">
        <v>246</v>
      </c>
      <c r="G320" s="240"/>
      <c r="H320" s="243">
        <v>584.44000000000005</v>
      </c>
      <c r="I320" s="244"/>
      <c r="J320" s="240"/>
      <c r="K320" s="240"/>
      <c r="L320" s="245"/>
      <c r="M320" s="246"/>
      <c r="N320" s="247"/>
      <c r="O320" s="247"/>
      <c r="P320" s="247"/>
      <c r="Q320" s="247"/>
      <c r="R320" s="247"/>
      <c r="S320" s="247"/>
      <c r="T320" s="248"/>
      <c r="U320" s="14"/>
      <c r="V320" s="14"/>
      <c r="W320" s="14"/>
      <c r="X320" s="14"/>
      <c r="Y320" s="14"/>
      <c r="Z320" s="14"/>
      <c r="AA320" s="14"/>
      <c r="AB320" s="14"/>
      <c r="AC320" s="14"/>
      <c r="AD320" s="14"/>
      <c r="AE320" s="14"/>
      <c r="AT320" s="249" t="s">
        <v>172</v>
      </c>
      <c r="AU320" s="249" t="s">
        <v>92</v>
      </c>
      <c r="AV320" s="14" t="s">
        <v>92</v>
      </c>
      <c r="AW320" s="14" t="s">
        <v>42</v>
      </c>
      <c r="AX320" s="14" t="s">
        <v>82</v>
      </c>
      <c r="AY320" s="249" t="s">
        <v>159</v>
      </c>
    </row>
    <row r="321" s="14" customFormat="1">
      <c r="A321" s="14"/>
      <c r="B321" s="239"/>
      <c r="C321" s="240"/>
      <c r="D321" s="227" t="s">
        <v>172</v>
      </c>
      <c r="E321" s="241" t="s">
        <v>44</v>
      </c>
      <c r="F321" s="242" t="s">
        <v>248</v>
      </c>
      <c r="G321" s="240"/>
      <c r="H321" s="243">
        <v>721.25999999999999</v>
      </c>
      <c r="I321" s="244"/>
      <c r="J321" s="240"/>
      <c r="K321" s="240"/>
      <c r="L321" s="245"/>
      <c r="M321" s="246"/>
      <c r="N321" s="247"/>
      <c r="O321" s="247"/>
      <c r="P321" s="247"/>
      <c r="Q321" s="247"/>
      <c r="R321" s="247"/>
      <c r="S321" s="247"/>
      <c r="T321" s="248"/>
      <c r="U321" s="14"/>
      <c r="V321" s="14"/>
      <c r="W321" s="14"/>
      <c r="X321" s="14"/>
      <c r="Y321" s="14"/>
      <c r="Z321" s="14"/>
      <c r="AA321" s="14"/>
      <c r="AB321" s="14"/>
      <c r="AC321" s="14"/>
      <c r="AD321" s="14"/>
      <c r="AE321" s="14"/>
      <c r="AT321" s="249" t="s">
        <v>172</v>
      </c>
      <c r="AU321" s="249" t="s">
        <v>92</v>
      </c>
      <c r="AV321" s="14" t="s">
        <v>92</v>
      </c>
      <c r="AW321" s="14" t="s">
        <v>42</v>
      </c>
      <c r="AX321" s="14" t="s">
        <v>82</v>
      </c>
      <c r="AY321" s="249" t="s">
        <v>159</v>
      </c>
    </row>
    <row r="322" s="14" customFormat="1">
      <c r="A322" s="14"/>
      <c r="B322" s="239"/>
      <c r="C322" s="240"/>
      <c r="D322" s="227" t="s">
        <v>172</v>
      </c>
      <c r="E322" s="241" t="s">
        <v>44</v>
      </c>
      <c r="F322" s="242" t="s">
        <v>250</v>
      </c>
      <c r="G322" s="240"/>
      <c r="H322" s="243">
        <v>1429.56</v>
      </c>
      <c r="I322" s="244"/>
      <c r="J322" s="240"/>
      <c r="K322" s="240"/>
      <c r="L322" s="245"/>
      <c r="M322" s="246"/>
      <c r="N322" s="247"/>
      <c r="O322" s="247"/>
      <c r="P322" s="247"/>
      <c r="Q322" s="247"/>
      <c r="R322" s="247"/>
      <c r="S322" s="247"/>
      <c r="T322" s="248"/>
      <c r="U322" s="14"/>
      <c r="V322" s="14"/>
      <c r="W322" s="14"/>
      <c r="X322" s="14"/>
      <c r="Y322" s="14"/>
      <c r="Z322" s="14"/>
      <c r="AA322" s="14"/>
      <c r="AB322" s="14"/>
      <c r="AC322" s="14"/>
      <c r="AD322" s="14"/>
      <c r="AE322" s="14"/>
      <c r="AT322" s="249" t="s">
        <v>172</v>
      </c>
      <c r="AU322" s="249" t="s">
        <v>92</v>
      </c>
      <c r="AV322" s="14" t="s">
        <v>92</v>
      </c>
      <c r="AW322" s="14" t="s">
        <v>42</v>
      </c>
      <c r="AX322" s="14" t="s">
        <v>82</v>
      </c>
      <c r="AY322" s="249" t="s">
        <v>159</v>
      </c>
    </row>
    <row r="323" s="14" customFormat="1">
      <c r="A323" s="14"/>
      <c r="B323" s="239"/>
      <c r="C323" s="240"/>
      <c r="D323" s="227" t="s">
        <v>172</v>
      </c>
      <c r="E323" s="241" t="s">
        <v>44</v>
      </c>
      <c r="F323" s="242" t="s">
        <v>252</v>
      </c>
      <c r="G323" s="240"/>
      <c r="H323" s="243">
        <v>183.16999999999999</v>
      </c>
      <c r="I323" s="244"/>
      <c r="J323" s="240"/>
      <c r="K323" s="240"/>
      <c r="L323" s="245"/>
      <c r="M323" s="246"/>
      <c r="N323" s="247"/>
      <c r="O323" s="247"/>
      <c r="P323" s="247"/>
      <c r="Q323" s="247"/>
      <c r="R323" s="247"/>
      <c r="S323" s="247"/>
      <c r="T323" s="248"/>
      <c r="U323" s="14"/>
      <c r="V323" s="14"/>
      <c r="W323" s="14"/>
      <c r="X323" s="14"/>
      <c r="Y323" s="14"/>
      <c r="Z323" s="14"/>
      <c r="AA323" s="14"/>
      <c r="AB323" s="14"/>
      <c r="AC323" s="14"/>
      <c r="AD323" s="14"/>
      <c r="AE323" s="14"/>
      <c r="AT323" s="249" t="s">
        <v>172</v>
      </c>
      <c r="AU323" s="249" t="s">
        <v>92</v>
      </c>
      <c r="AV323" s="14" t="s">
        <v>92</v>
      </c>
      <c r="AW323" s="14" t="s">
        <v>42</v>
      </c>
      <c r="AX323" s="14" t="s">
        <v>82</v>
      </c>
      <c r="AY323" s="249" t="s">
        <v>159</v>
      </c>
    </row>
    <row r="324" s="14" customFormat="1">
      <c r="A324" s="14"/>
      <c r="B324" s="239"/>
      <c r="C324" s="240"/>
      <c r="D324" s="227" t="s">
        <v>172</v>
      </c>
      <c r="E324" s="241" t="s">
        <v>44</v>
      </c>
      <c r="F324" s="242" t="s">
        <v>254</v>
      </c>
      <c r="G324" s="240"/>
      <c r="H324" s="243">
        <v>86.430000000000007</v>
      </c>
      <c r="I324" s="244"/>
      <c r="J324" s="240"/>
      <c r="K324" s="240"/>
      <c r="L324" s="245"/>
      <c r="M324" s="246"/>
      <c r="N324" s="247"/>
      <c r="O324" s="247"/>
      <c r="P324" s="247"/>
      <c r="Q324" s="247"/>
      <c r="R324" s="247"/>
      <c r="S324" s="247"/>
      <c r="T324" s="248"/>
      <c r="U324" s="14"/>
      <c r="V324" s="14"/>
      <c r="W324" s="14"/>
      <c r="X324" s="14"/>
      <c r="Y324" s="14"/>
      <c r="Z324" s="14"/>
      <c r="AA324" s="14"/>
      <c r="AB324" s="14"/>
      <c r="AC324" s="14"/>
      <c r="AD324" s="14"/>
      <c r="AE324" s="14"/>
      <c r="AT324" s="249" t="s">
        <v>172</v>
      </c>
      <c r="AU324" s="249" t="s">
        <v>92</v>
      </c>
      <c r="AV324" s="14" t="s">
        <v>92</v>
      </c>
      <c r="AW324" s="14" t="s">
        <v>42</v>
      </c>
      <c r="AX324" s="14" t="s">
        <v>82</v>
      </c>
      <c r="AY324" s="249" t="s">
        <v>159</v>
      </c>
    </row>
    <row r="325" s="16" customFormat="1">
      <c r="A325" s="16"/>
      <c r="B325" s="261"/>
      <c r="C325" s="262"/>
      <c r="D325" s="227" t="s">
        <v>172</v>
      </c>
      <c r="E325" s="263" t="s">
        <v>44</v>
      </c>
      <c r="F325" s="264" t="s">
        <v>178</v>
      </c>
      <c r="G325" s="262"/>
      <c r="H325" s="265">
        <v>3004.8600000000001</v>
      </c>
      <c r="I325" s="266"/>
      <c r="J325" s="262"/>
      <c r="K325" s="262"/>
      <c r="L325" s="267"/>
      <c r="M325" s="268"/>
      <c r="N325" s="269"/>
      <c r="O325" s="269"/>
      <c r="P325" s="269"/>
      <c r="Q325" s="269"/>
      <c r="R325" s="269"/>
      <c r="S325" s="269"/>
      <c r="T325" s="270"/>
      <c r="U325" s="16"/>
      <c r="V325" s="16"/>
      <c r="W325" s="16"/>
      <c r="X325" s="16"/>
      <c r="Y325" s="16"/>
      <c r="Z325" s="16"/>
      <c r="AA325" s="16"/>
      <c r="AB325" s="16"/>
      <c r="AC325" s="16"/>
      <c r="AD325" s="16"/>
      <c r="AE325" s="16"/>
      <c r="AT325" s="271" t="s">
        <v>172</v>
      </c>
      <c r="AU325" s="271" t="s">
        <v>92</v>
      </c>
      <c r="AV325" s="16" t="s">
        <v>166</v>
      </c>
      <c r="AW325" s="16" t="s">
        <v>42</v>
      </c>
      <c r="AX325" s="16" t="s">
        <v>90</v>
      </c>
      <c r="AY325" s="271" t="s">
        <v>159</v>
      </c>
    </row>
    <row r="326" s="2" customFormat="1" ht="16.5" customHeight="1">
      <c r="A326" s="42"/>
      <c r="B326" s="43"/>
      <c r="C326" s="209" t="s">
        <v>491</v>
      </c>
      <c r="D326" s="209" t="s">
        <v>161</v>
      </c>
      <c r="E326" s="210" t="s">
        <v>492</v>
      </c>
      <c r="F326" s="211" t="s">
        <v>493</v>
      </c>
      <c r="G326" s="212" t="s">
        <v>310</v>
      </c>
      <c r="H326" s="213">
        <v>3004.8600000000001</v>
      </c>
      <c r="I326" s="214"/>
      <c r="J326" s="215">
        <f>ROUND(I326*H326,2)</f>
        <v>0</v>
      </c>
      <c r="K326" s="211" t="s">
        <v>201</v>
      </c>
      <c r="L326" s="48"/>
      <c r="M326" s="216" t="s">
        <v>44</v>
      </c>
      <c r="N326" s="217" t="s">
        <v>53</v>
      </c>
      <c r="O326" s="88"/>
      <c r="P326" s="218">
        <f>O326*H326</f>
        <v>0</v>
      </c>
      <c r="Q326" s="218">
        <v>0</v>
      </c>
      <c r="R326" s="218">
        <f>Q326*H326</f>
        <v>0</v>
      </c>
      <c r="S326" s="218">
        <v>0</v>
      </c>
      <c r="T326" s="219">
        <f>S326*H326</f>
        <v>0</v>
      </c>
      <c r="U326" s="42"/>
      <c r="V326" s="42"/>
      <c r="W326" s="42"/>
      <c r="X326" s="42"/>
      <c r="Y326" s="42"/>
      <c r="Z326" s="42"/>
      <c r="AA326" s="42"/>
      <c r="AB326" s="42"/>
      <c r="AC326" s="42"/>
      <c r="AD326" s="42"/>
      <c r="AE326" s="42"/>
      <c r="AR326" s="220" t="s">
        <v>166</v>
      </c>
      <c r="AT326" s="220" t="s">
        <v>161</v>
      </c>
      <c r="AU326" s="220" t="s">
        <v>92</v>
      </c>
      <c r="AY326" s="20" t="s">
        <v>159</v>
      </c>
      <c r="BE326" s="221">
        <f>IF(N326="základní",J326,0)</f>
        <v>0</v>
      </c>
      <c r="BF326" s="221">
        <f>IF(N326="snížená",J326,0)</f>
        <v>0</v>
      </c>
      <c r="BG326" s="221">
        <f>IF(N326="zákl. přenesená",J326,0)</f>
        <v>0</v>
      </c>
      <c r="BH326" s="221">
        <f>IF(N326="sníž. přenesená",J326,0)</f>
        <v>0</v>
      </c>
      <c r="BI326" s="221">
        <f>IF(N326="nulová",J326,0)</f>
        <v>0</v>
      </c>
      <c r="BJ326" s="20" t="s">
        <v>90</v>
      </c>
      <c r="BK326" s="221">
        <f>ROUND(I326*H326,2)</f>
        <v>0</v>
      </c>
      <c r="BL326" s="20" t="s">
        <v>166</v>
      </c>
      <c r="BM326" s="220" t="s">
        <v>494</v>
      </c>
    </row>
    <row r="327" s="2" customFormat="1">
      <c r="A327" s="42"/>
      <c r="B327" s="43"/>
      <c r="C327" s="44"/>
      <c r="D327" s="227" t="s">
        <v>170</v>
      </c>
      <c r="E327" s="44"/>
      <c r="F327" s="228" t="s">
        <v>424</v>
      </c>
      <c r="G327" s="44"/>
      <c r="H327" s="44"/>
      <c r="I327" s="224"/>
      <c r="J327" s="44"/>
      <c r="K327" s="44"/>
      <c r="L327" s="48"/>
      <c r="M327" s="225"/>
      <c r="N327" s="226"/>
      <c r="O327" s="88"/>
      <c r="P327" s="88"/>
      <c r="Q327" s="88"/>
      <c r="R327" s="88"/>
      <c r="S327" s="88"/>
      <c r="T327" s="89"/>
      <c r="U327" s="42"/>
      <c r="V327" s="42"/>
      <c r="W327" s="42"/>
      <c r="X327" s="42"/>
      <c r="Y327" s="42"/>
      <c r="Z327" s="42"/>
      <c r="AA327" s="42"/>
      <c r="AB327" s="42"/>
      <c r="AC327" s="42"/>
      <c r="AD327" s="42"/>
      <c r="AE327" s="42"/>
      <c r="AT327" s="20" t="s">
        <v>170</v>
      </c>
      <c r="AU327" s="20" t="s">
        <v>92</v>
      </c>
    </row>
    <row r="328" s="13" customFormat="1">
      <c r="A328" s="13"/>
      <c r="B328" s="229"/>
      <c r="C328" s="230"/>
      <c r="D328" s="227" t="s">
        <v>172</v>
      </c>
      <c r="E328" s="231" t="s">
        <v>44</v>
      </c>
      <c r="F328" s="232" t="s">
        <v>425</v>
      </c>
      <c r="G328" s="230"/>
      <c r="H328" s="231" t="s">
        <v>44</v>
      </c>
      <c r="I328" s="233"/>
      <c r="J328" s="230"/>
      <c r="K328" s="230"/>
      <c r="L328" s="234"/>
      <c r="M328" s="235"/>
      <c r="N328" s="236"/>
      <c r="O328" s="236"/>
      <c r="P328" s="236"/>
      <c r="Q328" s="236"/>
      <c r="R328" s="236"/>
      <c r="S328" s="236"/>
      <c r="T328" s="237"/>
      <c r="U328" s="13"/>
      <c r="V328" s="13"/>
      <c r="W328" s="13"/>
      <c r="X328" s="13"/>
      <c r="Y328" s="13"/>
      <c r="Z328" s="13"/>
      <c r="AA328" s="13"/>
      <c r="AB328" s="13"/>
      <c r="AC328" s="13"/>
      <c r="AD328" s="13"/>
      <c r="AE328" s="13"/>
      <c r="AT328" s="238" t="s">
        <v>172</v>
      </c>
      <c r="AU328" s="238" t="s">
        <v>92</v>
      </c>
      <c r="AV328" s="13" t="s">
        <v>90</v>
      </c>
      <c r="AW328" s="13" t="s">
        <v>42</v>
      </c>
      <c r="AX328" s="13" t="s">
        <v>82</v>
      </c>
      <c r="AY328" s="238" t="s">
        <v>159</v>
      </c>
    </row>
    <row r="329" s="14" customFormat="1">
      <c r="A329" s="14"/>
      <c r="B329" s="239"/>
      <c r="C329" s="240"/>
      <c r="D329" s="227" t="s">
        <v>172</v>
      </c>
      <c r="E329" s="241" t="s">
        <v>44</v>
      </c>
      <c r="F329" s="242" t="s">
        <v>246</v>
      </c>
      <c r="G329" s="240"/>
      <c r="H329" s="243">
        <v>584.44000000000005</v>
      </c>
      <c r="I329" s="244"/>
      <c r="J329" s="240"/>
      <c r="K329" s="240"/>
      <c r="L329" s="245"/>
      <c r="M329" s="246"/>
      <c r="N329" s="247"/>
      <c r="O329" s="247"/>
      <c r="P329" s="247"/>
      <c r="Q329" s="247"/>
      <c r="R329" s="247"/>
      <c r="S329" s="247"/>
      <c r="T329" s="248"/>
      <c r="U329" s="14"/>
      <c r="V329" s="14"/>
      <c r="W329" s="14"/>
      <c r="X329" s="14"/>
      <c r="Y329" s="14"/>
      <c r="Z329" s="14"/>
      <c r="AA329" s="14"/>
      <c r="AB329" s="14"/>
      <c r="AC329" s="14"/>
      <c r="AD329" s="14"/>
      <c r="AE329" s="14"/>
      <c r="AT329" s="249" t="s">
        <v>172</v>
      </c>
      <c r="AU329" s="249" t="s">
        <v>92</v>
      </c>
      <c r="AV329" s="14" t="s">
        <v>92</v>
      </c>
      <c r="AW329" s="14" t="s">
        <v>42</v>
      </c>
      <c r="AX329" s="14" t="s">
        <v>82</v>
      </c>
      <c r="AY329" s="249" t="s">
        <v>159</v>
      </c>
    </row>
    <row r="330" s="14" customFormat="1">
      <c r="A330" s="14"/>
      <c r="B330" s="239"/>
      <c r="C330" s="240"/>
      <c r="D330" s="227" t="s">
        <v>172</v>
      </c>
      <c r="E330" s="241" t="s">
        <v>44</v>
      </c>
      <c r="F330" s="242" t="s">
        <v>248</v>
      </c>
      <c r="G330" s="240"/>
      <c r="H330" s="243">
        <v>721.25999999999999</v>
      </c>
      <c r="I330" s="244"/>
      <c r="J330" s="240"/>
      <c r="K330" s="240"/>
      <c r="L330" s="245"/>
      <c r="M330" s="246"/>
      <c r="N330" s="247"/>
      <c r="O330" s="247"/>
      <c r="P330" s="247"/>
      <c r="Q330" s="247"/>
      <c r="R330" s="247"/>
      <c r="S330" s="247"/>
      <c r="T330" s="248"/>
      <c r="U330" s="14"/>
      <c r="V330" s="14"/>
      <c r="W330" s="14"/>
      <c r="X330" s="14"/>
      <c r="Y330" s="14"/>
      <c r="Z330" s="14"/>
      <c r="AA330" s="14"/>
      <c r="AB330" s="14"/>
      <c r="AC330" s="14"/>
      <c r="AD330" s="14"/>
      <c r="AE330" s="14"/>
      <c r="AT330" s="249" t="s">
        <v>172</v>
      </c>
      <c r="AU330" s="249" t="s">
        <v>92</v>
      </c>
      <c r="AV330" s="14" t="s">
        <v>92</v>
      </c>
      <c r="AW330" s="14" t="s">
        <v>42</v>
      </c>
      <c r="AX330" s="14" t="s">
        <v>82</v>
      </c>
      <c r="AY330" s="249" t="s">
        <v>159</v>
      </c>
    </row>
    <row r="331" s="14" customFormat="1">
      <c r="A331" s="14"/>
      <c r="B331" s="239"/>
      <c r="C331" s="240"/>
      <c r="D331" s="227" t="s">
        <v>172</v>
      </c>
      <c r="E331" s="241" t="s">
        <v>44</v>
      </c>
      <c r="F331" s="242" t="s">
        <v>250</v>
      </c>
      <c r="G331" s="240"/>
      <c r="H331" s="243">
        <v>1429.56</v>
      </c>
      <c r="I331" s="244"/>
      <c r="J331" s="240"/>
      <c r="K331" s="240"/>
      <c r="L331" s="245"/>
      <c r="M331" s="246"/>
      <c r="N331" s="247"/>
      <c r="O331" s="247"/>
      <c r="P331" s="247"/>
      <c r="Q331" s="247"/>
      <c r="R331" s="247"/>
      <c r="S331" s="247"/>
      <c r="T331" s="248"/>
      <c r="U331" s="14"/>
      <c r="V331" s="14"/>
      <c r="W331" s="14"/>
      <c r="X331" s="14"/>
      <c r="Y331" s="14"/>
      <c r="Z331" s="14"/>
      <c r="AA331" s="14"/>
      <c r="AB331" s="14"/>
      <c r="AC331" s="14"/>
      <c r="AD331" s="14"/>
      <c r="AE331" s="14"/>
      <c r="AT331" s="249" t="s">
        <v>172</v>
      </c>
      <c r="AU331" s="249" t="s">
        <v>92</v>
      </c>
      <c r="AV331" s="14" t="s">
        <v>92</v>
      </c>
      <c r="AW331" s="14" t="s">
        <v>42</v>
      </c>
      <c r="AX331" s="14" t="s">
        <v>82</v>
      </c>
      <c r="AY331" s="249" t="s">
        <v>159</v>
      </c>
    </row>
    <row r="332" s="14" customFormat="1">
      <c r="A332" s="14"/>
      <c r="B332" s="239"/>
      <c r="C332" s="240"/>
      <c r="D332" s="227" t="s">
        <v>172</v>
      </c>
      <c r="E332" s="241" t="s">
        <v>44</v>
      </c>
      <c r="F332" s="242" t="s">
        <v>252</v>
      </c>
      <c r="G332" s="240"/>
      <c r="H332" s="243">
        <v>183.16999999999999</v>
      </c>
      <c r="I332" s="244"/>
      <c r="J332" s="240"/>
      <c r="K332" s="240"/>
      <c r="L332" s="245"/>
      <c r="M332" s="246"/>
      <c r="N332" s="247"/>
      <c r="O332" s="247"/>
      <c r="P332" s="247"/>
      <c r="Q332" s="247"/>
      <c r="R332" s="247"/>
      <c r="S332" s="247"/>
      <c r="T332" s="248"/>
      <c r="U332" s="14"/>
      <c r="V332" s="14"/>
      <c r="W332" s="14"/>
      <c r="X332" s="14"/>
      <c r="Y332" s="14"/>
      <c r="Z332" s="14"/>
      <c r="AA332" s="14"/>
      <c r="AB332" s="14"/>
      <c r="AC332" s="14"/>
      <c r="AD332" s="14"/>
      <c r="AE332" s="14"/>
      <c r="AT332" s="249" t="s">
        <v>172</v>
      </c>
      <c r="AU332" s="249" t="s">
        <v>92</v>
      </c>
      <c r="AV332" s="14" t="s">
        <v>92</v>
      </c>
      <c r="AW332" s="14" t="s">
        <v>42</v>
      </c>
      <c r="AX332" s="14" t="s">
        <v>82</v>
      </c>
      <c r="AY332" s="249" t="s">
        <v>159</v>
      </c>
    </row>
    <row r="333" s="14" customFormat="1">
      <c r="A333" s="14"/>
      <c r="B333" s="239"/>
      <c r="C333" s="240"/>
      <c r="D333" s="227" t="s">
        <v>172</v>
      </c>
      <c r="E333" s="241" t="s">
        <v>44</v>
      </c>
      <c r="F333" s="242" t="s">
        <v>254</v>
      </c>
      <c r="G333" s="240"/>
      <c r="H333" s="243">
        <v>86.430000000000007</v>
      </c>
      <c r="I333" s="244"/>
      <c r="J333" s="240"/>
      <c r="K333" s="240"/>
      <c r="L333" s="245"/>
      <c r="M333" s="246"/>
      <c r="N333" s="247"/>
      <c r="O333" s="247"/>
      <c r="P333" s="247"/>
      <c r="Q333" s="247"/>
      <c r="R333" s="247"/>
      <c r="S333" s="247"/>
      <c r="T333" s="248"/>
      <c r="U333" s="14"/>
      <c r="V333" s="14"/>
      <c r="W333" s="14"/>
      <c r="X333" s="14"/>
      <c r="Y333" s="14"/>
      <c r="Z333" s="14"/>
      <c r="AA333" s="14"/>
      <c r="AB333" s="14"/>
      <c r="AC333" s="14"/>
      <c r="AD333" s="14"/>
      <c r="AE333" s="14"/>
      <c r="AT333" s="249" t="s">
        <v>172</v>
      </c>
      <c r="AU333" s="249" t="s">
        <v>92</v>
      </c>
      <c r="AV333" s="14" t="s">
        <v>92</v>
      </c>
      <c r="AW333" s="14" t="s">
        <v>42</v>
      </c>
      <c r="AX333" s="14" t="s">
        <v>82</v>
      </c>
      <c r="AY333" s="249" t="s">
        <v>159</v>
      </c>
    </row>
    <row r="334" s="16" customFormat="1">
      <c r="A334" s="16"/>
      <c r="B334" s="261"/>
      <c r="C334" s="262"/>
      <c r="D334" s="227" t="s">
        <v>172</v>
      </c>
      <c r="E334" s="263" t="s">
        <v>44</v>
      </c>
      <c r="F334" s="264" t="s">
        <v>178</v>
      </c>
      <c r="G334" s="262"/>
      <c r="H334" s="265">
        <v>3004.8600000000001</v>
      </c>
      <c r="I334" s="266"/>
      <c r="J334" s="262"/>
      <c r="K334" s="262"/>
      <c r="L334" s="267"/>
      <c r="M334" s="268"/>
      <c r="N334" s="269"/>
      <c r="O334" s="269"/>
      <c r="P334" s="269"/>
      <c r="Q334" s="269"/>
      <c r="R334" s="269"/>
      <c r="S334" s="269"/>
      <c r="T334" s="270"/>
      <c r="U334" s="16"/>
      <c r="V334" s="16"/>
      <c r="W334" s="16"/>
      <c r="X334" s="16"/>
      <c r="Y334" s="16"/>
      <c r="Z334" s="16"/>
      <c r="AA334" s="16"/>
      <c r="AB334" s="16"/>
      <c r="AC334" s="16"/>
      <c r="AD334" s="16"/>
      <c r="AE334" s="16"/>
      <c r="AT334" s="271" t="s">
        <v>172</v>
      </c>
      <c r="AU334" s="271" t="s">
        <v>92</v>
      </c>
      <c r="AV334" s="16" t="s">
        <v>166</v>
      </c>
      <c r="AW334" s="16" t="s">
        <v>42</v>
      </c>
      <c r="AX334" s="16" t="s">
        <v>90</v>
      </c>
      <c r="AY334" s="271" t="s">
        <v>159</v>
      </c>
    </row>
    <row r="335" s="2" customFormat="1" ht="24.15" customHeight="1">
      <c r="A335" s="42"/>
      <c r="B335" s="43"/>
      <c r="C335" s="209" t="s">
        <v>495</v>
      </c>
      <c r="D335" s="209" t="s">
        <v>161</v>
      </c>
      <c r="E335" s="210" t="s">
        <v>496</v>
      </c>
      <c r="F335" s="211" t="s">
        <v>497</v>
      </c>
      <c r="G335" s="212" t="s">
        <v>310</v>
      </c>
      <c r="H335" s="213">
        <v>2735.2600000000002</v>
      </c>
      <c r="I335" s="214"/>
      <c r="J335" s="215">
        <f>ROUND(I335*H335,2)</f>
        <v>0</v>
      </c>
      <c r="K335" s="211" t="s">
        <v>201</v>
      </c>
      <c r="L335" s="48"/>
      <c r="M335" s="216" t="s">
        <v>44</v>
      </c>
      <c r="N335" s="217" t="s">
        <v>53</v>
      </c>
      <c r="O335" s="88"/>
      <c r="P335" s="218">
        <f>O335*H335</f>
        <v>0</v>
      </c>
      <c r="Q335" s="218">
        <v>0.01439</v>
      </c>
      <c r="R335" s="218">
        <f>Q335*H335</f>
        <v>39.360391400000005</v>
      </c>
      <c r="S335" s="218">
        <v>0</v>
      </c>
      <c r="T335" s="219">
        <f>S335*H335</f>
        <v>0</v>
      </c>
      <c r="U335" s="42"/>
      <c r="V335" s="42"/>
      <c r="W335" s="42"/>
      <c r="X335" s="42"/>
      <c r="Y335" s="42"/>
      <c r="Z335" s="42"/>
      <c r="AA335" s="42"/>
      <c r="AB335" s="42"/>
      <c r="AC335" s="42"/>
      <c r="AD335" s="42"/>
      <c r="AE335" s="42"/>
      <c r="AR335" s="220" t="s">
        <v>166</v>
      </c>
      <c r="AT335" s="220" t="s">
        <v>161</v>
      </c>
      <c r="AU335" s="220" t="s">
        <v>92</v>
      </c>
      <c r="AY335" s="20" t="s">
        <v>159</v>
      </c>
      <c r="BE335" s="221">
        <f>IF(N335="základní",J335,0)</f>
        <v>0</v>
      </c>
      <c r="BF335" s="221">
        <f>IF(N335="snížená",J335,0)</f>
        <v>0</v>
      </c>
      <c r="BG335" s="221">
        <f>IF(N335="zákl. přenesená",J335,0)</f>
        <v>0</v>
      </c>
      <c r="BH335" s="221">
        <f>IF(N335="sníž. přenesená",J335,0)</f>
        <v>0</v>
      </c>
      <c r="BI335" s="221">
        <f>IF(N335="nulová",J335,0)</f>
        <v>0</v>
      </c>
      <c r="BJ335" s="20" t="s">
        <v>90</v>
      </c>
      <c r="BK335" s="221">
        <f>ROUND(I335*H335,2)</f>
        <v>0</v>
      </c>
      <c r="BL335" s="20" t="s">
        <v>166</v>
      </c>
      <c r="BM335" s="220" t="s">
        <v>498</v>
      </c>
    </row>
    <row r="336" s="2" customFormat="1">
      <c r="A336" s="42"/>
      <c r="B336" s="43"/>
      <c r="C336" s="44"/>
      <c r="D336" s="227" t="s">
        <v>170</v>
      </c>
      <c r="E336" s="44"/>
      <c r="F336" s="228" t="s">
        <v>499</v>
      </c>
      <c r="G336" s="44"/>
      <c r="H336" s="44"/>
      <c r="I336" s="224"/>
      <c r="J336" s="44"/>
      <c r="K336" s="44"/>
      <c r="L336" s="48"/>
      <c r="M336" s="225"/>
      <c r="N336" s="226"/>
      <c r="O336" s="88"/>
      <c r="P336" s="88"/>
      <c r="Q336" s="88"/>
      <c r="R336" s="88"/>
      <c r="S336" s="88"/>
      <c r="T336" s="89"/>
      <c r="U336" s="42"/>
      <c r="V336" s="42"/>
      <c r="W336" s="42"/>
      <c r="X336" s="42"/>
      <c r="Y336" s="42"/>
      <c r="Z336" s="42"/>
      <c r="AA336" s="42"/>
      <c r="AB336" s="42"/>
      <c r="AC336" s="42"/>
      <c r="AD336" s="42"/>
      <c r="AE336" s="42"/>
      <c r="AT336" s="20" t="s">
        <v>170</v>
      </c>
      <c r="AU336" s="20" t="s">
        <v>92</v>
      </c>
    </row>
    <row r="337" s="13" customFormat="1">
      <c r="A337" s="13"/>
      <c r="B337" s="229"/>
      <c r="C337" s="230"/>
      <c r="D337" s="227" t="s">
        <v>172</v>
      </c>
      <c r="E337" s="231" t="s">
        <v>44</v>
      </c>
      <c r="F337" s="232" t="s">
        <v>500</v>
      </c>
      <c r="G337" s="230"/>
      <c r="H337" s="231" t="s">
        <v>44</v>
      </c>
      <c r="I337" s="233"/>
      <c r="J337" s="230"/>
      <c r="K337" s="230"/>
      <c r="L337" s="234"/>
      <c r="M337" s="235"/>
      <c r="N337" s="236"/>
      <c r="O337" s="236"/>
      <c r="P337" s="236"/>
      <c r="Q337" s="236"/>
      <c r="R337" s="236"/>
      <c r="S337" s="236"/>
      <c r="T337" s="237"/>
      <c r="U337" s="13"/>
      <c r="V337" s="13"/>
      <c r="W337" s="13"/>
      <c r="X337" s="13"/>
      <c r="Y337" s="13"/>
      <c r="Z337" s="13"/>
      <c r="AA337" s="13"/>
      <c r="AB337" s="13"/>
      <c r="AC337" s="13"/>
      <c r="AD337" s="13"/>
      <c r="AE337" s="13"/>
      <c r="AT337" s="238" t="s">
        <v>172</v>
      </c>
      <c r="AU337" s="238" t="s">
        <v>92</v>
      </c>
      <c r="AV337" s="13" t="s">
        <v>90</v>
      </c>
      <c r="AW337" s="13" t="s">
        <v>42</v>
      </c>
      <c r="AX337" s="13" t="s">
        <v>82</v>
      </c>
      <c r="AY337" s="238" t="s">
        <v>159</v>
      </c>
    </row>
    <row r="338" s="14" customFormat="1">
      <c r="A338" s="14"/>
      <c r="B338" s="239"/>
      <c r="C338" s="240"/>
      <c r="D338" s="227" t="s">
        <v>172</v>
      </c>
      <c r="E338" s="241" t="s">
        <v>44</v>
      </c>
      <c r="F338" s="242" t="s">
        <v>246</v>
      </c>
      <c r="G338" s="240"/>
      <c r="H338" s="243">
        <v>584.44000000000005</v>
      </c>
      <c r="I338" s="244"/>
      <c r="J338" s="240"/>
      <c r="K338" s="240"/>
      <c r="L338" s="245"/>
      <c r="M338" s="246"/>
      <c r="N338" s="247"/>
      <c r="O338" s="247"/>
      <c r="P338" s="247"/>
      <c r="Q338" s="247"/>
      <c r="R338" s="247"/>
      <c r="S338" s="247"/>
      <c r="T338" s="248"/>
      <c r="U338" s="14"/>
      <c r="V338" s="14"/>
      <c r="W338" s="14"/>
      <c r="X338" s="14"/>
      <c r="Y338" s="14"/>
      <c r="Z338" s="14"/>
      <c r="AA338" s="14"/>
      <c r="AB338" s="14"/>
      <c r="AC338" s="14"/>
      <c r="AD338" s="14"/>
      <c r="AE338" s="14"/>
      <c r="AT338" s="249" t="s">
        <v>172</v>
      </c>
      <c r="AU338" s="249" t="s">
        <v>92</v>
      </c>
      <c r="AV338" s="14" t="s">
        <v>92</v>
      </c>
      <c r="AW338" s="14" t="s">
        <v>42</v>
      </c>
      <c r="AX338" s="14" t="s">
        <v>82</v>
      </c>
      <c r="AY338" s="249" t="s">
        <v>159</v>
      </c>
    </row>
    <row r="339" s="14" customFormat="1">
      <c r="A339" s="14"/>
      <c r="B339" s="239"/>
      <c r="C339" s="240"/>
      <c r="D339" s="227" t="s">
        <v>172</v>
      </c>
      <c r="E339" s="241" t="s">
        <v>44</v>
      </c>
      <c r="F339" s="242" t="s">
        <v>248</v>
      </c>
      <c r="G339" s="240"/>
      <c r="H339" s="243">
        <v>721.25999999999999</v>
      </c>
      <c r="I339" s="244"/>
      <c r="J339" s="240"/>
      <c r="K339" s="240"/>
      <c r="L339" s="245"/>
      <c r="M339" s="246"/>
      <c r="N339" s="247"/>
      <c r="O339" s="247"/>
      <c r="P339" s="247"/>
      <c r="Q339" s="247"/>
      <c r="R339" s="247"/>
      <c r="S339" s="247"/>
      <c r="T339" s="248"/>
      <c r="U339" s="14"/>
      <c r="V339" s="14"/>
      <c r="W339" s="14"/>
      <c r="X339" s="14"/>
      <c r="Y339" s="14"/>
      <c r="Z339" s="14"/>
      <c r="AA339" s="14"/>
      <c r="AB339" s="14"/>
      <c r="AC339" s="14"/>
      <c r="AD339" s="14"/>
      <c r="AE339" s="14"/>
      <c r="AT339" s="249" t="s">
        <v>172</v>
      </c>
      <c r="AU339" s="249" t="s">
        <v>92</v>
      </c>
      <c r="AV339" s="14" t="s">
        <v>92</v>
      </c>
      <c r="AW339" s="14" t="s">
        <v>42</v>
      </c>
      <c r="AX339" s="14" t="s">
        <v>82</v>
      </c>
      <c r="AY339" s="249" t="s">
        <v>159</v>
      </c>
    </row>
    <row r="340" s="14" customFormat="1">
      <c r="A340" s="14"/>
      <c r="B340" s="239"/>
      <c r="C340" s="240"/>
      <c r="D340" s="227" t="s">
        <v>172</v>
      </c>
      <c r="E340" s="241" t="s">
        <v>44</v>
      </c>
      <c r="F340" s="242" t="s">
        <v>250</v>
      </c>
      <c r="G340" s="240"/>
      <c r="H340" s="243">
        <v>1429.56</v>
      </c>
      <c r="I340" s="244"/>
      <c r="J340" s="240"/>
      <c r="K340" s="240"/>
      <c r="L340" s="245"/>
      <c r="M340" s="246"/>
      <c r="N340" s="247"/>
      <c r="O340" s="247"/>
      <c r="P340" s="247"/>
      <c r="Q340" s="247"/>
      <c r="R340" s="247"/>
      <c r="S340" s="247"/>
      <c r="T340" s="248"/>
      <c r="U340" s="14"/>
      <c r="V340" s="14"/>
      <c r="W340" s="14"/>
      <c r="X340" s="14"/>
      <c r="Y340" s="14"/>
      <c r="Z340" s="14"/>
      <c r="AA340" s="14"/>
      <c r="AB340" s="14"/>
      <c r="AC340" s="14"/>
      <c r="AD340" s="14"/>
      <c r="AE340" s="14"/>
      <c r="AT340" s="249" t="s">
        <v>172</v>
      </c>
      <c r="AU340" s="249" t="s">
        <v>92</v>
      </c>
      <c r="AV340" s="14" t="s">
        <v>92</v>
      </c>
      <c r="AW340" s="14" t="s">
        <v>42</v>
      </c>
      <c r="AX340" s="14" t="s">
        <v>82</v>
      </c>
      <c r="AY340" s="249" t="s">
        <v>159</v>
      </c>
    </row>
    <row r="341" s="16" customFormat="1">
      <c r="A341" s="16"/>
      <c r="B341" s="261"/>
      <c r="C341" s="262"/>
      <c r="D341" s="227" t="s">
        <v>172</v>
      </c>
      <c r="E341" s="263" t="s">
        <v>44</v>
      </c>
      <c r="F341" s="264" t="s">
        <v>178</v>
      </c>
      <c r="G341" s="262"/>
      <c r="H341" s="265">
        <v>2735.2600000000002</v>
      </c>
      <c r="I341" s="266"/>
      <c r="J341" s="262"/>
      <c r="K341" s="262"/>
      <c r="L341" s="267"/>
      <c r="M341" s="268"/>
      <c r="N341" s="269"/>
      <c r="O341" s="269"/>
      <c r="P341" s="269"/>
      <c r="Q341" s="269"/>
      <c r="R341" s="269"/>
      <c r="S341" s="269"/>
      <c r="T341" s="270"/>
      <c r="U341" s="16"/>
      <c r="V341" s="16"/>
      <c r="W341" s="16"/>
      <c r="X341" s="16"/>
      <c r="Y341" s="16"/>
      <c r="Z341" s="16"/>
      <c r="AA341" s="16"/>
      <c r="AB341" s="16"/>
      <c r="AC341" s="16"/>
      <c r="AD341" s="16"/>
      <c r="AE341" s="16"/>
      <c r="AT341" s="271" t="s">
        <v>172</v>
      </c>
      <c r="AU341" s="271" t="s">
        <v>92</v>
      </c>
      <c r="AV341" s="16" t="s">
        <v>166</v>
      </c>
      <c r="AW341" s="16" t="s">
        <v>42</v>
      </c>
      <c r="AX341" s="16" t="s">
        <v>90</v>
      </c>
      <c r="AY341" s="271" t="s">
        <v>159</v>
      </c>
    </row>
    <row r="342" s="2" customFormat="1" ht="24.15" customHeight="1">
      <c r="A342" s="42"/>
      <c r="B342" s="43"/>
      <c r="C342" s="209" t="s">
        <v>501</v>
      </c>
      <c r="D342" s="209" t="s">
        <v>161</v>
      </c>
      <c r="E342" s="210" t="s">
        <v>502</v>
      </c>
      <c r="F342" s="211" t="s">
        <v>503</v>
      </c>
      <c r="G342" s="212" t="s">
        <v>310</v>
      </c>
      <c r="H342" s="213">
        <v>269.60000000000002</v>
      </c>
      <c r="I342" s="214"/>
      <c r="J342" s="215">
        <f>ROUND(I342*H342,2)</f>
        <v>0</v>
      </c>
      <c r="K342" s="211" t="s">
        <v>201</v>
      </c>
      <c r="L342" s="48"/>
      <c r="M342" s="216" t="s">
        <v>44</v>
      </c>
      <c r="N342" s="217" t="s">
        <v>53</v>
      </c>
      <c r="O342" s="88"/>
      <c r="P342" s="218">
        <f>O342*H342</f>
        <v>0</v>
      </c>
      <c r="Q342" s="218">
        <v>0.010999999999999999</v>
      </c>
      <c r="R342" s="218">
        <f>Q342*H342</f>
        <v>2.9656000000000002</v>
      </c>
      <c r="S342" s="218">
        <v>0</v>
      </c>
      <c r="T342" s="219">
        <f>S342*H342</f>
        <v>0</v>
      </c>
      <c r="U342" s="42"/>
      <c r="V342" s="42"/>
      <c r="W342" s="42"/>
      <c r="X342" s="42"/>
      <c r="Y342" s="42"/>
      <c r="Z342" s="42"/>
      <c r="AA342" s="42"/>
      <c r="AB342" s="42"/>
      <c r="AC342" s="42"/>
      <c r="AD342" s="42"/>
      <c r="AE342" s="42"/>
      <c r="AR342" s="220" t="s">
        <v>166</v>
      </c>
      <c r="AT342" s="220" t="s">
        <v>161</v>
      </c>
      <c r="AU342" s="220" t="s">
        <v>92</v>
      </c>
      <c r="AY342" s="20" t="s">
        <v>159</v>
      </c>
      <c r="BE342" s="221">
        <f>IF(N342="základní",J342,0)</f>
        <v>0</v>
      </c>
      <c r="BF342" s="221">
        <f>IF(N342="snížená",J342,0)</f>
        <v>0</v>
      </c>
      <c r="BG342" s="221">
        <f>IF(N342="zákl. přenesená",J342,0)</f>
        <v>0</v>
      </c>
      <c r="BH342" s="221">
        <f>IF(N342="sníž. přenesená",J342,0)</f>
        <v>0</v>
      </c>
      <c r="BI342" s="221">
        <f>IF(N342="nulová",J342,0)</f>
        <v>0</v>
      </c>
      <c r="BJ342" s="20" t="s">
        <v>90</v>
      </c>
      <c r="BK342" s="221">
        <f>ROUND(I342*H342,2)</f>
        <v>0</v>
      </c>
      <c r="BL342" s="20" t="s">
        <v>166</v>
      </c>
      <c r="BM342" s="220" t="s">
        <v>504</v>
      </c>
    </row>
    <row r="343" s="13" customFormat="1">
      <c r="A343" s="13"/>
      <c r="B343" s="229"/>
      <c r="C343" s="230"/>
      <c r="D343" s="227" t="s">
        <v>172</v>
      </c>
      <c r="E343" s="231" t="s">
        <v>44</v>
      </c>
      <c r="F343" s="232" t="s">
        <v>500</v>
      </c>
      <c r="G343" s="230"/>
      <c r="H343" s="231" t="s">
        <v>44</v>
      </c>
      <c r="I343" s="233"/>
      <c r="J343" s="230"/>
      <c r="K343" s="230"/>
      <c r="L343" s="234"/>
      <c r="M343" s="235"/>
      <c r="N343" s="236"/>
      <c r="O343" s="236"/>
      <c r="P343" s="236"/>
      <c r="Q343" s="236"/>
      <c r="R343" s="236"/>
      <c r="S343" s="236"/>
      <c r="T343" s="237"/>
      <c r="U343" s="13"/>
      <c r="V343" s="13"/>
      <c r="W343" s="13"/>
      <c r="X343" s="13"/>
      <c r="Y343" s="13"/>
      <c r="Z343" s="13"/>
      <c r="AA343" s="13"/>
      <c r="AB343" s="13"/>
      <c r="AC343" s="13"/>
      <c r="AD343" s="13"/>
      <c r="AE343" s="13"/>
      <c r="AT343" s="238" t="s">
        <v>172</v>
      </c>
      <c r="AU343" s="238" t="s">
        <v>92</v>
      </c>
      <c r="AV343" s="13" t="s">
        <v>90</v>
      </c>
      <c r="AW343" s="13" t="s">
        <v>42</v>
      </c>
      <c r="AX343" s="13" t="s">
        <v>82</v>
      </c>
      <c r="AY343" s="238" t="s">
        <v>159</v>
      </c>
    </row>
    <row r="344" s="14" customFormat="1">
      <c r="A344" s="14"/>
      <c r="B344" s="239"/>
      <c r="C344" s="240"/>
      <c r="D344" s="227" t="s">
        <v>172</v>
      </c>
      <c r="E344" s="241" t="s">
        <v>44</v>
      </c>
      <c r="F344" s="242" t="s">
        <v>252</v>
      </c>
      <c r="G344" s="240"/>
      <c r="H344" s="243">
        <v>183.16999999999999</v>
      </c>
      <c r="I344" s="244"/>
      <c r="J344" s="240"/>
      <c r="K344" s="240"/>
      <c r="L344" s="245"/>
      <c r="M344" s="246"/>
      <c r="N344" s="247"/>
      <c r="O344" s="247"/>
      <c r="P344" s="247"/>
      <c r="Q344" s="247"/>
      <c r="R344" s="247"/>
      <c r="S344" s="247"/>
      <c r="T344" s="248"/>
      <c r="U344" s="14"/>
      <c r="V344" s="14"/>
      <c r="W344" s="14"/>
      <c r="X344" s="14"/>
      <c r="Y344" s="14"/>
      <c r="Z344" s="14"/>
      <c r="AA344" s="14"/>
      <c r="AB344" s="14"/>
      <c r="AC344" s="14"/>
      <c r="AD344" s="14"/>
      <c r="AE344" s="14"/>
      <c r="AT344" s="249" t="s">
        <v>172</v>
      </c>
      <c r="AU344" s="249" t="s">
        <v>92</v>
      </c>
      <c r="AV344" s="14" t="s">
        <v>92</v>
      </c>
      <c r="AW344" s="14" t="s">
        <v>42</v>
      </c>
      <c r="AX344" s="14" t="s">
        <v>82</v>
      </c>
      <c r="AY344" s="249" t="s">
        <v>159</v>
      </c>
    </row>
    <row r="345" s="14" customFormat="1">
      <c r="A345" s="14"/>
      <c r="B345" s="239"/>
      <c r="C345" s="240"/>
      <c r="D345" s="227" t="s">
        <v>172</v>
      </c>
      <c r="E345" s="241" t="s">
        <v>44</v>
      </c>
      <c r="F345" s="242" t="s">
        <v>254</v>
      </c>
      <c r="G345" s="240"/>
      <c r="H345" s="243">
        <v>86.430000000000007</v>
      </c>
      <c r="I345" s="244"/>
      <c r="J345" s="240"/>
      <c r="K345" s="240"/>
      <c r="L345" s="245"/>
      <c r="M345" s="246"/>
      <c r="N345" s="247"/>
      <c r="O345" s="247"/>
      <c r="P345" s="247"/>
      <c r="Q345" s="247"/>
      <c r="R345" s="247"/>
      <c r="S345" s="247"/>
      <c r="T345" s="248"/>
      <c r="U345" s="14"/>
      <c r="V345" s="14"/>
      <c r="W345" s="14"/>
      <c r="X345" s="14"/>
      <c r="Y345" s="14"/>
      <c r="Z345" s="14"/>
      <c r="AA345" s="14"/>
      <c r="AB345" s="14"/>
      <c r="AC345" s="14"/>
      <c r="AD345" s="14"/>
      <c r="AE345" s="14"/>
      <c r="AT345" s="249" t="s">
        <v>172</v>
      </c>
      <c r="AU345" s="249" t="s">
        <v>92</v>
      </c>
      <c r="AV345" s="14" t="s">
        <v>92</v>
      </c>
      <c r="AW345" s="14" t="s">
        <v>42</v>
      </c>
      <c r="AX345" s="14" t="s">
        <v>82</v>
      </c>
      <c r="AY345" s="249" t="s">
        <v>159</v>
      </c>
    </row>
    <row r="346" s="16" customFormat="1">
      <c r="A346" s="16"/>
      <c r="B346" s="261"/>
      <c r="C346" s="262"/>
      <c r="D346" s="227" t="s">
        <v>172</v>
      </c>
      <c r="E346" s="263" t="s">
        <v>44</v>
      </c>
      <c r="F346" s="264" t="s">
        <v>178</v>
      </c>
      <c r="G346" s="262"/>
      <c r="H346" s="265">
        <v>269.60000000000002</v>
      </c>
      <c r="I346" s="266"/>
      <c r="J346" s="262"/>
      <c r="K346" s="262"/>
      <c r="L346" s="267"/>
      <c r="M346" s="268"/>
      <c r="N346" s="269"/>
      <c r="O346" s="269"/>
      <c r="P346" s="269"/>
      <c r="Q346" s="269"/>
      <c r="R346" s="269"/>
      <c r="S346" s="269"/>
      <c r="T346" s="270"/>
      <c r="U346" s="16"/>
      <c r="V346" s="16"/>
      <c r="W346" s="16"/>
      <c r="X346" s="16"/>
      <c r="Y346" s="16"/>
      <c r="Z346" s="16"/>
      <c r="AA346" s="16"/>
      <c r="AB346" s="16"/>
      <c r="AC346" s="16"/>
      <c r="AD346" s="16"/>
      <c r="AE346" s="16"/>
      <c r="AT346" s="271" t="s">
        <v>172</v>
      </c>
      <c r="AU346" s="271" t="s">
        <v>92</v>
      </c>
      <c r="AV346" s="16" t="s">
        <v>166</v>
      </c>
      <c r="AW346" s="16" t="s">
        <v>42</v>
      </c>
      <c r="AX346" s="16" t="s">
        <v>90</v>
      </c>
      <c r="AY346" s="271" t="s">
        <v>159</v>
      </c>
    </row>
    <row r="347" s="2" customFormat="1" ht="16.5" customHeight="1">
      <c r="A347" s="42"/>
      <c r="B347" s="43"/>
      <c r="C347" s="209" t="s">
        <v>505</v>
      </c>
      <c r="D347" s="209" t="s">
        <v>161</v>
      </c>
      <c r="E347" s="210" t="s">
        <v>506</v>
      </c>
      <c r="F347" s="211" t="s">
        <v>507</v>
      </c>
      <c r="G347" s="212" t="s">
        <v>222</v>
      </c>
      <c r="H347" s="213">
        <v>1765.2000000000001</v>
      </c>
      <c r="I347" s="214"/>
      <c r="J347" s="215">
        <f>ROUND(I347*H347,2)</f>
        <v>0</v>
      </c>
      <c r="K347" s="211" t="s">
        <v>201</v>
      </c>
      <c r="L347" s="48"/>
      <c r="M347" s="216" t="s">
        <v>44</v>
      </c>
      <c r="N347" s="217" t="s">
        <v>53</v>
      </c>
      <c r="O347" s="88"/>
      <c r="P347" s="218">
        <f>O347*H347</f>
        <v>0</v>
      </c>
      <c r="Q347" s="218">
        <v>1.0000000000000001E-05</v>
      </c>
      <c r="R347" s="218">
        <f>Q347*H347</f>
        <v>0.017652000000000001</v>
      </c>
      <c r="S347" s="218">
        <v>0</v>
      </c>
      <c r="T347" s="219">
        <f>S347*H347</f>
        <v>0</v>
      </c>
      <c r="U347" s="42"/>
      <c r="V347" s="42"/>
      <c r="W347" s="42"/>
      <c r="X347" s="42"/>
      <c r="Y347" s="42"/>
      <c r="Z347" s="42"/>
      <c r="AA347" s="42"/>
      <c r="AB347" s="42"/>
      <c r="AC347" s="42"/>
      <c r="AD347" s="42"/>
      <c r="AE347" s="42"/>
      <c r="AR347" s="220" t="s">
        <v>166</v>
      </c>
      <c r="AT347" s="220" t="s">
        <v>161</v>
      </c>
      <c r="AU347" s="220" t="s">
        <v>92</v>
      </c>
      <c r="AY347" s="20" t="s">
        <v>159</v>
      </c>
      <c r="BE347" s="221">
        <f>IF(N347="základní",J347,0)</f>
        <v>0</v>
      </c>
      <c r="BF347" s="221">
        <f>IF(N347="snížená",J347,0)</f>
        <v>0</v>
      </c>
      <c r="BG347" s="221">
        <f>IF(N347="zákl. přenesená",J347,0)</f>
        <v>0</v>
      </c>
      <c r="BH347" s="221">
        <f>IF(N347="sníž. přenesená",J347,0)</f>
        <v>0</v>
      </c>
      <c r="BI347" s="221">
        <f>IF(N347="nulová",J347,0)</f>
        <v>0</v>
      </c>
      <c r="BJ347" s="20" t="s">
        <v>90</v>
      </c>
      <c r="BK347" s="221">
        <f>ROUND(I347*H347,2)</f>
        <v>0</v>
      </c>
      <c r="BL347" s="20" t="s">
        <v>166</v>
      </c>
      <c r="BM347" s="220" t="s">
        <v>508</v>
      </c>
    </row>
    <row r="348" s="13" customFormat="1">
      <c r="A348" s="13"/>
      <c r="B348" s="229"/>
      <c r="C348" s="230"/>
      <c r="D348" s="227" t="s">
        <v>172</v>
      </c>
      <c r="E348" s="231" t="s">
        <v>44</v>
      </c>
      <c r="F348" s="232" t="s">
        <v>509</v>
      </c>
      <c r="G348" s="230"/>
      <c r="H348" s="231" t="s">
        <v>44</v>
      </c>
      <c r="I348" s="233"/>
      <c r="J348" s="230"/>
      <c r="K348" s="230"/>
      <c r="L348" s="234"/>
      <c r="M348" s="235"/>
      <c r="N348" s="236"/>
      <c r="O348" s="236"/>
      <c r="P348" s="236"/>
      <c r="Q348" s="236"/>
      <c r="R348" s="236"/>
      <c r="S348" s="236"/>
      <c r="T348" s="237"/>
      <c r="U348" s="13"/>
      <c r="V348" s="13"/>
      <c r="W348" s="13"/>
      <c r="X348" s="13"/>
      <c r="Y348" s="13"/>
      <c r="Z348" s="13"/>
      <c r="AA348" s="13"/>
      <c r="AB348" s="13"/>
      <c r="AC348" s="13"/>
      <c r="AD348" s="13"/>
      <c r="AE348" s="13"/>
      <c r="AT348" s="238" t="s">
        <v>172</v>
      </c>
      <c r="AU348" s="238" t="s">
        <v>92</v>
      </c>
      <c r="AV348" s="13" t="s">
        <v>90</v>
      </c>
      <c r="AW348" s="13" t="s">
        <v>42</v>
      </c>
      <c r="AX348" s="13" t="s">
        <v>82</v>
      </c>
      <c r="AY348" s="238" t="s">
        <v>159</v>
      </c>
    </row>
    <row r="349" s="13" customFormat="1">
      <c r="A349" s="13"/>
      <c r="B349" s="229"/>
      <c r="C349" s="230"/>
      <c r="D349" s="227" t="s">
        <v>172</v>
      </c>
      <c r="E349" s="231" t="s">
        <v>44</v>
      </c>
      <c r="F349" s="232" t="s">
        <v>510</v>
      </c>
      <c r="G349" s="230"/>
      <c r="H349" s="231" t="s">
        <v>44</v>
      </c>
      <c r="I349" s="233"/>
      <c r="J349" s="230"/>
      <c r="K349" s="230"/>
      <c r="L349" s="234"/>
      <c r="M349" s="235"/>
      <c r="N349" s="236"/>
      <c r="O349" s="236"/>
      <c r="P349" s="236"/>
      <c r="Q349" s="236"/>
      <c r="R349" s="236"/>
      <c r="S349" s="236"/>
      <c r="T349" s="237"/>
      <c r="U349" s="13"/>
      <c r="V349" s="13"/>
      <c r="W349" s="13"/>
      <c r="X349" s="13"/>
      <c r="Y349" s="13"/>
      <c r="Z349" s="13"/>
      <c r="AA349" s="13"/>
      <c r="AB349" s="13"/>
      <c r="AC349" s="13"/>
      <c r="AD349" s="13"/>
      <c r="AE349" s="13"/>
      <c r="AT349" s="238" t="s">
        <v>172</v>
      </c>
      <c r="AU349" s="238" t="s">
        <v>92</v>
      </c>
      <c r="AV349" s="13" t="s">
        <v>90</v>
      </c>
      <c r="AW349" s="13" t="s">
        <v>42</v>
      </c>
      <c r="AX349" s="13" t="s">
        <v>82</v>
      </c>
      <c r="AY349" s="238" t="s">
        <v>159</v>
      </c>
    </row>
    <row r="350" s="14" customFormat="1">
      <c r="A350" s="14"/>
      <c r="B350" s="239"/>
      <c r="C350" s="240"/>
      <c r="D350" s="227" t="s">
        <v>172</v>
      </c>
      <c r="E350" s="241" t="s">
        <v>44</v>
      </c>
      <c r="F350" s="242" t="s">
        <v>511</v>
      </c>
      <c r="G350" s="240"/>
      <c r="H350" s="243">
        <v>807.39999999999998</v>
      </c>
      <c r="I350" s="244"/>
      <c r="J350" s="240"/>
      <c r="K350" s="240"/>
      <c r="L350" s="245"/>
      <c r="M350" s="246"/>
      <c r="N350" s="247"/>
      <c r="O350" s="247"/>
      <c r="P350" s="247"/>
      <c r="Q350" s="247"/>
      <c r="R350" s="247"/>
      <c r="S350" s="247"/>
      <c r="T350" s="248"/>
      <c r="U350" s="14"/>
      <c r="V350" s="14"/>
      <c r="W350" s="14"/>
      <c r="X350" s="14"/>
      <c r="Y350" s="14"/>
      <c r="Z350" s="14"/>
      <c r="AA350" s="14"/>
      <c r="AB350" s="14"/>
      <c r="AC350" s="14"/>
      <c r="AD350" s="14"/>
      <c r="AE350" s="14"/>
      <c r="AT350" s="249" t="s">
        <v>172</v>
      </c>
      <c r="AU350" s="249" t="s">
        <v>92</v>
      </c>
      <c r="AV350" s="14" t="s">
        <v>92</v>
      </c>
      <c r="AW350" s="14" t="s">
        <v>42</v>
      </c>
      <c r="AX350" s="14" t="s">
        <v>82</v>
      </c>
      <c r="AY350" s="249" t="s">
        <v>159</v>
      </c>
    </row>
    <row r="351" s="14" customFormat="1">
      <c r="A351" s="14"/>
      <c r="B351" s="239"/>
      <c r="C351" s="240"/>
      <c r="D351" s="227" t="s">
        <v>172</v>
      </c>
      <c r="E351" s="241" t="s">
        <v>44</v>
      </c>
      <c r="F351" s="242" t="s">
        <v>512</v>
      </c>
      <c r="G351" s="240"/>
      <c r="H351" s="243">
        <v>673.79999999999995</v>
      </c>
      <c r="I351" s="244"/>
      <c r="J351" s="240"/>
      <c r="K351" s="240"/>
      <c r="L351" s="245"/>
      <c r="M351" s="246"/>
      <c r="N351" s="247"/>
      <c r="O351" s="247"/>
      <c r="P351" s="247"/>
      <c r="Q351" s="247"/>
      <c r="R351" s="247"/>
      <c r="S351" s="247"/>
      <c r="T351" s="248"/>
      <c r="U351" s="14"/>
      <c r="V351" s="14"/>
      <c r="W351" s="14"/>
      <c r="X351" s="14"/>
      <c r="Y351" s="14"/>
      <c r="Z351" s="14"/>
      <c r="AA351" s="14"/>
      <c r="AB351" s="14"/>
      <c r="AC351" s="14"/>
      <c r="AD351" s="14"/>
      <c r="AE351" s="14"/>
      <c r="AT351" s="249" t="s">
        <v>172</v>
      </c>
      <c r="AU351" s="249" t="s">
        <v>92</v>
      </c>
      <c r="AV351" s="14" t="s">
        <v>92</v>
      </c>
      <c r="AW351" s="14" t="s">
        <v>42</v>
      </c>
      <c r="AX351" s="14" t="s">
        <v>82</v>
      </c>
      <c r="AY351" s="249" t="s">
        <v>159</v>
      </c>
    </row>
    <row r="352" s="13" customFormat="1">
      <c r="A352" s="13"/>
      <c r="B352" s="229"/>
      <c r="C352" s="230"/>
      <c r="D352" s="227" t="s">
        <v>172</v>
      </c>
      <c r="E352" s="231" t="s">
        <v>44</v>
      </c>
      <c r="F352" s="232" t="s">
        <v>513</v>
      </c>
      <c r="G352" s="230"/>
      <c r="H352" s="231" t="s">
        <v>44</v>
      </c>
      <c r="I352" s="233"/>
      <c r="J352" s="230"/>
      <c r="K352" s="230"/>
      <c r="L352" s="234"/>
      <c r="M352" s="235"/>
      <c r="N352" s="236"/>
      <c r="O352" s="236"/>
      <c r="P352" s="236"/>
      <c r="Q352" s="236"/>
      <c r="R352" s="236"/>
      <c r="S352" s="236"/>
      <c r="T352" s="237"/>
      <c r="U352" s="13"/>
      <c r="V352" s="13"/>
      <c r="W352" s="13"/>
      <c r="X352" s="13"/>
      <c r="Y352" s="13"/>
      <c r="Z352" s="13"/>
      <c r="AA352" s="13"/>
      <c r="AB352" s="13"/>
      <c r="AC352" s="13"/>
      <c r="AD352" s="13"/>
      <c r="AE352" s="13"/>
      <c r="AT352" s="238" t="s">
        <v>172</v>
      </c>
      <c r="AU352" s="238" t="s">
        <v>92</v>
      </c>
      <c r="AV352" s="13" t="s">
        <v>90</v>
      </c>
      <c r="AW352" s="13" t="s">
        <v>42</v>
      </c>
      <c r="AX352" s="13" t="s">
        <v>82</v>
      </c>
      <c r="AY352" s="238" t="s">
        <v>159</v>
      </c>
    </row>
    <row r="353" s="14" customFormat="1">
      <c r="A353" s="14"/>
      <c r="B353" s="239"/>
      <c r="C353" s="240"/>
      <c r="D353" s="227" t="s">
        <v>172</v>
      </c>
      <c r="E353" s="241" t="s">
        <v>44</v>
      </c>
      <c r="F353" s="242" t="s">
        <v>514</v>
      </c>
      <c r="G353" s="240"/>
      <c r="H353" s="243">
        <v>134</v>
      </c>
      <c r="I353" s="244"/>
      <c r="J353" s="240"/>
      <c r="K353" s="240"/>
      <c r="L353" s="245"/>
      <c r="M353" s="246"/>
      <c r="N353" s="247"/>
      <c r="O353" s="247"/>
      <c r="P353" s="247"/>
      <c r="Q353" s="247"/>
      <c r="R353" s="247"/>
      <c r="S353" s="247"/>
      <c r="T353" s="248"/>
      <c r="U353" s="14"/>
      <c r="V353" s="14"/>
      <c r="W353" s="14"/>
      <c r="X353" s="14"/>
      <c r="Y353" s="14"/>
      <c r="Z353" s="14"/>
      <c r="AA353" s="14"/>
      <c r="AB353" s="14"/>
      <c r="AC353" s="14"/>
      <c r="AD353" s="14"/>
      <c r="AE353" s="14"/>
      <c r="AT353" s="249" t="s">
        <v>172</v>
      </c>
      <c r="AU353" s="249" t="s">
        <v>92</v>
      </c>
      <c r="AV353" s="14" t="s">
        <v>92</v>
      </c>
      <c r="AW353" s="14" t="s">
        <v>42</v>
      </c>
      <c r="AX353" s="14" t="s">
        <v>82</v>
      </c>
      <c r="AY353" s="249" t="s">
        <v>159</v>
      </c>
    </row>
    <row r="354" s="13" customFormat="1">
      <c r="A354" s="13"/>
      <c r="B354" s="229"/>
      <c r="C354" s="230"/>
      <c r="D354" s="227" t="s">
        <v>172</v>
      </c>
      <c r="E354" s="231" t="s">
        <v>44</v>
      </c>
      <c r="F354" s="232" t="s">
        <v>515</v>
      </c>
      <c r="G354" s="230"/>
      <c r="H354" s="231" t="s">
        <v>44</v>
      </c>
      <c r="I354" s="233"/>
      <c r="J354" s="230"/>
      <c r="K354" s="230"/>
      <c r="L354" s="234"/>
      <c r="M354" s="235"/>
      <c r="N354" s="236"/>
      <c r="O354" s="236"/>
      <c r="P354" s="236"/>
      <c r="Q354" s="236"/>
      <c r="R354" s="236"/>
      <c r="S354" s="236"/>
      <c r="T354" s="237"/>
      <c r="U354" s="13"/>
      <c r="V354" s="13"/>
      <c r="W354" s="13"/>
      <c r="X354" s="13"/>
      <c r="Y354" s="13"/>
      <c r="Z354" s="13"/>
      <c r="AA354" s="13"/>
      <c r="AB354" s="13"/>
      <c r="AC354" s="13"/>
      <c r="AD354" s="13"/>
      <c r="AE354" s="13"/>
      <c r="AT354" s="238" t="s">
        <v>172</v>
      </c>
      <c r="AU354" s="238" t="s">
        <v>92</v>
      </c>
      <c r="AV354" s="13" t="s">
        <v>90</v>
      </c>
      <c r="AW354" s="13" t="s">
        <v>42</v>
      </c>
      <c r="AX354" s="13" t="s">
        <v>82</v>
      </c>
      <c r="AY354" s="238" t="s">
        <v>159</v>
      </c>
    </row>
    <row r="355" s="14" customFormat="1">
      <c r="A355" s="14"/>
      <c r="B355" s="239"/>
      <c r="C355" s="240"/>
      <c r="D355" s="227" t="s">
        <v>172</v>
      </c>
      <c r="E355" s="241" t="s">
        <v>44</v>
      </c>
      <c r="F355" s="242" t="s">
        <v>516</v>
      </c>
      <c r="G355" s="240"/>
      <c r="H355" s="243">
        <v>150</v>
      </c>
      <c r="I355" s="244"/>
      <c r="J355" s="240"/>
      <c r="K355" s="240"/>
      <c r="L355" s="245"/>
      <c r="M355" s="246"/>
      <c r="N355" s="247"/>
      <c r="O355" s="247"/>
      <c r="P355" s="247"/>
      <c r="Q355" s="247"/>
      <c r="R355" s="247"/>
      <c r="S355" s="247"/>
      <c r="T355" s="248"/>
      <c r="U355" s="14"/>
      <c r="V355" s="14"/>
      <c r="W355" s="14"/>
      <c r="X355" s="14"/>
      <c r="Y355" s="14"/>
      <c r="Z355" s="14"/>
      <c r="AA355" s="14"/>
      <c r="AB355" s="14"/>
      <c r="AC355" s="14"/>
      <c r="AD355" s="14"/>
      <c r="AE355" s="14"/>
      <c r="AT355" s="249" t="s">
        <v>172</v>
      </c>
      <c r="AU355" s="249" t="s">
        <v>92</v>
      </c>
      <c r="AV355" s="14" t="s">
        <v>92</v>
      </c>
      <c r="AW355" s="14" t="s">
        <v>42</v>
      </c>
      <c r="AX355" s="14" t="s">
        <v>82</v>
      </c>
      <c r="AY355" s="249" t="s">
        <v>159</v>
      </c>
    </row>
    <row r="356" s="16" customFormat="1">
      <c r="A356" s="16"/>
      <c r="B356" s="261"/>
      <c r="C356" s="262"/>
      <c r="D356" s="227" t="s">
        <v>172</v>
      </c>
      <c r="E356" s="263" t="s">
        <v>44</v>
      </c>
      <c r="F356" s="264" t="s">
        <v>178</v>
      </c>
      <c r="G356" s="262"/>
      <c r="H356" s="265">
        <v>1765.2000000000001</v>
      </c>
      <c r="I356" s="266"/>
      <c r="J356" s="262"/>
      <c r="K356" s="262"/>
      <c r="L356" s="267"/>
      <c r="M356" s="268"/>
      <c r="N356" s="269"/>
      <c r="O356" s="269"/>
      <c r="P356" s="269"/>
      <c r="Q356" s="269"/>
      <c r="R356" s="269"/>
      <c r="S356" s="269"/>
      <c r="T356" s="270"/>
      <c r="U356" s="16"/>
      <c r="V356" s="16"/>
      <c r="W356" s="16"/>
      <c r="X356" s="16"/>
      <c r="Y356" s="16"/>
      <c r="Z356" s="16"/>
      <c r="AA356" s="16"/>
      <c r="AB356" s="16"/>
      <c r="AC356" s="16"/>
      <c r="AD356" s="16"/>
      <c r="AE356" s="16"/>
      <c r="AT356" s="271" t="s">
        <v>172</v>
      </c>
      <c r="AU356" s="271" t="s">
        <v>92</v>
      </c>
      <c r="AV356" s="16" t="s">
        <v>166</v>
      </c>
      <c r="AW356" s="16" t="s">
        <v>42</v>
      </c>
      <c r="AX356" s="16" t="s">
        <v>90</v>
      </c>
      <c r="AY356" s="271" t="s">
        <v>159</v>
      </c>
    </row>
    <row r="357" s="2" customFormat="1" ht="24.15" customHeight="1">
      <c r="A357" s="42"/>
      <c r="B357" s="43"/>
      <c r="C357" s="209" t="s">
        <v>517</v>
      </c>
      <c r="D357" s="209" t="s">
        <v>161</v>
      </c>
      <c r="E357" s="210" t="s">
        <v>518</v>
      </c>
      <c r="F357" s="211" t="s">
        <v>519</v>
      </c>
      <c r="G357" s="212" t="s">
        <v>310</v>
      </c>
      <c r="H357" s="213">
        <v>1810.9000000000001</v>
      </c>
      <c r="I357" s="214"/>
      <c r="J357" s="215">
        <f>ROUND(I357*H357,2)</f>
        <v>0</v>
      </c>
      <c r="K357" s="211" t="s">
        <v>201</v>
      </c>
      <c r="L357" s="48"/>
      <c r="M357" s="216" t="s">
        <v>44</v>
      </c>
      <c r="N357" s="217" t="s">
        <v>53</v>
      </c>
      <c r="O357" s="88"/>
      <c r="P357" s="218">
        <f>O357*H357</f>
        <v>0</v>
      </c>
      <c r="Q357" s="218">
        <v>0.024420000000000001</v>
      </c>
      <c r="R357" s="218">
        <f>Q357*H357</f>
        <v>44.222178000000007</v>
      </c>
      <c r="S357" s="218">
        <v>0</v>
      </c>
      <c r="T357" s="219">
        <f>S357*H357</f>
        <v>0</v>
      </c>
      <c r="U357" s="42"/>
      <c r="V357" s="42"/>
      <c r="W357" s="42"/>
      <c r="X357" s="42"/>
      <c r="Y357" s="42"/>
      <c r="Z357" s="42"/>
      <c r="AA357" s="42"/>
      <c r="AB357" s="42"/>
      <c r="AC357" s="42"/>
      <c r="AD357" s="42"/>
      <c r="AE357" s="42"/>
      <c r="AR357" s="220" t="s">
        <v>166</v>
      </c>
      <c r="AT357" s="220" t="s">
        <v>161</v>
      </c>
      <c r="AU357" s="220" t="s">
        <v>92</v>
      </c>
      <c r="AY357" s="20" t="s">
        <v>159</v>
      </c>
      <c r="BE357" s="221">
        <f>IF(N357="základní",J357,0)</f>
        <v>0</v>
      </c>
      <c r="BF357" s="221">
        <f>IF(N357="snížená",J357,0)</f>
        <v>0</v>
      </c>
      <c r="BG357" s="221">
        <f>IF(N357="zákl. přenesená",J357,0)</f>
        <v>0</v>
      </c>
      <c r="BH357" s="221">
        <f>IF(N357="sníž. přenesená",J357,0)</f>
        <v>0</v>
      </c>
      <c r="BI357" s="221">
        <f>IF(N357="nulová",J357,0)</f>
        <v>0</v>
      </c>
      <c r="BJ357" s="20" t="s">
        <v>90</v>
      </c>
      <c r="BK357" s="221">
        <f>ROUND(I357*H357,2)</f>
        <v>0</v>
      </c>
      <c r="BL357" s="20" t="s">
        <v>166</v>
      </c>
      <c r="BM357" s="220" t="s">
        <v>520</v>
      </c>
    </row>
    <row r="358" s="13" customFormat="1">
      <c r="A358" s="13"/>
      <c r="B358" s="229"/>
      <c r="C358" s="230"/>
      <c r="D358" s="227" t="s">
        <v>172</v>
      </c>
      <c r="E358" s="231" t="s">
        <v>44</v>
      </c>
      <c r="F358" s="232" t="s">
        <v>521</v>
      </c>
      <c r="G358" s="230"/>
      <c r="H358" s="231" t="s">
        <v>44</v>
      </c>
      <c r="I358" s="233"/>
      <c r="J358" s="230"/>
      <c r="K358" s="230"/>
      <c r="L358" s="234"/>
      <c r="M358" s="235"/>
      <c r="N358" s="236"/>
      <c r="O358" s="236"/>
      <c r="P358" s="236"/>
      <c r="Q358" s="236"/>
      <c r="R358" s="236"/>
      <c r="S358" s="236"/>
      <c r="T358" s="237"/>
      <c r="U358" s="13"/>
      <c r="V358" s="13"/>
      <c r="W358" s="13"/>
      <c r="X358" s="13"/>
      <c r="Y358" s="13"/>
      <c r="Z358" s="13"/>
      <c r="AA358" s="13"/>
      <c r="AB358" s="13"/>
      <c r="AC358" s="13"/>
      <c r="AD358" s="13"/>
      <c r="AE358" s="13"/>
      <c r="AT358" s="238" t="s">
        <v>172</v>
      </c>
      <c r="AU358" s="238" t="s">
        <v>92</v>
      </c>
      <c r="AV358" s="13" t="s">
        <v>90</v>
      </c>
      <c r="AW358" s="13" t="s">
        <v>42</v>
      </c>
      <c r="AX358" s="13" t="s">
        <v>82</v>
      </c>
      <c r="AY358" s="238" t="s">
        <v>159</v>
      </c>
    </row>
    <row r="359" s="14" customFormat="1">
      <c r="A359" s="14"/>
      <c r="B359" s="239"/>
      <c r="C359" s="240"/>
      <c r="D359" s="227" t="s">
        <v>172</v>
      </c>
      <c r="E359" s="241" t="s">
        <v>44</v>
      </c>
      <c r="F359" s="242" t="s">
        <v>263</v>
      </c>
      <c r="G359" s="240"/>
      <c r="H359" s="243">
        <v>1810.9000000000001</v>
      </c>
      <c r="I359" s="244"/>
      <c r="J359" s="240"/>
      <c r="K359" s="240"/>
      <c r="L359" s="245"/>
      <c r="M359" s="246"/>
      <c r="N359" s="247"/>
      <c r="O359" s="247"/>
      <c r="P359" s="247"/>
      <c r="Q359" s="247"/>
      <c r="R359" s="247"/>
      <c r="S359" s="247"/>
      <c r="T359" s="248"/>
      <c r="U359" s="14"/>
      <c r="V359" s="14"/>
      <c r="W359" s="14"/>
      <c r="X359" s="14"/>
      <c r="Y359" s="14"/>
      <c r="Z359" s="14"/>
      <c r="AA359" s="14"/>
      <c r="AB359" s="14"/>
      <c r="AC359" s="14"/>
      <c r="AD359" s="14"/>
      <c r="AE359" s="14"/>
      <c r="AT359" s="249" t="s">
        <v>172</v>
      </c>
      <c r="AU359" s="249" t="s">
        <v>92</v>
      </c>
      <c r="AV359" s="14" t="s">
        <v>92</v>
      </c>
      <c r="AW359" s="14" t="s">
        <v>42</v>
      </c>
      <c r="AX359" s="14" t="s">
        <v>82</v>
      </c>
      <c r="AY359" s="249" t="s">
        <v>159</v>
      </c>
    </row>
    <row r="360" s="16" customFormat="1">
      <c r="A360" s="16"/>
      <c r="B360" s="261"/>
      <c r="C360" s="262"/>
      <c r="D360" s="227" t="s">
        <v>172</v>
      </c>
      <c r="E360" s="263" t="s">
        <v>44</v>
      </c>
      <c r="F360" s="264" t="s">
        <v>178</v>
      </c>
      <c r="G360" s="262"/>
      <c r="H360" s="265">
        <v>1810.9000000000001</v>
      </c>
      <c r="I360" s="266"/>
      <c r="J360" s="262"/>
      <c r="K360" s="262"/>
      <c r="L360" s="267"/>
      <c r="M360" s="268"/>
      <c r="N360" s="269"/>
      <c r="O360" s="269"/>
      <c r="P360" s="269"/>
      <c r="Q360" s="269"/>
      <c r="R360" s="269"/>
      <c r="S360" s="269"/>
      <c r="T360" s="270"/>
      <c r="U360" s="16"/>
      <c r="V360" s="16"/>
      <c r="W360" s="16"/>
      <c r="X360" s="16"/>
      <c r="Y360" s="16"/>
      <c r="Z360" s="16"/>
      <c r="AA360" s="16"/>
      <c r="AB360" s="16"/>
      <c r="AC360" s="16"/>
      <c r="AD360" s="16"/>
      <c r="AE360" s="16"/>
      <c r="AT360" s="271" t="s">
        <v>172</v>
      </c>
      <c r="AU360" s="271" t="s">
        <v>92</v>
      </c>
      <c r="AV360" s="16" t="s">
        <v>166</v>
      </c>
      <c r="AW360" s="16" t="s">
        <v>42</v>
      </c>
      <c r="AX360" s="16" t="s">
        <v>90</v>
      </c>
      <c r="AY360" s="271" t="s">
        <v>159</v>
      </c>
    </row>
    <row r="361" s="2" customFormat="1" ht="16.5" customHeight="1">
      <c r="A361" s="42"/>
      <c r="B361" s="43"/>
      <c r="C361" s="209" t="s">
        <v>522</v>
      </c>
      <c r="D361" s="209" t="s">
        <v>161</v>
      </c>
      <c r="E361" s="210" t="s">
        <v>523</v>
      </c>
      <c r="F361" s="211" t="s">
        <v>524</v>
      </c>
      <c r="G361" s="212" t="s">
        <v>222</v>
      </c>
      <c r="H361" s="213">
        <v>238.816</v>
      </c>
      <c r="I361" s="214"/>
      <c r="J361" s="215">
        <f>ROUND(I361*H361,2)</f>
        <v>0</v>
      </c>
      <c r="K361" s="211" t="s">
        <v>165</v>
      </c>
      <c r="L361" s="48"/>
      <c r="M361" s="216" t="s">
        <v>44</v>
      </c>
      <c r="N361" s="217" t="s">
        <v>53</v>
      </c>
      <c r="O361" s="88"/>
      <c r="P361" s="218">
        <f>O361*H361</f>
        <v>0</v>
      </c>
      <c r="Q361" s="218">
        <v>0.00060999999999999997</v>
      </c>
      <c r="R361" s="218">
        <f>Q361*H361</f>
        <v>0.14567775999999999</v>
      </c>
      <c r="S361" s="218">
        <v>0</v>
      </c>
      <c r="T361" s="219">
        <f>S361*H361</f>
        <v>0</v>
      </c>
      <c r="U361" s="42"/>
      <c r="V361" s="42"/>
      <c r="W361" s="42"/>
      <c r="X361" s="42"/>
      <c r="Y361" s="42"/>
      <c r="Z361" s="42"/>
      <c r="AA361" s="42"/>
      <c r="AB361" s="42"/>
      <c r="AC361" s="42"/>
      <c r="AD361" s="42"/>
      <c r="AE361" s="42"/>
      <c r="AR361" s="220" t="s">
        <v>166</v>
      </c>
      <c r="AT361" s="220" t="s">
        <v>161</v>
      </c>
      <c r="AU361" s="220" t="s">
        <v>92</v>
      </c>
      <c r="AY361" s="20" t="s">
        <v>159</v>
      </c>
      <c r="BE361" s="221">
        <f>IF(N361="základní",J361,0)</f>
        <v>0</v>
      </c>
      <c r="BF361" s="221">
        <f>IF(N361="snížená",J361,0)</f>
        <v>0</v>
      </c>
      <c r="BG361" s="221">
        <f>IF(N361="zákl. přenesená",J361,0)</f>
        <v>0</v>
      </c>
      <c r="BH361" s="221">
        <f>IF(N361="sníž. přenesená",J361,0)</f>
        <v>0</v>
      </c>
      <c r="BI361" s="221">
        <f>IF(N361="nulová",J361,0)</f>
        <v>0</v>
      </c>
      <c r="BJ361" s="20" t="s">
        <v>90</v>
      </c>
      <c r="BK361" s="221">
        <f>ROUND(I361*H361,2)</f>
        <v>0</v>
      </c>
      <c r="BL361" s="20" t="s">
        <v>166</v>
      </c>
      <c r="BM361" s="220" t="s">
        <v>525</v>
      </c>
    </row>
    <row r="362" s="2" customFormat="1">
      <c r="A362" s="42"/>
      <c r="B362" s="43"/>
      <c r="C362" s="44"/>
      <c r="D362" s="222" t="s">
        <v>168</v>
      </c>
      <c r="E362" s="44"/>
      <c r="F362" s="223" t="s">
        <v>526</v>
      </c>
      <c r="G362" s="44"/>
      <c r="H362" s="44"/>
      <c r="I362" s="224"/>
      <c r="J362" s="44"/>
      <c r="K362" s="44"/>
      <c r="L362" s="48"/>
      <c r="M362" s="225"/>
      <c r="N362" s="226"/>
      <c r="O362" s="88"/>
      <c r="P362" s="88"/>
      <c r="Q362" s="88"/>
      <c r="R362" s="88"/>
      <c r="S362" s="88"/>
      <c r="T362" s="89"/>
      <c r="U362" s="42"/>
      <c r="V362" s="42"/>
      <c r="W362" s="42"/>
      <c r="X362" s="42"/>
      <c r="Y362" s="42"/>
      <c r="Z362" s="42"/>
      <c r="AA362" s="42"/>
      <c r="AB362" s="42"/>
      <c r="AC362" s="42"/>
      <c r="AD362" s="42"/>
      <c r="AE362" s="42"/>
      <c r="AT362" s="20" t="s">
        <v>168</v>
      </c>
      <c r="AU362" s="20" t="s">
        <v>92</v>
      </c>
    </row>
    <row r="363" s="13" customFormat="1">
      <c r="A363" s="13"/>
      <c r="B363" s="229"/>
      <c r="C363" s="230"/>
      <c r="D363" s="227" t="s">
        <v>172</v>
      </c>
      <c r="E363" s="231" t="s">
        <v>44</v>
      </c>
      <c r="F363" s="232" t="s">
        <v>527</v>
      </c>
      <c r="G363" s="230"/>
      <c r="H363" s="231" t="s">
        <v>44</v>
      </c>
      <c r="I363" s="233"/>
      <c r="J363" s="230"/>
      <c r="K363" s="230"/>
      <c r="L363" s="234"/>
      <c r="M363" s="235"/>
      <c r="N363" s="236"/>
      <c r="O363" s="236"/>
      <c r="P363" s="236"/>
      <c r="Q363" s="236"/>
      <c r="R363" s="236"/>
      <c r="S363" s="236"/>
      <c r="T363" s="237"/>
      <c r="U363" s="13"/>
      <c r="V363" s="13"/>
      <c r="W363" s="13"/>
      <c r="X363" s="13"/>
      <c r="Y363" s="13"/>
      <c r="Z363" s="13"/>
      <c r="AA363" s="13"/>
      <c r="AB363" s="13"/>
      <c r="AC363" s="13"/>
      <c r="AD363" s="13"/>
      <c r="AE363" s="13"/>
      <c r="AT363" s="238" t="s">
        <v>172</v>
      </c>
      <c r="AU363" s="238" t="s">
        <v>92</v>
      </c>
      <c r="AV363" s="13" t="s">
        <v>90</v>
      </c>
      <c r="AW363" s="13" t="s">
        <v>42</v>
      </c>
      <c r="AX363" s="13" t="s">
        <v>82</v>
      </c>
      <c r="AY363" s="238" t="s">
        <v>159</v>
      </c>
    </row>
    <row r="364" s="14" customFormat="1">
      <c r="A364" s="14"/>
      <c r="B364" s="239"/>
      <c r="C364" s="240"/>
      <c r="D364" s="227" t="s">
        <v>172</v>
      </c>
      <c r="E364" s="241" t="s">
        <v>44</v>
      </c>
      <c r="F364" s="242" t="s">
        <v>528</v>
      </c>
      <c r="G364" s="240"/>
      <c r="H364" s="243">
        <v>238.816</v>
      </c>
      <c r="I364" s="244"/>
      <c r="J364" s="240"/>
      <c r="K364" s="240"/>
      <c r="L364" s="245"/>
      <c r="M364" s="246"/>
      <c r="N364" s="247"/>
      <c r="O364" s="247"/>
      <c r="P364" s="247"/>
      <c r="Q364" s="247"/>
      <c r="R364" s="247"/>
      <c r="S364" s="247"/>
      <c r="T364" s="248"/>
      <c r="U364" s="14"/>
      <c r="V364" s="14"/>
      <c r="W364" s="14"/>
      <c r="X364" s="14"/>
      <c r="Y364" s="14"/>
      <c r="Z364" s="14"/>
      <c r="AA364" s="14"/>
      <c r="AB364" s="14"/>
      <c r="AC364" s="14"/>
      <c r="AD364" s="14"/>
      <c r="AE364" s="14"/>
      <c r="AT364" s="249" t="s">
        <v>172</v>
      </c>
      <c r="AU364" s="249" t="s">
        <v>92</v>
      </c>
      <c r="AV364" s="14" t="s">
        <v>92</v>
      </c>
      <c r="AW364" s="14" t="s">
        <v>42</v>
      </c>
      <c r="AX364" s="14" t="s">
        <v>82</v>
      </c>
      <c r="AY364" s="249" t="s">
        <v>159</v>
      </c>
    </row>
    <row r="365" s="16" customFormat="1">
      <c r="A365" s="16"/>
      <c r="B365" s="261"/>
      <c r="C365" s="262"/>
      <c r="D365" s="227" t="s">
        <v>172</v>
      </c>
      <c r="E365" s="263" t="s">
        <v>44</v>
      </c>
      <c r="F365" s="264" t="s">
        <v>178</v>
      </c>
      <c r="G365" s="262"/>
      <c r="H365" s="265">
        <v>238.816</v>
      </c>
      <c r="I365" s="266"/>
      <c r="J365" s="262"/>
      <c r="K365" s="262"/>
      <c r="L365" s="267"/>
      <c r="M365" s="268"/>
      <c r="N365" s="269"/>
      <c r="O365" s="269"/>
      <c r="P365" s="269"/>
      <c r="Q365" s="269"/>
      <c r="R365" s="269"/>
      <c r="S365" s="269"/>
      <c r="T365" s="270"/>
      <c r="U365" s="16"/>
      <c r="V365" s="16"/>
      <c r="W365" s="16"/>
      <c r="X365" s="16"/>
      <c r="Y365" s="16"/>
      <c r="Z365" s="16"/>
      <c r="AA365" s="16"/>
      <c r="AB365" s="16"/>
      <c r="AC365" s="16"/>
      <c r="AD365" s="16"/>
      <c r="AE365" s="16"/>
      <c r="AT365" s="271" t="s">
        <v>172</v>
      </c>
      <c r="AU365" s="271" t="s">
        <v>92</v>
      </c>
      <c r="AV365" s="16" t="s">
        <v>166</v>
      </c>
      <c r="AW365" s="16" t="s">
        <v>42</v>
      </c>
      <c r="AX365" s="16" t="s">
        <v>90</v>
      </c>
      <c r="AY365" s="271" t="s">
        <v>159</v>
      </c>
    </row>
    <row r="366" s="12" customFormat="1" ht="22.8" customHeight="1">
      <c r="A366" s="12"/>
      <c r="B366" s="193"/>
      <c r="C366" s="194"/>
      <c r="D366" s="195" t="s">
        <v>81</v>
      </c>
      <c r="E366" s="207" t="s">
        <v>205</v>
      </c>
      <c r="F366" s="207" t="s">
        <v>529</v>
      </c>
      <c r="G366" s="194"/>
      <c r="H366" s="194"/>
      <c r="I366" s="197"/>
      <c r="J366" s="208">
        <f>BK366</f>
        <v>0</v>
      </c>
      <c r="K366" s="194"/>
      <c r="L366" s="199"/>
      <c r="M366" s="200"/>
      <c r="N366" s="201"/>
      <c r="O366" s="201"/>
      <c r="P366" s="202">
        <f>SUM(P367:P387)</f>
        <v>0</v>
      </c>
      <c r="Q366" s="201"/>
      <c r="R366" s="202">
        <f>SUM(R367:R387)</f>
        <v>8.9522804299999983</v>
      </c>
      <c r="S366" s="201"/>
      <c r="T366" s="203">
        <f>SUM(T367:T387)</f>
        <v>0</v>
      </c>
      <c r="U366" s="12"/>
      <c r="V366" s="12"/>
      <c r="W366" s="12"/>
      <c r="X366" s="12"/>
      <c r="Y366" s="12"/>
      <c r="Z366" s="12"/>
      <c r="AA366" s="12"/>
      <c r="AB366" s="12"/>
      <c r="AC366" s="12"/>
      <c r="AD366" s="12"/>
      <c r="AE366" s="12"/>
      <c r="AR366" s="204" t="s">
        <v>90</v>
      </c>
      <c r="AT366" s="205" t="s">
        <v>81</v>
      </c>
      <c r="AU366" s="205" t="s">
        <v>90</v>
      </c>
      <c r="AY366" s="204" t="s">
        <v>159</v>
      </c>
      <c r="BK366" s="206">
        <f>SUM(BK367:BK387)</f>
        <v>0</v>
      </c>
    </row>
    <row r="367" s="2" customFormat="1" ht="21.75" customHeight="1">
      <c r="A367" s="42"/>
      <c r="B367" s="43"/>
      <c r="C367" s="209" t="s">
        <v>530</v>
      </c>
      <c r="D367" s="209" t="s">
        <v>161</v>
      </c>
      <c r="E367" s="210" t="s">
        <v>531</v>
      </c>
      <c r="F367" s="211" t="s">
        <v>532</v>
      </c>
      <c r="G367" s="212" t="s">
        <v>164</v>
      </c>
      <c r="H367" s="213">
        <v>3.444</v>
      </c>
      <c r="I367" s="214"/>
      <c r="J367" s="215">
        <f>ROUND(I367*H367,2)</f>
        <v>0</v>
      </c>
      <c r="K367" s="211" t="s">
        <v>165</v>
      </c>
      <c r="L367" s="48"/>
      <c r="M367" s="216" t="s">
        <v>44</v>
      </c>
      <c r="N367" s="217" t="s">
        <v>53</v>
      </c>
      <c r="O367" s="88"/>
      <c r="P367" s="218">
        <f>O367*H367</f>
        <v>0</v>
      </c>
      <c r="Q367" s="218">
        <v>2.5018699999999998</v>
      </c>
      <c r="R367" s="218">
        <f>Q367*H367</f>
        <v>8.6164402799999991</v>
      </c>
      <c r="S367" s="218">
        <v>0</v>
      </c>
      <c r="T367" s="219">
        <f>S367*H367</f>
        <v>0</v>
      </c>
      <c r="U367" s="42"/>
      <c r="V367" s="42"/>
      <c r="W367" s="42"/>
      <c r="X367" s="42"/>
      <c r="Y367" s="42"/>
      <c r="Z367" s="42"/>
      <c r="AA367" s="42"/>
      <c r="AB367" s="42"/>
      <c r="AC367" s="42"/>
      <c r="AD367" s="42"/>
      <c r="AE367" s="42"/>
      <c r="AR367" s="220" t="s">
        <v>166</v>
      </c>
      <c r="AT367" s="220" t="s">
        <v>161</v>
      </c>
      <c r="AU367" s="220" t="s">
        <v>92</v>
      </c>
      <c r="AY367" s="20" t="s">
        <v>159</v>
      </c>
      <c r="BE367" s="221">
        <f>IF(N367="základní",J367,0)</f>
        <v>0</v>
      </c>
      <c r="BF367" s="221">
        <f>IF(N367="snížená",J367,0)</f>
        <v>0</v>
      </c>
      <c r="BG367" s="221">
        <f>IF(N367="zákl. přenesená",J367,0)</f>
        <v>0</v>
      </c>
      <c r="BH367" s="221">
        <f>IF(N367="sníž. přenesená",J367,0)</f>
        <v>0</v>
      </c>
      <c r="BI367" s="221">
        <f>IF(N367="nulová",J367,0)</f>
        <v>0</v>
      </c>
      <c r="BJ367" s="20" t="s">
        <v>90</v>
      </c>
      <c r="BK367" s="221">
        <f>ROUND(I367*H367,2)</f>
        <v>0</v>
      </c>
      <c r="BL367" s="20" t="s">
        <v>166</v>
      </c>
      <c r="BM367" s="220" t="s">
        <v>533</v>
      </c>
    </row>
    <row r="368" s="2" customFormat="1">
      <c r="A368" s="42"/>
      <c r="B368" s="43"/>
      <c r="C368" s="44"/>
      <c r="D368" s="222" t="s">
        <v>168</v>
      </c>
      <c r="E368" s="44"/>
      <c r="F368" s="223" t="s">
        <v>534</v>
      </c>
      <c r="G368" s="44"/>
      <c r="H368" s="44"/>
      <c r="I368" s="224"/>
      <c r="J368" s="44"/>
      <c r="K368" s="44"/>
      <c r="L368" s="48"/>
      <c r="M368" s="225"/>
      <c r="N368" s="226"/>
      <c r="O368" s="88"/>
      <c r="P368" s="88"/>
      <c r="Q368" s="88"/>
      <c r="R368" s="88"/>
      <c r="S368" s="88"/>
      <c r="T368" s="89"/>
      <c r="U368" s="42"/>
      <c r="V368" s="42"/>
      <c r="W368" s="42"/>
      <c r="X368" s="42"/>
      <c r="Y368" s="42"/>
      <c r="Z368" s="42"/>
      <c r="AA368" s="42"/>
      <c r="AB368" s="42"/>
      <c r="AC368" s="42"/>
      <c r="AD368" s="42"/>
      <c r="AE368" s="42"/>
      <c r="AT368" s="20" t="s">
        <v>168</v>
      </c>
      <c r="AU368" s="20" t="s">
        <v>92</v>
      </c>
    </row>
    <row r="369" s="13" customFormat="1">
      <c r="A369" s="13"/>
      <c r="B369" s="229"/>
      <c r="C369" s="230"/>
      <c r="D369" s="227" t="s">
        <v>172</v>
      </c>
      <c r="E369" s="231" t="s">
        <v>44</v>
      </c>
      <c r="F369" s="232" t="s">
        <v>535</v>
      </c>
      <c r="G369" s="230"/>
      <c r="H369" s="231" t="s">
        <v>44</v>
      </c>
      <c r="I369" s="233"/>
      <c r="J369" s="230"/>
      <c r="K369" s="230"/>
      <c r="L369" s="234"/>
      <c r="M369" s="235"/>
      <c r="N369" s="236"/>
      <c r="O369" s="236"/>
      <c r="P369" s="236"/>
      <c r="Q369" s="236"/>
      <c r="R369" s="236"/>
      <c r="S369" s="236"/>
      <c r="T369" s="237"/>
      <c r="U369" s="13"/>
      <c r="V369" s="13"/>
      <c r="W369" s="13"/>
      <c r="X369" s="13"/>
      <c r="Y369" s="13"/>
      <c r="Z369" s="13"/>
      <c r="AA369" s="13"/>
      <c r="AB369" s="13"/>
      <c r="AC369" s="13"/>
      <c r="AD369" s="13"/>
      <c r="AE369" s="13"/>
      <c r="AT369" s="238" t="s">
        <v>172</v>
      </c>
      <c r="AU369" s="238" t="s">
        <v>92</v>
      </c>
      <c r="AV369" s="13" t="s">
        <v>90</v>
      </c>
      <c r="AW369" s="13" t="s">
        <v>42</v>
      </c>
      <c r="AX369" s="13" t="s">
        <v>82</v>
      </c>
      <c r="AY369" s="238" t="s">
        <v>159</v>
      </c>
    </row>
    <row r="370" s="14" customFormat="1">
      <c r="A370" s="14"/>
      <c r="B370" s="239"/>
      <c r="C370" s="240"/>
      <c r="D370" s="227" t="s">
        <v>172</v>
      </c>
      <c r="E370" s="241" t="s">
        <v>44</v>
      </c>
      <c r="F370" s="242" t="s">
        <v>536</v>
      </c>
      <c r="G370" s="240"/>
      <c r="H370" s="243">
        <v>3.444</v>
      </c>
      <c r="I370" s="244"/>
      <c r="J370" s="240"/>
      <c r="K370" s="240"/>
      <c r="L370" s="245"/>
      <c r="M370" s="246"/>
      <c r="N370" s="247"/>
      <c r="O370" s="247"/>
      <c r="P370" s="247"/>
      <c r="Q370" s="247"/>
      <c r="R370" s="247"/>
      <c r="S370" s="247"/>
      <c r="T370" s="248"/>
      <c r="U370" s="14"/>
      <c r="V370" s="14"/>
      <c r="W370" s="14"/>
      <c r="X370" s="14"/>
      <c r="Y370" s="14"/>
      <c r="Z370" s="14"/>
      <c r="AA370" s="14"/>
      <c r="AB370" s="14"/>
      <c r="AC370" s="14"/>
      <c r="AD370" s="14"/>
      <c r="AE370" s="14"/>
      <c r="AT370" s="249" t="s">
        <v>172</v>
      </c>
      <c r="AU370" s="249" t="s">
        <v>92</v>
      </c>
      <c r="AV370" s="14" t="s">
        <v>92</v>
      </c>
      <c r="AW370" s="14" t="s">
        <v>42</v>
      </c>
      <c r="AX370" s="14" t="s">
        <v>82</v>
      </c>
      <c r="AY370" s="249" t="s">
        <v>159</v>
      </c>
    </row>
    <row r="371" s="16" customFormat="1">
      <c r="A371" s="16"/>
      <c r="B371" s="261"/>
      <c r="C371" s="262"/>
      <c r="D371" s="227" t="s">
        <v>172</v>
      </c>
      <c r="E371" s="263" t="s">
        <v>44</v>
      </c>
      <c r="F371" s="264" t="s">
        <v>178</v>
      </c>
      <c r="G371" s="262"/>
      <c r="H371" s="265">
        <v>3.444</v>
      </c>
      <c r="I371" s="266"/>
      <c r="J371" s="262"/>
      <c r="K371" s="262"/>
      <c r="L371" s="267"/>
      <c r="M371" s="268"/>
      <c r="N371" s="269"/>
      <c r="O371" s="269"/>
      <c r="P371" s="269"/>
      <c r="Q371" s="269"/>
      <c r="R371" s="269"/>
      <c r="S371" s="269"/>
      <c r="T371" s="270"/>
      <c r="U371" s="16"/>
      <c r="V371" s="16"/>
      <c r="W371" s="16"/>
      <c r="X371" s="16"/>
      <c r="Y371" s="16"/>
      <c r="Z371" s="16"/>
      <c r="AA371" s="16"/>
      <c r="AB371" s="16"/>
      <c r="AC371" s="16"/>
      <c r="AD371" s="16"/>
      <c r="AE371" s="16"/>
      <c r="AT371" s="271" t="s">
        <v>172</v>
      </c>
      <c r="AU371" s="271" t="s">
        <v>92</v>
      </c>
      <c r="AV371" s="16" t="s">
        <v>166</v>
      </c>
      <c r="AW371" s="16" t="s">
        <v>42</v>
      </c>
      <c r="AX371" s="16" t="s">
        <v>90</v>
      </c>
      <c r="AY371" s="271" t="s">
        <v>159</v>
      </c>
    </row>
    <row r="372" s="2" customFormat="1" ht="24.15" customHeight="1">
      <c r="A372" s="42"/>
      <c r="B372" s="43"/>
      <c r="C372" s="209" t="s">
        <v>537</v>
      </c>
      <c r="D372" s="209" t="s">
        <v>161</v>
      </c>
      <c r="E372" s="210" t="s">
        <v>538</v>
      </c>
      <c r="F372" s="211" t="s">
        <v>539</v>
      </c>
      <c r="G372" s="212" t="s">
        <v>164</v>
      </c>
      <c r="H372" s="213">
        <v>3.444</v>
      </c>
      <c r="I372" s="214"/>
      <c r="J372" s="215">
        <f>ROUND(I372*H372,2)</f>
        <v>0</v>
      </c>
      <c r="K372" s="211" t="s">
        <v>165</v>
      </c>
      <c r="L372" s="48"/>
      <c r="M372" s="216" t="s">
        <v>44</v>
      </c>
      <c r="N372" s="217" t="s">
        <v>53</v>
      </c>
      <c r="O372" s="88"/>
      <c r="P372" s="218">
        <f>O372*H372</f>
        <v>0</v>
      </c>
      <c r="Q372" s="218">
        <v>0.01</v>
      </c>
      <c r="R372" s="218">
        <f>Q372*H372</f>
        <v>0.034439999999999998</v>
      </c>
      <c r="S372" s="218">
        <v>0</v>
      </c>
      <c r="T372" s="219">
        <f>S372*H372</f>
        <v>0</v>
      </c>
      <c r="U372" s="42"/>
      <c r="V372" s="42"/>
      <c r="W372" s="42"/>
      <c r="X372" s="42"/>
      <c r="Y372" s="42"/>
      <c r="Z372" s="42"/>
      <c r="AA372" s="42"/>
      <c r="AB372" s="42"/>
      <c r="AC372" s="42"/>
      <c r="AD372" s="42"/>
      <c r="AE372" s="42"/>
      <c r="AR372" s="220" t="s">
        <v>166</v>
      </c>
      <c r="AT372" s="220" t="s">
        <v>161</v>
      </c>
      <c r="AU372" s="220" t="s">
        <v>92</v>
      </c>
      <c r="AY372" s="20" t="s">
        <v>159</v>
      </c>
      <c r="BE372" s="221">
        <f>IF(N372="základní",J372,0)</f>
        <v>0</v>
      </c>
      <c r="BF372" s="221">
        <f>IF(N372="snížená",J372,0)</f>
        <v>0</v>
      </c>
      <c r="BG372" s="221">
        <f>IF(N372="zákl. přenesená",J372,0)</f>
        <v>0</v>
      </c>
      <c r="BH372" s="221">
        <f>IF(N372="sníž. přenesená",J372,0)</f>
        <v>0</v>
      </c>
      <c r="BI372" s="221">
        <f>IF(N372="nulová",J372,0)</f>
        <v>0</v>
      </c>
      <c r="BJ372" s="20" t="s">
        <v>90</v>
      </c>
      <c r="BK372" s="221">
        <f>ROUND(I372*H372,2)</f>
        <v>0</v>
      </c>
      <c r="BL372" s="20" t="s">
        <v>166</v>
      </c>
      <c r="BM372" s="220" t="s">
        <v>540</v>
      </c>
    </row>
    <row r="373" s="2" customFormat="1">
      <c r="A373" s="42"/>
      <c r="B373" s="43"/>
      <c r="C373" s="44"/>
      <c r="D373" s="222" t="s">
        <v>168</v>
      </c>
      <c r="E373" s="44"/>
      <c r="F373" s="223" t="s">
        <v>541</v>
      </c>
      <c r="G373" s="44"/>
      <c r="H373" s="44"/>
      <c r="I373" s="224"/>
      <c r="J373" s="44"/>
      <c r="K373" s="44"/>
      <c r="L373" s="48"/>
      <c r="M373" s="225"/>
      <c r="N373" s="226"/>
      <c r="O373" s="88"/>
      <c r="P373" s="88"/>
      <c r="Q373" s="88"/>
      <c r="R373" s="88"/>
      <c r="S373" s="88"/>
      <c r="T373" s="89"/>
      <c r="U373" s="42"/>
      <c r="V373" s="42"/>
      <c r="W373" s="42"/>
      <c r="X373" s="42"/>
      <c r="Y373" s="42"/>
      <c r="Z373" s="42"/>
      <c r="AA373" s="42"/>
      <c r="AB373" s="42"/>
      <c r="AC373" s="42"/>
      <c r="AD373" s="42"/>
      <c r="AE373" s="42"/>
      <c r="AT373" s="20" t="s">
        <v>168</v>
      </c>
      <c r="AU373" s="20" t="s">
        <v>92</v>
      </c>
    </row>
    <row r="374" s="2" customFormat="1" ht="24.15" customHeight="1">
      <c r="A374" s="42"/>
      <c r="B374" s="43"/>
      <c r="C374" s="209" t="s">
        <v>542</v>
      </c>
      <c r="D374" s="209" t="s">
        <v>161</v>
      </c>
      <c r="E374" s="210" t="s">
        <v>543</v>
      </c>
      <c r="F374" s="211" t="s">
        <v>544</v>
      </c>
      <c r="G374" s="212" t="s">
        <v>164</v>
      </c>
      <c r="H374" s="213">
        <v>3.444</v>
      </c>
      <c r="I374" s="214"/>
      <c r="J374" s="215">
        <f>ROUND(I374*H374,2)</f>
        <v>0</v>
      </c>
      <c r="K374" s="211" t="s">
        <v>165</v>
      </c>
      <c r="L374" s="48"/>
      <c r="M374" s="216" t="s">
        <v>44</v>
      </c>
      <c r="N374" s="217" t="s">
        <v>53</v>
      </c>
      <c r="O374" s="88"/>
      <c r="P374" s="218">
        <f>O374*H374</f>
        <v>0</v>
      </c>
      <c r="Q374" s="218">
        <v>0</v>
      </c>
      <c r="R374" s="218">
        <f>Q374*H374</f>
        <v>0</v>
      </c>
      <c r="S374" s="218">
        <v>0</v>
      </c>
      <c r="T374" s="219">
        <f>S374*H374</f>
        <v>0</v>
      </c>
      <c r="U374" s="42"/>
      <c r="V374" s="42"/>
      <c r="W374" s="42"/>
      <c r="X374" s="42"/>
      <c r="Y374" s="42"/>
      <c r="Z374" s="42"/>
      <c r="AA374" s="42"/>
      <c r="AB374" s="42"/>
      <c r="AC374" s="42"/>
      <c r="AD374" s="42"/>
      <c r="AE374" s="42"/>
      <c r="AR374" s="220" t="s">
        <v>166</v>
      </c>
      <c r="AT374" s="220" t="s">
        <v>161</v>
      </c>
      <c r="AU374" s="220" t="s">
        <v>92</v>
      </c>
      <c r="AY374" s="20" t="s">
        <v>159</v>
      </c>
      <c r="BE374" s="221">
        <f>IF(N374="základní",J374,0)</f>
        <v>0</v>
      </c>
      <c r="BF374" s="221">
        <f>IF(N374="snížená",J374,0)</f>
        <v>0</v>
      </c>
      <c r="BG374" s="221">
        <f>IF(N374="zákl. přenesená",J374,0)</f>
        <v>0</v>
      </c>
      <c r="BH374" s="221">
        <f>IF(N374="sníž. přenesená",J374,0)</f>
        <v>0</v>
      </c>
      <c r="BI374" s="221">
        <f>IF(N374="nulová",J374,0)</f>
        <v>0</v>
      </c>
      <c r="BJ374" s="20" t="s">
        <v>90</v>
      </c>
      <c r="BK374" s="221">
        <f>ROUND(I374*H374,2)</f>
        <v>0</v>
      </c>
      <c r="BL374" s="20" t="s">
        <v>166</v>
      </c>
      <c r="BM374" s="220" t="s">
        <v>545</v>
      </c>
    </row>
    <row r="375" s="2" customFormat="1">
      <c r="A375" s="42"/>
      <c r="B375" s="43"/>
      <c r="C375" s="44"/>
      <c r="D375" s="222" t="s">
        <v>168</v>
      </c>
      <c r="E375" s="44"/>
      <c r="F375" s="223" t="s">
        <v>546</v>
      </c>
      <c r="G375" s="44"/>
      <c r="H375" s="44"/>
      <c r="I375" s="224"/>
      <c r="J375" s="44"/>
      <c r="K375" s="44"/>
      <c r="L375" s="48"/>
      <c r="M375" s="225"/>
      <c r="N375" s="226"/>
      <c r="O375" s="88"/>
      <c r="P375" s="88"/>
      <c r="Q375" s="88"/>
      <c r="R375" s="88"/>
      <c r="S375" s="88"/>
      <c r="T375" s="89"/>
      <c r="U375" s="42"/>
      <c r="V375" s="42"/>
      <c r="W375" s="42"/>
      <c r="X375" s="42"/>
      <c r="Y375" s="42"/>
      <c r="Z375" s="42"/>
      <c r="AA375" s="42"/>
      <c r="AB375" s="42"/>
      <c r="AC375" s="42"/>
      <c r="AD375" s="42"/>
      <c r="AE375" s="42"/>
      <c r="AT375" s="20" t="s">
        <v>168</v>
      </c>
      <c r="AU375" s="20" t="s">
        <v>92</v>
      </c>
    </row>
    <row r="376" s="2" customFormat="1" ht="16.5" customHeight="1">
      <c r="A376" s="42"/>
      <c r="B376" s="43"/>
      <c r="C376" s="209" t="s">
        <v>547</v>
      </c>
      <c r="D376" s="209" t="s">
        <v>161</v>
      </c>
      <c r="E376" s="210" t="s">
        <v>548</v>
      </c>
      <c r="F376" s="211" t="s">
        <v>549</v>
      </c>
      <c r="G376" s="212" t="s">
        <v>310</v>
      </c>
      <c r="H376" s="213">
        <v>1.23</v>
      </c>
      <c r="I376" s="214"/>
      <c r="J376" s="215">
        <f>ROUND(I376*H376,2)</f>
        <v>0</v>
      </c>
      <c r="K376" s="211" t="s">
        <v>165</v>
      </c>
      <c r="L376" s="48"/>
      <c r="M376" s="216" t="s">
        <v>44</v>
      </c>
      <c r="N376" s="217" t="s">
        <v>53</v>
      </c>
      <c r="O376" s="88"/>
      <c r="P376" s="218">
        <f>O376*H376</f>
        <v>0</v>
      </c>
      <c r="Q376" s="218">
        <v>0.016070000000000001</v>
      </c>
      <c r="R376" s="218">
        <f>Q376*H376</f>
        <v>0.019766100000000002</v>
      </c>
      <c r="S376" s="218">
        <v>0</v>
      </c>
      <c r="T376" s="219">
        <f>S376*H376</f>
        <v>0</v>
      </c>
      <c r="U376" s="42"/>
      <c r="V376" s="42"/>
      <c r="W376" s="42"/>
      <c r="X376" s="42"/>
      <c r="Y376" s="42"/>
      <c r="Z376" s="42"/>
      <c r="AA376" s="42"/>
      <c r="AB376" s="42"/>
      <c r="AC376" s="42"/>
      <c r="AD376" s="42"/>
      <c r="AE376" s="42"/>
      <c r="AR376" s="220" t="s">
        <v>166</v>
      </c>
      <c r="AT376" s="220" t="s">
        <v>161</v>
      </c>
      <c r="AU376" s="220" t="s">
        <v>92</v>
      </c>
      <c r="AY376" s="20" t="s">
        <v>159</v>
      </c>
      <c r="BE376" s="221">
        <f>IF(N376="základní",J376,0)</f>
        <v>0</v>
      </c>
      <c r="BF376" s="221">
        <f>IF(N376="snížená",J376,0)</f>
        <v>0</v>
      </c>
      <c r="BG376" s="221">
        <f>IF(N376="zákl. přenesená",J376,0)</f>
        <v>0</v>
      </c>
      <c r="BH376" s="221">
        <f>IF(N376="sníž. přenesená",J376,0)</f>
        <v>0</v>
      </c>
      <c r="BI376" s="221">
        <f>IF(N376="nulová",J376,0)</f>
        <v>0</v>
      </c>
      <c r="BJ376" s="20" t="s">
        <v>90</v>
      </c>
      <c r="BK376" s="221">
        <f>ROUND(I376*H376,2)</f>
        <v>0</v>
      </c>
      <c r="BL376" s="20" t="s">
        <v>166</v>
      </c>
      <c r="BM376" s="220" t="s">
        <v>550</v>
      </c>
    </row>
    <row r="377" s="2" customFormat="1">
      <c r="A377" s="42"/>
      <c r="B377" s="43"/>
      <c r="C377" s="44"/>
      <c r="D377" s="222" t="s">
        <v>168</v>
      </c>
      <c r="E377" s="44"/>
      <c r="F377" s="223" t="s">
        <v>551</v>
      </c>
      <c r="G377" s="44"/>
      <c r="H377" s="44"/>
      <c r="I377" s="224"/>
      <c r="J377" s="44"/>
      <c r="K377" s="44"/>
      <c r="L377" s="48"/>
      <c r="M377" s="225"/>
      <c r="N377" s="226"/>
      <c r="O377" s="88"/>
      <c r="P377" s="88"/>
      <c r="Q377" s="88"/>
      <c r="R377" s="88"/>
      <c r="S377" s="88"/>
      <c r="T377" s="89"/>
      <c r="U377" s="42"/>
      <c r="V377" s="42"/>
      <c r="W377" s="42"/>
      <c r="X377" s="42"/>
      <c r="Y377" s="42"/>
      <c r="Z377" s="42"/>
      <c r="AA377" s="42"/>
      <c r="AB377" s="42"/>
      <c r="AC377" s="42"/>
      <c r="AD377" s="42"/>
      <c r="AE377" s="42"/>
      <c r="AT377" s="20" t="s">
        <v>168</v>
      </c>
      <c r="AU377" s="20" t="s">
        <v>92</v>
      </c>
    </row>
    <row r="378" s="13" customFormat="1">
      <c r="A378" s="13"/>
      <c r="B378" s="229"/>
      <c r="C378" s="230"/>
      <c r="D378" s="227" t="s">
        <v>172</v>
      </c>
      <c r="E378" s="231" t="s">
        <v>44</v>
      </c>
      <c r="F378" s="232" t="s">
        <v>552</v>
      </c>
      <c r="G378" s="230"/>
      <c r="H378" s="231" t="s">
        <v>44</v>
      </c>
      <c r="I378" s="233"/>
      <c r="J378" s="230"/>
      <c r="K378" s="230"/>
      <c r="L378" s="234"/>
      <c r="M378" s="235"/>
      <c r="N378" s="236"/>
      <c r="O378" s="236"/>
      <c r="P378" s="236"/>
      <c r="Q378" s="236"/>
      <c r="R378" s="236"/>
      <c r="S378" s="236"/>
      <c r="T378" s="237"/>
      <c r="U378" s="13"/>
      <c r="V378" s="13"/>
      <c r="W378" s="13"/>
      <c r="X378" s="13"/>
      <c r="Y378" s="13"/>
      <c r="Z378" s="13"/>
      <c r="AA378" s="13"/>
      <c r="AB378" s="13"/>
      <c r="AC378" s="13"/>
      <c r="AD378" s="13"/>
      <c r="AE378" s="13"/>
      <c r="AT378" s="238" t="s">
        <v>172</v>
      </c>
      <c r="AU378" s="238" t="s">
        <v>92</v>
      </c>
      <c r="AV378" s="13" t="s">
        <v>90</v>
      </c>
      <c r="AW378" s="13" t="s">
        <v>42</v>
      </c>
      <c r="AX378" s="13" t="s">
        <v>82</v>
      </c>
      <c r="AY378" s="238" t="s">
        <v>159</v>
      </c>
    </row>
    <row r="379" s="14" customFormat="1">
      <c r="A379" s="14"/>
      <c r="B379" s="239"/>
      <c r="C379" s="240"/>
      <c r="D379" s="227" t="s">
        <v>172</v>
      </c>
      <c r="E379" s="241" t="s">
        <v>44</v>
      </c>
      <c r="F379" s="242" t="s">
        <v>553</v>
      </c>
      <c r="G379" s="240"/>
      <c r="H379" s="243">
        <v>1.23</v>
      </c>
      <c r="I379" s="244"/>
      <c r="J379" s="240"/>
      <c r="K379" s="240"/>
      <c r="L379" s="245"/>
      <c r="M379" s="246"/>
      <c r="N379" s="247"/>
      <c r="O379" s="247"/>
      <c r="P379" s="247"/>
      <c r="Q379" s="247"/>
      <c r="R379" s="247"/>
      <c r="S379" s="247"/>
      <c r="T379" s="248"/>
      <c r="U379" s="14"/>
      <c r="V379" s="14"/>
      <c r="W379" s="14"/>
      <c r="X379" s="14"/>
      <c r="Y379" s="14"/>
      <c r="Z379" s="14"/>
      <c r="AA379" s="14"/>
      <c r="AB379" s="14"/>
      <c r="AC379" s="14"/>
      <c r="AD379" s="14"/>
      <c r="AE379" s="14"/>
      <c r="AT379" s="249" t="s">
        <v>172</v>
      </c>
      <c r="AU379" s="249" t="s">
        <v>92</v>
      </c>
      <c r="AV379" s="14" t="s">
        <v>92</v>
      </c>
      <c r="AW379" s="14" t="s">
        <v>42</v>
      </c>
      <c r="AX379" s="14" t="s">
        <v>82</v>
      </c>
      <c r="AY379" s="249" t="s">
        <v>159</v>
      </c>
    </row>
    <row r="380" s="16" customFormat="1">
      <c r="A380" s="16"/>
      <c r="B380" s="261"/>
      <c r="C380" s="262"/>
      <c r="D380" s="227" t="s">
        <v>172</v>
      </c>
      <c r="E380" s="263" t="s">
        <v>44</v>
      </c>
      <c r="F380" s="264" t="s">
        <v>178</v>
      </c>
      <c r="G380" s="262"/>
      <c r="H380" s="265">
        <v>1.23</v>
      </c>
      <c r="I380" s="266"/>
      <c r="J380" s="262"/>
      <c r="K380" s="262"/>
      <c r="L380" s="267"/>
      <c r="M380" s="268"/>
      <c r="N380" s="269"/>
      <c r="O380" s="269"/>
      <c r="P380" s="269"/>
      <c r="Q380" s="269"/>
      <c r="R380" s="269"/>
      <c r="S380" s="269"/>
      <c r="T380" s="270"/>
      <c r="U380" s="16"/>
      <c r="V380" s="16"/>
      <c r="W380" s="16"/>
      <c r="X380" s="16"/>
      <c r="Y380" s="16"/>
      <c r="Z380" s="16"/>
      <c r="AA380" s="16"/>
      <c r="AB380" s="16"/>
      <c r="AC380" s="16"/>
      <c r="AD380" s="16"/>
      <c r="AE380" s="16"/>
      <c r="AT380" s="271" t="s">
        <v>172</v>
      </c>
      <c r="AU380" s="271" t="s">
        <v>92</v>
      </c>
      <c r="AV380" s="16" t="s">
        <v>166</v>
      </c>
      <c r="AW380" s="16" t="s">
        <v>42</v>
      </c>
      <c r="AX380" s="16" t="s">
        <v>90</v>
      </c>
      <c r="AY380" s="271" t="s">
        <v>159</v>
      </c>
    </row>
    <row r="381" s="2" customFormat="1" ht="16.5" customHeight="1">
      <c r="A381" s="42"/>
      <c r="B381" s="43"/>
      <c r="C381" s="209" t="s">
        <v>554</v>
      </c>
      <c r="D381" s="209" t="s">
        <v>161</v>
      </c>
      <c r="E381" s="210" t="s">
        <v>555</v>
      </c>
      <c r="F381" s="211" t="s">
        <v>556</v>
      </c>
      <c r="G381" s="212" t="s">
        <v>310</v>
      </c>
      <c r="H381" s="213">
        <v>1.23</v>
      </c>
      <c r="I381" s="214"/>
      <c r="J381" s="215">
        <f>ROUND(I381*H381,2)</f>
        <v>0</v>
      </c>
      <c r="K381" s="211" t="s">
        <v>165</v>
      </c>
      <c r="L381" s="48"/>
      <c r="M381" s="216" t="s">
        <v>44</v>
      </c>
      <c r="N381" s="217" t="s">
        <v>53</v>
      </c>
      <c r="O381" s="88"/>
      <c r="P381" s="218">
        <f>O381*H381</f>
        <v>0</v>
      </c>
      <c r="Q381" s="218">
        <v>0</v>
      </c>
      <c r="R381" s="218">
        <f>Q381*H381</f>
        <v>0</v>
      </c>
      <c r="S381" s="218">
        <v>0</v>
      </c>
      <c r="T381" s="219">
        <f>S381*H381</f>
        <v>0</v>
      </c>
      <c r="U381" s="42"/>
      <c r="V381" s="42"/>
      <c r="W381" s="42"/>
      <c r="X381" s="42"/>
      <c r="Y381" s="42"/>
      <c r="Z381" s="42"/>
      <c r="AA381" s="42"/>
      <c r="AB381" s="42"/>
      <c r="AC381" s="42"/>
      <c r="AD381" s="42"/>
      <c r="AE381" s="42"/>
      <c r="AR381" s="220" t="s">
        <v>166</v>
      </c>
      <c r="AT381" s="220" t="s">
        <v>161</v>
      </c>
      <c r="AU381" s="220" t="s">
        <v>92</v>
      </c>
      <c r="AY381" s="20" t="s">
        <v>159</v>
      </c>
      <c r="BE381" s="221">
        <f>IF(N381="základní",J381,0)</f>
        <v>0</v>
      </c>
      <c r="BF381" s="221">
        <f>IF(N381="snížená",J381,0)</f>
        <v>0</v>
      </c>
      <c r="BG381" s="221">
        <f>IF(N381="zákl. přenesená",J381,0)</f>
        <v>0</v>
      </c>
      <c r="BH381" s="221">
        <f>IF(N381="sníž. přenesená",J381,0)</f>
        <v>0</v>
      </c>
      <c r="BI381" s="221">
        <f>IF(N381="nulová",J381,0)</f>
        <v>0</v>
      </c>
      <c r="BJ381" s="20" t="s">
        <v>90</v>
      </c>
      <c r="BK381" s="221">
        <f>ROUND(I381*H381,2)</f>
        <v>0</v>
      </c>
      <c r="BL381" s="20" t="s">
        <v>166</v>
      </c>
      <c r="BM381" s="220" t="s">
        <v>557</v>
      </c>
    </row>
    <row r="382" s="2" customFormat="1">
      <c r="A382" s="42"/>
      <c r="B382" s="43"/>
      <c r="C382" s="44"/>
      <c r="D382" s="222" t="s">
        <v>168</v>
      </c>
      <c r="E382" s="44"/>
      <c r="F382" s="223" t="s">
        <v>558</v>
      </c>
      <c r="G382" s="44"/>
      <c r="H382" s="44"/>
      <c r="I382" s="224"/>
      <c r="J382" s="44"/>
      <c r="K382" s="44"/>
      <c r="L382" s="48"/>
      <c r="M382" s="225"/>
      <c r="N382" s="226"/>
      <c r="O382" s="88"/>
      <c r="P382" s="88"/>
      <c r="Q382" s="88"/>
      <c r="R382" s="88"/>
      <c r="S382" s="88"/>
      <c r="T382" s="89"/>
      <c r="U382" s="42"/>
      <c r="V382" s="42"/>
      <c r="W382" s="42"/>
      <c r="X382" s="42"/>
      <c r="Y382" s="42"/>
      <c r="Z382" s="42"/>
      <c r="AA382" s="42"/>
      <c r="AB382" s="42"/>
      <c r="AC382" s="42"/>
      <c r="AD382" s="42"/>
      <c r="AE382" s="42"/>
      <c r="AT382" s="20" t="s">
        <v>168</v>
      </c>
      <c r="AU382" s="20" t="s">
        <v>92</v>
      </c>
    </row>
    <row r="383" s="2" customFormat="1" ht="16.5" customHeight="1">
      <c r="A383" s="42"/>
      <c r="B383" s="43"/>
      <c r="C383" s="209" t="s">
        <v>559</v>
      </c>
      <c r="D383" s="209" t="s">
        <v>161</v>
      </c>
      <c r="E383" s="210" t="s">
        <v>560</v>
      </c>
      <c r="F383" s="211" t="s">
        <v>561</v>
      </c>
      <c r="G383" s="212" t="s">
        <v>200</v>
      </c>
      <c r="H383" s="213">
        <v>0.26500000000000001</v>
      </c>
      <c r="I383" s="214"/>
      <c r="J383" s="215">
        <f>ROUND(I383*H383,2)</f>
        <v>0</v>
      </c>
      <c r="K383" s="211" t="s">
        <v>165</v>
      </c>
      <c r="L383" s="48"/>
      <c r="M383" s="216" t="s">
        <v>44</v>
      </c>
      <c r="N383" s="217" t="s">
        <v>53</v>
      </c>
      <c r="O383" s="88"/>
      <c r="P383" s="218">
        <f>O383*H383</f>
        <v>0</v>
      </c>
      <c r="Q383" s="218">
        <v>1.06277</v>
      </c>
      <c r="R383" s="218">
        <f>Q383*H383</f>
        <v>0.28163405000000002</v>
      </c>
      <c r="S383" s="218">
        <v>0</v>
      </c>
      <c r="T383" s="219">
        <f>S383*H383</f>
        <v>0</v>
      </c>
      <c r="U383" s="42"/>
      <c r="V383" s="42"/>
      <c r="W383" s="42"/>
      <c r="X383" s="42"/>
      <c r="Y383" s="42"/>
      <c r="Z383" s="42"/>
      <c r="AA383" s="42"/>
      <c r="AB383" s="42"/>
      <c r="AC383" s="42"/>
      <c r="AD383" s="42"/>
      <c r="AE383" s="42"/>
      <c r="AR383" s="220" t="s">
        <v>166</v>
      </c>
      <c r="AT383" s="220" t="s">
        <v>161</v>
      </c>
      <c r="AU383" s="220" t="s">
        <v>92</v>
      </c>
      <c r="AY383" s="20" t="s">
        <v>159</v>
      </c>
      <c r="BE383" s="221">
        <f>IF(N383="základní",J383,0)</f>
        <v>0</v>
      </c>
      <c r="BF383" s="221">
        <f>IF(N383="snížená",J383,0)</f>
        <v>0</v>
      </c>
      <c r="BG383" s="221">
        <f>IF(N383="zákl. přenesená",J383,0)</f>
        <v>0</v>
      </c>
      <c r="BH383" s="221">
        <f>IF(N383="sníž. přenesená",J383,0)</f>
        <v>0</v>
      </c>
      <c r="BI383" s="221">
        <f>IF(N383="nulová",J383,0)</f>
        <v>0</v>
      </c>
      <c r="BJ383" s="20" t="s">
        <v>90</v>
      </c>
      <c r="BK383" s="221">
        <f>ROUND(I383*H383,2)</f>
        <v>0</v>
      </c>
      <c r="BL383" s="20" t="s">
        <v>166</v>
      </c>
      <c r="BM383" s="220" t="s">
        <v>562</v>
      </c>
    </row>
    <row r="384" s="2" customFormat="1">
      <c r="A384" s="42"/>
      <c r="B384" s="43"/>
      <c r="C384" s="44"/>
      <c r="D384" s="222" t="s">
        <v>168</v>
      </c>
      <c r="E384" s="44"/>
      <c r="F384" s="223" t="s">
        <v>563</v>
      </c>
      <c r="G384" s="44"/>
      <c r="H384" s="44"/>
      <c r="I384" s="224"/>
      <c r="J384" s="44"/>
      <c r="K384" s="44"/>
      <c r="L384" s="48"/>
      <c r="M384" s="225"/>
      <c r="N384" s="226"/>
      <c r="O384" s="88"/>
      <c r="P384" s="88"/>
      <c r="Q384" s="88"/>
      <c r="R384" s="88"/>
      <c r="S384" s="88"/>
      <c r="T384" s="89"/>
      <c r="U384" s="42"/>
      <c r="V384" s="42"/>
      <c r="W384" s="42"/>
      <c r="X384" s="42"/>
      <c r="Y384" s="42"/>
      <c r="Z384" s="42"/>
      <c r="AA384" s="42"/>
      <c r="AB384" s="42"/>
      <c r="AC384" s="42"/>
      <c r="AD384" s="42"/>
      <c r="AE384" s="42"/>
      <c r="AT384" s="20" t="s">
        <v>168</v>
      </c>
      <c r="AU384" s="20" t="s">
        <v>92</v>
      </c>
    </row>
    <row r="385" s="13" customFormat="1">
      <c r="A385" s="13"/>
      <c r="B385" s="229"/>
      <c r="C385" s="230"/>
      <c r="D385" s="227" t="s">
        <v>172</v>
      </c>
      <c r="E385" s="231" t="s">
        <v>44</v>
      </c>
      <c r="F385" s="232" t="s">
        <v>564</v>
      </c>
      <c r="G385" s="230"/>
      <c r="H385" s="231" t="s">
        <v>44</v>
      </c>
      <c r="I385" s="233"/>
      <c r="J385" s="230"/>
      <c r="K385" s="230"/>
      <c r="L385" s="234"/>
      <c r="M385" s="235"/>
      <c r="N385" s="236"/>
      <c r="O385" s="236"/>
      <c r="P385" s="236"/>
      <c r="Q385" s="236"/>
      <c r="R385" s="236"/>
      <c r="S385" s="236"/>
      <c r="T385" s="237"/>
      <c r="U385" s="13"/>
      <c r="V385" s="13"/>
      <c r="W385" s="13"/>
      <c r="X385" s="13"/>
      <c r="Y385" s="13"/>
      <c r="Z385" s="13"/>
      <c r="AA385" s="13"/>
      <c r="AB385" s="13"/>
      <c r="AC385" s="13"/>
      <c r="AD385" s="13"/>
      <c r="AE385" s="13"/>
      <c r="AT385" s="238" t="s">
        <v>172</v>
      </c>
      <c r="AU385" s="238" t="s">
        <v>92</v>
      </c>
      <c r="AV385" s="13" t="s">
        <v>90</v>
      </c>
      <c r="AW385" s="13" t="s">
        <v>42</v>
      </c>
      <c r="AX385" s="13" t="s">
        <v>82</v>
      </c>
      <c r="AY385" s="238" t="s">
        <v>159</v>
      </c>
    </row>
    <row r="386" s="14" customFormat="1">
      <c r="A386" s="14"/>
      <c r="B386" s="239"/>
      <c r="C386" s="240"/>
      <c r="D386" s="227" t="s">
        <v>172</v>
      </c>
      <c r="E386" s="241" t="s">
        <v>44</v>
      </c>
      <c r="F386" s="242" t="s">
        <v>565</v>
      </c>
      <c r="G386" s="240"/>
      <c r="H386" s="243">
        <v>0.26500000000000001</v>
      </c>
      <c r="I386" s="244"/>
      <c r="J386" s="240"/>
      <c r="K386" s="240"/>
      <c r="L386" s="245"/>
      <c r="M386" s="246"/>
      <c r="N386" s="247"/>
      <c r="O386" s="247"/>
      <c r="P386" s="247"/>
      <c r="Q386" s="247"/>
      <c r="R386" s="247"/>
      <c r="S386" s="247"/>
      <c r="T386" s="248"/>
      <c r="U386" s="14"/>
      <c r="V386" s="14"/>
      <c r="W386" s="14"/>
      <c r="X386" s="14"/>
      <c r="Y386" s="14"/>
      <c r="Z386" s="14"/>
      <c r="AA386" s="14"/>
      <c r="AB386" s="14"/>
      <c r="AC386" s="14"/>
      <c r="AD386" s="14"/>
      <c r="AE386" s="14"/>
      <c r="AT386" s="249" t="s">
        <v>172</v>
      </c>
      <c r="AU386" s="249" t="s">
        <v>92</v>
      </c>
      <c r="AV386" s="14" t="s">
        <v>92</v>
      </c>
      <c r="AW386" s="14" t="s">
        <v>42</v>
      </c>
      <c r="AX386" s="14" t="s">
        <v>82</v>
      </c>
      <c r="AY386" s="249" t="s">
        <v>159</v>
      </c>
    </row>
    <row r="387" s="16" customFormat="1">
      <c r="A387" s="16"/>
      <c r="B387" s="261"/>
      <c r="C387" s="262"/>
      <c r="D387" s="227" t="s">
        <v>172</v>
      </c>
      <c r="E387" s="263" t="s">
        <v>44</v>
      </c>
      <c r="F387" s="264" t="s">
        <v>178</v>
      </c>
      <c r="G387" s="262"/>
      <c r="H387" s="265">
        <v>0.26500000000000001</v>
      </c>
      <c r="I387" s="266"/>
      <c r="J387" s="262"/>
      <c r="K387" s="262"/>
      <c r="L387" s="267"/>
      <c r="M387" s="268"/>
      <c r="N387" s="269"/>
      <c r="O387" s="269"/>
      <c r="P387" s="269"/>
      <c r="Q387" s="269"/>
      <c r="R387" s="269"/>
      <c r="S387" s="269"/>
      <c r="T387" s="270"/>
      <c r="U387" s="16"/>
      <c r="V387" s="16"/>
      <c r="W387" s="16"/>
      <c r="X387" s="16"/>
      <c r="Y387" s="16"/>
      <c r="Z387" s="16"/>
      <c r="AA387" s="16"/>
      <c r="AB387" s="16"/>
      <c r="AC387" s="16"/>
      <c r="AD387" s="16"/>
      <c r="AE387" s="16"/>
      <c r="AT387" s="271" t="s">
        <v>172</v>
      </c>
      <c r="AU387" s="271" t="s">
        <v>92</v>
      </c>
      <c r="AV387" s="16" t="s">
        <v>166</v>
      </c>
      <c r="AW387" s="16" t="s">
        <v>42</v>
      </c>
      <c r="AX387" s="16" t="s">
        <v>90</v>
      </c>
      <c r="AY387" s="271" t="s">
        <v>159</v>
      </c>
    </row>
    <row r="388" s="12" customFormat="1" ht="22.8" customHeight="1">
      <c r="A388" s="12"/>
      <c r="B388" s="193"/>
      <c r="C388" s="194"/>
      <c r="D388" s="195" t="s">
        <v>81</v>
      </c>
      <c r="E388" s="207" t="s">
        <v>227</v>
      </c>
      <c r="F388" s="207" t="s">
        <v>566</v>
      </c>
      <c r="G388" s="194"/>
      <c r="H388" s="194"/>
      <c r="I388" s="197"/>
      <c r="J388" s="208">
        <f>BK388</f>
        <v>0</v>
      </c>
      <c r="K388" s="194"/>
      <c r="L388" s="199"/>
      <c r="M388" s="200"/>
      <c r="N388" s="201"/>
      <c r="O388" s="201"/>
      <c r="P388" s="202">
        <f>SUM(P389:P464)</f>
        <v>0</v>
      </c>
      <c r="Q388" s="201"/>
      <c r="R388" s="202">
        <f>SUM(R389:R464)</f>
        <v>129.83218500000001</v>
      </c>
      <c r="S388" s="201"/>
      <c r="T388" s="203">
        <f>SUM(T389:T464)</f>
        <v>0</v>
      </c>
      <c r="U388" s="12"/>
      <c r="V388" s="12"/>
      <c r="W388" s="12"/>
      <c r="X388" s="12"/>
      <c r="Y388" s="12"/>
      <c r="Z388" s="12"/>
      <c r="AA388" s="12"/>
      <c r="AB388" s="12"/>
      <c r="AC388" s="12"/>
      <c r="AD388" s="12"/>
      <c r="AE388" s="12"/>
      <c r="AR388" s="204" t="s">
        <v>90</v>
      </c>
      <c r="AT388" s="205" t="s">
        <v>81</v>
      </c>
      <c r="AU388" s="205" t="s">
        <v>90</v>
      </c>
      <c r="AY388" s="204" t="s">
        <v>159</v>
      </c>
      <c r="BK388" s="206">
        <f>SUM(BK389:BK464)</f>
        <v>0</v>
      </c>
    </row>
    <row r="389" s="2" customFormat="1" ht="24.15" customHeight="1">
      <c r="A389" s="42"/>
      <c r="B389" s="43"/>
      <c r="C389" s="209" t="s">
        <v>567</v>
      </c>
      <c r="D389" s="209" t="s">
        <v>161</v>
      </c>
      <c r="E389" s="210" t="s">
        <v>568</v>
      </c>
      <c r="F389" s="211" t="s">
        <v>569</v>
      </c>
      <c r="G389" s="212" t="s">
        <v>222</v>
      </c>
      <c r="H389" s="213">
        <v>178.5</v>
      </c>
      <c r="I389" s="214"/>
      <c r="J389" s="215">
        <f>ROUND(I389*H389,2)</f>
        <v>0</v>
      </c>
      <c r="K389" s="211" t="s">
        <v>165</v>
      </c>
      <c r="L389" s="48"/>
      <c r="M389" s="216" t="s">
        <v>44</v>
      </c>
      <c r="N389" s="217" t="s">
        <v>53</v>
      </c>
      <c r="O389" s="88"/>
      <c r="P389" s="218">
        <f>O389*H389</f>
        <v>0</v>
      </c>
      <c r="Q389" s="218">
        <v>0.1295</v>
      </c>
      <c r="R389" s="218">
        <f>Q389*H389</f>
        <v>23.115750000000002</v>
      </c>
      <c r="S389" s="218">
        <v>0</v>
      </c>
      <c r="T389" s="219">
        <f>S389*H389</f>
        <v>0</v>
      </c>
      <c r="U389" s="42"/>
      <c r="V389" s="42"/>
      <c r="W389" s="42"/>
      <c r="X389" s="42"/>
      <c r="Y389" s="42"/>
      <c r="Z389" s="42"/>
      <c r="AA389" s="42"/>
      <c r="AB389" s="42"/>
      <c r="AC389" s="42"/>
      <c r="AD389" s="42"/>
      <c r="AE389" s="42"/>
      <c r="AR389" s="220" t="s">
        <v>166</v>
      </c>
      <c r="AT389" s="220" t="s">
        <v>161</v>
      </c>
      <c r="AU389" s="220" t="s">
        <v>92</v>
      </c>
      <c r="AY389" s="20" t="s">
        <v>159</v>
      </c>
      <c r="BE389" s="221">
        <f>IF(N389="základní",J389,0)</f>
        <v>0</v>
      </c>
      <c r="BF389" s="221">
        <f>IF(N389="snížená",J389,0)</f>
        <v>0</v>
      </c>
      <c r="BG389" s="221">
        <f>IF(N389="zákl. přenesená",J389,0)</f>
        <v>0</v>
      </c>
      <c r="BH389" s="221">
        <f>IF(N389="sníž. přenesená",J389,0)</f>
        <v>0</v>
      </c>
      <c r="BI389" s="221">
        <f>IF(N389="nulová",J389,0)</f>
        <v>0</v>
      </c>
      <c r="BJ389" s="20" t="s">
        <v>90</v>
      </c>
      <c r="BK389" s="221">
        <f>ROUND(I389*H389,2)</f>
        <v>0</v>
      </c>
      <c r="BL389" s="20" t="s">
        <v>166</v>
      </c>
      <c r="BM389" s="220" t="s">
        <v>570</v>
      </c>
    </row>
    <row r="390" s="2" customFormat="1">
      <c r="A390" s="42"/>
      <c r="B390" s="43"/>
      <c r="C390" s="44"/>
      <c r="D390" s="222" t="s">
        <v>168</v>
      </c>
      <c r="E390" s="44"/>
      <c r="F390" s="223" t="s">
        <v>571</v>
      </c>
      <c r="G390" s="44"/>
      <c r="H390" s="44"/>
      <c r="I390" s="224"/>
      <c r="J390" s="44"/>
      <c r="K390" s="44"/>
      <c r="L390" s="48"/>
      <c r="M390" s="225"/>
      <c r="N390" s="226"/>
      <c r="O390" s="88"/>
      <c r="P390" s="88"/>
      <c r="Q390" s="88"/>
      <c r="R390" s="88"/>
      <c r="S390" s="88"/>
      <c r="T390" s="89"/>
      <c r="U390" s="42"/>
      <c r="V390" s="42"/>
      <c r="W390" s="42"/>
      <c r="X390" s="42"/>
      <c r="Y390" s="42"/>
      <c r="Z390" s="42"/>
      <c r="AA390" s="42"/>
      <c r="AB390" s="42"/>
      <c r="AC390" s="42"/>
      <c r="AD390" s="42"/>
      <c r="AE390" s="42"/>
      <c r="AT390" s="20" t="s">
        <v>168</v>
      </c>
      <c r="AU390" s="20" t="s">
        <v>92</v>
      </c>
    </row>
    <row r="391" s="13" customFormat="1">
      <c r="A391" s="13"/>
      <c r="B391" s="229"/>
      <c r="C391" s="230"/>
      <c r="D391" s="227" t="s">
        <v>172</v>
      </c>
      <c r="E391" s="231" t="s">
        <v>44</v>
      </c>
      <c r="F391" s="232" t="s">
        <v>572</v>
      </c>
      <c r="G391" s="230"/>
      <c r="H391" s="231" t="s">
        <v>44</v>
      </c>
      <c r="I391" s="233"/>
      <c r="J391" s="230"/>
      <c r="K391" s="230"/>
      <c r="L391" s="234"/>
      <c r="M391" s="235"/>
      <c r="N391" s="236"/>
      <c r="O391" s="236"/>
      <c r="P391" s="236"/>
      <c r="Q391" s="236"/>
      <c r="R391" s="236"/>
      <c r="S391" s="236"/>
      <c r="T391" s="237"/>
      <c r="U391" s="13"/>
      <c r="V391" s="13"/>
      <c r="W391" s="13"/>
      <c r="X391" s="13"/>
      <c r="Y391" s="13"/>
      <c r="Z391" s="13"/>
      <c r="AA391" s="13"/>
      <c r="AB391" s="13"/>
      <c r="AC391" s="13"/>
      <c r="AD391" s="13"/>
      <c r="AE391" s="13"/>
      <c r="AT391" s="238" t="s">
        <v>172</v>
      </c>
      <c r="AU391" s="238" t="s">
        <v>92</v>
      </c>
      <c r="AV391" s="13" t="s">
        <v>90</v>
      </c>
      <c r="AW391" s="13" t="s">
        <v>42</v>
      </c>
      <c r="AX391" s="13" t="s">
        <v>82</v>
      </c>
      <c r="AY391" s="238" t="s">
        <v>159</v>
      </c>
    </row>
    <row r="392" s="13" customFormat="1">
      <c r="A392" s="13"/>
      <c r="B392" s="229"/>
      <c r="C392" s="230"/>
      <c r="D392" s="227" t="s">
        <v>172</v>
      </c>
      <c r="E392" s="231" t="s">
        <v>44</v>
      </c>
      <c r="F392" s="232" t="s">
        <v>573</v>
      </c>
      <c r="G392" s="230"/>
      <c r="H392" s="231" t="s">
        <v>44</v>
      </c>
      <c r="I392" s="233"/>
      <c r="J392" s="230"/>
      <c r="K392" s="230"/>
      <c r="L392" s="234"/>
      <c r="M392" s="235"/>
      <c r="N392" s="236"/>
      <c r="O392" s="236"/>
      <c r="P392" s="236"/>
      <c r="Q392" s="236"/>
      <c r="R392" s="236"/>
      <c r="S392" s="236"/>
      <c r="T392" s="237"/>
      <c r="U392" s="13"/>
      <c r="V392" s="13"/>
      <c r="W392" s="13"/>
      <c r="X392" s="13"/>
      <c r="Y392" s="13"/>
      <c r="Z392" s="13"/>
      <c r="AA392" s="13"/>
      <c r="AB392" s="13"/>
      <c r="AC392" s="13"/>
      <c r="AD392" s="13"/>
      <c r="AE392" s="13"/>
      <c r="AT392" s="238" t="s">
        <v>172</v>
      </c>
      <c r="AU392" s="238" t="s">
        <v>92</v>
      </c>
      <c r="AV392" s="13" t="s">
        <v>90</v>
      </c>
      <c r="AW392" s="13" t="s">
        <v>42</v>
      </c>
      <c r="AX392" s="13" t="s">
        <v>82</v>
      </c>
      <c r="AY392" s="238" t="s">
        <v>159</v>
      </c>
    </row>
    <row r="393" s="14" customFormat="1">
      <c r="A393" s="14"/>
      <c r="B393" s="239"/>
      <c r="C393" s="240"/>
      <c r="D393" s="227" t="s">
        <v>172</v>
      </c>
      <c r="E393" s="241" t="s">
        <v>44</v>
      </c>
      <c r="F393" s="242" t="s">
        <v>574</v>
      </c>
      <c r="G393" s="240"/>
      <c r="H393" s="243">
        <v>50.899999999999999</v>
      </c>
      <c r="I393" s="244"/>
      <c r="J393" s="240"/>
      <c r="K393" s="240"/>
      <c r="L393" s="245"/>
      <c r="M393" s="246"/>
      <c r="N393" s="247"/>
      <c r="O393" s="247"/>
      <c r="P393" s="247"/>
      <c r="Q393" s="247"/>
      <c r="R393" s="247"/>
      <c r="S393" s="247"/>
      <c r="T393" s="248"/>
      <c r="U393" s="14"/>
      <c r="V393" s="14"/>
      <c r="W393" s="14"/>
      <c r="X393" s="14"/>
      <c r="Y393" s="14"/>
      <c r="Z393" s="14"/>
      <c r="AA393" s="14"/>
      <c r="AB393" s="14"/>
      <c r="AC393" s="14"/>
      <c r="AD393" s="14"/>
      <c r="AE393" s="14"/>
      <c r="AT393" s="249" t="s">
        <v>172</v>
      </c>
      <c r="AU393" s="249" t="s">
        <v>92</v>
      </c>
      <c r="AV393" s="14" t="s">
        <v>92</v>
      </c>
      <c r="AW393" s="14" t="s">
        <v>42</v>
      </c>
      <c r="AX393" s="14" t="s">
        <v>82</v>
      </c>
      <c r="AY393" s="249" t="s">
        <v>159</v>
      </c>
    </row>
    <row r="394" s="13" customFormat="1">
      <c r="A394" s="13"/>
      <c r="B394" s="229"/>
      <c r="C394" s="230"/>
      <c r="D394" s="227" t="s">
        <v>172</v>
      </c>
      <c r="E394" s="231" t="s">
        <v>44</v>
      </c>
      <c r="F394" s="232" t="s">
        <v>575</v>
      </c>
      <c r="G394" s="230"/>
      <c r="H394" s="231" t="s">
        <v>44</v>
      </c>
      <c r="I394" s="233"/>
      <c r="J394" s="230"/>
      <c r="K394" s="230"/>
      <c r="L394" s="234"/>
      <c r="M394" s="235"/>
      <c r="N394" s="236"/>
      <c r="O394" s="236"/>
      <c r="P394" s="236"/>
      <c r="Q394" s="236"/>
      <c r="R394" s="236"/>
      <c r="S394" s="236"/>
      <c r="T394" s="237"/>
      <c r="U394" s="13"/>
      <c r="V394" s="13"/>
      <c r="W394" s="13"/>
      <c r="X394" s="13"/>
      <c r="Y394" s="13"/>
      <c r="Z394" s="13"/>
      <c r="AA394" s="13"/>
      <c r="AB394" s="13"/>
      <c r="AC394" s="13"/>
      <c r="AD394" s="13"/>
      <c r="AE394" s="13"/>
      <c r="AT394" s="238" t="s">
        <v>172</v>
      </c>
      <c r="AU394" s="238" t="s">
        <v>92</v>
      </c>
      <c r="AV394" s="13" t="s">
        <v>90</v>
      </c>
      <c r="AW394" s="13" t="s">
        <v>42</v>
      </c>
      <c r="AX394" s="13" t="s">
        <v>82</v>
      </c>
      <c r="AY394" s="238" t="s">
        <v>159</v>
      </c>
    </row>
    <row r="395" s="14" customFormat="1">
      <c r="A395" s="14"/>
      <c r="B395" s="239"/>
      <c r="C395" s="240"/>
      <c r="D395" s="227" t="s">
        <v>172</v>
      </c>
      <c r="E395" s="241" t="s">
        <v>44</v>
      </c>
      <c r="F395" s="242" t="s">
        <v>576</v>
      </c>
      <c r="G395" s="240"/>
      <c r="H395" s="243">
        <v>24</v>
      </c>
      <c r="I395" s="244"/>
      <c r="J395" s="240"/>
      <c r="K395" s="240"/>
      <c r="L395" s="245"/>
      <c r="M395" s="246"/>
      <c r="N395" s="247"/>
      <c r="O395" s="247"/>
      <c r="P395" s="247"/>
      <c r="Q395" s="247"/>
      <c r="R395" s="247"/>
      <c r="S395" s="247"/>
      <c r="T395" s="248"/>
      <c r="U395" s="14"/>
      <c r="V395" s="14"/>
      <c r="W395" s="14"/>
      <c r="X395" s="14"/>
      <c r="Y395" s="14"/>
      <c r="Z395" s="14"/>
      <c r="AA395" s="14"/>
      <c r="AB395" s="14"/>
      <c r="AC395" s="14"/>
      <c r="AD395" s="14"/>
      <c r="AE395" s="14"/>
      <c r="AT395" s="249" t="s">
        <v>172</v>
      </c>
      <c r="AU395" s="249" t="s">
        <v>92</v>
      </c>
      <c r="AV395" s="14" t="s">
        <v>92</v>
      </c>
      <c r="AW395" s="14" t="s">
        <v>42</v>
      </c>
      <c r="AX395" s="14" t="s">
        <v>82</v>
      </c>
      <c r="AY395" s="249" t="s">
        <v>159</v>
      </c>
    </row>
    <row r="396" s="13" customFormat="1">
      <c r="A396" s="13"/>
      <c r="B396" s="229"/>
      <c r="C396" s="230"/>
      <c r="D396" s="227" t="s">
        <v>172</v>
      </c>
      <c r="E396" s="231" t="s">
        <v>44</v>
      </c>
      <c r="F396" s="232" t="s">
        <v>577</v>
      </c>
      <c r="G396" s="230"/>
      <c r="H396" s="231" t="s">
        <v>44</v>
      </c>
      <c r="I396" s="233"/>
      <c r="J396" s="230"/>
      <c r="K396" s="230"/>
      <c r="L396" s="234"/>
      <c r="M396" s="235"/>
      <c r="N396" s="236"/>
      <c r="O396" s="236"/>
      <c r="P396" s="236"/>
      <c r="Q396" s="236"/>
      <c r="R396" s="236"/>
      <c r="S396" s="236"/>
      <c r="T396" s="237"/>
      <c r="U396" s="13"/>
      <c r="V396" s="13"/>
      <c r="W396" s="13"/>
      <c r="X396" s="13"/>
      <c r="Y396" s="13"/>
      <c r="Z396" s="13"/>
      <c r="AA396" s="13"/>
      <c r="AB396" s="13"/>
      <c r="AC396" s="13"/>
      <c r="AD396" s="13"/>
      <c r="AE396" s="13"/>
      <c r="AT396" s="238" t="s">
        <v>172</v>
      </c>
      <c r="AU396" s="238" t="s">
        <v>92</v>
      </c>
      <c r="AV396" s="13" t="s">
        <v>90</v>
      </c>
      <c r="AW396" s="13" t="s">
        <v>42</v>
      </c>
      <c r="AX396" s="13" t="s">
        <v>82</v>
      </c>
      <c r="AY396" s="238" t="s">
        <v>159</v>
      </c>
    </row>
    <row r="397" s="14" customFormat="1">
      <c r="A397" s="14"/>
      <c r="B397" s="239"/>
      <c r="C397" s="240"/>
      <c r="D397" s="227" t="s">
        <v>172</v>
      </c>
      <c r="E397" s="241" t="s">
        <v>44</v>
      </c>
      <c r="F397" s="242" t="s">
        <v>578</v>
      </c>
      <c r="G397" s="240"/>
      <c r="H397" s="243">
        <v>22</v>
      </c>
      <c r="I397" s="244"/>
      <c r="J397" s="240"/>
      <c r="K397" s="240"/>
      <c r="L397" s="245"/>
      <c r="M397" s="246"/>
      <c r="N397" s="247"/>
      <c r="O397" s="247"/>
      <c r="P397" s="247"/>
      <c r="Q397" s="247"/>
      <c r="R397" s="247"/>
      <c r="S397" s="247"/>
      <c r="T397" s="248"/>
      <c r="U397" s="14"/>
      <c r="V397" s="14"/>
      <c r="W397" s="14"/>
      <c r="X397" s="14"/>
      <c r="Y397" s="14"/>
      <c r="Z397" s="14"/>
      <c r="AA397" s="14"/>
      <c r="AB397" s="14"/>
      <c r="AC397" s="14"/>
      <c r="AD397" s="14"/>
      <c r="AE397" s="14"/>
      <c r="AT397" s="249" t="s">
        <v>172</v>
      </c>
      <c r="AU397" s="249" t="s">
        <v>92</v>
      </c>
      <c r="AV397" s="14" t="s">
        <v>92</v>
      </c>
      <c r="AW397" s="14" t="s">
        <v>42</v>
      </c>
      <c r="AX397" s="14" t="s">
        <v>82</v>
      </c>
      <c r="AY397" s="249" t="s">
        <v>159</v>
      </c>
    </row>
    <row r="398" s="13" customFormat="1">
      <c r="A398" s="13"/>
      <c r="B398" s="229"/>
      <c r="C398" s="230"/>
      <c r="D398" s="227" t="s">
        <v>172</v>
      </c>
      <c r="E398" s="231" t="s">
        <v>44</v>
      </c>
      <c r="F398" s="232" t="s">
        <v>579</v>
      </c>
      <c r="G398" s="230"/>
      <c r="H398" s="231" t="s">
        <v>44</v>
      </c>
      <c r="I398" s="233"/>
      <c r="J398" s="230"/>
      <c r="K398" s="230"/>
      <c r="L398" s="234"/>
      <c r="M398" s="235"/>
      <c r="N398" s="236"/>
      <c r="O398" s="236"/>
      <c r="P398" s="236"/>
      <c r="Q398" s="236"/>
      <c r="R398" s="236"/>
      <c r="S398" s="236"/>
      <c r="T398" s="237"/>
      <c r="U398" s="13"/>
      <c r="V398" s="13"/>
      <c r="W398" s="13"/>
      <c r="X398" s="13"/>
      <c r="Y398" s="13"/>
      <c r="Z398" s="13"/>
      <c r="AA398" s="13"/>
      <c r="AB398" s="13"/>
      <c r="AC398" s="13"/>
      <c r="AD398" s="13"/>
      <c r="AE398" s="13"/>
      <c r="AT398" s="238" t="s">
        <v>172</v>
      </c>
      <c r="AU398" s="238" t="s">
        <v>92</v>
      </c>
      <c r="AV398" s="13" t="s">
        <v>90</v>
      </c>
      <c r="AW398" s="13" t="s">
        <v>42</v>
      </c>
      <c r="AX398" s="13" t="s">
        <v>82</v>
      </c>
      <c r="AY398" s="238" t="s">
        <v>159</v>
      </c>
    </row>
    <row r="399" s="14" customFormat="1">
      <c r="A399" s="14"/>
      <c r="B399" s="239"/>
      <c r="C399" s="240"/>
      <c r="D399" s="227" t="s">
        <v>172</v>
      </c>
      <c r="E399" s="241" t="s">
        <v>44</v>
      </c>
      <c r="F399" s="242" t="s">
        <v>580</v>
      </c>
      <c r="G399" s="240"/>
      <c r="H399" s="243">
        <v>62.399999999999999</v>
      </c>
      <c r="I399" s="244"/>
      <c r="J399" s="240"/>
      <c r="K399" s="240"/>
      <c r="L399" s="245"/>
      <c r="M399" s="246"/>
      <c r="N399" s="247"/>
      <c r="O399" s="247"/>
      <c r="P399" s="247"/>
      <c r="Q399" s="247"/>
      <c r="R399" s="247"/>
      <c r="S399" s="247"/>
      <c r="T399" s="248"/>
      <c r="U399" s="14"/>
      <c r="V399" s="14"/>
      <c r="W399" s="14"/>
      <c r="X399" s="14"/>
      <c r="Y399" s="14"/>
      <c r="Z399" s="14"/>
      <c r="AA399" s="14"/>
      <c r="AB399" s="14"/>
      <c r="AC399" s="14"/>
      <c r="AD399" s="14"/>
      <c r="AE399" s="14"/>
      <c r="AT399" s="249" t="s">
        <v>172</v>
      </c>
      <c r="AU399" s="249" t="s">
        <v>92</v>
      </c>
      <c r="AV399" s="14" t="s">
        <v>92</v>
      </c>
      <c r="AW399" s="14" t="s">
        <v>42</v>
      </c>
      <c r="AX399" s="14" t="s">
        <v>82</v>
      </c>
      <c r="AY399" s="249" t="s">
        <v>159</v>
      </c>
    </row>
    <row r="400" s="13" customFormat="1">
      <c r="A400" s="13"/>
      <c r="B400" s="229"/>
      <c r="C400" s="230"/>
      <c r="D400" s="227" t="s">
        <v>172</v>
      </c>
      <c r="E400" s="231" t="s">
        <v>44</v>
      </c>
      <c r="F400" s="232" t="s">
        <v>581</v>
      </c>
      <c r="G400" s="230"/>
      <c r="H400" s="231" t="s">
        <v>44</v>
      </c>
      <c r="I400" s="233"/>
      <c r="J400" s="230"/>
      <c r="K400" s="230"/>
      <c r="L400" s="234"/>
      <c r="M400" s="235"/>
      <c r="N400" s="236"/>
      <c r="O400" s="236"/>
      <c r="P400" s="236"/>
      <c r="Q400" s="236"/>
      <c r="R400" s="236"/>
      <c r="S400" s="236"/>
      <c r="T400" s="237"/>
      <c r="U400" s="13"/>
      <c r="V400" s="13"/>
      <c r="W400" s="13"/>
      <c r="X400" s="13"/>
      <c r="Y400" s="13"/>
      <c r="Z400" s="13"/>
      <c r="AA400" s="13"/>
      <c r="AB400" s="13"/>
      <c r="AC400" s="13"/>
      <c r="AD400" s="13"/>
      <c r="AE400" s="13"/>
      <c r="AT400" s="238" t="s">
        <v>172</v>
      </c>
      <c r="AU400" s="238" t="s">
        <v>92</v>
      </c>
      <c r="AV400" s="13" t="s">
        <v>90</v>
      </c>
      <c r="AW400" s="13" t="s">
        <v>42</v>
      </c>
      <c r="AX400" s="13" t="s">
        <v>82</v>
      </c>
      <c r="AY400" s="238" t="s">
        <v>159</v>
      </c>
    </row>
    <row r="401" s="14" customFormat="1">
      <c r="A401" s="14"/>
      <c r="B401" s="239"/>
      <c r="C401" s="240"/>
      <c r="D401" s="227" t="s">
        <v>172</v>
      </c>
      <c r="E401" s="241" t="s">
        <v>44</v>
      </c>
      <c r="F401" s="242" t="s">
        <v>582</v>
      </c>
      <c r="G401" s="240"/>
      <c r="H401" s="243">
        <v>19.199999999999999</v>
      </c>
      <c r="I401" s="244"/>
      <c r="J401" s="240"/>
      <c r="K401" s="240"/>
      <c r="L401" s="245"/>
      <c r="M401" s="246"/>
      <c r="N401" s="247"/>
      <c r="O401" s="247"/>
      <c r="P401" s="247"/>
      <c r="Q401" s="247"/>
      <c r="R401" s="247"/>
      <c r="S401" s="247"/>
      <c r="T401" s="248"/>
      <c r="U401" s="14"/>
      <c r="V401" s="14"/>
      <c r="W401" s="14"/>
      <c r="X401" s="14"/>
      <c r="Y401" s="14"/>
      <c r="Z401" s="14"/>
      <c r="AA401" s="14"/>
      <c r="AB401" s="14"/>
      <c r="AC401" s="14"/>
      <c r="AD401" s="14"/>
      <c r="AE401" s="14"/>
      <c r="AT401" s="249" t="s">
        <v>172</v>
      </c>
      <c r="AU401" s="249" t="s">
        <v>92</v>
      </c>
      <c r="AV401" s="14" t="s">
        <v>92</v>
      </c>
      <c r="AW401" s="14" t="s">
        <v>42</v>
      </c>
      <c r="AX401" s="14" t="s">
        <v>82</v>
      </c>
      <c r="AY401" s="249" t="s">
        <v>159</v>
      </c>
    </row>
    <row r="402" s="16" customFormat="1">
      <c r="A402" s="16"/>
      <c r="B402" s="261"/>
      <c r="C402" s="262"/>
      <c r="D402" s="227" t="s">
        <v>172</v>
      </c>
      <c r="E402" s="263" t="s">
        <v>44</v>
      </c>
      <c r="F402" s="264" t="s">
        <v>178</v>
      </c>
      <c r="G402" s="262"/>
      <c r="H402" s="265">
        <v>178.5</v>
      </c>
      <c r="I402" s="266"/>
      <c r="J402" s="262"/>
      <c r="K402" s="262"/>
      <c r="L402" s="267"/>
      <c r="M402" s="268"/>
      <c r="N402" s="269"/>
      <c r="O402" s="269"/>
      <c r="P402" s="269"/>
      <c r="Q402" s="269"/>
      <c r="R402" s="269"/>
      <c r="S402" s="269"/>
      <c r="T402" s="270"/>
      <c r="U402" s="16"/>
      <c r="V402" s="16"/>
      <c r="W402" s="16"/>
      <c r="X402" s="16"/>
      <c r="Y402" s="16"/>
      <c r="Z402" s="16"/>
      <c r="AA402" s="16"/>
      <c r="AB402" s="16"/>
      <c r="AC402" s="16"/>
      <c r="AD402" s="16"/>
      <c r="AE402" s="16"/>
      <c r="AT402" s="271" t="s">
        <v>172</v>
      </c>
      <c r="AU402" s="271" t="s">
        <v>92</v>
      </c>
      <c r="AV402" s="16" t="s">
        <v>166</v>
      </c>
      <c r="AW402" s="16" t="s">
        <v>42</v>
      </c>
      <c r="AX402" s="16" t="s">
        <v>90</v>
      </c>
      <c r="AY402" s="271" t="s">
        <v>159</v>
      </c>
    </row>
    <row r="403" s="2" customFormat="1" ht="16.5" customHeight="1">
      <c r="A403" s="42"/>
      <c r="B403" s="43"/>
      <c r="C403" s="272" t="s">
        <v>583</v>
      </c>
      <c r="D403" s="272" t="s">
        <v>212</v>
      </c>
      <c r="E403" s="273" t="s">
        <v>584</v>
      </c>
      <c r="F403" s="274" t="s">
        <v>585</v>
      </c>
      <c r="G403" s="275" t="s">
        <v>222</v>
      </c>
      <c r="H403" s="276">
        <v>177.99000000000001</v>
      </c>
      <c r="I403" s="277"/>
      <c r="J403" s="278">
        <f>ROUND(I403*H403,2)</f>
        <v>0</v>
      </c>
      <c r="K403" s="274" t="s">
        <v>201</v>
      </c>
      <c r="L403" s="279"/>
      <c r="M403" s="280" t="s">
        <v>44</v>
      </c>
      <c r="N403" s="281" t="s">
        <v>53</v>
      </c>
      <c r="O403" s="88"/>
      <c r="P403" s="218">
        <f>O403*H403</f>
        <v>0</v>
      </c>
      <c r="Q403" s="218">
        <v>0.10000000000000001</v>
      </c>
      <c r="R403" s="218">
        <f>Q403*H403</f>
        <v>17.799000000000003</v>
      </c>
      <c r="S403" s="218">
        <v>0</v>
      </c>
      <c r="T403" s="219">
        <f>S403*H403</f>
        <v>0</v>
      </c>
      <c r="U403" s="42"/>
      <c r="V403" s="42"/>
      <c r="W403" s="42"/>
      <c r="X403" s="42"/>
      <c r="Y403" s="42"/>
      <c r="Z403" s="42"/>
      <c r="AA403" s="42"/>
      <c r="AB403" s="42"/>
      <c r="AC403" s="42"/>
      <c r="AD403" s="42"/>
      <c r="AE403" s="42"/>
      <c r="AR403" s="220" t="s">
        <v>215</v>
      </c>
      <c r="AT403" s="220" t="s">
        <v>212</v>
      </c>
      <c r="AU403" s="220" t="s">
        <v>92</v>
      </c>
      <c r="AY403" s="20" t="s">
        <v>159</v>
      </c>
      <c r="BE403" s="221">
        <f>IF(N403="základní",J403,0)</f>
        <v>0</v>
      </c>
      <c r="BF403" s="221">
        <f>IF(N403="snížená",J403,0)</f>
        <v>0</v>
      </c>
      <c r="BG403" s="221">
        <f>IF(N403="zákl. přenesená",J403,0)</f>
        <v>0</v>
      </c>
      <c r="BH403" s="221">
        <f>IF(N403="sníž. přenesená",J403,0)</f>
        <v>0</v>
      </c>
      <c r="BI403" s="221">
        <f>IF(N403="nulová",J403,0)</f>
        <v>0</v>
      </c>
      <c r="BJ403" s="20" t="s">
        <v>90</v>
      </c>
      <c r="BK403" s="221">
        <f>ROUND(I403*H403,2)</f>
        <v>0</v>
      </c>
      <c r="BL403" s="20" t="s">
        <v>166</v>
      </c>
      <c r="BM403" s="220" t="s">
        <v>586</v>
      </c>
    </row>
    <row r="404" s="13" customFormat="1">
      <c r="A404" s="13"/>
      <c r="B404" s="229"/>
      <c r="C404" s="230"/>
      <c r="D404" s="227" t="s">
        <v>172</v>
      </c>
      <c r="E404" s="231" t="s">
        <v>44</v>
      </c>
      <c r="F404" s="232" t="s">
        <v>572</v>
      </c>
      <c r="G404" s="230"/>
      <c r="H404" s="231" t="s">
        <v>44</v>
      </c>
      <c r="I404" s="233"/>
      <c r="J404" s="230"/>
      <c r="K404" s="230"/>
      <c r="L404" s="234"/>
      <c r="M404" s="235"/>
      <c r="N404" s="236"/>
      <c r="O404" s="236"/>
      <c r="P404" s="236"/>
      <c r="Q404" s="236"/>
      <c r="R404" s="236"/>
      <c r="S404" s="236"/>
      <c r="T404" s="237"/>
      <c r="U404" s="13"/>
      <c r="V404" s="13"/>
      <c r="W404" s="13"/>
      <c r="X404" s="13"/>
      <c r="Y404" s="13"/>
      <c r="Z404" s="13"/>
      <c r="AA404" s="13"/>
      <c r="AB404" s="13"/>
      <c r="AC404" s="13"/>
      <c r="AD404" s="13"/>
      <c r="AE404" s="13"/>
      <c r="AT404" s="238" t="s">
        <v>172</v>
      </c>
      <c r="AU404" s="238" t="s">
        <v>92</v>
      </c>
      <c r="AV404" s="13" t="s">
        <v>90</v>
      </c>
      <c r="AW404" s="13" t="s">
        <v>42</v>
      </c>
      <c r="AX404" s="13" t="s">
        <v>82</v>
      </c>
      <c r="AY404" s="238" t="s">
        <v>159</v>
      </c>
    </row>
    <row r="405" s="13" customFormat="1">
      <c r="A405" s="13"/>
      <c r="B405" s="229"/>
      <c r="C405" s="230"/>
      <c r="D405" s="227" t="s">
        <v>172</v>
      </c>
      <c r="E405" s="231" t="s">
        <v>44</v>
      </c>
      <c r="F405" s="232" t="s">
        <v>573</v>
      </c>
      <c r="G405" s="230"/>
      <c r="H405" s="231" t="s">
        <v>44</v>
      </c>
      <c r="I405" s="233"/>
      <c r="J405" s="230"/>
      <c r="K405" s="230"/>
      <c r="L405" s="234"/>
      <c r="M405" s="235"/>
      <c r="N405" s="236"/>
      <c r="O405" s="236"/>
      <c r="P405" s="236"/>
      <c r="Q405" s="236"/>
      <c r="R405" s="236"/>
      <c r="S405" s="236"/>
      <c r="T405" s="237"/>
      <c r="U405" s="13"/>
      <c r="V405" s="13"/>
      <c r="W405" s="13"/>
      <c r="X405" s="13"/>
      <c r="Y405" s="13"/>
      <c r="Z405" s="13"/>
      <c r="AA405" s="13"/>
      <c r="AB405" s="13"/>
      <c r="AC405" s="13"/>
      <c r="AD405" s="13"/>
      <c r="AE405" s="13"/>
      <c r="AT405" s="238" t="s">
        <v>172</v>
      </c>
      <c r="AU405" s="238" t="s">
        <v>92</v>
      </c>
      <c r="AV405" s="13" t="s">
        <v>90</v>
      </c>
      <c r="AW405" s="13" t="s">
        <v>42</v>
      </c>
      <c r="AX405" s="13" t="s">
        <v>82</v>
      </c>
      <c r="AY405" s="238" t="s">
        <v>159</v>
      </c>
    </row>
    <row r="406" s="14" customFormat="1">
      <c r="A406" s="14"/>
      <c r="B406" s="239"/>
      <c r="C406" s="240"/>
      <c r="D406" s="227" t="s">
        <v>172</v>
      </c>
      <c r="E406" s="241" t="s">
        <v>44</v>
      </c>
      <c r="F406" s="242" t="s">
        <v>574</v>
      </c>
      <c r="G406" s="240"/>
      <c r="H406" s="243">
        <v>50.899999999999999</v>
      </c>
      <c r="I406" s="244"/>
      <c r="J406" s="240"/>
      <c r="K406" s="240"/>
      <c r="L406" s="245"/>
      <c r="M406" s="246"/>
      <c r="N406" s="247"/>
      <c r="O406" s="247"/>
      <c r="P406" s="247"/>
      <c r="Q406" s="247"/>
      <c r="R406" s="247"/>
      <c r="S406" s="247"/>
      <c r="T406" s="248"/>
      <c r="U406" s="14"/>
      <c r="V406" s="14"/>
      <c r="W406" s="14"/>
      <c r="X406" s="14"/>
      <c r="Y406" s="14"/>
      <c r="Z406" s="14"/>
      <c r="AA406" s="14"/>
      <c r="AB406" s="14"/>
      <c r="AC406" s="14"/>
      <c r="AD406" s="14"/>
      <c r="AE406" s="14"/>
      <c r="AT406" s="249" t="s">
        <v>172</v>
      </c>
      <c r="AU406" s="249" t="s">
        <v>92</v>
      </c>
      <c r="AV406" s="14" t="s">
        <v>92</v>
      </c>
      <c r="AW406" s="14" t="s">
        <v>42</v>
      </c>
      <c r="AX406" s="14" t="s">
        <v>82</v>
      </c>
      <c r="AY406" s="249" t="s">
        <v>159</v>
      </c>
    </row>
    <row r="407" s="13" customFormat="1">
      <c r="A407" s="13"/>
      <c r="B407" s="229"/>
      <c r="C407" s="230"/>
      <c r="D407" s="227" t="s">
        <v>172</v>
      </c>
      <c r="E407" s="231" t="s">
        <v>44</v>
      </c>
      <c r="F407" s="232" t="s">
        <v>579</v>
      </c>
      <c r="G407" s="230"/>
      <c r="H407" s="231" t="s">
        <v>44</v>
      </c>
      <c r="I407" s="233"/>
      <c r="J407" s="230"/>
      <c r="K407" s="230"/>
      <c r="L407" s="234"/>
      <c r="M407" s="235"/>
      <c r="N407" s="236"/>
      <c r="O407" s="236"/>
      <c r="P407" s="236"/>
      <c r="Q407" s="236"/>
      <c r="R407" s="236"/>
      <c r="S407" s="236"/>
      <c r="T407" s="237"/>
      <c r="U407" s="13"/>
      <c r="V407" s="13"/>
      <c r="W407" s="13"/>
      <c r="X407" s="13"/>
      <c r="Y407" s="13"/>
      <c r="Z407" s="13"/>
      <c r="AA407" s="13"/>
      <c r="AB407" s="13"/>
      <c r="AC407" s="13"/>
      <c r="AD407" s="13"/>
      <c r="AE407" s="13"/>
      <c r="AT407" s="238" t="s">
        <v>172</v>
      </c>
      <c r="AU407" s="238" t="s">
        <v>92</v>
      </c>
      <c r="AV407" s="13" t="s">
        <v>90</v>
      </c>
      <c r="AW407" s="13" t="s">
        <v>42</v>
      </c>
      <c r="AX407" s="13" t="s">
        <v>82</v>
      </c>
      <c r="AY407" s="238" t="s">
        <v>159</v>
      </c>
    </row>
    <row r="408" s="14" customFormat="1">
      <c r="A408" s="14"/>
      <c r="B408" s="239"/>
      <c r="C408" s="240"/>
      <c r="D408" s="227" t="s">
        <v>172</v>
      </c>
      <c r="E408" s="241" t="s">
        <v>44</v>
      </c>
      <c r="F408" s="242" t="s">
        <v>580</v>
      </c>
      <c r="G408" s="240"/>
      <c r="H408" s="243">
        <v>62.399999999999999</v>
      </c>
      <c r="I408" s="244"/>
      <c r="J408" s="240"/>
      <c r="K408" s="240"/>
      <c r="L408" s="245"/>
      <c r="M408" s="246"/>
      <c r="N408" s="247"/>
      <c r="O408" s="247"/>
      <c r="P408" s="247"/>
      <c r="Q408" s="247"/>
      <c r="R408" s="247"/>
      <c r="S408" s="247"/>
      <c r="T408" s="248"/>
      <c r="U408" s="14"/>
      <c r="V408" s="14"/>
      <c r="W408" s="14"/>
      <c r="X408" s="14"/>
      <c r="Y408" s="14"/>
      <c r="Z408" s="14"/>
      <c r="AA408" s="14"/>
      <c r="AB408" s="14"/>
      <c r="AC408" s="14"/>
      <c r="AD408" s="14"/>
      <c r="AE408" s="14"/>
      <c r="AT408" s="249" t="s">
        <v>172</v>
      </c>
      <c r="AU408" s="249" t="s">
        <v>92</v>
      </c>
      <c r="AV408" s="14" t="s">
        <v>92</v>
      </c>
      <c r="AW408" s="14" t="s">
        <v>42</v>
      </c>
      <c r="AX408" s="14" t="s">
        <v>82</v>
      </c>
      <c r="AY408" s="249" t="s">
        <v>159</v>
      </c>
    </row>
    <row r="409" s="13" customFormat="1">
      <c r="A409" s="13"/>
      <c r="B409" s="229"/>
      <c r="C409" s="230"/>
      <c r="D409" s="227" t="s">
        <v>172</v>
      </c>
      <c r="E409" s="231" t="s">
        <v>44</v>
      </c>
      <c r="F409" s="232" t="s">
        <v>587</v>
      </c>
      <c r="G409" s="230"/>
      <c r="H409" s="231" t="s">
        <v>44</v>
      </c>
      <c r="I409" s="233"/>
      <c r="J409" s="230"/>
      <c r="K409" s="230"/>
      <c r="L409" s="234"/>
      <c r="M409" s="235"/>
      <c r="N409" s="236"/>
      <c r="O409" s="236"/>
      <c r="P409" s="236"/>
      <c r="Q409" s="236"/>
      <c r="R409" s="236"/>
      <c r="S409" s="236"/>
      <c r="T409" s="237"/>
      <c r="U409" s="13"/>
      <c r="V409" s="13"/>
      <c r="W409" s="13"/>
      <c r="X409" s="13"/>
      <c r="Y409" s="13"/>
      <c r="Z409" s="13"/>
      <c r="AA409" s="13"/>
      <c r="AB409" s="13"/>
      <c r="AC409" s="13"/>
      <c r="AD409" s="13"/>
      <c r="AE409" s="13"/>
      <c r="AT409" s="238" t="s">
        <v>172</v>
      </c>
      <c r="AU409" s="238" t="s">
        <v>92</v>
      </c>
      <c r="AV409" s="13" t="s">
        <v>90</v>
      </c>
      <c r="AW409" s="13" t="s">
        <v>42</v>
      </c>
      <c r="AX409" s="13" t="s">
        <v>82</v>
      </c>
      <c r="AY409" s="238" t="s">
        <v>159</v>
      </c>
    </row>
    <row r="410" s="14" customFormat="1">
      <c r="A410" s="14"/>
      <c r="B410" s="239"/>
      <c r="C410" s="240"/>
      <c r="D410" s="227" t="s">
        <v>172</v>
      </c>
      <c r="E410" s="241" t="s">
        <v>44</v>
      </c>
      <c r="F410" s="242" t="s">
        <v>582</v>
      </c>
      <c r="G410" s="240"/>
      <c r="H410" s="243">
        <v>19.199999999999999</v>
      </c>
      <c r="I410" s="244"/>
      <c r="J410" s="240"/>
      <c r="K410" s="240"/>
      <c r="L410" s="245"/>
      <c r="M410" s="246"/>
      <c r="N410" s="247"/>
      <c r="O410" s="247"/>
      <c r="P410" s="247"/>
      <c r="Q410" s="247"/>
      <c r="R410" s="247"/>
      <c r="S410" s="247"/>
      <c r="T410" s="248"/>
      <c r="U410" s="14"/>
      <c r="V410" s="14"/>
      <c r="W410" s="14"/>
      <c r="X410" s="14"/>
      <c r="Y410" s="14"/>
      <c r="Z410" s="14"/>
      <c r="AA410" s="14"/>
      <c r="AB410" s="14"/>
      <c r="AC410" s="14"/>
      <c r="AD410" s="14"/>
      <c r="AE410" s="14"/>
      <c r="AT410" s="249" t="s">
        <v>172</v>
      </c>
      <c r="AU410" s="249" t="s">
        <v>92</v>
      </c>
      <c r="AV410" s="14" t="s">
        <v>92</v>
      </c>
      <c r="AW410" s="14" t="s">
        <v>42</v>
      </c>
      <c r="AX410" s="14" t="s">
        <v>82</v>
      </c>
      <c r="AY410" s="249" t="s">
        <v>159</v>
      </c>
    </row>
    <row r="411" s="13" customFormat="1">
      <c r="A411" s="13"/>
      <c r="B411" s="229"/>
      <c r="C411" s="230"/>
      <c r="D411" s="227" t="s">
        <v>172</v>
      </c>
      <c r="E411" s="231" t="s">
        <v>44</v>
      </c>
      <c r="F411" s="232" t="s">
        <v>575</v>
      </c>
      <c r="G411" s="230"/>
      <c r="H411" s="231" t="s">
        <v>44</v>
      </c>
      <c r="I411" s="233"/>
      <c r="J411" s="230"/>
      <c r="K411" s="230"/>
      <c r="L411" s="234"/>
      <c r="M411" s="235"/>
      <c r="N411" s="236"/>
      <c r="O411" s="236"/>
      <c r="P411" s="236"/>
      <c r="Q411" s="236"/>
      <c r="R411" s="236"/>
      <c r="S411" s="236"/>
      <c r="T411" s="237"/>
      <c r="U411" s="13"/>
      <c r="V411" s="13"/>
      <c r="W411" s="13"/>
      <c r="X411" s="13"/>
      <c r="Y411" s="13"/>
      <c r="Z411" s="13"/>
      <c r="AA411" s="13"/>
      <c r="AB411" s="13"/>
      <c r="AC411" s="13"/>
      <c r="AD411" s="13"/>
      <c r="AE411" s="13"/>
      <c r="AT411" s="238" t="s">
        <v>172</v>
      </c>
      <c r="AU411" s="238" t="s">
        <v>92</v>
      </c>
      <c r="AV411" s="13" t="s">
        <v>90</v>
      </c>
      <c r="AW411" s="13" t="s">
        <v>42</v>
      </c>
      <c r="AX411" s="13" t="s">
        <v>82</v>
      </c>
      <c r="AY411" s="238" t="s">
        <v>159</v>
      </c>
    </row>
    <row r="412" s="14" customFormat="1">
      <c r="A412" s="14"/>
      <c r="B412" s="239"/>
      <c r="C412" s="240"/>
      <c r="D412" s="227" t="s">
        <v>172</v>
      </c>
      <c r="E412" s="241" t="s">
        <v>44</v>
      </c>
      <c r="F412" s="242" t="s">
        <v>588</v>
      </c>
      <c r="G412" s="240"/>
      <c r="H412" s="243">
        <v>22</v>
      </c>
      <c r="I412" s="244"/>
      <c r="J412" s="240"/>
      <c r="K412" s="240"/>
      <c r="L412" s="245"/>
      <c r="M412" s="246"/>
      <c r="N412" s="247"/>
      <c r="O412" s="247"/>
      <c r="P412" s="247"/>
      <c r="Q412" s="247"/>
      <c r="R412" s="247"/>
      <c r="S412" s="247"/>
      <c r="T412" s="248"/>
      <c r="U412" s="14"/>
      <c r="V412" s="14"/>
      <c r="W412" s="14"/>
      <c r="X412" s="14"/>
      <c r="Y412" s="14"/>
      <c r="Z412" s="14"/>
      <c r="AA412" s="14"/>
      <c r="AB412" s="14"/>
      <c r="AC412" s="14"/>
      <c r="AD412" s="14"/>
      <c r="AE412" s="14"/>
      <c r="AT412" s="249" t="s">
        <v>172</v>
      </c>
      <c r="AU412" s="249" t="s">
        <v>92</v>
      </c>
      <c r="AV412" s="14" t="s">
        <v>92</v>
      </c>
      <c r="AW412" s="14" t="s">
        <v>42</v>
      </c>
      <c r="AX412" s="14" t="s">
        <v>82</v>
      </c>
      <c r="AY412" s="249" t="s">
        <v>159</v>
      </c>
    </row>
    <row r="413" s="13" customFormat="1">
      <c r="A413" s="13"/>
      <c r="B413" s="229"/>
      <c r="C413" s="230"/>
      <c r="D413" s="227" t="s">
        <v>172</v>
      </c>
      <c r="E413" s="231" t="s">
        <v>44</v>
      </c>
      <c r="F413" s="232" t="s">
        <v>577</v>
      </c>
      <c r="G413" s="230"/>
      <c r="H413" s="231" t="s">
        <v>44</v>
      </c>
      <c r="I413" s="233"/>
      <c r="J413" s="230"/>
      <c r="K413" s="230"/>
      <c r="L413" s="234"/>
      <c r="M413" s="235"/>
      <c r="N413" s="236"/>
      <c r="O413" s="236"/>
      <c r="P413" s="236"/>
      <c r="Q413" s="236"/>
      <c r="R413" s="236"/>
      <c r="S413" s="236"/>
      <c r="T413" s="237"/>
      <c r="U413" s="13"/>
      <c r="V413" s="13"/>
      <c r="W413" s="13"/>
      <c r="X413" s="13"/>
      <c r="Y413" s="13"/>
      <c r="Z413" s="13"/>
      <c r="AA413" s="13"/>
      <c r="AB413" s="13"/>
      <c r="AC413" s="13"/>
      <c r="AD413" s="13"/>
      <c r="AE413" s="13"/>
      <c r="AT413" s="238" t="s">
        <v>172</v>
      </c>
      <c r="AU413" s="238" t="s">
        <v>92</v>
      </c>
      <c r="AV413" s="13" t="s">
        <v>90</v>
      </c>
      <c r="AW413" s="13" t="s">
        <v>42</v>
      </c>
      <c r="AX413" s="13" t="s">
        <v>82</v>
      </c>
      <c r="AY413" s="238" t="s">
        <v>159</v>
      </c>
    </row>
    <row r="414" s="14" customFormat="1">
      <c r="A414" s="14"/>
      <c r="B414" s="239"/>
      <c r="C414" s="240"/>
      <c r="D414" s="227" t="s">
        <v>172</v>
      </c>
      <c r="E414" s="241" t="s">
        <v>44</v>
      </c>
      <c r="F414" s="242" t="s">
        <v>589</v>
      </c>
      <c r="G414" s="240"/>
      <c r="H414" s="243">
        <v>20</v>
      </c>
      <c r="I414" s="244"/>
      <c r="J414" s="240"/>
      <c r="K414" s="240"/>
      <c r="L414" s="245"/>
      <c r="M414" s="246"/>
      <c r="N414" s="247"/>
      <c r="O414" s="247"/>
      <c r="P414" s="247"/>
      <c r="Q414" s="247"/>
      <c r="R414" s="247"/>
      <c r="S414" s="247"/>
      <c r="T414" s="248"/>
      <c r="U414" s="14"/>
      <c r="V414" s="14"/>
      <c r="W414" s="14"/>
      <c r="X414" s="14"/>
      <c r="Y414" s="14"/>
      <c r="Z414" s="14"/>
      <c r="AA414" s="14"/>
      <c r="AB414" s="14"/>
      <c r="AC414" s="14"/>
      <c r="AD414" s="14"/>
      <c r="AE414" s="14"/>
      <c r="AT414" s="249" t="s">
        <v>172</v>
      </c>
      <c r="AU414" s="249" t="s">
        <v>92</v>
      </c>
      <c r="AV414" s="14" t="s">
        <v>92</v>
      </c>
      <c r="AW414" s="14" t="s">
        <v>42</v>
      </c>
      <c r="AX414" s="14" t="s">
        <v>82</v>
      </c>
      <c r="AY414" s="249" t="s">
        <v>159</v>
      </c>
    </row>
    <row r="415" s="16" customFormat="1">
      <c r="A415" s="16"/>
      <c r="B415" s="261"/>
      <c r="C415" s="262"/>
      <c r="D415" s="227" t="s">
        <v>172</v>
      </c>
      <c r="E415" s="263" t="s">
        <v>44</v>
      </c>
      <c r="F415" s="264" t="s">
        <v>178</v>
      </c>
      <c r="G415" s="262"/>
      <c r="H415" s="265">
        <v>174.5</v>
      </c>
      <c r="I415" s="266"/>
      <c r="J415" s="262"/>
      <c r="K415" s="262"/>
      <c r="L415" s="267"/>
      <c r="M415" s="268"/>
      <c r="N415" s="269"/>
      <c r="O415" s="269"/>
      <c r="P415" s="269"/>
      <c r="Q415" s="269"/>
      <c r="R415" s="269"/>
      <c r="S415" s="269"/>
      <c r="T415" s="270"/>
      <c r="U415" s="16"/>
      <c r="V415" s="16"/>
      <c r="W415" s="16"/>
      <c r="X415" s="16"/>
      <c r="Y415" s="16"/>
      <c r="Z415" s="16"/>
      <c r="AA415" s="16"/>
      <c r="AB415" s="16"/>
      <c r="AC415" s="16"/>
      <c r="AD415" s="16"/>
      <c r="AE415" s="16"/>
      <c r="AT415" s="271" t="s">
        <v>172</v>
      </c>
      <c r="AU415" s="271" t="s">
        <v>92</v>
      </c>
      <c r="AV415" s="16" t="s">
        <v>166</v>
      </c>
      <c r="AW415" s="16" t="s">
        <v>42</v>
      </c>
      <c r="AX415" s="16" t="s">
        <v>90</v>
      </c>
      <c r="AY415" s="271" t="s">
        <v>159</v>
      </c>
    </row>
    <row r="416" s="14" customFormat="1">
      <c r="A416" s="14"/>
      <c r="B416" s="239"/>
      <c r="C416" s="240"/>
      <c r="D416" s="227" t="s">
        <v>172</v>
      </c>
      <c r="E416" s="240"/>
      <c r="F416" s="242" t="s">
        <v>590</v>
      </c>
      <c r="G416" s="240"/>
      <c r="H416" s="243">
        <v>177.99000000000001</v>
      </c>
      <c r="I416" s="244"/>
      <c r="J416" s="240"/>
      <c r="K416" s="240"/>
      <c r="L416" s="245"/>
      <c r="M416" s="246"/>
      <c r="N416" s="247"/>
      <c r="O416" s="247"/>
      <c r="P416" s="247"/>
      <c r="Q416" s="247"/>
      <c r="R416" s="247"/>
      <c r="S416" s="247"/>
      <c r="T416" s="248"/>
      <c r="U416" s="14"/>
      <c r="V416" s="14"/>
      <c r="W416" s="14"/>
      <c r="X416" s="14"/>
      <c r="Y416" s="14"/>
      <c r="Z416" s="14"/>
      <c r="AA416" s="14"/>
      <c r="AB416" s="14"/>
      <c r="AC416" s="14"/>
      <c r="AD416" s="14"/>
      <c r="AE416" s="14"/>
      <c r="AT416" s="249" t="s">
        <v>172</v>
      </c>
      <c r="AU416" s="249" t="s">
        <v>92</v>
      </c>
      <c r="AV416" s="14" t="s">
        <v>92</v>
      </c>
      <c r="AW416" s="14" t="s">
        <v>4</v>
      </c>
      <c r="AX416" s="14" t="s">
        <v>90</v>
      </c>
      <c r="AY416" s="249" t="s">
        <v>159</v>
      </c>
    </row>
    <row r="417" s="2" customFormat="1" ht="21.75" customHeight="1">
      <c r="A417" s="42"/>
      <c r="B417" s="43"/>
      <c r="C417" s="272" t="s">
        <v>591</v>
      </c>
      <c r="D417" s="272" t="s">
        <v>212</v>
      </c>
      <c r="E417" s="273" t="s">
        <v>592</v>
      </c>
      <c r="F417" s="274" t="s">
        <v>593</v>
      </c>
      <c r="G417" s="275" t="s">
        <v>594</v>
      </c>
      <c r="H417" s="276">
        <v>8.1600000000000001</v>
      </c>
      <c r="I417" s="277"/>
      <c r="J417" s="278">
        <f>ROUND(I417*H417,2)</f>
        <v>0</v>
      </c>
      <c r="K417" s="274" t="s">
        <v>201</v>
      </c>
      <c r="L417" s="279"/>
      <c r="M417" s="280" t="s">
        <v>44</v>
      </c>
      <c r="N417" s="281" t="s">
        <v>53</v>
      </c>
      <c r="O417" s="88"/>
      <c r="P417" s="218">
        <f>O417*H417</f>
        <v>0</v>
      </c>
      <c r="Q417" s="218">
        <v>0.10000000000000001</v>
      </c>
      <c r="R417" s="218">
        <f>Q417*H417</f>
        <v>0.81600000000000006</v>
      </c>
      <c r="S417" s="218">
        <v>0</v>
      </c>
      <c r="T417" s="219">
        <f>S417*H417</f>
        <v>0</v>
      </c>
      <c r="U417" s="42"/>
      <c r="V417" s="42"/>
      <c r="W417" s="42"/>
      <c r="X417" s="42"/>
      <c r="Y417" s="42"/>
      <c r="Z417" s="42"/>
      <c r="AA417" s="42"/>
      <c r="AB417" s="42"/>
      <c r="AC417" s="42"/>
      <c r="AD417" s="42"/>
      <c r="AE417" s="42"/>
      <c r="AR417" s="220" t="s">
        <v>215</v>
      </c>
      <c r="AT417" s="220" t="s">
        <v>212</v>
      </c>
      <c r="AU417" s="220" t="s">
        <v>92</v>
      </c>
      <c r="AY417" s="20" t="s">
        <v>159</v>
      </c>
      <c r="BE417" s="221">
        <f>IF(N417="základní",J417,0)</f>
        <v>0</v>
      </c>
      <c r="BF417" s="221">
        <f>IF(N417="snížená",J417,0)</f>
        <v>0</v>
      </c>
      <c r="BG417" s="221">
        <f>IF(N417="zákl. přenesená",J417,0)</f>
        <v>0</v>
      </c>
      <c r="BH417" s="221">
        <f>IF(N417="sníž. přenesená",J417,0)</f>
        <v>0</v>
      </c>
      <c r="BI417" s="221">
        <f>IF(N417="nulová",J417,0)</f>
        <v>0</v>
      </c>
      <c r="BJ417" s="20" t="s">
        <v>90</v>
      </c>
      <c r="BK417" s="221">
        <f>ROUND(I417*H417,2)</f>
        <v>0</v>
      </c>
      <c r="BL417" s="20" t="s">
        <v>166</v>
      </c>
      <c r="BM417" s="220" t="s">
        <v>595</v>
      </c>
    </row>
    <row r="418" s="13" customFormat="1">
      <c r="A418" s="13"/>
      <c r="B418" s="229"/>
      <c r="C418" s="230"/>
      <c r="D418" s="227" t="s">
        <v>172</v>
      </c>
      <c r="E418" s="231" t="s">
        <v>44</v>
      </c>
      <c r="F418" s="232" t="s">
        <v>596</v>
      </c>
      <c r="G418" s="230"/>
      <c r="H418" s="231" t="s">
        <v>44</v>
      </c>
      <c r="I418" s="233"/>
      <c r="J418" s="230"/>
      <c r="K418" s="230"/>
      <c r="L418" s="234"/>
      <c r="M418" s="235"/>
      <c r="N418" s="236"/>
      <c r="O418" s="236"/>
      <c r="P418" s="236"/>
      <c r="Q418" s="236"/>
      <c r="R418" s="236"/>
      <c r="S418" s="236"/>
      <c r="T418" s="237"/>
      <c r="U418" s="13"/>
      <c r="V418" s="13"/>
      <c r="W418" s="13"/>
      <c r="X418" s="13"/>
      <c r="Y418" s="13"/>
      <c r="Z418" s="13"/>
      <c r="AA418" s="13"/>
      <c r="AB418" s="13"/>
      <c r="AC418" s="13"/>
      <c r="AD418" s="13"/>
      <c r="AE418" s="13"/>
      <c r="AT418" s="238" t="s">
        <v>172</v>
      </c>
      <c r="AU418" s="238" t="s">
        <v>92</v>
      </c>
      <c r="AV418" s="13" t="s">
        <v>90</v>
      </c>
      <c r="AW418" s="13" t="s">
        <v>42</v>
      </c>
      <c r="AX418" s="13" t="s">
        <v>82</v>
      </c>
      <c r="AY418" s="238" t="s">
        <v>159</v>
      </c>
    </row>
    <row r="419" s="13" customFormat="1">
      <c r="A419" s="13"/>
      <c r="B419" s="229"/>
      <c r="C419" s="230"/>
      <c r="D419" s="227" t="s">
        <v>172</v>
      </c>
      <c r="E419" s="231" t="s">
        <v>44</v>
      </c>
      <c r="F419" s="232" t="s">
        <v>575</v>
      </c>
      <c r="G419" s="230"/>
      <c r="H419" s="231" t="s">
        <v>44</v>
      </c>
      <c r="I419" s="233"/>
      <c r="J419" s="230"/>
      <c r="K419" s="230"/>
      <c r="L419" s="234"/>
      <c r="M419" s="235"/>
      <c r="N419" s="236"/>
      <c r="O419" s="236"/>
      <c r="P419" s="236"/>
      <c r="Q419" s="236"/>
      <c r="R419" s="236"/>
      <c r="S419" s="236"/>
      <c r="T419" s="237"/>
      <c r="U419" s="13"/>
      <c r="V419" s="13"/>
      <c r="W419" s="13"/>
      <c r="X419" s="13"/>
      <c r="Y419" s="13"/>
      <c r="Z419" s="13"/>
      <c r="AA419" s="13"/>
      <c r="AB419" s="13"/>
      <c r="AC419" s="13"/>
      <c r="AD419" s="13"/>
      <c r="AE419" s="13"/>
      <c r="AT419" s="238" t="s">
        <v>172</v>
      </c>
      <c r="AU419" s="238" t="s">
        <v>92</v>
      </c>
      <c r="AV419" s="13" t="s">
        <v>90</v>
      </c>
      <c r="AW419" s="13" t="s">
        <v>42</v>
      </c>
      <c r="AX419" s="13" t="s">
        <v>82</v>
      </c>
      <c r="AY419" s="238" t="s">
        <v>159</v>
      </c>
    </row>
    <row r="420" s="14" customFormat="1">
      <c r="A420" s="14"/>
      <c r="B420" s="239"/>
      <c r="C420" s="240"/>
      <c r="D420" s="227" t="s">
        <v>172</v>
      </c>
      <c r="E420" s="241" t="s">
        <v>44</v>
      </c>
      <c r="F420" s="242" t="s">
        <v>166</v>
      </c>
      <c r="G420" s="240"/>
      <c r="H420" s="243">
        <v>4</v>
      </c>
      <c r="I420" s="244"/>
      <c r="J420" s="240"/>
      <c r="K420" s="240"/>
      <c r="L420" s="245"/>
      <c r="M420" s="246"/>
      <c r="N420" s="247"/>
      <c r="O420" s="247"/>
      <c r="P420" s="247"/>
      <c r="Q420" s="247"/>
      <c r="R420" s="247"/>
      <c r="S420" s="247"/>
      <c r="T420" s="248"/>
      <c r="U420" s="14"/>
      <c r="V420" s="14"/>
      <c r="W420" s="14"/>
      <c r="X420" s="14"/>
      <c r="Y420" s="14"/>
      <c r="Z420" s="14"/>
      <c r="AA420" s="14"/>
      <c r="AB420" s="14"/>
      <c r="AC420" s="14"/>
      <c r="AD420" s="14"/>
      <c r="AE420" s="14"/>
      <c r="AT420" s="249" t="s">
        <v>172</v>
      </c>
      <c r="AU420" s="249" t="s">
        <v>92</v>
      </c>
      <c r="AV420" s="14" t="s">
        <v>92</v>
      </c>
      <c r="AW420" s="14" t="s">
        <v>42</v>
      </c>
      <c r="AX420" s="14" t="s">
        <v>82</v>
      </c>
      <c r="AY420" s="249" t="s">
        <v>159</v>
      </c>
    </row>
    <row r="421" s="13" customFormat="1">
      <c r="A421" s="13"/>
      <c r="B421" s="229"/>
      <c r="C421" s="230"/>
      <c r="D421" s="227" t="s">
        <v>172</v>
      </c>
      <c r="E421" s="231" t="s">
        <v>44</v>
      </c>
      <c r="F421" s="232" t="s">
        <v>577</v>
      </c>
      <c r="G421" s="230"/>
      <c r="H421" s="231" t="s">
        <v>44</v>
      </c>
      <c r="I421" s="233"/>
      <c r="J421" s="230"/>
      <c r="K421" s="230"/>
      <c r="L421" s="234"/>
      <c r="M421" s="235"/>
      <c r="N421" s="236"/>
      <c r="O421" s="236"/>
      <c r="P421" s="236"/>
      <c r="Q421" s="236"/>
      <c r="R421" s="236"/>
      <c r="S421" s="236"/>
      <c r="T421" s="237"/>
      <c r="U421" s="13"/>
      <c r="V421" s="13"/>
      <c r="W421" s="13"/>
      <c r="X421" s="13"/>
      <c r="Y421" s="13"/>
      <c r="Z421" s="13"/>
      <c r="AA421" s="13"/>
      <c r="AB421" s="13"/>
      <c r="AC421" s="13"/>
      <c r="AD421" s="13"/>
      <c r="AE421" s="13"/>
      <c r="AT421" s="238" t="s">
        <v>172</v>
      </c>
      <c r="AU421" s="238" t="s">
        <v>92</v>
      </c>
      <c r="AV421" s="13" t="s">
        <v>90</v>
      </c>
      <c r="AW421" s="13" t="s">
        <v>42</v>
      </c>
      <c r="AX421" s="13" t="s">
        <v>82</v>
      </c>
      <c r="AY421" s="238" t="s">
        <v>159</v>
      </c>
    </row>
    <row r="422" s="14" customFormat="1">
      <c r="A422" s="14"/>
      <c r="B422" s="239"/>
      <c r="C422" s="240"/>
      <c r="D422" s="227" t="s">
        <v>172</v>
      </c>
      <c r="E422" s="241" t="s">
        <v>44</v>
      </c>
      <c r="F422" s="242" t="s">
        <v>166</v>
      </c>
      <c r="G422" s="240"/>
      <c r="H422" s="243">
        <v>4</v>
      </c>
      <c r="I422" s="244"/>
      <c r="J422" s="240"/>
      <c r="K422" s="240"/>
      <c r="L422" s="245"/>
      <c r="M422" s="246"/>
      <c r="N422" s="247"/>
      <c r="O422" s="247"/>
      <c r="P422" s="247"/>
      <c r="Q422" s="247"/>
      <c r="R422" s="247"/>
      <c r="S422" s="247"/>
      <c r="T422" s="248"/>
      <c r="U422" s="14"/>
      <c r="V422" s="14"/>
      <c r="W422" s="14"/>
      <c r="X422" s="14"/>
      <c r="Y422" s="14"/>
      <c r="Z422" s="14"/>
      <c r="AA422" s="14"/>
      <c r="AB422" s="14"/>
      <c r="AC422" s="14"/>
      <c r="AD422" s="14"/>
      <c r="AE422" s="14"/>
      <c r="AT422" s="249" t="s">
        <v>172</v>
      </c>
      <c r="AU422" s="249" t="s">
        <v>92</v>
      </c>
      <c r="AV422" s="14" t="s">
        <v>92</v>
      </c>
      <c r="AW422" s="14" t="s">
        <v>42</v>
      </c>
      <c r="AX422" s="14" t="s">
        <v>82</v>
      </c>
      <c r="AY422" s="249" t="s">
        <v>159</v>
      </c>
    </row>
    <row r="423" s="16" customFormat="1">
      <c r="A423" s="16"/>
      <c r="B423" s="261"/>
      <c r="C423" s="262"/>
      <c r="D423" s="227" t="s">
        <v>172</v>
      </c>
      <c r="E423" s="263" t="s">
        <v>44</v>
      </c>
      <c r="F423" s="264" t="s">
        <v>178</v>
      </c>
      <c r="G423" s="262"/>
      <c r="H423" s="265">
        <v>8</v>
      </c>
      <c r="I423" s="266"/>
      <c r="J423" s="262"/>
      <c r="K423" s="262"/>
      <c r="L423" s="267"/>
      <c r="M423" s="268"/>
      <c r="N423" s="269"/>
      <c r="O423" s="269"/>
      <c r="P423" s="269"/>
      <c r="Q423" s="269"/>
      <c r="R423" s="269"/>
      <c r="S423" s="269"/>
      <c r="T423" s="270"/>
      <c r="U423" s="16"/>
      <c r="V423" s="16"/>
      <c r="W423" s="16"/>
      <c r="X423" s="16"/>
      <c r="Y423" s="16"/>
      <c r="Z423" s="16"/>
      <c r="AA423" s="16"/>
      <c r="AB423" s="16"/>
      <c r="AC423" s="16"/>
      <c r="AD423" s="16"/>
      <c r="AE423" s="16"/>
      <c r="AT423" s="271" t="s">
        <v>172</v>
      </c>
      <c r="AU423" s="271" t="s">
        <v>92</v>
      </c>
      <c r="AV423" s="16" t="s">
        <v>166</v>
      </c>
      <c r="AW423" s="16" t="s">
        <v>42</v>
      </c>
      <c r="AX423" s="16" t="s">
        <v>90</v>
      </c>
      <c r="AY423" s="271" t="s">
        <v>159</v>
      </c>
    </row>
    <row r="424" s="14" customFormat="1">
      <c r="A424" s="14"/>
      <c r="B424" s="239"/>
      <c r="C424" s="240"/>
      <c r="D424" s="227" t="s">
        <v>172</v>
      </c>
      <c r="E424" s="240"/>
      <c r="F424" s="242" t="s">
        <v>597</v>
      </c>
      <c r="G424" s="240"/>
      <c r="H424" s="243">
        <v>8.1600000000000001</v>
      </c>
      <c r="I424" s="244"/>
      <c r="J424" s="240"/>
      <c r="K424" s="240"/>
      <c r="L424" s="245"/>
      <c r="M424" s="246"/>
      <c r="N424" s="247"/>
      <c r="O424" s="247"/>
      <c r="P424" s="247"/>
      <c r="Q424" s="247"/>
      <c r="R424" s="247"/>
      <c r="S424" s="247"/>
      <c r="T424" s="248"/>
      <c r="U424" s="14"/>
      <c r="V424" s="14"/>
      <c r="W424" s="14"/>
      <c r="X424" s="14"/>
      <c r="Y424" s="14"/>
      <c r="Z424" s="14"/>
      <c r="AA424" s="14"/>
      <c r="AB424" s="14"/>
      <c r="AC424" s="14"/>
      <c r="AD424" s="14"/>
      <c r="AE424" s="14"/>
      <c r="AT424" s="249" t="s">
        <v>172</v>
      </c>
      <c r="AU424" s="249" t="s">
        <v>92</v>
      </c>
      <c r="AV424" s="14" t="s">
        <v>92</v>
      </c>
      <c r="AW424" s="14" t="s">
        <v>4</v>
      </c>
      <c r="AX424" s="14" t="s">
        <v>90</v>
      </c>
      <c r="AY424" s="249" t="s">
        <v>159</v>
      </c>
    </row>
    <row r="425" s="2" customFormat="1" ht="21.75" customHeight="1">
      <c r="A425" s="42"/>
      <c r="B425" s="43"/>
      <c r="C425" s="209" t="s">
        <v>598</v>
      </c>
      <c r="D425" s="209" t="s">
        <v>161</v>
      </c>
      <c r="E425" s="210" t="s">
        <v>599</v>
      </c>
      <c r="F425" s="211" t="s">
        <v>600</v>
      </c>
      <c r="G425" s="212" t="s">
        <v>310</v>
      </c>
      <c r="H425" s="213">
        <v>5185.5</v>
      </c>
      <c r="I425" s="214"/>
      <c r="J425" s="215">
        <f>ROUND(I425*H425,2)</f>
        <v>0</v>
      </c>
      <c r="K425" s="211" t="s">
        <v>165</v>
      </c>
      <c r="L425" s="48"/>
      <c r="M425" s="216" t="s">
        <v>44</v>
      </c>
      <c r="N425" s="217" t="s">
        <v>53</v>
      </c>
      <c r="O425" s="88"/>
      <c r="P425" s="218">
        <f>O425*H425</f>
        <v>0</v>
      </c>
      <c r="Q425" s="218">
        <v>0.00025000000000000001</v>
      </c>
      <c r="R425" s="218">
        <f>Q425*H425</f>
        <v>1.2963750000000001</v>
      </c>
      <c r="S425" s="218">
        <v>0</v>
      </c>
      <c r="T425" s="219">
        <f>S425*H425</f>
        <v>0</v>
      </c>
      <c r="U425" s="42"/>
      <c r="V425" s="42"/>
      <c r="W425" s="42"/>
      <c r="X425" s="42"/>
      <c r="Y425" s="42"/>
      <c r="Z425" s="42"/>
      <c r="AA425" s="42"/>
      <c r="AB425" s="42"/>
      <c r="AC425" s="42"/>
      <c r="AD425" s="42"/>
      <c r="AE425" s="42"/>
      <c r="AR425" s="220" t="s">
        <v>166</v>
      </c>
      <c r="AT425" s="220" t="s">
        <v>161</v>
      </c>
      <c r="AU425" s="220" t="s">
        <v>92</v>
      </c>
      <c r="AY425" s="20" t="s">
        <v>159</v>
      </c>
      <c r="BE425" s="221">
        <f>IF(N425="základní",J425,0)</f>
        <v>0</v>
      </c>
      <c r="BF425" s="221">
        <f>IF(N425="snížená",J425,0)</f>
        <v>0</v>
      </c>
      <c r="BG425" s="221">
        <f>IF(N425="zákl. přenesená",J425,0)</f>
        <v>0</v>
      </c>
      <c r="BH425" s="221">
        <f>IF(N425="sníž. přenesená",J425,0)</f>
        <v>0</v>
      </c>
      <c r="BI425" s="221">
        <f>IF(N425="nulová",J425,0)</f>
        <v>0</v>
      </c>
      <c r="BJ425" s="20" t="s">
        <v>90</v>
      </c>
      <c r="BK425" s="221">
        <f>ROUND(I425*H425,2)</f>
        <v>0</v>
      </c>
      <c r="BL425" s="20" t="s">
        <v>166</v>
      </c>
      <c r="BM425" s="220" t="s">
        <v>601</v>
      </c>
    </row>
    <row r="426" s="2" customFormat="1">
      <c r="A426" s="42"/>
      <c r="B426" s="43"/>
      <c r="C426" s="44"/>
      <c r="D426" s="222" t="s">
        <v>168</v>
      </c>
      <c r="E426" s="44"/>
      <c r="F426" s="223" t="s">
        <v>602</v>
      </c>
      <c r="G426" s="44"/>
      <c r="H426" s="44"/>
      <c r="I426" s="224"/>
      <c r="J426" s="44"/>
      <c r="K426" s="44"/>
      <c r="L426" s="48"/>
      <c r="M426" s="225"/>
      <c r="N426" s="226"/>
      <c r="O426" s="88"/>
      <c r="P426" s="88"/>
      <c r="Q426" s="88"/>
      <c r="R426" s="88"/>
      <c r="S426" s="88"/>
      <c r="T426" s="89"/>
      <c r="U426" s="42"/>
      <c r="V426" s="42"/>
      <c r="W426" s="42"/>
      <c r="X426" s="42"/>
      <c r="Y426" s="42"/>
      <c r="Z426" s="42"/>
      <c r="AA426" s="42"/>
      <c r="AB426" s="42"/>
      <c r="AC426" s="42"/>
      <c r="AD426" s="42"/>
      <c r="AE426" s="42"/>
      <c r="AT426" s="20" t="s">
        <v>168</v>
      </c>
      <c r="AU426" s="20" t="s">
        <v>92</v>
      </c>
    </row>
    <row r="427" s="13" customFormat="1">
      <c r="A427" s="13"/>
      <c r="B427" s="229"/>
      <c r="C427" s="230"/>
      <c r="D427" s="227" t="s">
        <v>172</v>
      </c>
      <c r="E427" s="231" t="s">
        <v>44</v>
      </c>
      <c r="F427" s="232" t="s">
        <v>603</v>
      </c>
      <c r="G427" s="230"/>
      <c r="H427" s="231" t="s">
        <v>44</v>
      </c>
      <c r="I427" s="233"/>
      <c r="J427" s="230"/>
      <c r="K427" s="230"/>
      <c r="L427" s="234"/>
      <c r="M427" s="235"/>
      <c r="N427" s="236"/>
      <c r="O427" s="236"/>
      <c r="P427" s="236"/>
      <c r="Q427" s="236"/>
      <c r="R427" s="236"/>
      <c r="S427" s="236"/>
      <c r="T427" s="237"/>
      <c r="U427" s="13"/>
      <c r="V427" s="13"/>
      <c r="W427" s="13"/>
      <c r="X427" s="13"/>
      <c r="Y427" s="13"/>
      <c r="Z427" s="13"/>
      <c r="AA427" s="13"/>
      <c r="AB427" s="13"/>
      <c r="AC427" s="13"/>
      <c r="AD427" s="13"/>
      <c r="AE427" s="13"/>
      <c r="AT427" s="238" t="s">
        <v>172</v>
      </c>
      <c r="AU427" s="238" t="s">
        <v>92</v>
      </c>
      <c r="AV427" s="13" t="s">
        <v>90</v>
      </c>
      <c r="AW427" s="13" t="s">
        <v>42</v>
      </c>
      <c r="AX427" s="13" t="s">
        <v>82</v>
      </c>
      <c r="AY427" s="238" t="s">
        <v>159</v>
      </c>
    </row>
    <row r="428" s="14" customFormat="1">
      <c r="A428" s="14"/>
      <c r="B428" s="239"/>
      <c r="C428" s="240"/>
      <c r="D428" s="227" t="s">
        <v>172</v>
      </c>
      <c r="E428" s="241" t="s">
        <v>44</v>
      </c>
      <c r="F428" s="242" t="s">
        <v>246</v>
      </c>
      <c r="G428" s="240"/>
      <c r="H428" s="243">
        <v>584.44000000000005</v>
      </c>
      <c r="I428" s="244"/>
      <c r="J428" s="240"/>
      <c r="K428" s="240"/>
      <c r="L428" s="245"/>
      <c r="M428" s="246"/>
      <c r="N428" s="247"/>
      <c r="O428" s="247"/>
      <c r="P428" s="247"/>
      <c r="Q428" s="247"/>
      <c r="R428" s="247"/>
      <c r="S428" s="247"/>
      <c r="T428" s="248"/>
      <c r="U428" s="14"/>
      <c r="V428" s="14"/>
      <c r="W428" s="14"/>
      <c r="X428" s="14"/>
      <c r="Y428" s="14"/>
      <c r="Z428" s="14"/>
      <c r="AA428" s="14"/>
      <c r="AB428" s="14"/>
      <c r="AC428" s="14"/>
      <c r="AD428" s="14"/>
      <c r="AE428" s="14"/>
      <c r="AT428" s="249" t="s">
        <v>172</v>
      </c>
      <c r="AU428" s="249" t="s">
        <v>92</v>
      </c>
      <c r="AV428" s="14" t="s">
        <v>92</v>
      </c>
      <c r="AW428" s="14" t="s">
        <v>42</v>
      </c>
      <c r="AX428" s="14" t="s">
        <v>82</v>
      </c>
      <c r="AY428" s="249" t="s">
        <v>159</v>
      </c>
    </row>
    <row r="429" s="14" customFormat="1">
      <c r="A429" s="14"/>
      <c r="B429" s="239"/>
      <c r="C429" s="240"/>
      <c r="D429" s="227" t="s">
        <v>172</v>
      </c>
      <c r="E429" s="241" t="s">
        <v>44</v>
      </c>
      <c r="F429" s="242" t="s">
        <v>248</v>
      </c>
      <c r="G429" s="240"/>
      <c r="H429" s="243">
        <v>721.25999999999999</v>
      </c>
      <c r="I429" s="244"/>
      <c r="J429" s="240"/>
      <c r="K429" s="240"/>
      <c r="L429" s="245"/>
      <c r="M429" s="246"/>
      <c r="N429" s="247"/>
      <c r="O429" s="247"/>
      <c r="P429" s="247"/>
      <c r="Q429" s="247"/>
      <c r="R429" s="247"/>
      <c r="S429" s="247"/>
      <c r="T429" s="248"/>
      <c r="U429" s="14"/>
      <c r="V429" s="14"/>
      <c r="W429" s="14"/>
      <c r="X429" s="14"/>
      <c r="Y429" s="14"/>
      <c r="Z429" s="14"/>
      <c r="AA429" s="14"/>
      <c r="AB429" s="14"/>
      <c r="AC429" s="14"/>
      <c r="AD429" s="14"/>
      <c r="AE429" s="14"/>
      <c r="AT429" s="249" t="s">
        <v>172</v>
      </c>
      <c r="AU429" s="249" t="s">
        <v>92</v>
      </c>
      <c r="AV429" s="14" t="s">
        <v>92</v>
      </c>
      <c r="AW429" s="14" t="s">
        <v>42</v>
      </c>
      <c r="AX429" s="14" t="s">
        <v>82</v>
      </c>
      <c r="AY429" s="249" t="s">
        <v>159</v>
      </c>
    </row>
    <row r="430" s="14" customFormat="1">
      <c r="A430" s="14"/>
      <c r="B430" s="239"/>
      <c r="C430" s="240"/>
      <c r="D430" s="227" t="s">
        <v>172</v>
      </c>
      <c r="E430" s="241" t="s">
        <v>44</v>
      </c>
      <c r="F430" s="242" t="s">
        <v>250</v>
      </c>
      <c r="G430" s="240"/>
      <c r="H430" s="243">
        <v>1429.56</v>
      </c>
      <c r="I430" s="244"/>
      <c r="J430" s="240"/>
      <c r="K430" s="240"/>
      <c r="L430" s="245"/>
      <c r="M430" s="246"/>
      <c r="N430" s="247"/>
      <c r="O430" s="247"/>
      <c r="P430" s="247"/>
      <c r="Q430" s="247"/>
      <c r="R430" s="247"/>
      <c r="S430" s="247"/>
      <c r="T430" s="248"/>
      <c r="U430" s="14"/>
      <c r="V430" s="14"/>
      <c r="W430" s="14"/>
      <c r="X430" s="14"/>
      <c r="Y430" s="14"/>
      <c r="Z430" s="14"/>
      <c r="AA430" s="14"/>
      <c r="AB430" s="14"/>
      <c r="AC430" s="14"/>
      <c r="AD430" s="14"/>
      <c r="AE430" s="14"/>
      <c r="AT430" s="249" t="s">
        <v>172</v>
      </c>
      <c r="AU430" s="249" t="s">
        <v>92</v>
      </c>
      <c r="AV430" s="14" t="s">
        <v>92</v>
      </c>
      <c r="AW430" s="14" t="s">
        <v>42</v>
      </c>
      <c r="AX430" s="14" t="s">
        <v>82</v>
      </c>
      <c r="AY430" s="249" t="s">
        <v>159</v>
      </c>
    </row>
    <row r="431" s="14" customFormat="1">
      <c r="A431" s="14"/>
      <c r="B431" s="239"/>
      <c r="C431" s="240"/>
      <c r="D431" s="227" t="s">
        <v>172</v>
      </c>
      <c r="E431" s="241" t="s">
        <v>44</v>
      </c>
      <c r="F431" s="242" t="s">
        <v>252</v>
      </c>
      <c r="G431" s="240"/>
      <c r="H431" s="243">
        <v>183.16999999999999</v>
      </c>
      <c r="I431" s="244"/>
      <c r="J431" s="240"/>
      <c r="K431" s="240"/>
      <c r="L431" s="245"/>
      <c r="M431" s="246"/>
      <c r="N431" s="247"/>
      <c r="O431" s="247"/>
      <c r="P431" s="247"/>
      <c r="Q431" s="247"/>
      <c r="R431" s="247"/>
      <c r="S431" s="247"/>
      <c r="T431" s="248"/>
      <c r="U431" s="14"/>
      <c r="V431" s="14"/>
      <c r="W431" s="14"/>
      <c r="X431" s="14"/>
      <c r="Y431" s="14"/>
      <c r="Z431" s="14"/>
      <c r="AA431" s="14"/>
      <c r="AB431" s="14"/>
      <c r="AC431" s="14"/>
      <c r="AD431" s="14"/>
      <c r="AE431" s="14"/>
      <c r="AT431" s="249" t="s">
        <v>172</v>
      </c>
      <c r="AU431" s="249" t="s">
        <v>92</v>
      </c>
      <c r="AV431" s="14" t="s">
        <v>92</v>
      </c>
      <c r="AW431" s="14" t="s">
        <v>42</v>
      </c>
      <c r="AX431" s="14" t="s">
        <v>82</v>
      </c>
      <c r="AY431" s="249" t="s">
        <v>159</v>
      </c>
    </row>
    <row r="432" s="14" customFormat="1">
      <c r="A432" s="14"/>
      <c r="B432" s="239"/>
      <c r="C432" s="240"/>
      <c r="D432" s="227" t="s">
        <v>172</v>
      </c>
      <c r="E432" s="241" t="s">
        <v>44</v>
      </c>
      <c r="F432" s="242" t="s">
        <v>254</v>
      </c>
      <c r="G432" s="240"/>
      <c r="H432" s="243">
        <v>86.430000000000007</v>
      </c>
      <c r="I432" s="244"/>
      <c r="J432" s="240"/>
      <c r="K432" s="240"/>
      <c r="L432" s="245"/>
      <c r="M432" s="246"/>
      <c r="N432" s="247"/>
      <c r="O432" s="247"/>
      <c r="P432" s="247"/>
      <c r="Q432" s="247"/>
      <c r="R432" s="247"/>
      <c r="S432" s="247"/>
      <c r="T432" s="248"/>
      <c r="U432" s="14"/>
      <c r="V432" s="14"/>
      <c r="W432" s="14"/>
      <c r="X432" s="14"/>
      <c r="Y432" s="14"/>
      <c r="Z432" s="14"/>
      <c r="AA432" s="14"/>
      <c r="AB432" s="14"/>
      <c r="AC432" s="14"/>
      <c r="AD432" s="14"/>
      <c r="AE432" s="14"/>
      <c r="AT432" s="249" t="s">
        <v>172</v>
      </c>
      <c r="AU432" s="249" t="s">
        <v>92</v>
      </c>
      <c r="AV432" s="14" t="s">
        <v>92</v>
      </c>
      <c r="AW432" s="14" t="s">
        <v>42</v>
      </c>
      <c r="AX432" s="14" t="s">
        <v>82</v>
      </c>
      <c r="AY432" s="249" t="s">
        <v>159</v>
      </c>
    </row>
    <row r="433" s="14" customFormat="1">
      <c r="A433" s="14"/>
      <c r="B433" s="239"/>
      <c r="C433" s="240"/>
      <c r="D433" s="227" t="s">
        <v>172</v>
      </c>
      <c r="E433" s="241" t="s">
        <v>44</v>
      </c>
      <c r="F433" s="242" t="s">
        <v>256</v>
      </c>
      <c r="G433" s="240"/>
      <c r="H433" s="243">
        <v>22.960000000000001</v>
      </c>
      <c r="I433" s="244"/>
      <c r="J433" s="240"/>
      <c r="K433" s="240"/>
      <c r="L433" s="245"/>
      <c r="M433" s="246"/>
      <c r="N433" s="247"/>
      <c r="O433" s="247"/>
      <c r="P433" s="247"/>
      <c r="Q433" s="247"/>
      <c r="R433" s="247"/>
      <c r="S433" s="247"/>
      <c r="T433" s="248"/>
      <c r="U433" s="14"/>
      <c r="V433" s="14"/>
      <c r="W433" s="14"/>
      <c r="X433" s="14"/>
      <c r="Y433" s="14"/>
      <c r="Z433" s="14"/>
      <c r="AA433" s="14"/>
      <c r="AB433" s="14"/>
      <c r="AC433" s="14"/>
      <c r="AD433" s="14"/>
      <c r="AE433" s="14"/>
      <c r="AT433" s="249" t="s">
        <v>172</v>
      </c>
      <c r="AU433" s="249" t="s">
        <v>92</v>
      </c>
      <c r="AV433" s="14" t="s">
        <v>92</v>
      </c>
      <c r="AW433" s="14" t="s">
        <v>42</v>
      </c>
      <c r="AX433" s="14" t="s">
        <v>82</v>
      </c>
      <c r="AY433" s="249" t="s">
        <v>159</v>
      </c>
    </row>
    <row r="434" s="14" customFormat="1">
      <c r="A434" s="14"/>
      <c r="B434" s="239"/>
      <c r="C434" s="240"/>
      <c r="D434" s="227" t="s">
        <v>172</v>
      </c>
      <c r="E434" s="241" t="s">
        <v>44</v>
      </c>
      <c r="F434" s="242" t="s">
        <v>259</v>
      </c>
      <c r="G434" s="240"/>
      <c r="H434" s="243">
        <v>298.50999999999999</v>
      </c>
      <c r="I434" s="244"/>
      <c r="J434" s="240"/>
      <c r="K434" s="240"/>
      <c r="L434" s="245"/>
      <c r="M434" s="246"/>
      <c r="N434" s="247"/>
      <c r="O434" s="247"/>
      <c r="P434" s="247"/>
      <c r="Q434" s="247"/>
      <c r="R434" s="247"/>
      <c r="S434" s="247"/>
      <c r="T434" s="248"/>
      <c r="U434" s="14"/>
      <c r="V434" s="14"/>
      <c r="W434" s="14"/>
      <c r="X434" s="14"/>
      <c r="Y434" s="14"/>
      <c r="Z434" s="14"/>
      <c r="AA434" s="14"/>
      <c r="AB434" s="14"/>
      <c r="AC434" s="14"/>
      <c r="AD434" s="14"/>
      <c r="AE434" s="14"/>
      <c r="AT434" s="249" t="s">
        <v>172</v>
      </c>
      <c r="AU434" s="249" t="s">
        <v>92</v>
      </c>
      <c r="AV434" s="14" t="s">
        <v>92</v>
      </c>
      <c r="AW434" s="14" t="s">
        <v>42</v>
      </c>
      <c r="AX434" s="14" t="s">
        <v>82</v>
      </c>
      <c r="AY434" s="249" t="s">
        <v>159</v>
      </c>
    </row>
    <row r="435" s="14" customFormat="1">
      <c r="A435" s="14"/>
      <c r="B435" s="239"/>
      <c r="C435" s="240"/>
      <c r="D435" s="227" t="s">
        <v>172</v>
      </c>
      <c r="E435" s="241" t="s">
        <v>44</v>
      </c>
      <c r="F435" s="242" t="s">
        <v>261</v>
      </c>
      <c r="G435" s="240"/>
      <c r="H435" s="243">
        <v>48.270000000000003</v>
      </c>
      <c r="I435" s="244"/>
      <c r="J435" s="240"/>
      <c r="K435" s="240"/>
      <c r="L435" s="245"/>
      <c r="M435" s="246"/>
      <c r="N435" s="247"/>
      <c r="O435" s="247"/>
      <c r="P435" s="247"/>
      <c r="Q435" s="247"/>
      <c r="R435" s="247"/>
      <c r="S435" s="247"/>
      <c r="T435" s="248"/>
      <c r="U435" s="14"/>
      <c r="V435" s="14"/>
      <c r="W435" s="14"/>
      <c r="X435" s="14"/>
      <c r="Y435" s="14"/>
      <c r="Z435" s="14"/>
      <c r="AA435" s="14"/>
      <c r="AB435" s="14"/>
      <c r="AC435" s="14"/>
      <c r="AD435" s="14"/>
      <c r="AE435" s="14"/>
      <c r="AT435" s="249" t="s">
        <v>172</v>
      </c>
      <c r="AU435" s="249" t="s">
        <v>92</v>
      </c>
      <c r="AV435" s="14" t="s">
        <v>92</v>
      </c>
      <c r="AW435" s="14" t="s">
        <v>42</v>
      </c>
      <c r="AX435" s="14" t="s">
        <v>82</v>
      </c>
      <c r="AY435" s="249" t="s">
        <v>159</v>
      </c>
    </row>
    <row r="436" s="14" customFormat="1">
      <c r="A436" s="14"/>
      <c r="B436" s="239"/>
      <c r="C436" s="240"/>
      <c r="D436" s="227" t="s">
        <v>172</v>
      </c>
      <c r="E436" s="241" t="s">
        <v>44</v>
      </c>
      <c r="F436" s="242" t="s">
        <v>263</v>
      </c>
      <c r="G436" s="240"/>
      <c r="H436" s="243">
        <v>1810.9000000000001</v>
      </c>
      <c r="I436" s="244"/>
      <c r="J436" s="240"/>
      <c r="K436" s="240"/>
      <c r="L436" s="245"/>
      <c r="M436" s="246"/>
      <c r="N436" s="247"/>
      <c r="O436" s="247"/>
      <c r="P436" s="247"/>
      <c r="Q436" s="247"/>
      <c r="R436" s="247"/>
      <c r="S436" s="247"/>
      <c r="T436" s="248"/>
      <c r="U436" s="14"/>
      <c r="V436" s="14"/>
      <c r="W436" s="14"/>
      <c r="X436" s="14"/>
      <c r="Y436" s="14"/>
      <c r="Z436" s="14"/>
      <c r="AA436" s="14"/>
      <c r="AB436" s="14"/>
      <c r="AC436" s="14"/>
      <c r="AD436" s="14"/>
      <c r="AE436" s="14"/>
      <c r="AT436" s="249" t="s">
        <v>172</v>
      </c>
      <c r="AU436" s="249" t="s">
        <v>92</v>
      </c>
      <c r="AV436" s="14" t="s">
        <v>92</v>
      </c>
      <c r="AW436" s="14" t="s">
        <v>42</v>
      </c>
      <c r="AX436" s="14" t="s">
        <v>82</v>
      </c>
      <c r="AY436" s="249" t="s">
        <v>159</v>
      </c>
    </row>
    <row r="437" s="16" customFormat="1">
      <c r="A437" s="16"/>
      <c r="B437" s="261"/>
      <c r="C437" s="262"/>
      <c r="D437" s="227" t="s">
        <v>172</v>
      </c>
      <c r="E437" s="263" t="s">
        <v>44</v>
      </c>
      <c r="F437" s="264" t="s">
        <v>178</v>
      </c>
      <c r="G437" s="262"/>
      <c r="H437" s="265">
        <v>5185.5</v>
      </c>
      <c r="I437" s="266"/>
      <c r="J437" s="262"/>
      <c r="K437" s="262"/>
      <c r="L437" s="267"/>
      <c r="M437" s="268"/>
      <c r="N437" s="269"/>
      <c r="O437" s="269"/>
      <c r="P437" s="269"/>
      <c r="Q437" s="269"/>
      <c r="R437" s="269"/>
      <c r="S437" s="269"/>
      <c r="T437" s="270"/>
      <c r="U437" s="16"/>
      <c r="V437" s="16"/>
      <c r="W437" s="16"/>
      <c r="X437" s="16"/>
      <c r="Y437" s="16"/>
      <c r="Z437" s="16"/>
      <c r="AA437" s="16"/>
      <c r="AB437" s="16"/>
      <c r="AC437" s="16"/>
      <c r="AD437" s="16"/>
      <c r="AE437" s="16"/>
      <c r="AT437" s="271" t="s">
        <v>172</v>
      </c>
      <c r="AU437" s="271" t="s">
        <v>92</v>
      </c>
      <c r="AV437" s="16" t="s">
        <v>166</v>
      </c>
      <c r="AW437" s="16" t="s">
        <v>42</v>
      </c>
      <c r="AX437" s="16" t="s">
        <v>90</v>
      </c>
      <c r="AY437" s="271" t="s">
        <v>159</v>
      </c>
    </row>
    <row r="438" s="2" customFormat="1" ht="16.5" customHeight="1">
      <c r="A438" s="42"/>
      <c r="B438" s="43"/>
      <c r="C438" s="209" t="s">
        <v>604</v>
      </c>
      <c r="D438" s="209" t="s">
        <v>161</v>
      </c>
      <c r="E438" s="210" t="s">
        <v>605</v>
      </c>
      <c r="F438" s="211" t="s">
        <v>606</v>
      </c>
      <c r="G438" s="212" t="s">
        <v>222</v>
      </c>
      <c r="H438" s="213">
        <v>196</v>
      </c>
      <c r="I438" s="214"/>
      <c r="J438" s="215">
        <f>ROUND(I438*H438,2)</f>
        <v>0</v>
      </c>
      <c r="K438" s="211" t="s">
        <v>165</v>
      </c>
      <c r="L438" s="48"/>
      <c r="M438" s="216" t="s">
        <v>44</v>
      </c>
      <c r="N438" s="217" t="s">
        <v>53</v>
      </c>
      <c r="O438" s="88"/>
      <c r="P438" s="218">
        <f>O438*H438</f>
        <v>0</v>
      </c>
      <c r="Q438" s="218">
        <v>0.29221000000000003</v>
      </c>
      <c r="R438" s="218">
        <f>Q438*H438</f>
        <v>57.273160000000004</v>
      </c>
      <c r="S438" s="218">
        <v>0</v>
      </c>
      <c r="T438" s="219">
        <f>S438*H438</f>
        <v>0</v>
      </c>
      <c r="U438" s="42"/>
      <c r="V438" s="42"/>
      <c r="W438" s="42"/>
      <c r="X438" s="42"/>
      <c r="Y438" s="42"/>
      <c r="Z438" s="42"/>
      <c r="AA438" s="42"/>
      <c r="AB438" s="42"/>
      <c r="AC438" s="42"/>
      <c r="AD438" s="42"/>
      <c r="AE438" s="42"/>
      <c r="AR438" s="220" t="s">
        <v>166</v>
      </c>
      <c r="AT438" s="220" t="s">
        <v>161</v>
      </c>
      <c r="AU438" s="220" t="s">
        <v>92</v>
      </c>
      <c r="AY438" s="20" t="s">
        <v>159</v>
      </c>
      <c r="BE438" s="221">
        <f>IF(N438="základní",J438,0)</f>
        <v>0</v>
      </c>
      <c r="BF438" s="221">
        <f>IF(N438="snížená",J438,0)</f>
        <v>0</v>
      </c>
      <c r="BG438" s="221">
        <f>IF(N438="zákl. přenesená",J438,0)</f>
        <v>0</v>
      </c>
      <c r="BH438" s="221">
        <f>IF(N438="sníž. přenesená",J438,0)</f>
        <v>0</v>
      </c>
      <c r="BI438" s="221">
        <f>IF(N438="nulová",J438,0)</f>
        <v>0</v>
      </c>
      <c r="BJ438" s="20" t="s">
        <v>90</v>
      </c>
      <c r="BK438" s="221">
        <f>ROUND(I438*H438,2)</f>
        <v>0</v>
      </c>
      <c r="BL438" s="20" t="s">
        <v>166</v>
      </c>
      <c r="BM438" s="220" t="s">
        <v>607</v>
      </c>
    </row>
    <row r="439" s="2" customFormat="1">
      <c r="A439" s="42"/>
      <c r="B439" s="43"/>
      <c r="C439" s="44"/>
      <c r="D439" s="222" t="s">
        <v>168</v>
      </c>
      <c r="E439" s="44"/>
      <c r="F439" s="223" t="s">
        <v>608</v>
      </c>
      <c r="G439" s="44"/>
      <c r="H439" s="44"/>
      <c r="I439" s="224"/>
      <c r="J439" s="44"/>
      <c r="K439" s="44"/>
      <c r="L439" s="48"/>
      <c r="M439" s="225"/>
      <c r="N439" s="226"/>
      <c r="O439" s="88"/>
      <c r="P439" s="88"/>
      <c r="Q439" s="88"/>
      <c r="R439" s="88"/>
      <c r="S439" s="88"/>
      <c r="T439" s="89"/>
      <c r="U439" s="42"/>
      <c r="V439" s="42"/>
      <c r="W439" s="42"/>
      <c r="X439" s="42"/>
      <c r="Y439" s="42"/>
      <c r="Z439" s="42"/>
      <c r="AA439" s="42"/>
      <c r="AB439" s="42"/>
      <c r="AC439" s="42"/>
      <c r="AD439" s="42"/>
      <c r="AE439" s="42"/>
      <c r="AT439" s="20" t="s">
        <v>168</v>
      </c>
      <c r="AU439" s="20" t="s">
        <v>92</v>
      </c>
    </row>
    <row r="440" s="2" customFormat="1" ht="16.5" customHeight="1">
      <c r="A440" s="42"/>
      <c r="B440" s="43"/>
      <c r="C440" s="272" t="s">
        <v>609</v>
      </c>
      <c r="D440" s="272" t="s">
        <v>212</v>
      </c>
      <c r="E440" s="273" t="s">
        <v>610</v>
      </c>
      <c r="F440" s="274" t="s">
        <v>611</v>
      </c>
      <c r="G440" s="275" t="s">
        <v>222</v>
      </c>
      <c r="H440" s="276">
        <v>94</v>
      </c>
      <c r="I440" s="277"/>
      <c r="J440" s="278">
        <f>ROUND(I440*H440,2)</f>
        <v>0</v>
      </c>
      <c r="K440" s="274" t="s">
        <v>201</v>
      </c>
      <c r="L440" s="279"/>
      <c r="M440" s="280" t="s">
        <v>44</v>
      </c>
      <c r="N440" s="281" t="s">
        <v>53</v>
      </c>
      <c r="O440" s="88"/>
      <c r="P440" s="218">
        <f>O440*H440</f>
        <v>0</v>
      </c>
      <c r="Q440" s="218">
        <v>0.021000000000000001</v>
      </c>
      <c r="R440" s="218">
        <f>Q440*H440</f>
        <v>1.9740000000000002</v>
      </c>
      <c r="S440" s="218">
        <v>0</v>
      </c>
      <c r="T440" s="219">
        <f>S440*H440</f>
        <v>0</v>
      </c>
      <c r="U440" s="42"/>
      <c r="V440" s="42"/>
      <c r="W440" s="42"/>
      <c r="X440" s="42"/>
      <c r="Y440" s="42"/>
      <c r="Z440" s="42"/>
      <c r="AA440" s="42"/>
      <c r="AB440" s="42"/>
      <c r="AC440" s="42"/>
      <c r="AD440" s="42"/>
      <c r="AE440" s="42"/>
      <c r="AR440" s="220" t="s">
        <v>215</v>
      </c>
      <c r="AT440" s="220" t="s">
        <v>212</v>
      </c>
      <c r="AU440" s="220" t="s">
        <v>92</v>
      </c>
      <c r="AY440" s="20" t="s">
        <v>159</v>
      </c>
      <c r="BE440" s="221">
        <f>IF(N440="základní",J440,0)</f>
        <v>0</v>
      </c>
      <c r="BF440" s="221">
        <f>IF(N440="snížená",J440,0)</f>
        <v>0</v>
      </c>
      <c r="BG440" s="221">
        <f>IF(N440="zákl. přenesená",J440,0)</f>
        <v>0</v>
      </c>
      <c r="BH440" s="221">
        <f>IF(N440="sníž. přenesená",J440,0)</f>
        <v>0</v>
      </c>
      <c r="BI440" s="221">
        <f>IF(N440="nulová",J440,0)</f>
        <v>0</v>
      </c>
      <c r="BJ440" s="20" t="s">
        <v>90</v>
      </c>
      <c r="BK440" s="221">
        <f>ROUND(I440*H440,2)</f>
        <v>0</v>
      </c>
      <c r="BL440" s="20" t="s">
        <v>166</v>
      </c>
      <c r="BM440" s="220" t="s">
        <v>612</v>
      </c>
    </row>
    <row r="441" s="13" customFormat="1">
      <c r="A441" s="13"/>
      <c r="B441" s="229"/>
      <c r="C441" s="230"/>
      <c r="D441" s="227" t="s">
        <v>172</v>
      </c>
      <c r="E441" s="231" t="s">
        <v>44</v>
      </c>
      <c r="F441" s="232" t="s">
        <v>613</v>
      </c>
      <c r="G441" s="230"/>
      <c r="H441" s="231" t="s">
        <v>44</v>
      </c>
      <c r="I441" s="233"/>
      <c r="J441" s="230"/>
      <c r="K441" s="230"/>
      <c r="L441" s="234"/>
      <c r="M441" s="235"/>
      <c r="N441" s="236"/>
      <c r="O441" s="236"/>
      <c r="P441" s="236"/>
      <c r="Q441" s="236"/>
      <c r="R441" s="236"/>
      <c r="S441" s="236"/>
      <c r="T441" s="237"/>
      <c r="U441" s="13"/>
      <c r="V441" s="13"/>
      <c r="W441" s="13"/>
      <c r="X441" s="13"/>
      <c r="Y441" s="13"/>
      <c r="Z441" s="13"/>
      <c r="AA441" s="13"/>
      <c r="AB441" s="13"/>
      <c r="AC441" s="13"/>
      <c r="AD441" s="13"/>
      <c r="AE441" s="13"/>
      <c r="AT441" s="238" t="s">
        <v>172</v>
      </c>
      <c r="AU441" s="238" t="s">
        <v>92</v>
      </c>
      <c r="AV441" s="13" t="s">
        <v>90</v>
      </c>
      <c r="AW441" s="13" t="s">
        <v>42</v>
      </c>
      <c r="AX441" s="13" t="s">
        <v>82</v>
      </c>
      <c r="AY441" s="238" t="s">
        <v>159</v>
      </c>
    </row>
    <row r="442" s="14" customFormat="1">
      <c r="A442" s="14"/>
      <c r="B442" s="239"/>
      <c r="C442" s="240"/>
      <c r="D442" s="227" t="s">
        <v>172</v>
      </c>
      <c r="E442" s="241" t="s">
        <v>44</v>
      </c>
      <c r="F442" s="242" t="s">
        <v>614</v>
      </c>
      <c r="G442" s="240"/>
      <c r="H442" s="243">
        <v>94</v>
      </c>
      <c r="I442" s="244"/>
      <c r="J442" s="240"/>
      <c r="K442" s="240"/>
      <c r="L442" s="245"/>
      <c r="M442" s="246"/>
      <c r="N442" s="247"/>
      <c r="O442" s="247"/>
      <c r="P442" s="247"/>
      <c r="Q442" s="247"/>
      <c r="R442" s="247"/>
      <c r="S442" s="247"/>
      <c r="T442" s="248"/>
      <c r="U442" s="14"/>
      <c r="V442" s="14"/>
      <c r="W442" s="14"/>
      <c r="X442" s="14"/>
      <c r="Y442" s="14"/>
      <c r="Z442" s="14"/>
      <c r="AA442" s="14"/>
      <c r="AB442" s="14"/>
      <c r="AC442" s="14"/>
      <c r="AD442" s="14"/>
      <c r="AE442" s="14"/>
      <c r="AT442" s="249" t="s">
        <v>172</v>
      </c>
      <c r="AU442" s="249" t="s">
        <v>92</v>
      </c>
      <c r="AV442" s="14" t="s">
        <v>92</v>
      </c>
      <c r="AW442" s="14" t="s">
        <v>42</v>
      </c>
      <c r="AX442" s="14" t="s">
        <v>82</v>
      </c>
      <c r="AY442" s="249" t="s">
        <v>159</v>
      </c>
    </row>
    <row r="443" s="16" customFormat="1">
      <c r="A443" s="16"/>
      <c r="B443" s="261"/>
      <c r="C443" s="262"/>
      <c r="D443" s="227" t="s">
        <v>172</v>
      </c>
      <c r="E443" s="263" t="s">
        <v>44</v>
      </c>
      <c r="F443" s="264" t="s">
        <v>178</v>
      </c>
      <c r="G443" s="262"/>
      <c r="H443" s="265">
        <v>94</v>
      </c>
      <c r="I443" s="266"/>
      <c r="J443" s="262"/>
      <c r="K443" s="262"/>
      <c r="L443" s="267"/>
      <c r="M443" s="268"/>
      <c r="N443" s="269"/>
      <c r="O443" s="269"/>
      <c r="P443" s="269"/>
      <c r="Q443" s="269"/>
      <c r="R443" s="269"/>
      <c r="S443" s="269"/>
      <c r="T443" s="270"/>
      <c r="U443" s="16"/>
      <c r="V443" s="16"/>
      <c r="W443" s="16"/>
      <c r="X443" s="16"/>
      <c r="Y443" s="16"/>
      <c r="Z443" s="16"/>
      <c r="AA443" s="16"/>
      <c r="AB443" s="16"/>
      <c r="AC443" s="16"/>
      <c r="AD443" s="16"/>
      <c r="AE443" s="16"/>
      <c r="AT443" s="271" t="s">
        <v>172</v>
      </c>
      <c r="AU443" s="271" t="s">
        <v>92</v>
      </c>
      <c r="AV443" s="16" t="s">
        <v>166</v>
      </c>
      <c r="AW443" s="16" t="s">
        <v>42</v>
      </c>
      <c r="AX443" s="16" t="s">
        <v>90</v>
      </c>
      <c r="AY443" s="271" t="s">
        <v>159</v>
      </c>
    </row>
    <row r="444" s="2" customFormat="1" ht="16.5" customHeight="1">
      <c r="A444" s="42"/>
      <c r="B444" s="43"/>
      <c r="C444" s="272" t="s">
        <v>615</v>
      </c>
      <c r="D444" s="272" t="s">
        <v>212</v>
      </c>
      <c r="E444" s="273" t="s">
        <v>616</v>
      </c>
      <c r="F444" s="274" t="s">
        <v>617</v>
      </c>
      <c r="G444" s="275" t="s">
        <v>222</v>
      </c>
      <c r="H444" s="276">
        <v>102</v>
      </c>
      <c r="I444" s="277"/>
      <c r="J444" s="278">
        <f>ROUND(I444*H444,2)</f>
        <v>0</v>
      </c>
      <c r="K444" s="274" t="s">
        <v>201</v>
      </c>
      <c r="L444" s="279"/>
      <c r="M444" s="280" t="s">
        <v>44</v>
      </c>
      <c r="N444" s="281" t="s">
        <v>53</v>
      </c>
      <c r="O444" s="88"/>
      <c r="P444" s="218">
        <f>O444*H444</f>
        <v>0</v>
      </c>
      <c r="Q444" s="218">
        <v>0.021000000000000001</v>
      </c>
      <c r="R444" s="218">
        <f>Q444*H444</f>
        <v>2.1420000000000003</v>
      </c>
      <c r="S444" s="218">
        <v>0</v>
      </c>
      <c r="T444" s="219">
        <f>S444*H444</f>
        <v>0</v>
      </c>
      <c r="U444" s="42"/>
      <c r="V444" s="42"/>
      <c r="W444" s="42"/>
      <c r="X444" s="42"/>
      <c r="Y444" s="42"/>
      <c r="Z444" s="42"/>
      <c r="AA444" s="42"/>
      <c r="AB444" s="42"/>
      <c r="AC444" s="42"/>
      <c r="AD444" s="42"/>
      <c r="AE444" s="42"/>
      <c r="AR444" s="220" t="s">
        <v>215</v>
      </c>
      <c r="AT444" s="220" t="s">
        <v>212</v>
      </c>
      <c r="AU444" s="220" t="s">
        <v>92</v>
      </c>
      <c r="AY444" s="20" t="s">
        <v>159</v>
      </c>
      <c r="BE444" s="221">
        <f>IF(N444="základní",J444,0)</f>
        <v>0</v>
      </c>
      <c r="BF444" s="221">
        <f>IF(N444="snížená",J444,0)</f>
        <v>0</v>
      </c>
      <c r="BG444" s="221">
        <f>IF(N444="zákl. přenesená",J444,0)</f>
        <v>0</v>
      </c>
      <c r="BH444" s="221">
        <f>IF(N444="sníž. přenesená",J444,0)</f>
        <v>0</v>
      </c>
      <c r="BI444" s="221">
        <f>IF(N444="nulová",J444,0)</f>
        <v>0</v>
      </c>
      <c r="BJ444" s="20" t="s">
        <v>90</v>
      </c>
      <c r="BK444" s="221">
        <f>ROUND(I444*H444,2)</f>
        <v>0</v>
      </c>
      <c r="BL444" s="20" t="s">
        <v>166</v>
      </c>
      <c r="BM444" s="220" t="s">
        <v>618</v>
      </c>
    </row>
    <row r="445" s="13" customFormat="1">
      <c r="A445" s="13"/>
      <c r="B445" s="229"/>
      <c r="C445" s="230"/>
      <c r="D445" s="227" t="s">
        <v>172</v>
      </c>
      <c r="E445" s="231" t="s">
        <v>44</v>
      </c>
      <c r="F445" s="232" t="s">
        <v>613</v>
      </c>
      <c r="G445" s="230"/>
      <c r="H445" s="231" t="s">
        <v>44</v>
      </c>
      <c r="I445" s="233"/>
      <c r="J445" s="230"/>
      <c r="K445" s="230"/>
      <c r="L445" s="234"/>
      <c r="M445" s="235"/>
      <c r="N445" s="236"/>
      <c r="O445" s="236"/>
      <c r="P445" s="236"/>
      <c r="Q445" s="236"/>
      <c r="R445" s="236"/>
      <c r="S445" s="236"/>
      <c r="T445" s="237"/>
      <c r="U445" s="13"/>
      <c r="V445" s="13"/>
      <c r="W445" s="13"/>
      <c r="X445" s="13"/>
      <c r="Y445" s="13"/>
      <c r="Z445" s="13"/>
      <c r="AA445" s="13"/>
      <c r="AB445" s="13"/>
      <c r="AC445" s="13"/>
      <c r="AD445" s="13"/>
      <c r="AE445" s="13"/>
      <c r="AT445" s="238" t="s">
        <v>172</v>
      </c>
      <c r="AU445" s="238" t="s">
        <v>92</v>
      </c>
      <c r="AV445" s="13" t="s">
        <v>90</v>
      </c>
      <c r="AW445" s="13" t="s">
        <v>42</v>
      </c>
      <c r="AX445" s="13" t="s">
        <v>82</v>
      </c>
      <c r="AY445" s="238" t="s">
        <v>159</v>
      </c>
    </row>
    <row r="446" s="14" customFormat="1">
      <c r="A446" s="14"/>
      <c r="B446" s="239"/>
      <c r="C446" s="240"/>
      <c r="D446" s="227" t="s">
        <v>172</v>
      </c>
      <c r="E446" s="241" t="s">
        <v>44</v>
      </c>
      <c r="F446" s="242" t="s">
        <v>619</v>
      </c>
      <c r="G446" s="240"/>
      <c r="H446" s="243">
        <v>102</v>
      </c>
      <c r="I446" s="244"/>
      <c r="J446" s="240"/>
      <c r="K446" s="240"/>
      <c r="L446" s="245"/>
      <c r="M446" s="246"/>
      <c r="N446" s="247"/>
      <c r="O446" s="247"/>
      <c r="P446" s="247"/>
      <c r="Q446" s="247"/>
      <c r="R446" s="247"/>
      <c r="S446" s="247"/>
      <c r="T446" s="248"/>
      <c r="U446" s="14"/>
      <c r="V446" s="14"/>
      <c r="W446" s="14"/>
      <c r="X446" s="14"/>
      <c r="Y446" s="14"/>
      <c r="Z446" s="14"/>
      <c r="AA446" s="14"/>
      <c r="AB446" s="14"/>
      <c r="AC446" s="14"/>
      <c r="AD446" s="14"/>
      <c r="AE446" s="14"/>
      <c r="AT446" s="249" t="s">
        <v>172</v>
      </c>
      <c r="AU446" s="249" t="s">
        <v>92</v>
      </c>
      <c r="AV446" s="14" t="s">
        <v>92</v>
      </c>
      <c r="AW446" s="14" t="s">
        <v>42</v>
      </c>
      <c r="AX446" s="14" t="s">
        <v>82</v>
      </c>
      <c r="AY446" s="249" t="s">
        <v>159</v>
      </c>
    </row>
    <row r="447" s="16" customFormat="1">
      <c r="A447" s="16"/>
      <c r="B447" s="261"/>
      <c r="C447" s="262"/>
      <c r="D447" s="227" t="s">
        <v>172</v>
      </c>
      <c r="E447" s="263" t="s">
        <v>44</v>
      </c>
      <c r="F447" s="264" t="s">
        <v>178</v>
      </c>
      <c r="G447" s="262"/>
      <c r="H447" s="265">
        <v>102</v>
      </c>
      <c r="I447" s="266"/>
      <c r="J447" s="262"/>
      <c r="K447" s="262"/>
      <c r="L447" s="267"/>
      <c r="M447" s="268"/>
      <c r="N447" s="269"/>
      <c r="O447" s="269"/>
      <c r="P447" s="269"/>
      <c r="Q447" s="269"/>
      <c r="R447" s="269"/>
      <c r="S447" s="269"/>
      <c r="T447" s="270"/>
      <c r="U447" s="16"/>
      <c r="V447" s="16"/>
      <c r="W447" s="16"/>
      <c r="X447" s="16"/>
      <c r="Y447" s="16"/>
      <c r="Z447" s="16"/>
      <c r="AA447" s="16"/>
      <c r="AB447" s="16"/>
      <c r="AC447" s="16"/>
      <c r="AD447" s="16"/>
      <c r="AE447" s="16"/>
      <c r="AT447" s="271" t="s">
        <v>172</v>
      </c>
      <c r="AU447" s="271" t="s">
        <v>92</v>
      </c>
      <c r="AV447" s="16" t="s">
        <v>166</v>
      </c>
      <c r="AW447" s="16" t="s">
        <v>42</v>
      </c>
      <c r="AX447" s="16" t="s">
        <v>90</v>
      </c>
      <c r="AY447" s="271" t="s">
        <v>159</v>
      </c>
    </row>
    <row r="448" s="2" customFormat="1" ht="16.5" customHeight="1">
      <c r="A448" s="42"/>
      <c r="B448" s="43"/>
      <c r="C448" s="209" t="s">
        <v>620</v>
      </c>
      <c r="D448" s="209" t="s">
        <v>161</v>
      </c>
      <c r="E448" s="210" t="s">
        <v>621</v>
      </c>
      <c r="F448" s="211" t="s">
        <v>622</v>
      </c>
      <c r="G448" s="212" t="s">
        <v>222</v>
      </c>
      <c r="H448" s="213">
        <v>50</v>
      </c>
      <c r="I448" s="214"/>
      <c r="J448" s="215">
        <f>ROUND(I448*H448,2)</f>
        <v>0</v>
      </c>
      <c r="K448" s="211" t="s">
        <v>201</v>
      </c>
      <c r="L448" s="48"/>
      <c r="M448" s="216" t="s">
        <v>44</v>
      </c>
      <c r="N448" s="217" t="s">
        <v>53</v>
      </c>
      <c r="O448" s="88"/>
      <c r="P448" s="218">
        <f>O448*H448</f>
        <v>0</v>
      </c>
      <c r="Q448" s="218">
        <v>0.43819000000000002</v>
      </c>
      <c r="R448" s="218">
        <f>Q448*H448</f>
        <v>21.909500000000001</v>
      </c>
      <c r="S448" s="218">
        <v>0</v>
      </c>
      <c r="T448" s="219">
        <f>S448*H448</f>
        <v>0</v>
      </c>
      <c r="U448" s="42"/>
      <c r="V448" s="42"/>
      <c r="W448" s="42"/>
      <c r="X448" s="42"/>
      <c r="Y448" s="42"/>
      <c r="Z448" s="42"/>
      <c r="AA448" s="42"/>
      <c r="AB448" s="42"/>
      <c r="AC448" s="42"/>
      <c r="AD448" s="42"/>
      <c r="AE448" s="42"/>
      <c r="AR448" s="220" t="s">
        <v>166</v>
      </c>
      <c r="AT448" s="220" t="s">
        <v>161</v>
      </c>
      <c r="AU448" s="220" t="s">
        <v>92</v>
      </c>
      <c r="AY448" s="20" t="s">
        <v>159</v>
      </c>
      <c r="BE448" s="221">
        <f>IF(N448="základní",J448,0)</f>
        <v>0</v>
      </c>
      <c r="BF448" s="221">
        <f>IF(N448="snížená",J448,0)</f>
        <v>0</v>
      </c>
      <c r="BG448" s="221">
        <f>IF(N448="zákl. přenesená",J448,0)</f>
        <v>0</v>
      </c>
      <c r="BH448" s="221">
        <f>IF(N448="sníž. přenesená",J448,0)</f>
        <v>0</v>
      </c>
      <c r="BI448" s="221">
        <f>IF(N448="nulová",J448,0)</f>
        <v>0</v>
      </c>
      <c r="BJ448" s="20" t="s">
        <v>90</v>
      </c>
      <c r="BK448" s="221">
        <f>ROUND(I448*H448,2)</f>
        <v>0</v>
      </c>
      <c r="BL448" s="20" t="s">
        <v>166</v>
      </c>
      <c r="BM448" s="220" t="s">
        <v>623</v>
      </c>
    </row>
    <row r="449" s="13" customFormat="1">
      <c r="A449" s="13"/>
      <c r="B449" s="229"/>
      <c r="C449" s="230"/>
      <c r="D449" s="227" t="s">
        <v>172</v>
      </c>
      <c r="E449" s="231" t="s">
        <v>44</v>
      </c>
      <c r="F449" s="232" t="s">
        <v>624</v>
      </c>
      <c r="G449" s="230"/>
      <c r="H449" s="231" t="s">
        <v>44</v>
      </c>
      <c r="I449" s="233"/>
      <c r="J449" s="230"/>
      <c r="K449" s="230"/>
      <c r="L449" s="234"/>
      <c r="M449" s="235"/>
      <c r="N449" s="236"/>
      <c r="O449" s="236"/>
      <c r="P449" s="236"/>
      <c r="Q449" s="236"/>
      <c r="R449" s="236"/>
      <c r="S449" s="236"/>
      <c r="T449" s="237"/>
      <c r="U449" s="13"/>
      <c r="V449" s="13"/>
      <c r="W449" s="13"/>
      <c r="X449" s="13"/>
      <c r="Y449" s="13"/>
      <c r="Z449" s="13"/>
      <c r="AA449" s="13"/>
      <c r="AB449" s="13"/>
      <c r="AC449" s="13"/>
      <c r="AD449" s="13"/>
      <c r="AE449" s="13"/>
      <c r="AT449" s="238" t="s">
        <v>172</v>
      </c>
      <c r="AU449" s="238" t="s">
        <v>92</v>
      </c>
      <c r="AV449" s="13" t="s">
        <v>90</v>
      </c>
      <c r="AW449" s="13" t="s">
        <v>42</v>
      </c>
      <c r="AX449" s="13" t="s">
        <v>82</v>
      </c>
      <c r="AY449" s="238" t="s">
        <v>159</v>
      </c>
    </row>
    <row r="450" s="13" customFormat="1">
      <c r="A450" s="13"/>
      <c r="B450" s="229"/>
      <c r="C450" s="230"/>
      <c r="D450" s="227" t="s">
        <v>172</v>
      </c>
      <c r="E450" s="231" t="s">
        <v>44</v>
      </c>
      <c r="F450" s="232" t="s">
        <v>575</v>
      </c>
      <c r="G450" s="230"/>
      <c r="H450" s="231" t="s">
        <v>44</v>
      </c>
      <c r="I450" s="233"/>
      <c r="J450" s="230"/>
      <c r="K450" s="230"/>
      <c r="L450" s="234"/>
      <c r="M450" s="235"/>
      <c r="N450" s="236"/>
      <c r="O450" s="236"/>
      <c r="P450" s="236"/>
      <c r="Q450" s="236"/>
      <c r="R450" s="236"/>
      <c r="S450" s="236"/>
      <c r="T450" s="237"/>
      <c r="U450" s="13"/>
      <c r="V450" s="13"/>
      <c r="W450" s="13"/>
      <c r="X450" s="13"/>
      <c r="Y450" s="13"/>
      <c r="Z450" s="13"/>
      <c r="AA450" s="13"/>
      <c r="AB450" s="13"/>
      <c r="AC450" s="13"/>
      <c r="AD450" s="13"/>
      <c r="AE450" s="13"/>
      <c r="AT450" s="238" t="s">
        <v>172</v>
      </c>
      <c r="AU450" s="238" t="s">
        <v>92</v>
      </c>
      <c r="AV450" s="13" t="s">
        <v>90</v>
      </c>
      <c r="AW450" s="13" t="s">
        <v>42</v>
      </c>
      <c r="AX450" s="13" t="s">
        <v>82</v>
      </c>
      <c r="AY450" s="238" t="s">
        <v>159</v>
      </c>
    </row>
    <row r="451" s="14" customFormat="1">
      <c r="A451" s="14"/>
      <c r="B451" s="239"/>
      <c r="C451" s="240"/>
      <c r="D451" s="227" t="s">
        <v>172</v>
      </c>
      <c r="E451" s="241" t="s">
        <v>44</v>
      </c>
      <c r="F451" s="242" t="s">
        <v>625</v>
      </c>
      <c r="G451" s="240"/>
      <c r="H451" s="243">
        <v>26</v>
      </c>
      <c r="I451" s="244"/>
      <c r="J451" s="240"/>
      <c r="K451" s="240"/>
      <c r="L451" s="245"/>
      <c r="M451" s="246"/>
      <c r="N451" s="247"/>
      <c r="O451" s="247"/>
      <c r="P451" s="247"/>
      <c r="Q451" s="247"/>
      <c r="R451" s="247"/>
      <c r="S451" s="247"/>
      <c r="T451" s="248"/>
      <c r="U451" s="14"/>
      <c r="V451" s="14"/>
      <c r="W451" s="14"/>
      <c r="X451" s="14"/>
      <c r="Y451" s="14"/>
      <c r="Z451" s="14"/>
      <c r="AA451" s="14"/>
      <c r="AB451" s="14"/>
      <c r="AC451" s="14"/>
      <c r="AD451" s="14"/>
      <c r="AE451" s="14"/>
      <c r="AT451" s="249" t="s">
        <v>172</v>
      </c>
      <c r="AU451" s="249" t="s">
        <v>92</v>
      </c>
      <c r="AV451" s="14" t="s">
        <v>92</v>
      </c>
      <c r="AW451" s="14" t="s">
        <v>42</v>
      </c>
      <c r="AX451" s="14" t="s">
        <v>82</v>
      </c>
      <c r="AY451" s="249" t="s">
        <v>159</v>
      </c>
    </row>
    <row r="452" s="13" customFormat="1">
      <c r="A452" s="13"/>
      <c r="B452" s="229"/>
      <c r="C452" s="230"/>
      <c r="D452" s="227" t="s">
        <v>172</v>
      </c>
      <c r="E452" s="231" t="s">
        <v>44</v>
      </c>
      <c r="F452" s="232" t="s">
        <v>577</v>
      </c>
      <c r="G452" s="230"/>
      <c r="H452" s="231" t="s">
        <v>44</v>
      </c>
      <c r="I452" s="233"/>
      <c r="J452" s="230"/>
      <c r="K452" s="230"/>
      <c r="L452" s="234"/>
      <c r="M452" s="235"/>
      <c r="N452" s="236"/>
      <c r="O452" s="236"/>
      <c r="P452" s="236"/>
      <c r="Q452" s="236"/>
      <c r="R452" s="236"/>
      <c r="S452" s="236"/>
      <c r="T452" s="237"/>
      <c r="U452" s="13"/>
      <c r="V452" s="13"/>
      <c r="W452" s="13"/>
      <c r="X452" s="13"/>
      <c r="Y452" s="13"/>
      <c r="Z452" s="13"/>
      <c r="AA452" s="13"/>
      <c r="AB452" s="13"/>
      <c r="AC452" s="13"/>
      <c r="AD452" s="13"/>
      <c r="AE452" s="13"/>
      <c r="AT452" s="238" t="s">
        <v>172</v>
      </c>
      <c r="AU452" s="238" t="s">
        <v>92</v>
      </c>
      <c r="AV452" s="13" t="s">
        <v>90</v>
      </c>
      <c r="AW452" s="13" t="s">
        <v>42</v>
      </c>
      <c r="AX452" s="13" t="s">
        <v>82</v>
      </c>
      <c r="AY452" s="238" t="s">
        <v>159</v>
      </c>
    </row>
    <row r="453" s="14" customFormat="1">
      <c r="A453" s="14"/>
      <c r="B453" s="239"/>
      <c r="C453" s="240"/>
      <c r="D453" s="227" t="s">
        <v>172</v>
      </c>
      <c r="E453" s="241" t="s">
        <v>44</v>
      </c>
      <c r="F453" s="242" t="s">
        <v>626</v>
      </c>
      <c r="G453" s="240"/>
      <c r="H453" s="243">
        <v>24</v>
      </c>
      <c r="I453" s="244"/>
      <c r="J453" s="240"/>
      <c r="K453" s="240"/>
      <c r="L453" s="245"/>
      <c r="M453" s="246"/>
      <c r="N453" s="247"/>
      <c r="O453" s="247"/>
      <c r="P453" s="247"/>
      <c r="Q453" s="247"/>
      <c r="R453" s="247"/>
      <c r="S453" s="247"/>
      <c r="T453" s="248"/>
      <c r="U453" s="14"/>
      <c r="V453" s="14"/>
      <c r="W453" s="14"/>
      <c r="X453" s="14"/>
      <c r="Y453" s="14"/>
      <c r="Z453" s="14"/>
      <c r="AA453" s="14"/>
      <c r="AB453" s="14"/>
      <c r="AC453" s="14"/>
      <c r="AD453" s="14"/>
      <c r="AE453" s="14"/>
      <c r="AT453" s="249" t="s">
        <v>172</v>
      </c>
      <c r="AU453" s="249" t="s">
        <v>92</v>
      </c>
      <c r="AV453" s="14" t="s">
        <v>92</v>
      </c>
      <c r="AW453" s="14" t="s">
        <v>42</v>
      </c>
      <c r="AX453" s="14" t="s">
        <v>82</v>
      </c>
      <c r="AY453" s="249" t="s">
        <v>159</v>
      </c>
    </row>
    <row r="454" s="16" customFormat="1">
      <c r="A454" s="16"/>
      <c r="B454" s="261"/>
      <c r="C454" s="262"/>
      <c r="D454" s="227" t="s">
        <v>172</v>
      </c>
      <c r="E454" s="263" t="s">
        <v>44</v>
      </c>
      <c r="F454" s="264" t="s">
        <v>178</v>
      </c>
      <c r="G454" s="262"/>
      <c r="H454" s="265">
        <v>50</v>
      </c>
      <c r="I454" s="266"/>
      <c r="J454" s="262"/>
      <c r="K454" s="262"/>
      <c r="L454" s="267"/>
      <c r="M454" s="268"/>
      <c r="N454" s="269"/>
      <c r="O454" s="269"/>
      <c r="P454" s="269"/>
      <c r="Q454" s="269"/>
      <c r="R454" s="269"/>
      <c r="S454" s="269"/>
      <c r="T454" s="270"/>
      <c r="U454" s="16"/>
      <c r="V454" s="16"/>
      <c r="W454" s="16"/>
      <c r="X454" s="16"/>
      <c r="Y454" s="16"/>
      <c r="Z454" s="16"/>
      <c r="AA454" s="16"/>
      <c r="AB454" s="16"/>
      <c r="AC454" s="16"/>
      <c r="AD454" s="16"/>
      <c r="AE454" s="16"/>
      <c r="AT454" s="271" t="s">
        <v>172</v>
      </c>
      <c r="AU454" s="271" t="s">
        <v>92</v>
      </c>
      <c r="AV454" s="16" t="s">
        <v>166</v>
      </c>
      <c r="AW454" s="16" t="s">
        <v>42</v>
      </c>
      <c r="AX454" s="16" t="s">
        <v>90</v>
      </c>
      <c r="AY454" s="271" t="s">
        <v>159</v>
      </c>
    </row>
    <row r="455" s="2" customFormat="1" ht="16.5" customHeight="1">
      <c r="A455" s="42"/>
      <c r="B455" s="43"/>
      <c r="C455" s="272" t="s">
        <v>627</v>
      </c>
      <c r="D455" s="272" t="s">
        <v>212</v>
      </c>
      <c r="E455" s="273" t="s">
        <v>628</v>
      </c>
      <c r="F455" s="274" t="s">
        <v>629</v>
      </c>
      <c r="G455" s="275" t="s">
        <v>222</v>
      </c>
      <c r="H455" s="276">
        <v>50</v>
      </c>
      <c r="I455" s="277"/>
      <c r="J455" s="278">
        <f>ROUND(I455*H455,2)</f>
        <v>0</v>
      </c>
      <c r="K455" s="274" t="s">
        <v>201</v>
      </c>
      <c r="L455" s="279"/>
      <c r="M455" s="280" t="s">
        <v>44</v>
      </c>
      <c r="N455" s="281" t="s">
        <v>53</v>
      </c>
      <c r="O455" s="88"/>
      <c r="P455" s="218">
        <f>O455*H455</f>
        <v>0</v>
      </c>
      <c r="Q455" s="218">
        <v>0.021000000000000001</v>
      </c>
      <c r="R455" s="218">
        <f>Q455*H455</f>
        <v>1.05</v>
      </c>
      <c r="S455" s="218">
        <v>0</v>
      </c>
      <c r="T455" s="219">
        <f>S455*H455</f>
        <v>0</v>
      </c>
      <c r="U455" s="42"/>
      <c r="V455" s="42"/>
      <c r="W455" s="42"/>
      <c r="X455" s="42"/>
      <c r="Y455" s="42"/>
      <c r="Z455" s="42"/>
      <c r="AA455" s="42"/>
      <c r="AB455" s="42"/>
      <c r="AC455" s="42"/>
      <c r="AD455" s="42"/>
      <c r="AE455" s="42"/>
      <c r="AR455" s="220" t="s">
        <v>215</v>
      </c>
      <c r="AT455" s="220" t="s">
        <v>212</v>
      </c>
      <c r="AU455" s="220" t="s">
        <v>92</v>
      </c>
      <c r="AY455" s="20" t="s">
        <v>159</v>
      </c>
      <c r="BE455" s="221">
        <f>IF(N455="základní",J455,0)</f>
        <v>0</v>
      </c>
      <c r="BF455" s="221">
        <f>IF(N455="snížená",J455,0)</f>
        <v>0</v>
      </c>
      <c r="BG455" s="221">
        <f>IF(N455="zákl. přenesená",J455,0)</f>
        <v>0</v>
      </c>
      <c r="BH455" s="221">
        <f>IF(N455="sníž. přenesená",J455,0)</f>
        <v>0</v>
      </c>
      <c r="BI455" s="221">
        <f>IF(N455="nulová",J455,0)</f>
        <v>0</v>
      </c>
      <c r="BJ455" s="20" t="s">
        <v>90</v>
      </c>
      <c r="BK455" s="221">
        <f>ROUND(I455*H455,2)</f>
        <v>0</v>
      </c>
      <c r="BL455" s="20" t="s">
        <v>166</v>
      </c>
      <c r="BM455" s="220" t="s">
        <v>630</v>
      </c>
    </row>
    <row r="456" s="2" customFormat="1" ht="16.5" customHeight="1">
      <c r="A456" s="42"/>
      <c r="B456" s="43"/>
      <c r="C456" s="209" t="s">
        <v>631</v>
      </c>
      <c r="D456" s="209" t="s">
        <v>161</v>
      </c>
      <c r="E456" s="210" t="s">
        <v>632</v>
      </c>
      <c r="F456" s="211" t="s">
        <v>633</v>
      </c>
      <c r="G456" s="212" t="s">
        <v>594</v>
      </c>
      <c r="H456" s="213">
        <v>6</v>
      </c>
      <c r="I456" s="214"/>
      <c r="J456" s="215">
        <f>ROUND(I456*H456,2)</f>
        <v>0</v>
      </c>
      <c r="K456" s="211" t="s">
        <v>165</v>
      </c>
      <c r="L456" s="48"/>
      <c r="M456" s="216" t="s">
        <v>44</v>
      </c>
      <c r="N456" s="217" t="s">
        <v>53</v>
      </c>
      <c r="O456" s="88"/>
      <c r="P456" s="218">
        <f>O456*H456</f>
        <v>0</v>
      </c>
      <c r="Q456" s="218">
        <v>0.27205000000000001</v>
      </c>
      <c r="R456" s="218">
        <f>Q456*H456</f>
        <v>1.6323000000000001</v>
      </c>
      <c r="S456" s="218">
        <v>0</v>
      </c>
      <c r="T456" s="219">
        <f>S456*H456</f>
        <v>0</v>
      </c>
      <c r="U456" s="42"/>
      <c r="V456" s="42"/>
      <c r="W456" s="42"/>
      <c r="X456" s="42"/>
      <c r="Y456" s="42"/>
      <c r="Z456" s="42"/>
      <c r="AA456" s="42"/>
      <c r="AB456" s="42"/>
      <c r="AC456" s="42"/>
      <c r="AD456" s="42"/>
      <c r="AE456" s="42"/>
      <c r="AR456" s="220" t="s">
        <v>166</v>
      </c>
      <c r="AT456" s="220" t="s">
        <v>161</v>
      </c>
      <c r="AU456" s="220" t="s">
        <v>92</v>
      </c>
      <c r="AY456" s="20" t="s">
        <v>159</v>
      </c>
      <c r="BE456" s="221">
        <f>IF(N456="základní",J456,0)</f>
        <v>0</v>
      </c>
      <c r="BF456" s="221">
        <f>IF(N456="snížená",J456,0)</f>
        <v>0</v>
      </c>
      <c r="BG456" s="221">
        <f>IF(N456="zákl. přenesená",J456,0)</f>
        <v>0</v>
      </c>
      <c r="BH456" s="221">
        <f>IF(N456="sníž. přenesená",J456,0)</f>
        <v>0</v>
      </c>
      <c r="BI456" s="221">
        <f>IF(N456="nulová",J456,0)</f>
        <v>0</v>
      </c>
      <c r="BJ456" s="20" t="s">
        <v>90</v>
      </c>
      <c r="BK456" s="221">
        <f>ROUND(I456*H456,2)</f>
        <v>0</v>
      </c>
      <c r="BL456" s="20" t="s">
        <v>166</v>
      </c>
      <c r="BM456" s="220" t="s">
        <v>634</v>
      </c>
    </row>
    <row r="457" s="2" customFormat="1">
      <c r="A457" s="42"/>
      <c r="B457" s="43"/>
      <c r="C457" s="44"/>
      <c r="D457" s="222" t="s">
        <v>168</v>
      </c>
      <c r="E457" s="44"/>
      <c r="F457" s="223" t="s">
        <v>635</v>
      </c>
      <c r="G457" s="44"/>
      <c r="H457" s="44"/>
      <c r="I457" s="224"/>
      <c r="J457" s="44"/>
      <c r="K457" s="44"/>
      <c r="L457" s="48"/>
      <c r="M457" s="225"/>
      <c r="N457" s="226"/>
      <c r="O457" s="88"/>
      <c r="P457" s="88"/>
      <c r="Q457" s="88"/>
      <c r="R457" s="88"/>
      <c r="S457" s="88"/>
      <c r="T457" s="89"/>
      <c r="U457" s="42"/>
      <c r="V457" s="42"/>
      <c r="W457" s="42"/>
      <c r="X457" s="42"/>
      <c r="Y457" s="42"/>
      <c r="Z457" s="42"/>
      <c r="AA457" s="42"/>
      <c r="AB457" s="42"/>
      <c r="AC457" s="42"/>
      <c r="AD457" s="42"/>
      <c r="AE457" s="42"/>
      <c r="AT457" s="20" t="s">
        <v>168</v>
      </c>
      <c r="AU457" s="20" t="s">
        <v>92</v>
      </c>
    </row>
    <row r="458" s="13" customFormat="1">
      <c r="A458" s="13"/>
      <c r="B458" s="229"/>
      <c r="C458" s="230"/>
      <c r="D458" s="227" t="s">
        <v>172</v>
      </c>
      <c r="E458" s="231" t="s">
        <v>44</v>
      </c>
      <c r="F458" s="232" t="s">
        <v>613</v>
      </c>
      <c r="G458" s="230"/>
      <c r="H458" s="231" t="s">
        <v>44</v>
      </c>
      <c r="I458" s="233"/>
      <c r="J458" s="230"/>
      <c r="K458" s="230"/>
      <c r="L458" s="234"/>
      <c r="M458" s="235"/>
      <c r="N458" s="236"/>
      <c r="O458" s="236"/>
      <c r="P458" s="236"/>
      <c r="Q458" s="236"/>
      <c r="R458" s="236"/>
      <c r="S458" s="236"/>
      <c r="T458" s="237"/>
      <c r="U458" s="13"/>
      <c r="V458" s="13"/>
      <c r="W458" s="13"/>
      <c r="X458" s="13"/>
      <c r="Y458" s="13"/>
      <c r="Z458" s="13"/>
      <c r="AA458" s="13"/>
      <c r="AB458" s="13"/>
      <c r="AC458" s="13"/>
      <c r="AD458" s="13"/>
      <c r="AE458" s="13"/>
      <c r="AT458" s="238" t="s">
        <v>172</v>
      </c>
      <c r="AU458" s="238" t="s">
        <v>92</v>
      </c>
      <c r="AV458" s="13" t="s">
        <v>90</v>
      </c>
      <c r="AW458" s="13" t="s">
        <v>42</v>
      </c>
      <c r="AX458" s="13" t="s">
        <v>82</v>
      </c>
      <c r="AY458" s="238" t="s">
        <v>159</v>
      </c>
    </row>
    <row r="459" s="13" customFormat="1">
      <c r="A459" s="13"/>
      <c r="B459" s="229"/>
      <c r="C459" s="230"/>
      <c r="D459" s="227" t="s">
        <v>172</v>
      </c>
      <c r="E459" s="231" t="s">
        <v>44</v>
      </c>
      <c r="F459" s="232" t="s">
        <v>636</v>
      </c>
      <c r="G459" s="230"/>
      <c r="H459" s="231" t="s">
        <v>44</v>
      </c>
      <c r="I459" s="233"/>
      <c r="J459" s="230"/>
      <c r="K459" s="230"/>
      <c r="L459" s="234"/>
      <c r="M459" s="235"/>
      <c r="N459" s="236"/>
      <c r="O459" s="236"/>
      <c r="P459" s="236"/>
      <c r="Q459" s="236"/>
      <c r="R459" s="236"/>
      <c r="S459" s="236"/>
      <c r="T459" s="237"/>
      <c r="U459" s="13"/>
      <c r="V459" s="13"/>
      <c r="W459" s="13"/>
      <c r="X459" s="13"/>
      <c r="Y459" s="13"/>
      <c r="Z459" s="13"/>
      <c r="AA459" s="13"/>
      <c r="AB459" s="13"/>
      <c r="AC459" s="13"/>
      <c r="AD459" s="13"/>
      <c r="AE459" s="13"/>
      <c r="AT459" s="238" t="s">
        <v>172</v>
      </c>
      <c r="AU459" s="238" t="s">
        <v>92</v>
      </c>
      <c r="AV459" s="13" t="s">
        <v>90</v>
      </c>
      <c r="AW459" s="13" t="s">
        <v>42</v>
      </c>
      <c r="AX459" s="13" t="s">
        <v>82</v>
      </c>
      <c r="AY459" s="238" t="s">
        <v>159</v>
      </c>
    </row>
    <row r="460" s="14" customFormat="1">
      <c r="A460" s="14"/>
      <c r="B460" s="239"/>
      <c r="C460" s="240"/>
      <c r="D460" s="227" t="s">
        <v>172</v>
      </c>
      <c r="E460" s="241" t="s">
        <v>44</v>
      </c>
      <c r="F460" s="242" t="s">
        <v>205</v>
      </c>
      <c r="G460" s="240"/>
      <c r="H460" s="243">
        <v>6</v>
      </c>
      <c r="I460" s="244"/>
      <c r="J460" s="240"/>
      <c r="K460" s="240"/>
      <c r="L460" s="245"/>
      <c r="M460" s="246"/>
      <c r="N460" s="247"/>
      <c r="O460" s="247"/>
      <c r="P460" s="247"/>
      <c r="Q460" s="247"/>
      <c r="R460" s="247"/>
      <c r="S460" s="247"/>
      <c r="T460" s="248"/>
      <c r="U460" s="14"/>
      <c r="V460" s="14"/>
      <c r="W460" s="14"/>
      <c r="X460" s="14"/>
      <c r="Y460" s="14"/>
      <c r="Z460" s="14"/>
      <c r="AA460" s="14"/>
      <c r="AB460" s="14"/>
      <c r="AC460" s="14"/>
      <c r="AD460" s="14"/>
      <c r="AE460" s="14"/>
      <c r="AT460" s="249" t="s">
        <v>172</v>
      </c>
      <c r="AU460" s="249" t="s">
        <v>92</v>
      </c>
      <c r="AV460" s="14" t="s">
        <v>92</v>
      </c>
      <c r="AW460" s="14" t="s">
        <v>42</v>
      </c>
      <c r="AX460" s="14" t="s">
        <v>82</v>
      </c>
      <c r="AY460" s="249" t="s">
        <v>159</v>
      </c>
    </row>
    <row r="461" s="16" customFormat="1">
      <c r="A461" s="16"/>
      <c r="B461" s="261"/>
      <c r="C461" s="262"/>
      <c r="D461" s="227" t="s">
        <v>172</v>
      </c>
      <c r="E461" s="263" t="s">
        <v>44</v>
      </c>
      <c r="F461" s="264" t="s">
        <v>178</v>
      </c>
      <c r="G461" s="262"/>
      <c r="H461" s="265">
        <v>6</v>
      </c>
      <c r="I461" s="266"/>
      <c r="J461" s="262"/>
      <c r="K461" s="262"/>
      <c r="L461" s="267"/>
      <c r="M461" s="268"/>
      <c r="N461" s="269"/>
      <c r="O461" s="269"/>
      <c r="P461" s="269"/>
      <c r="Q461" s="269"/>
      <c r="R461" s="269"/>
      <c r="S461" s="269"/>
      <c r="T461" s="270"/>
      <c r="U461" s="16"/>
      <c r="V461" s="16"/>
      <c r="W461" s="16"/>
      <c r="X461" s="16"/>
      <c r="Y461" s="16"/>
      <c r="Z461" s="16"/>
      <c r="AA461" s="16"/>
      <c r="AB461" s="16"/>
      <c r="AC461" s="16"/>
      <c r="AD461" s="16"/>
      <c r="AE461" s="16"/>
      <c r="AT461" s="271" t="s">
        <v>172</v>
      </c>
      <c r="AU461" s="271" t="s">
        <v>92</v>
      </c>
      <c r="AV461" s="16" t="s">
        <v>166</v>
      </c>
      <c r="AW461" s="16" t="s">
        <v>42</v>
      </c>
      <c r="AX461" s="16" t="s">
        <v>90</v>
      </c>
      <c r="AY461" s="271" t="s">
        <v>159</v>
      </c>
    </row>
    <row r="462" s="2" customFormat="1" ht="16.5" customHeight="1">
      <c r="A462" s="42"/>
      <c r="B462" s="43"/>
      <c r="C462" s="272" t="s">
        <v>637</v>
      </c>
      <c r="D462" s="272" t="s">
        <v>212</v>
      </c>
      <c r="E462" s="273" t="s">
        <v>638</v>
      </c>
      <c r="F462" s="274" t="s">
        <v>639</v>
      </c>
      <c r="G462" s="275" t="s">
        <v>594</v>
      </c>
      <c r="H462" s="276">
        <v>6</v>
      </c>
      <c r="I462" s="277"/>
      <c r="J462" s="278">
        <f>ROUND(I462*H462,2)</f>
        <v>0</v>
      </c>
      <c r="K462" s="274" t="s">
        <v>201</v>
      </c>
      <c r="L462" s="279"/>
      <c r="M462" s="280" t="s">
        <v>44</v>
      </c>
      <c r="N462" s="281" t="s">
        <v>53</v>
      </c>
      <c r="O462" s="88"/>
      <c r="P462" s="218">
        <f>O462*H462</f>
        <v>0</v>
      </c>
      <c r="Q462" s="218">
        <v>0.035000000000000003</v>
      </c>
      <c r="R462" s="218">
        <f>Q462*H462</f>
        <v>0.21000000000000002</v>
      </c>
      <c r="S462" s="218">
        <v>0</v>
      </c>
      <c r="T462" s="219">
        <f>S462*H462</f>
        <v>0</v>
      </c>
      <c r="U462" s="42"/>
      <c r="V462" s="42"/>
      <c r="W462" s="42"/>
      <c r="X462" s="42"/>
      <c r="Y462" s="42"/>
      <c r="Z462" s="42"/>
      <c r="AA462" s="42"/>
      <c r="AB462" s="42"/>
      <c r="AC462" s="42"/>
      <c r="AD462" s="42"/>
      <c r="AE462" s="42"/>
      <c r="AR462" s="220" t="s">
        <v>215</v>
      </c>
      <c r="AT462" s="220" t="s">
        <v>212</v>
      </c>
      <c r="AU462" s="220" t="s">
        <v>92</v>
      </c>
      <c r="AY462" s="20" t="s">
        <v>159</v>
      </c>
      <c r="BE462" s="221">
        <f>IF(N462="základní",J462,0)</f>
        <v>0</v>
      </c>
      <c r="BF462" s="221">
        <f>IF(N462="snížená",J462,0)</f>
        <v>0</v>
      </c>
      <c r="BG462" s="221">
        <f>IF(N462="zákl. přenesená",J462,0)</f>
        <v>0</v>
      </c>
      <c r="BH462" s="221">
        <f>IF(N462="sníž. přenesená",J462,0)</f>
        <v>0</v>
      </c>
      <c r="BI462" s="221">
        <f>IF(N462="nulová",J462,0)</f>
        <v>0</v>
      </c>
      <c r="BJ462" s="20" t="s">
        <v>90</v>
      </c>
      <c r="BK462" s="221">
        <f>ROUND(I462*H462,2)</f>
        <v>0</v>
      </c>
      <c r="BL462" s="20" t="s">
        <v>166</v>
      </c>
      <c r="BM462" s="220" t="s">
        <v>640</v>
      </c>
    </row>
    <row r="463" s="2" customFormat="1" ht="16.5" customHeight="1">
      <c r="A463" s="42"/>
      <c r="B463" s="43"/>
      <c r="C463" s="209" t="s">
        <v>641</v>
      </c>
      <c r="D463" s="209" t="s">
        <v>161</v>
      </c>
      <c r="E463" s="210" t="s">
        <v>642</v>
      </c>
      <c r="F463" s="211" t="s">
        <v>643</v>
      </c>
      <c r="G463" s="212" t="s">
        <v>594</v>
      </c>
      <c r="H463" s="213">
        <v>2</v>
      </c>
      <c r="I463" s="214"/>
      <c r="J463" s="215">
        <f>ROUND(I463*H463,2)</f>
        <v>0</v>
      </c>
      <c r="K463" s="211" t="s">
        <v>201</v>
      </c>
      <c r="L463" s="48"/>
      <c r="M463" s="216" t="s">
        <v>44</v>
      </c>
      <c r="N463" s="217" t="s">
        <v>53</v>
      </c>
      <c r="O463" s="88"/>
      <c r="P463" s="218">
        <f>O463*H463</f>
        <v>0</v>
      </c>
      <c r="Q463" s="218">
        <v>0.27205000000000001</v>
      </c>
      <c r="R463" s="218">
        <f>Q463*H463</f>
        <v>0.54410000000000003</v>
      </c>
      <c r="S463" s="218">
        <v>0</v>
      </c>
      <c r="T463" s="219">
        <f>S463*H463</f>
        <v>0</v>
      </c>
      <c r="U463" s="42"/>
      <c r="V463" s="42"/>
      <c r="W463" s="42"/>
      <c r="X463" s="42"/>
      <c r="Y463" s="42"/>
      <c r="Z463" s="42"/>
      <c r="AA463" s="42"/>
      <c r="AB463" s="42"/>
      <c r="AC463" s="42"/>
      <c r="AD463" s="42"/>
      <c r="AE463" s="42"/>
      <c r="AR463" s="220" t="s">
        <v>166</v>
      </c>
      <c r="AT463" s="220" t="s">
        <v>161</v>
      </c>
      <c r="AU463" s="220" t="s">
        <v>92</v>
      </c>
      <c r="AY463" s="20" t="s">
        <v>159</v>
      </c>
      <c r="BE463" s="221">
        <f>IF(N463="základní",J463,0)</f>
        <v>0</v>
      </c>
      <c r="BF463" s="221">
        <f>IF(N463="snížená",J463,0)</f>
        <v>0</v>
      </c>
      <c r="BG463" s="221">
        <f>IF(N463="zákl. přenesená",J463,0)</f>
        <v>0</v>
      </c>
      <c r="BH463" s="221">
        <f>IF(N463="sníž. přenesená",J463,0)</f>
        <v>0</v>
      </c>
      <c r="BI463" s="221">
        <f>IF(N463="nulová",J463,0)</f>
        <v>0</v>
      </c>
      <c r="BJ463" s="20" t="s">
        <v>90</v>
      </c>
      <c r="BK463" s="221">
        <f>ROUND(I463*H463,2)</f>
        <v>0</v>
      </c>
      <c r="BL463" s="20" t="s">
        <v>166</v>
      </c>
      <c r="BM463" s="220" t="s">
        <v>644</v>
      </c>
    </row>
    <row r="464" s="2" customFormat="1" ht="21.75" customHeight="1">
      <c r="A464" s="42"/>
      <c r="B464" s="43"/>
      <c r="C464" s="272" t="s">
        <v>645</v>
      </c>
      <c r="D464" s="272" t="s">
        <v>212</v>
      </c>
      <c r="E464" s="273" t="s">
        <v>646</v>
      </c>
      <c r="F464" s="274" t="s">
        <v>647</v>
      </c>
      <c r="G464" s="275" t="s">
        <v>594</v>
      </c>
      <c r="H464" s="276">
        <v>2</v>
      </c>
      <c r="I464" s="277"/>
      <c r="J464" s="278">
        <f>ROUND(I464*H464,2)</f>
        <v>0</v>
      </c>
      <c r="K464" s="274" t="s">
        <v>201</v>
      </c>
      <c r="L464" s="279"/>
      <c r="M464" s="280" t="s">
        <v>44</v>
      </c>
      <c r="N464" s="281" t="s">
        <v>53</v>
      </c>
      <c r="O464" s="88"/>
      <c r="P464" s="218">
        <f>O464*H464</f>
        <v>0</v>
      </c>
      <c r="Q464" s="218">
        <v>0.035000000000000003</v>
      </c>
      <c r="R464" s="218">
        <f>Q464*H464</f>
        <v>0.070000000000000007</v>
      </c>
      <c r="S464" s="218">
        <v>0</v>
      </c>
      <c r="T464" s="219">
        <f>S464*H464</f>
        <v>0</v>
      </c>
      <c r="U464" s="42"/>
      <c r="V464" s="42"/>
      <c r="W464" s="42"/>
      <c r="X464" s="42"/>
      <c r="Y464" s="42"/>
      <c r="Z464" s="42"/>
      <c r="AA464" s="42"/>
      <c r="AB464" s="42"/>
      <c r="AC464" s="42"/>
      <c r="AD464" s="42"/>
      <c r="AE464" s="42"/>
      <c r="AR464" s="220" t="s">
        <v>215</v>
      </c>
      <c r="AT464" s="220" t="s">
        <v>212</v>
      </c>
      <c r="AU464" s="220" t="s">
        <v>92</v>
      </c>
      <c r="AY464" s="20" t="s">
        <v>159</v>
      </c>
      <c r="BE464" s="221">
        <f>IF(N464="základní",J464,0)</f>
        <v>0</v>
      </c>
      <c r="BF464" s="221">
        <f>IF(N464="snížená",J464,0)</f>
        <v>0</v>
      </c>
      <c r="BG464" s="221">
        <f>IF(N464="zákl. přenesená",J464,0)</f>
        <v>0</v>
      </c>
      <c r="BH464" s="221">
        <f>IF(N464="sníž. přenesená",J464,0)</f>
        <v>0</v>
      </c>
      <c r="BI464" s="221">
        <f>IF(N464="nulová",J464,0)</f>
        <v>0</v>
      </c>
      <c r="BJ464" s="20" t="s">
        <v>90</v>
      </c>
      <c r="BK464" s="221">
        <f>ROUND(I464*H464,2)</f>
        <v>0</v>
      </c>
      <c r="BL464" s="20" t="s">
        <v>166</v>
      </c>
      <c r="BM464" s="220" t="s">
        <v>648</v>
      </c>
    </row>
    <row r="465" s="12" customFormat="1" ht="22.8" customHeight="1">
      <c r="A465" s="12"/>
      <c r="B465" s="193"/>
      <c r="C465" s="194"/>
      <c r="D465" s="195" t="s">
        <v>81</v>
      </c>
      <c r="E465" s="207" t="s">
        <v>237</v>
      </c>
      <c r="F465" s="207" t="s">
        <v>238</v>
      </c>
      <c r="G465" s="194"/>
      <c r="H465" s="194"/>
      <c r="I465" s="197"/>
      <c r="J465" s="208">
        <f>BK465</f>
        <v>0</v>
      </c>
      <c r="K465" s="194"/>
      <c r="L465" s="199"/>
      <c r="M465" s="200"/>
      <c r="N465" s="201"/>
      <c r="O465" s="201"/>
      <c r="P465" s="202">
        <f>SUM(P466:P467)</f>
        <v>0</v>
      </c>
      <c r="Q465" s="201"/>
      <c r="R465" s="202">
        <f>SUM(R466:R467)</f>
        <v>0</v>
      </c>
      <c r="S465" s="201"/>
      <c r="T465" s="203">
        <f>SUM(T466:T467)</f>
        <v>0</v>
      </c>
      <c r="U465" s="12"/>
      <c r="V465" s="12"/>
      <c r="W465" s="12"/>
      <c r="X465" s="12"/>
      <c r="Y465" s="12"/>
      <c r="Z465" s="12"/>
      <c r="AA465" s="12"/>
      <c r="AB465" s="12"/>
      <c r="AC465" s="12"/>
      <c r="AD465" s="12"/>
      <c r="AE465" s="12"/>
      <c r="AR465" s="204" t="s">
        <v>90</v>
      </c>
      <c r="AT465" s="205" t="s">
        <v>81</v>
      </c>
      <c r="AU465" s="205" t="s">
        <v>90</v>
      </c>
      <c r="AY465" s="204" t="s">
        <v>159</v>
      </c>
      <c r="BK465" s="206">
        <f>SUM(BK466:BK467)</f>
        <v>0</v>
      </c>
    </row>
    <row r="466" s="2" customFormat="1" ht="16.5" customHeight="1">
      <c r="A466" s="42"/>
      <c r="B466" s="43"/>
      <c r="C466" s="209" t="s">
        <v>649</v>
      </c>
      <c r="D466" s="209" t="s">
        <v>161</v>
      </c>
      <c r="E466" s="210" t="s">
        <v>650</v>
      </c>
      <c r="F466" s="211" t="s">
        <v>651</v>
      </c>
      <c r="G466" s="212" t="s">
        <v>200</v>
      </c>
      <c r="H466" s="213">
        <v>350.02100000000002</v>
      </c>
      <c r="I466" s="214"/>
      <c r="J466" s="215">
        <f>ROUND(I466*H466,2)</f>
        <v>0</v>
      </c>
      <c r="K466" s="211" t="s">
        <v>165</v>
      </c>
      <c r="L466" s="48"/>
      <c r="M466" s="216" t="s">
        <v>44</v>
      </c>
      <c r="N466" s="217" t="s">
        <v>53</v>
      </c>
      <c r="O466" s="88"/>
      <c r="P466" s="218">
        <f>O466*H466</f>
        <v>0</v>
      </c>
      <c r="Q466" s="218">
        <v>0</v>
      </c>
      <c r="R466" s="218">
        <f>Q466*H466</f>
        <v>0</v>
      </c>
      <c r="S466" s="218">
        <v>0</v>
      </c>
      <c r="T466" s="219">
        <f>S466*H466</f>
        <v>0</v>
      </c>
      <c r="U466" s="42"/>
      <c r="V466" s="42"/>
      <c r="W466" s="42"/>
      <c r="X466" s="42"/>
      <c r="Y466" s="42"/>
      <c r="Z466" s="42"/>
      <c r="AA466" s="42"/>
      <c r="AB466" s="42"/>
      <c r="AC466" s="42"/>
      <c r="AD466" s="42"/>
      <c r="AE466" s="42"/>
      <c r="AR466" s="220" t="s">
        <v>166</v>
      </c>
      <c r="AT466" s="220" t="s">
        <v>161</v>
      </c>
      <c r="AU466" s="220" t="s">
        <v>92</v>
      </c>
      <c r="AY466" s="20" t="s">
        <v>159</v>
      </c>
      <c r="BE466" s="221">
        <f>IF(N466="základní",J466,0)</f>
        <v>0</v>
      </c>
      <c r="BF466" s="221">
        <f>IF(N466="snížená",J466,0)</f>
        <v>0</v>
      </c>
      <c r="BG466" s="221">
        <f>IF(N466="zákl. přenesená",J466,0)</f>
        <v>0</v>
      </c>
      <c r="BH466" s="221">
        <f>IF(N466="sníž. přenesená",J466,0)</f>
        <v>0</v>
      </c>
      <c r="BI466" s="221">
        <f>IF(N466="nulová",J466,0)</f>
        <v>0</v>
      </c>
      <c r="BJ466" s="20" t="s">
        <v>90</v>
      </c>
      <c r="BK466" s="221">
        <f>ROUND(I466*H466,2)</f>
        <v>0</v>
      </c>
      <c r="BL466" s="20" t="s">
        <v>166</v>
      </c>
      <c r="BM466" s="220" t="s">
        <v>652</v>
      </c>
    </row>
    <row r="467" s="2" customFormat="1">
      <c r="A467" s="42"/>
      <c r="B467" s="43"/>
      <c r="C467" s="44"/>
      <c r="D467" s="222" t="s">
        <v>168</v>
      </c>
      <c r="E467" s="44"/>
      <c r="F467" s="223" t="s">
        <v>653</v>
      </c>
      <c r="G467" s="44"/>
      <c r="H467" s="44"/>
      <c r="I467" s="224"/>
      <c r="J467" s="44"/>
      <c r="K467" s="44"/>
      <c r="L467" s="48"/>
      <c r="M467" s="225"/>
      <c r="N467" s="226"/>
      <c r="O467" s="88"/>
      <c r="P467" s="88"/>
      <c r="Q467" s="88"/>
      <c r="R467" s="88"/>
      <c r="S467" s="88"/>
      <c r="T467" s="89"/>
      <c r="U467" s="42"/>
      <c r="V467" s="42"/>
      <c r="W467" s="42"/>
      <c r="X467" s="42"/>
      <c r="Y467" s="42"/>
      <c r="Z467" s="42"/>
      <c r="AA467" s="42"/>
      <c r="AB467" s="42"/>
      <c r="AC467" s="42"/>
      <c r="AD467" s="42"/>
      <c r="AE467" s="42"/>
      <c r="AT467" s="20" t="s">
        <v>168</v>
      </c>
      <c r="AU467" s="20" t="s">
        <v>92</v>
      </c>
    </row>
    <row r="468" s="12" customFormat="1" ht="25.92" customHeight="1">
      <c r="A468" s="12"/>
      <c r="B468" s="193"/>
      <c r="C468" s="194"/>
      <c r="D468" s="195" t="s">
        <v>81</v>
      </c>
      <c r="E468" s="196" t="s">
        <v>654</v>
      </c>
      <c r="F468" s="196" t="s">
        <v>655</v>
      </c>
      <c r="G468" s="194"/>
      <c r="H468" s="194"/>
      <c r="I468" s="197"/>
      <c r="J468" s="198">
        <f>BK468</f>
        <v>0</v>
      </c>
      <c r="K468" s="194"/>
      <c r="L468" s="199"/>
      <c r="M468" s="200"/>
      <c r="N468" s="201"/>
      <c r="O468" s="201"/>
      <c r="P468" s="202">
        <f>P469</f>
        <v>0</v>
      </c>
      <c r="Q468" s="201"/>
      <c r="R468" s="202">
        <f>R469</f>
        <v>0</v>
      </c>
      <c r="S468" s="201"/>
      <c r="T468" s="203">
        <f>T469</f>
        <v>0</v>
      </c>
      <c r="U468" s="12"/>
      <c r="V468" s="12"/>
      <c r="W468" s="12"/>
      <c r="X468" s="12"/>
      <c r="Y468" s="12"/>
      <c r="Z468" s="12"/>
      <c r="AA468" s="12"/>
      <c r="AB468" s="12"/>
      <c r="AC468" s="12"/>
      <c r="AD468" s="12"/>
      <c r="AE468" s="12"/>
      <c r="AR468" s="204" t="s">
        <v>92</v>
      </c>
      <c r="AT468" s="205" t="s">
        <v>81</v>
      </c>
      <c r="AU468" s="205" t="s">
        <v>82</v>
      </c>
      <c r="AY468" s="204" t="s">
        <v>159</v>
      </c>
      <c r="BK468" s="206">
        <f>BK469</f>
        <v>0</v>
      </c>
    </row>
    <row r="469" s="12" customFormat="1" ht="22.8" customHeight="1">
      <c r="A469" s="12"/>
      <c r="B469" s="193"/>
      <c r="C469" s="194"/>
      <c r="D469" s="195" t="s">
        <v>81</v>
      </c>
      <c r="E469" s="207" t="s">
        <v>656</v>
      </c>
      <c r="F469" s="207" t="s">
        <v>657</v>
      </c>
      <c r="G469" s="194"/>
      <c r="H469" s="194"/>
      <c r="I469" s="197"/>
      <c r="J469" s="208">
        <f>BK469</f>
        <v>0</v>
      </c>
      <c r="K469" s="194"/>
      <c r="L469" s="199"/>
      <c r="M469" s="200"/>
      <c r="N469" s="201"/>
      <c r="O469" s="201"/>
      <c r="P469" s="202">
        <f>P470</f>
        <v>0</v>
      </c>
      <c r="Q469" s="201"/>
      <c r="R469" s="202">
        <f>R470</f>
        <v>0</v>
      </c>
      <c r="S469" s="201"/>
      <c r="T469" s="203">
        <f>T470</f>
        <v>0</v>
      </c>
      <c r="U469" s="12"/>
      <c r="V469" s="12"/>
      <c r="W469" s="12"/>
      <c r="X469" s="12"/>
      <c r="Y469" s="12"/>
      <c r="Z469" s="12"/>
      <c r="AA469" s="12"/>
      <c r="AB469" s="12"/>
      <c r="AC469" s="12"/>
      <c r="AD469" s="12"/>
      <c r="AE469" s="12"/>
      <c r="AR469" s="204" t="s">
        <v>92</v>
      </c>
      <c r="AT469" s="205" t="s">
        <v>81</v>
      </c>
      <c r="AU469" s="205" t="s">
        <v>90</v>
      </c>
      <c r="AY469" s="204" t="s">
        <v>159</v>
      </c>
      <c r="BK469" s="206">
        <f>BK470</f>
        <v>0</v>
      </c>
    </row>
    <row r="470" s="2" customFormat="1" ht="24.15" customHeight="1">
      <c r="A470" s="42"/>
      <c r="B470" s="43"/>
      <c r="C470" s="209" t="s">
        <v>658</v>
      </c>
      <c r="D470" s="209" t="s">
        <v>161</v>
      </c>
      <c r="E470" s="210" t="s">
        <v>659</v>
      </c>
      <c r="F470" s="211" t="s">
        <v>660</v>
      </c>
      <c r="G470" s="212" t="s">
        <v>661</v>
      </c>
      <c r="H470" s="213">
        <v>2</v>
      </c>
      <c r="I470" s="214"/>
      <c r="J470" s="215">
        <f>ROUND(I470*H470,2)</f>
        <v>0</v>
      </c>
      <c r="K470" s="211" t="s">
        <v>201</v>
      </c>
      <c r="L470" s="48"/>
      <c r="M470" s="216" t="s">
        <v>44</v>
      </c>
      <c r="N470" s="217" t="s">
        <v>53</v>
      </c>
      <c r="O470" s="88"/>
      <c r="P470" s="218">
        <f>O470*H470</f>
        <v>0</v>
      </c>
      <c r="Q470" s="218">
        <v>0</v>
      </c>
      <c r="R470" s="218">
        <f>Q470*H470</f>
        <v>0</v>
      </c>
      <c r="S470" s="218">
        <v>0</v>
      </c>
      <c r="T470" s="219">
        <f>S470*H470</f>
        <v>0</v>
      </c>
      <c r="U470" s="42"/>
      <c r="V470" s="42"/>
      <c r="W470" s="42"/>
      <c r="X470" s="42"/>
      <c r="Y470" s="42"/>
      <c r="Z470" s="42"/>
      <c r="AA470" s="42"/>
      <c r="AB470" s="42"/>
      <c r="AC470" s="42"/>
      <c r="AD470" s="42"/>
      <c r="AE470" s="42"/>
      <c r="AR470" s="220" t="s">
        <v>358</v>
      </c>
      <c r="AT470" s="220" t="s">
        <v>161</v>
      </c>
      <c r="AU470" s="220" t="s">
        <v>92</v>
      </c>
      <c r="AY470" s="20" t="s">
        <v>159</v>
      </c>
      <c r="BE470" s="221">
        <f>IF(N470="základní",J470,0)</f>
        <v>0</v>
      </c>
      <c r="BF470" s="221">
        <f>IF(N470="snížená",J470,0)</f>
        <v>0</v>
      </c>
      <c r="BG470" s="221">
        <f>IF(N470="zákl. přenesená",J470,0)</f>
        <v>0</v>
      </c>
      <c r="BH470" s="221">
        <f>IF(N470="sníž. přenesená",J470,0)</f>
        <v>0</v>
      </c>
      <c r="BI470" s="221">
        <f>IF(N470="nulová",J470,0)</f>
        <v>0</v>
      </c>
      <c r="BJ470" s="20" t="s">
        <v>90</v>
      </c>
      <c r="BK470" s="221">
        <f>ROUND(I470*H470,2)</f>
        <v>0</v>
      </c>
      <c r="BL470" s="20" t="s">
        <v>358</v>
      </c>
      <c r="BM470" s="220" t="s">
        <v>662</v>
      </c>
    </row>
    <row r="471" s="12" customFormat="1" ht="25.92" customHeight="1">
      <c r="A471" s="12"/>
      <c r="B471" s="193"/>
      <c r="C471" s="194"/>
      <c r="D471" s="195" t="s">
        <v>81</v>
      </c>
      <c r="E471" s="196" t="s">
        <v>663</v>
      </c>
      <c r="F471" s="196" t="s">
        <v>664</v>
      </c>
      <c r="G471" s="194"/>
      <c r="H471" s="194"/>
      <c r="I471" s="197"/>
      <c r="J471" s="198">
        <f>BK471</f>
        <v>0</v>
      </c>
      <c r="K471" s="194"/>
      <c r="L471" s="199"/>
      <c r="M471" s="200"/>
      <c r="N471" s="201"/>
      <c r="O471" s="201"/>
      <c r="P471" s="202">
        <f>SUM(P472:P480)</f>
        <v>0</v>
      </c>
      <c r="Q471" s="201"/>
      <c r="R471" s="202">
        <f>SUM(R472:R480)</f>
        <v>0</v>
      </c>
      <c r="S471" s="201"/>
      <c r="T471" s="203">
        <f>SUM(T472:T480)</f>
        <v>0</v>
      </c>
      <c r="U471" s="12"/>
      <c r="V471" s="12"/>
      <c r="W471" s="12"/>
      <c r="X471" s="12"/>
      <c r="Y471" s="12"/>
      <c r="Z471" s="12"/>
      <c r="AA471" s="12"/>
      <c r="AB471" s="12"/>
      <c r="AC471" s="12"/>
      <c r="AD471" s="12"/>
      <c r="AE471" s="12"/>
      <c r="AR471" s="204" t="s">
        <v>166</v>
      </c>
      <c r="AT471" s="205" t="s">
        <v>81</v>
      </c>
      <c r="AU471" s="205" t="s">
        <v>82</v>
      </c>
      <c r="AY471" s="204" t="s">
        <v>159</v>
      </c>
      <c r="BK471" s="206">
        <f>SUM(BK472:BK480)</f>
        <v>0</v>
      </c>
    </row>
    <row r="472" s="2" customFormat="1" ht="24.15" customHeight="1">
      <c r="A472" s="42"/>
      <c r="B472" s="43"/>
      <c r="C472" s="209" t="s">
        <v>665</v>
      </c>
      <c r="D472" s="209" t="s">
        <v>161</v>
      </c>
      <c r="E472" s="210" t="s">
        <v>666</v>
      </c>
      <c r="F472" s="211" t="s">
        <v>667</v>
      </c>
      <c r="G472" s="212" t="s">
        <v>661</v>
      </c>
      <c r="H472" s="213">
        <v>2</v>
      </c>
      <c r="I472" s="214"/>
      <c r="J472" s="215">
        <f>ROUND(I472*H472,2)</f>
        <v>0</v>
      </c>
      <c r="K472" s="211" t="s">
        <v>201</v>
      </c>
      <c r="L472" s="48"/>
      <c r="M472" s="216" t="s">
        <v>44</v>
      </c>
      <c r="N472" s="217" t="s">
        <v>53</v>
      </c>
      <c r="O472" s="88"/>
      <c r="P472" s="218">
        <f>O472*H472</f>
        <v>0</v>
      </c>
      <c r="Q472" s="218">
        <v>0</v>
      </c>
      <c r="R472" s="218">
        <f>Q472*H472</f>
        <v>0</v>
      </c>
      <c r="S472" s="218">
        <v>0</v>
      </c>
      <c r="T472" s="219">
        <f>S472*H472</f>
        <v>0</v>
      </c>
      <c r="U472" s="42"/>
      <c r="V472" s="42"/>
      <c r="W472" s="42"/>
      <c r="X472" s="42"/>
      <c r="Y472" s="42"/>
      <c r="Z472" s="42"/>
      <c r="AA472" s="42"/>
      <c r="AB472" s="42"/>
      <c r="AC472" s="42"/>
      <c r="AD472" s="42"/>
      <c r="AE472" s="42"/>
      <c r="AR472" s="220" t="s">
        <v>668</v>
      </c>
      <c r="AT472" s="220" t="s">
        <v>161</v>
      </c>
      <c r="AU472" s="220" t="s">
        <v>90</v>
      </c>
      <c r="AY472" s="20" t="s">
        <v>159</v>
      </c>
      <c r="BE472" s="221">
        <f>IF(N472="základní",J472,0)</f>
        <v>0</v>
      </c>
      <c r="BF472" s="221">
        <f>IF(N472="snížená",J472,0)</f>
        <v>0</v>
      </c>
      <c r="BG472" s="221">
        <f>IF(N472="zákl. přenesená",J472,0)</f>
        <v>0</v>
      </c>
      <c r="BH472" s="221">
        <f>IF(N472="sníž. přenesená",J472,0)</f>
        <v>0</v>
      </c>
      <c r="BI472" s="221">
        <f>IF(N472="nulová",J472,0)</f>
        <v>0</v>
      </c>
      <c r="BJ472" s="20" t="s">
        <v>90</v>
      </c>
      <c r="BK472" s="221">
        <f>ROUND(I472*H472,2)</f>
        <v>0</v>
      </c>
      <c r="BL472" s="20" t="s">
        <v>668</v>
      </c>
      <c r="BM472" s="220" t="s">
        <v>669</v>
      </c>
    </row>
    <row r="473" s="2" customFormat="1" ht="21.75" customHeight="1">
      <c r="A473" s="42"/>
      <c r="B473" s="43"/>
      <c r="C473" s="209" t="s">
        <v>670</v>
      </c>
      <c r="D473" s="209" t="s">
        <v>161</v>
      </c>
      <c r="E473" s="210" t="s">
        <v>671</v>
      </c>
      <c r="F473" s="211" t="s">
        <v>672</v>
      </c>
      <c r="G473" s="212" t="s">
        <v>661</v>
      </c>
      <c r="H473" s="213">
        <v>1</v>
      </c>
      <c r="I473" s="214"/>
      <c r="J473" s="215">
        <f>ROUND(I473*H473,2)</f>
        <v>0</v>
      </c>
      <c r="K473" s="211" t="s">
        <v>201</v>
      </c>
      <c r="L473" s="48"/>
      <c r="M473" s="216" t="s">
        <v>44</v>
      </c>
      <c r="N473" s="217" t="s">
        <v>53</v>
      </c>
      <c r="O473" s="88"/>
      <c r="P473" s="218">
        <f>O473*H473</f>
        <v>0</v>
      </c>
      <c r="Q473" s="218">
        <v>0</v>
      </c>
      <c r="R473" s="218">
        <f>Q473*H473</f>
        <v>0</v>
      </c>
      <c r="S473" s="218">
        <v>0</v>
      </c>
      <c r="T473" s="219">
        <f>S473*H473</f>
        <v>0</v>
      </c>
      <c r="U473" s="42"/>
      <c r="V473" s="42"/>
      <c r="W473" s="42"/>
      <c r="X473" s="42"/>
      <c r="Y473" s="42"/>
      <c r="Z473" s="42"/>
      <c r="AA473" s="42"/>
      <c r="AB473" s="42"/>
      <c r="AC473" s="42"/>
      <c r="AD473" s="42"/>
      <c r="AE473" s="42"/>
      <c r="AR473" s="220" t="s">
        <v>668</v>
      </c>
      <c r="AT473" s="220" t="s">
        <v>161</v>
      </c>
      <c r="AU473" s="220" t="s">
        <v>90</v>
      </c>
      <c r="AY473" s="20" t="s">
        <v>159</v>
      </c>
      <c r="BE473" s="221">
        <f>IF(N473="základní",J473,0)</f>
        <v>0</v>
      </c>
      <c r="BF473" s="221">
        <f>IF(N473="snížená",J473,0)</f>
        <v>0</v>
      </c>
      <c r="BG473" s="221">
        <f>IF(N473="zákl. přenesená",J473,0)</f>
        <v>0</v>
      </c>
      <c r="BH473" s="221">
        <f>IF(N473="sníž. přenesená",J473,0)</f>
        <v>0</v>
      </c>
      <c r="BI473" s="221">
        <f>IF(N473="nulová",J473,0)</f>
        <v>0</v>
      </c>
      <c r="BJ473" s="20" t="s">
        <v>90</v>
      </c>
      <c r="BK473" s="221">
        <f>ROUND(I473*H473,2)</f>
        <v>0</v>
      </c>
      <c r="BL473" s="20" t="s">
        <v>668</v>
      </c>
      <c r="BM473" s="220" t="s">
        <v>673</v>
      </c>
    </row>
    <row r="474" s="2" customFormat="1" ht="21.75" customHeight="1">
      <c r="A474" s="42"/>
      <c r="B474" s="43"/>
      <c r="C474" s="209" t="s">
        <v>674</v>
      </c>
      <c r="D474" s="209" t="s">
        <v>161</v>
      </c>
      <c r="E474" s="210" t="s">
        <v>675</v>
      </c>
      <c r="F474" s="211" t="s">
        <v>676</v>
      </c>
      <c r="G474" s="212" t="s">
        <v>661</v>
      </c>
      <c r="H474" s="213">
        <v>1</v>
      </c>
      <c r="I474" s="214"/>
      <c r="J474" s="215">
        <f>ROUND(I474*H474,2)</f>
        <v>0</v>
      </c>
      <c r="K474" s="211" t="s">
        <v>201</v>
      </c>
      <c r="L474" s="48"/>
      <c r="M474" s="216" t="s">
        <v>44</v>
      </c>
      <c r="N474" s="217" t="s">
        <v>53</v>
      </c>
      <c r="O474" s="88"/>
      <c r="P474" s="218">
        <f>O474*H474</f>
        <v>0</v>
      </c>
      <c r="Q474" s="218">
        <v>0</v>
      </c>
      <c r="R474" s="218">
        <f>Q474*H474</f>
        <v>0</v>
      </c>
      <c r="S474" s="218">
        <v>0</v>
      </c>
      <c r="T474" s="219">
        <f>S474*H474</f>
        <v>0</v>
      </c>
      <c r="U474" s="42"/>
      <c r="V474" s="42"/>
      <c r="W474" s="42"/>
      <c r="X474" s="42"/>
      <c r="Y474" s="42"/>
      <c r="Z474" s="42"/>
      <c r="AA474" s="42"/>
      <c r="AB474" s="42"/>
      <c r="AC474" s="42"/>
      <c r="AD474" s="42"/>
      <c r="AE474" s="42"/>
      <c r="AR474" s="220" t="s">
        <v>668</v>
      </c>
      <c r="AT474" s="220" t="s">
        <v>161</v>
      </c>
      <c r="AU474" s="220" t="s">
        <v>90</v>
      </c>
      <c r="AY474" s="20" t="s">
        <v>159</v>
      </c>
      <c r="BE474" s="221">
        <f>IF(N474="základní",J474,0)</f>
        <v>0</v>
      </c>
      <c r="BF474" s="221">
        <f>IF(N474="snížená",J474,0)</f>
        <v>0</v>
      </c>
      <c r="BG474" s="221">
        <f>IF(N474="zákl. přenesená",J474,0)</f>
        <v>0</v>
      </c>
      <c r="BH474" s="221">
        <f>IF(N474="sníž. přenesená",J474,0)</f>
        <v>0</v>
      </c>
      <c r="BI474" s="221">
        <f>IF(N474="nulová",J474,0)</f>
        <v>0</v>
      </c>
      <c r="BJ474" s="20" t="s">
        <v>90</v>
      </c>
      <c r="BK474" s="221">
        <f>ROUND(I474*H474,2)</f>
        <v>0</v>
      </c>
      <c r="BL474" s="20" t="s">
        <v>668</v>
      </c>
      <c r="BM474" s="220" t="s">
        <v>677</v>
      </c>
    </row>
    <row r="475" s="2" customFormat="1" ht="24.15" customHeight="1">
      <c r="A475" s="42"/>
      <c r="B475" s="43"/>
      <c r="C475" s="209" t="s">
        <v>678</v>
      </c>
      <c r="D475" s="209" t="s">
        <v>161</v>
      </c>
      <c r="E475" s="210" t="s">
        <v>679</v>
      </c>
      <c r="F475" s="211" t="s">
        <v>680</v>
      </c>
      <c r="G475" s="212" t="s">
        <v>661</v>
      </c>
      <c r="H475" s="213">
        <v>1</v>
      </c>
      <c r="I475" s="214"/>
      <c r="J475" s="215">
        <f>ROUND(I475*H475,2)</f>
        <v>0</v>
      </c>
      <c r="K475" s="211" t="s">
        <v>201</v>
      </c>
      <c r="L475" s="48"/>
      <c r="M475" s="216" t="s">
        <v>44</v>
      </c>
      <c r="N475" s="217" t="s">
        <v>53</v>
      </c>
      <c r="O475" s="88"/>
      <c r="P475" s="218">
        <f>O475*H475</f>
        <v>0</v>
      </c>
      <c r="Q475" s="218">
        <v>0</v>
      </c>
      <c r="R475" s="218">
        <f>Q475*H475</f>
        <v>0</v>
      </c>
      <c r="S475" s="218">
        <v>0</v>
      </c>
      <c r="T475" s="219">
        <f>S475*H475</f>
        <v>0</v>
      </c>
      <c r="U475" s="42"/>
      <c r="V475" s="42"/>
      <c r="W475" s="42"/>
      <c r="X475" s="42"/>
      <c r="Y475" s="42"/>
      <c r="Z475" s="42"/>
      <c r="AA475" s="42"/>
      <c r="AB475" s="42"/>
      <c r="AC475" s="42"/>
      <c r="AD475" s="42"/>
      <c r="AE475" s="42"/>
      <c r="AR475" s="220" t="s">
        <v>668</v>
      </c>
      <c r="AT475" s="220" t="s">
        <v>161</v>
      </c>
      <c r="AU475" s="220" t="s">
        <v>90</v>
      </c>
      <c r="AY475" s="20" t="s">
        <v>159</v>
      </c>
      <c r="BE475" s="221">
        <f>IF(N475="základní",J475,0)</f>
        <v>0</v>
      </c>
      <c r="BF475" s="221">
        <f>IF(N475="snížená",J475,0)</f>
        <v>0</v>
      </c>
      <c r="BG475" s="221">
        <f>IF(N475="zákl. přenesená",J475,0)</f>
        <v>0</v>
      </c>
      <c r="BH475" s="221">
        <f>IF(N475="sníž. přenesená",J475,0)</f>
        <v>0</v>
      </c>
      <c r="BI475" s="221">
        <f>IF(N475="nulová",J475,0)</f>
        <v>0</v>
      </c>
      <c r="BJ475" s="20" t="s">
        <v>90</v>
      </c>
      <c r="BK475" s="221">
        <f>ROUND(I475*H475,2)</f>
        <v>0</v>
      </c>
      <c r="BL475" s="20" t="s">
        <v>668</v>
      </c>
      <c r="BM475" s="220" t="s">
        <v>681</v>
      </c>
    </row>
    <row r="476" s="2" customFormat="1">
      <c r="A476" s="42"/>
      <c r="B476" s="43"/>
      <c r="C476" s="44"/>
      <c r="D476" s="227" t="s">
        <v>170</v>
      </c>
      <c r="E476" s="44"/>
      <c r="F476" s="228" t="s">
        <v>682</v>
      </c>
      <c r="G476" s="44"/>
      <c r="H476" s="44"/>
      <c r="I476" s="224"/>
      <c r="J476" s="44"/>
      <c r="K476" s="44"/>
      <c r="L476" s="48"/>
      <c r="M476" s="225"/>
      <c r="N476" s="226"/>
      <c r="O476" s="88"/>
      <c r="P476" s="88"/>
      <c r="Q476" s="88"/>
      <c r="R476" s="88"/>
      <c r="S476" s="88"/>
      <c r="T476" s="89"/>
      <c r="U476" s="42"/>
      <c r="V476" s="42"/>
      <c r="W476" s="42"/>
      <c r="X476" s="42"/>
      <c r="Y476" s="42"/>
      <c r="Z476" s="42"/>
      <c r="AA476" s="42"/>
      <c r="AB476" s="42"/>
      <c r="AC476" s="42"/>
      <c r="AD476" s="42"/>
      <c r="AE476" s="42"/>
      <c r="AT476" s="20" t="s">
        <v>170</v>
      </c>
      <c r="AU476" s="20" t="s">
        <v>90</v>
      </c>
    </row>
    <row r="477" s="2" customFormat="1" ht="24.15" customHeight="1">
      <c r="A477" s="42"/>
      <c r="B477" s="43"/>
      <c r="C477" s="209" t="s">
        <v>683</v>
      </c>
      <c r="D477" s="209" t="s">
        <v>161</v>
      </c>
      <c r="E477" s="210" t="s">
        <v>684</v>
      </c>
      <c r="F477" s="211" t="s">
        <v>685</v>
      </c>
      <c r="G477" s="212" t="s">
        <v>661</v>
      </c>
      <c r="H477" s="213">
        <v>2</v>
      </c>
      <c r="I477" s="214"/>
      <c r="J477" s="215">
        <f>ROUND(I477*H477,2)</f>
        <v>0</v>
      </c>
      <c r="K477" s="211" t="s">
        <v>201</v>
      </c>
      <c r="L477" s="48"/>
      <c r="M477" s="216" t="s">
        <v>44</v>
      </c>
      <c r="N477" s="217" t="s">
        <v>53</v>
      </c>
      <c r="O477" s="88"/>
      <c r="P477" s="218">
        <f>O477*H477</f>
        <v>0</v>
      </c>
      <c r="Q477" s="218">
        <v>0</v>
      </c>
      <c r="R477" s="218">
        <f>Q477*H477</f>
        <v>0</v>
      </c>
      <c r="S477" s="218">
        <v>0</v>
      </c>
      <c r="T477" s="219">
        <f>S477*H477</f>
        <v>0</v>
      </c>
      <c r="U477" s="42"/>
      <c r="V477" s="42"/>
      <c r="W477" s="42"/>
      <c r="X477" s="42"/>
      <c r="Y477" s="42"/>
      <c r="Z477" s="42"/>
      <c r="AA477" s="42"/>
      <c r="AB477" s="42"/>
      <c r="AC477" s="42"/>
      <c r="AD477" s="42"/>
      <c r="AE477" s="42"/>
      <c r="AR477" s="220" t="s">
        <v>668</v>
      </c>
      <c r="AT477" s="220" t="s">
        <v>161</v>
      </c>
      <c r="AU477" s="220" t="s">
        <v>90</v>
      </c>
      <c r="AY477" s="20" t="s">
        <v>159</v>
      </c>
      <c r="BE477" s="221">
        <f>IF(N477="základní",J477,0)</f>
        <v>0</v>
      </c>
      <c r="BF477" s="221">
        <f>IF(N477="snížená",J477,0)</f>
        <v>0</v>
      </c>
      <c r="BG477" s="221">
        <f>IF(N477="zákl. přenesená",J477,0)</f>
        <v>0</v>
      </c>
      <c r="BH477" s="221">
        <f>IF(N477="sníž. přenesená",J477,0)</f>
        <v>0</v>
      </c>
      <c r="BI477" s="221">
        <f>IF(N477="nulová",J477,0)</f>
        <v>0</v>
      </c>
      <c r="BJ477" s="20" t="s">
        <v>90</v>
      </c>
      <c r="BK477" s="221">
        <f>ROUND(I477*H477,2)</f>
        <v>0</v>
      </c>
      <c r="BL477" s="20" t="s">
        <v>668</v>
      </c>
      <c r="BM477" s="220" t="s">
        <v>686</v>
      </c>
    </row>
    <row r="478" s="2" customFormat="1" ht="24.15" customHeight="1">
      <c r="A478" s="42"/>
      <c r="B478" s="43"/>
      <c r="C478" s="209" t="s">
        <v>687</v>
      </c>
      <c r="D478" s="209" t="s">
        <v>161</v>
      </c>
      <c r="E478" s="210" t="s">
        <v>688</v>
      </c>
      <c r="F478" s="211" t="s">
        <v>689</v>
      </c>
      <c r="G478" s="212" t="s">
        <v>661</v>
      </c>
      <c r="H478" s="213">
        <v>1</v>
      </c>
      <c r="I478" s="214"/>
      <c r="J478" s="215">
        <f>ROUND(I478*H478,2)</f>
        <v>0</v>
      </c>
      <c r="K478" s="211" t="s">
        <v>201</v>
      </c>
      <c r="L478" s="48"/>
      <c r="M478" s="216" t="s">
        <v>44</v>
      </c>
      <c r="N478" s="217" t="s">
        <v>53</v>
      </c>
      <c r="O478" s="88"/>
      <c r="P478" s="218">
        <f>O478*H478</f>
        <v>0</v>
      </c>
      <c r="Q478" s="218">
        <v>0</v>
      </c>
      <c r="R478" s="218">
        <f>Q478*H478</f>
        <v>0</v>
      </c>
      <c r="S478" s="218">
        <v>0</v>
      </c>
      <c r="T478" s="219">
        <f>S478*H478</f>
        <v>0</v>
      </c>
      <c r="U478" s="42"/>
      <c r="V478" s="42"/>
      <c r="W478" s="42"/>
      <c r="X478" s="42"/>
      <c r="Y478" s="42"/>
      <c r="Z478" s="42"/>
      <c r="AA478" s="42"/>
      <c r="AB478" s="42"/>
      <c r="AC478" s="42"/>
      <c r="AD478" s="42"/>
      <c r="AE478" s="42"/>
      <c r="AR478" s="220" t="s">
        <v>668</v>
      </c>
      <c r="AT478" s="220" t="s">
        <v>161</v>
      </c>
      <c r="AU478" s="220" t="s">
        <v>90</v>
      </c>
      <c r="AY478" s="20" t="s">
        <v>159</v>
      </c>
      <c r="BE478" s="221">
        <f>IF(N478="základní",J478,0)</f>
        <v>0</v>
      </c>
      <c r="BF478" s="221">
        <f>IF(N478="snížená",J478,0)</f>
        <v>0</v>
      </c>
      <c r="BG478" s="221">
        <f>IF(N478="zákl. přenesená",J478,0)</f>
        <v>0</v>
      </c>
      <c r="BH478" s="221">
        <f>IF(N478="sníž. přenesená",J478,0)</f>
        <v>0</v>
      </c>
      <c r="BI478" s="221">
        <f>IF(N478="nulová",J478,0)</f>
        <v>0</v>
      </c>
      <c r="BJ478" s="20" t="s">
        <v>90</v>
      </c>
      <c r="BK478" s="221">
        <f>ROUND(I478*H478,2)</f>
        <v>0</v>
      </c>
      <c r="BL478" s="20" t="s">
        <v>668</v>
      </c>
      <c r="BM478" s="220" t="s">
        <v>690</v>
      </c>
    </row>
    <row r="479" s="2" customFormat="1">
      <c r="A479" s="42"/>
      <c r="B479" s="43"/>
      <c r="C479" s="44"/>
      <c r="D479" s="227" t="s">
        <v>170</v>
      </c>
      <c r="E479" s="44"/>
      <c r="F479" s="228" t="s">
        <v>691</v>
      </c>
      <c r="G479" s="44"/>
      <c r="H479" s="44"/>
      <c r="I479" s="224"/>
      <c r="J479" s="44"/>
      <c r="K479" s="44"/>
      <c r="L479" s="48"/>
      <c r="M479" s="225"/>
      <c r="N479" s="226"/>
      <c r="O479" s="88"/>
      <c r="P479" s="88"/>
      <c r="Q479" s="88"/>
      <c r="R479" s="88"/>
      <c r="S479" s="88"/>
      <c r="T479" s="89"/>
      <c r="U479" s="42"/>
      <c r="V479" s="42"/>
      <c r="W479" s="42"/>
      <c r="X479" s="42"/>
      <c r="Y479" s="42"/>
      <c r="Z479" s="42"/>
      <c r="AA479" s="42"/>
      <c r="AB479" s="42"/>
      <c r="AC479" s="42"/>
      <c r="AD479" s="42"/>
      <c r="AE479" s="42"/>
      <c r="AT479" s="20" t="s">
        <v>170</v>
      </c>
      <c r="AU479" s="20" t="s">
        <v>90</v>
      </c>
    </row>
    <row r="480" s="2" customFormat="1" ht="24.15" customHeight="1">
      <c r="A480" s="42"/>
      <c r="B480" s="43"/>
      <c r="C480" s="209" t="s">
        <v>692</v>
      </c>
      <c r="D480" s="209" t="s">
        <v>161</v>
      </c>
      <c r="E480" s="210" t="s">
        <v>693</v>
      </c>
      <c r="F480" s="211" t="s">
        <v>694</v>
      </c>
      <c r="G480" s="212" t="s">
        <v>661</v>
      </c>
      <c r="H480" s="213">
        <v>2</v>
      </c>
      <c r="I480" s="214"/>
      <c r="J480" s="215">
        <f>ROUND(I480*H480,2)</f>
        <v>0</v>
      </c>
      <c r="K480" s="211" t="s">
        <v>201</v>
      </c>
      <c r="L480" s="48"/>
      <c r="M480" s="216" t="s">
        <v>44</v>
      </c>
      <c r="N480" s="217" t="s">
        <v>53</v>
      </c>
      <c r="O480" s="88"/>
      <c r="P480" s="218">
        <f>O480*H480</f>
        <v>0</v>
      </c>
      <c r="Q480" s="218">
        <v>0</v>
      </c>
      <c r="R480" s="218">
        <f>Q480*H480</f>
        <v>0</v>
      </c>
      <c r="S480" s="218">
        <v>0</v>
      </c>
      <c r="T480" s="219">
        <f>S480*H480</f>
        <v>0</v>
      </c>
      <c r="U480" s="42"/>
      <c r="V480" s="42"/>
      <c r="W480" s="42"/>
      <c r="X480" s="42"/>
      <c r="Y480" s="42"/>
      <c r="Z480" s="42"/>
      <c r="AA480" s="42"/>
      <c r="AB480" s="42"/>
      <c r="AC480" s="42"/>
      <c r="AD480" s="42"/>
      <c r="AE480" s="42"/>
      <c r="AR480" s="220" t="s">
        <v>668</v>
      </c>
      <c r="AT480" s="220" t="s">
        <v>161</v>
      </c>
      <c r="AU480" s="220" t="s">
        <v>90</v>
      </c>
      <c r="AY480" s="20" t="s">
        <v>159</v>
      </c>
      <c r="BE480" s="221">
        <f>IF(N480="základní",J480,0)</f>
        <v>0</v>
      </c>
      <c r="BF480" s="221">
        <f>IF(N480="snížená",J480,0)</f>
        <v>0</v>
      </c>
      <c r="BG480" s="221">
        <f>IF(N480="zákl. přenesená",J480,0)</f>
        <v>0</v>
      </c>
      <c r="BH480" s="221">
        <f>IF(N480="sníž. přenesená",J480,0)</f>
        <v>0</v>
      </c>
      <c r="BI480" s="221">
        <f>IF(N480="nulová",J480,0)</f>
        <v>0</v>
      </c>
      <c r="BJ480" s="20" t="s">
        <v>90</v>
      </c>
      <c r="BK480" s="221">
        <f>ROUND(I480*H480,2)</f>
        <v>0</v>
      </c>
      <c r="BL480" s="20" t="s">
        <v>668</v>
      </c>
      <c r="BM480" s="220" t="s">
        <v>695</v>
      </c>
    </row>
    <row r="481" s="12" customFormat="1" ht="25.92" customHeight="1">
      <c r="A481" s="12"/>
      <c r="B481" s="193"/>
      <c r="C481" s="194"/>
      <c r="D481" s="195" t="s">
        <v>81</v>
      </c>
      <c r="E481" s="196" t="s">
        <v>172</v>
      </c>
      <c r="F481" s="196" t="s">
        <v>696</v>
      </c>
      <c r="G481" s="194"/>
      <c r="H481" s="194"/>
      <c r="I481" s="197"/>
      <c r="J481" s="198">
        <f>BK481</f>
        <v>0</v>
      </c>
      <c r="K481" s="194"/>
      <c r="L481" s="199"/>
      <c r="M481" s="200"/>
      <c r="N481" s="201"/>
      <c r="O481" s="201"/>
      <c r="P481" s="202">
        <f>SUM(P482:P512)</f>
        <v>0</v>
      </c>
      <c r="Q481" s="201"/>
      <c r="R481" s="202">
        <f>SUM(R482:R512)</f>
        <v>0</v>
      </c>
      <c r="S481" s="201"/>
      <c r="T481" s="203">
        <f>SUM(T482:T512)</f>
        <v>0</v>
      </c>
      <c r="U481" s="12"/>
      <c r="V481" s="12"/>
      <c r="W481" s="12"/>
      <c r="X481" s="12"/>
      <c r="Y481" s="12"/>
      <c r="Z481" s="12"/>
      <c r="AA481" s="12"/>
      <c r="AB481" s="12"/>
      <c r="AC481" s="12"/>
      <c r="AD481" s="12"/>
      <c r="AE481" s="12"/>
      <c r="AR481" s="204" t="s">
        <v>166</v>
      </c>
      <c r="AT481" s="205" t="s">
        <v>81</v>
      </c>
      <c r="AU481" s="205" t="s">
        <v>82</v>
      </c>
      <c r="AY481" s="204" t="s">
        <v>159</v>
      </c>
      <c r="BK481" s="206">
        <f>SUM(BK482:BK512)</f>
        <v>0</v>
      </c>
    </row>
    <row r="482" s="2" customFormat="1" ht="16.5" customHeight="1">
      <c r="A482" s="42"/>
      <c r="B482" s="43"/>
      <c r="C482" s="209" t="s">
        <v>697</v>
      </c>
      <c r="D482" s="209" t="s">
        <v>161</v>
      </c>
      <c r="E482" s="210" t="s">
        <v>698</v>
      </c>
      <c r="F482" s="211" t="s">
        <v>699</v>
      </c>
      <c r="G482" s="212" t="s">
        <v>310</v>
      </c>
      <c r="H482" s="213">
        <v>0</v>
      </c>
      <c r="I482" s="214"/>
      <c r="J482" s="215">
        <f>ROUND(I482*H482,2)</f>
        <v>0</v>
      </c>
      <c r="K482" s="211" t="s">
        <v>201</v>
      </c>
      <c r="L482" s="48"/>
      <c r="M482" s="216" t="s">
        <v>44</v>
      </c>
      <c r="N482" s="217" t="s">
        <v>53</v>
      </c>
      <c r="O482" s="88"/>
      <c r="P482" s="218">
        <f>O482*H482</f>
        <v>0</v>
      </c>
      <c r="Q482" s="218">
        <v>0</v>
      </c>
      <c r="R482" s="218">
        <f>Q482*H482</f>
        <v>0</v>
      </c>
      <c r="S482" s="218">
        <v>0</v>
      </c>
      <c r="T482" s="219">
        <f>S482*H482</f>
        <v>0</v>
      </c>
      <c r="U482" s="42"/>
      <c r="V482" s="42"/>
      <c r="W482" s="42"/>
      <c r="X482" s="42"/>
      <c r="Y482" s="42"/>
      <c r="Z482" s="42"/>
      <c r="AA482" s="42"/>
      <c r="AB482" s="42"/>
      <c r="AC482" s="42"/>
      <c r="AD482" s="42"/>
      <c r="AE482" s="42"/>
      <c r="AR482" s="220" t="s">
        <v>668</v>
      </c>
      <c r="AT482" s="220" t="s">
        <v>161</v>
      </c>
      <c r="AU482" s="220" t="s">
        <v>90</v>
      </c>
      <c r="AY482" s="20" t="s">
        <v>159</v>
      </c>
      <c r="BE482" s="221">
        <f>IF(N482="základní",J482,0)</f>
        <v>0</v>
      </c>
      <c r="BF482" s="221">
        <f>IF(N482="snížená",J482,0)</f>
        <v>0</v>
      </c>
      <c r="BG482" s="221">
        <f>IF(N482="zákl. přenesená",J482,0)</f>
        <v>0</v>
      </c>
      <c r="BH482" s="221">
        <f>IF(N482="sníž. přenesená",J482,0)</f>
        <v>0</v>
      </c>
      <c r="BI482" s="221">
        <f>IF(N482="nulová",J482,0)</f>
        <v>0</v>
      </c>
      <c r="BJ482" s="20" t="s">
        <v>90</v>
      </c>
      <c r="BK482" s="221">
        <f>ROUND(I482*H482,2)</f>
        <v>0</v>
      </c>
      <c r="BL482" s="20" t="s">
        <v>668</v>
      </c>
      <c r="BM482" s="220" t="s">
        <v>700</v>
      </c>
    </row>
    <row r="483" s="13" customFormat="1">
      <c r="A483" s="13"/>
      <c r="B483" s="229"/>
      <c r="C483" s="230"/>
      <c r="D483" s="227" t="s">
        <v>172</v>
      </c>
      <c r="E483" s="231" t="s">
        <v>44</v>
      </c>
      <c r="F483" s="232" t="s">
        <v>701</v>
      </c>
      <c r="G483" s="230"/>
      <c r="H483" s="231" t="s">
        <v>44</v>
      </c>
      <c r="I483" s="233"/>
      <c r="J483" s="230"/>
      <c r="K483" s="230"/>
      <c r="L483" s="234"/>
      <c r="M483" s="235"/>
      <c r="N483" s="236"/>
      <c r="O483" s="236"/>
      <c r="P483" s="236"/>
      <c r="Q483" s="236"/>
      <c r="R483" s="236"/>
      <c r="S483" s="236"/>
      <c r="T483" s="237"/>
      <c r="U483" s="13"/>
      <c r="V483" s="13"/>
      <c r="W483" s="13"/>
      <c r="X483" s="13"/>
      <c r="Y483" s="13"/>
      <c r="Z483" s="13"/>
      <c r="AA483" s="13"/>
      <c r="AB483" s="13"/>
      <c r="AC483" s="13"/>
      <c r="AD483" s="13"/>
      <c r="AE483" s="13"/>
      <c r="AT483" s="238" t="s">
        <v>172</v>
      </c>
      <c r="AU483" s="238" t="s">
        <v>90</v>
      </c>
      <c r="AV483" s="13" t="s">
        <v>90</v>
      </c>
      <c r="AW483" s="13" t="s">
        <v>42</v>
      </c>
      <c r="AX483" s="13" t="s">
        <v>82</v>
      </c>
      <c r="AY483" s="238" t="s">
        <v>159</v>
      </c>
    </row>
    <row r="484" s="13" customFormat="1">
      <c r="A484" s="13"/>
      <c r="B484" s="229"/>
      <c r="C484" s="230"/>
      <c r="D484" s="227" t="s">
        <v>172</v>
      </c>
      <c r="E484" s="231" t="s">
        <v>44</v>
      </c>
      <c r="F484" s="232" t="s">
        <v>702</v>
      </c>
      <c r="G484" s="230"/>
      <c r="H484" s="231" t="s">
        <v>44</v>
      </c>
      <c r="I484" s="233"/>
      <c r="J484" s="230"/>
      <c r="K484" s="230"/>
      <c r="L484" s="234"/>
      <c r="M484" s="235"/>
      <c r="N484" s="236"/>
      <c r="O484" s="236"/>
      <c r="P484" s="236"/>
      <c r="Q484" s="236"/>
      <c r="R484" s="236"/>
      <c r="S484" s="236"/>
      <c r="T484" s="237"/>
      <c r="U484" s="13"/>
      <c r="V484" s="13"/>
      <c r="W484" s="13"/>
      <c r="X484" s="13"/>
      <c r="Y484" s="13"/>
      <c r="Z484" s="13"/>
      <c r="AA484" s="13"/>
      <c r="AB484" s="13"/>
      <c r="AC484" s="13"/>
      <c r="AD484" s="13"/>
      <c r="AE484" s="13"/>
      <c r="AT484" s="238" t="s">
        <v>172</v>
      </c>
      <c r="AU484" s="238" t="s">
        <v>90</v>
      </c>
      <c r="AV484" s="13" t="s">
        <v>90</v>
      </c>
      <c r="AW484" s="13" t="s">
        <v>42</v>
      </c>
      <c r="AX484" s="13" t="s">
        <v>82</v>
      </c>
      <c r="AY484" s="238" t="s">
        <v>159</v>
      </c>
    </row>
    <row r="485" s="14" customFormat="1">
      <c r="A485" s="14"/>
      <c r="B485" s="239"/>
      <c r="C485" s="240"/>
      <c r="D485" s="227" t="s">
        <v>172</v>
      </c>
      <c r="E485" s="241" t="s">
        <v>44</v>
      </c>
      <c r="F485" s="242" t="s">
        <v>247</v>
      </c>
      <c r="G485" s="240"/>
      <c r="H485" s="243">
        <v>584.44000000000005</v>
      </c>
      <c r="I485" s="244"/>
      <c r="J485" s="240"/>
      <c r="K485" s="240"/>
      <c r="L485" s="245"/>
      <c r="M485" s="246"/>
      <c r="N485" s="247"/>
      <c r="O485" s="247"/>
      <c r="P485" s="247"/>
      <c r="Q485" s="247"/>
      <c r="R485" s="247"/>
      <c r="S485" s="247"/>
      <c r="T485" s="248"/>
      <c r="U485" s="14"/>
      <c r="V485" s="14"/>
      <c r="W485" s="14"/>
      <c r="X485" s="14"/>
      <c r="Y485" s="14"/>
      <c r="Z485" s="14"/>
      <c r="AA485" s="14"/>
      <c r="AB485" s="14"/>
      <c r="AC485" s="14"/>
      <c r="AD485" s="14"/>
      <c r="AE485" s="14"/>
      <c r="AT485" s="249" t="s">
        <v>172</v>
      </c>
      <c r="AU485" s="249" t="s">
        <v>90</v>
      </c>
      <c r="AV485" s="14" t="s">
        <v>92</v>
      </c>
      <c r="AW485" s="14" t="s">
        <v>42</v>
      </c>
      <c r="AX485" s="14" t="s">
        <v>82</v>
      </c>
      <c r="AY485" s="249" t="s">
        <v>159</v>
      </c>
    </row>
    <row r="486" s="15" customFormat="1">
      <c r="A486" s="15"/>
      <c r="B486" s="250"/>
      <c r="C486" s="251"/>
      <c r="D486" s="227" t="s">
        <v>172</v>
      </c>
      <c r="E486" s="252" t="s">
        <v>246</v>
      </c>
      <c r="F486" s="253" t="s">
        <v>176</v>
      </c>
      <c r="G486" s="251"/>
      <c r="H486" s="254">
        <v>584.44000000000005</v>
      </c>
      <c r="I486" s="255"/>
      <c r="J486" s="251"/>
      <c r="K486" s="251"/>
      <c r="L486" s="256"/>
      <c r="M486" s="257"/>
      <c r="N486" s="258"/>
      <c r="O486" s="258"/>
      <c r="P486" s="258"/>
      <c r="Q486" s="258"/>
      <c r="R486" s="258"/>
      <c r="S486" s="258"/>
      <c r="T486" s="259"/>
      <c r="U486" s="15"/>
      <c r="V486" s="15"/>
      <c r="W486" s="15"/>
      <c r="X486" s="15"/>
      <c r="Y486" s="15"/>
      <c r="Z486" s="15"/>
      <c r="AA486" s="15"/>
      <c r="AB486" s="15"/>
      <c r="AC486" s="15"/>
      <c r="AD486" s="15"/>
      <c r="AE486" s="15"/>
      <c r="AT486" s="260" t="s">
        <v>172</v>
      </c>
      <c r="AU486" s="260" t="s">
        <v>90</v>
      </c>
      <c r="AV486" s="15" t="s">
        <v>177</v>
      </c>
      <c r="AW486" s="15" t="s">
        <v>42</v>
      </c>
      <c r="AX486" s="15" t="s">
        <v>82</v>
      </c>
      <c r="AY486" s="260" t="s">
        <v>159</v>
      </c>
    </row>
    <row r="487" s="13" customFormat="1">
      <c r="A487" s="13"/>
      <c r="B487" s="229"/>
      <c r="C487" s="230"/>
      <c r="D487" s="227" t="s">
        <v>172</v>
      </c>
      <c r="E487" s="231" t="s">
        <v>44</v>
      </c>
      <c r="F487" s="232" t="s">
        <v>703</v>
      </c>
      <c r="G487" s="230"/>
      <c r="H487" s="231" t="s">
        <v>44</v>
      </c>
      <c r="I487" s="233"/>
      <c r="J487" s="230"/>
      <c r="K487" s="230"/>
      <c r="L487" s="234"/>
      <c r="M487" s="235"/>
      <c r="N487" s="236"/>
      <c r="O487" s="236"/>
      <c r="P487" s="236"/>
      <c r="Q487" s="236"/>
      <c r="R487" s="236"/>
      <c r="S487" s="236"/>
      <c r="T487" s="237"/>
      <c r="U487" s="13"/>
      <c r="V487" s="13"/>
      <c r="W487" s="13"/>
      <c r="X487" s="13"/>
      <c r="Y487" s="13"/>
      <c r="Z487" s="13"/>
      <c r="AA487" s="13"/>
      <c r="AB487" s="13"/>
      <c r="AC487" s="13"/>
      <c r="AD487" s="13"/>
      <c r="AE487" s="13"/>
      <c r="AT487" s="238" t="s">
        <v>172</v>
      </c>
      <c r="AU487" s="238" t="s">
        <v>90</v>
      </c>
      <c r="AV487" s="13" t="s">
        <v>90</v>
      </c>
      <c r="AW487" s="13" t="s">
        <v>42</v>
      </c>
      <c r="AX487" s="13" t="s">
        <v>82</v>
      </c>
      <c r="AY487" s="238" t="s">
        <v>159</v>
      </c>
    </row>
    <row r="488" s="14" customFormat="1">
      <c r="A488" s="14"/>
      <c r="B488" s="239"/>
      <c r="C488" s="240"/>
      <c r="D488" s="227" t="s">
        <v>172</v>
      </c>
      <c r="E488" s="241" t="s">
        <v>44</v>
      </c>
      <c r="F488" s="242" t="s">
        <v>249</v>
      </c>
      <c r="G488" s="240"/>
      <c r="H488" s="243">
        <v>721.25999999999999</v>
      </c>
      <c r="I488" s="244"/>
      <c r="J488" s="240"/>
      <c r="K488" s="240"/>
      <c r="L488" s="245"/>
      <c r="M488" s="246"/>
      <c r="N488" s="247"/>
      <c r="O488" s="247"/>
      <c r="P488" s="247"/>
      <c r="Q488" s="247"/>
      <c r="R488" s="247"/>
      <c r="S488" s="247"/>
      <c r="T488" s="248"/>
      <c r="U488" s="14"/>
      <c r="V488" s="14"/>
      <c r="W488" s="14"/>
      <c r="X488" s="14"/>
      <c r="Y488" s="14"/>
      <c r="Z488" s="14"/>
      <c r="AA488" s="14"/>
      <c r="AB488" s="14"/>
      <c r="AC488" s="14"/>
      <c r="AD488" s="14"/>
      <c r="AE488" s="14"/>
      <c r="AT488" s="249" t="s">
        <v>172</v>
      </c>
      <c r="AU488" s="249" t="s">
        <v>90</v>
      </c>
      <c r="AV488" s="14" t="s">
        <v>92</v>
      </c>
      <c r="AW488" s="14" t="s">
        <v>42</v>
      </c>
      <c r="AX488" s="14" t="s">
        <v>82</v>
      </c>
      <c r="AY488" s="249" t="s">
        <v>159</v>
      </c>
    </row>
    <row r="489" s="15" customFormat="1">
      <c r="A489" s="15"/>
      <c r="B489" s="250"/>
      <c r="C489" s="251"/>
      <c r="D489" s="227" t="s">
        <v>172</v>
      </c>
      <c r="E489" s="252" t="s">
        <v>248</v>
      </c>
      <c r="F489" s="253" t="s">
        <v>176</v>
      </c>
      <c r="G489" s="251"/>
      <c r="H489" s="254">
        <v>721.25999999999999</v>
      </c>
      <c r="I489" s="255"/>
      <c r="J489" s="251"/>
      <c r="K489" s="251"/>
      <c r="L489" s="256"/>
      <c r="M489" s="257"/>
      <c r="N489" s="258"/>
      <c r="O489" s="258"/>
      <c r="P489" s="258"/>
      <c r="Q489" s="258"/>
      <c r="R489" s="258"/>
      <c r="S489" s="258"/>
      <c r="T489" s="259"/>
      <c r="U489" s="15"/>
      <c r="V489" s="15"/>
      <c r="W489" s="15"/>
      <c r="X489" s="15"/>
      <c r="Y489" s="15"/>
      <c r="Z489" s="15"/>
      <c r="AA489" s="15"/>
      <c r="AB489" s="15"/>
      <c r="AC489" s="15"/>
      <c r="AD489" s="15"/>
      <c r="AE489" s="15"/>
      <c r="AT489" s="260" t="s">
        <v>172</v>
      </c>
      <c r="AU489" s="260" t="s">
        <v>90</v>
      </c>
      <c r="AV489" s="15" t="s">
        <v>177</v>
      </c>
      <c r="AW489" s="15" t="s">
        <v>42</v>
      </c>
      <c r="AX489" s="15" t="s">
        <v>82</v>
      </c>
      <c r="AY489" s="260" t="s">
        <v>159</v>
      </c>
    </row>
    <row r="490" s="13" customFormat="1">
      <c r="A490" s="13"/>
      <c r="B490" s="229"/>
      <c r="C490" s="230"/>
      <c r="D490" s="227" t="s">
        <v>172</v>
      </c>
      <c r="E490" s="231" t="s">
        <v>44</v>
      </c>
      <c r="F490" s="232" t="s">
        <v>704</v>
      </c>
      <c r="G490" s="230"/>
      <c r="H490" s="231" t="s">
        <v>44</v>
      </c>
      <c r="I490" s="233"/>
      <c r="J490" s="230"/>
      <c r="K490" s="230"/>
      <c r="L490" s="234"/>
      <c r="M490" s="235"/>
      <c r="N490" s="236"/>
      <c r="O490" s="236"/>
      <c r="P490" s="236"/>
      <c r="Q490" s="236"/>
      <c r="R490" s="236"/>
      <c r="S490" s="236"/>
      <c r="T490" s="237"/>
      <c r="U490" s="13"/>
      <c r="V490" s="13"/>
      <c r="W490" s="13"/>
      <c r="X490" s="13"/>
      <c r="Y490" s="13"/>
      <c r="Z490" s="13"/>
      <c r="AA490" s="13"/>
      <c r="AB490" s="13"/>
      <c r="AC490" s="13"/>
      <c r="AD490" s="13"/>
      <c r="AE490" s="13"/>
      <c r="AT490" s="238" t="s">
        <v>172</v>
      </c>
      <c r="AU490" s="238" t="s">
        <v>90</v>
      </c>
      <c r="AV490" s="13" t="s">
        <v>90</v>
      </c>
      <c r="AW490" s="13" t="s">
        <v>42</v>
      </c>
      <c r="AX490" s="13" t="s">
        <v>82</v>
      </c>
      <c r="AY490" s="238" t="s">
        <v>159</v>
      </c>
    </row>
    <row r="491" s="14" customFormat="1">
      <c r="A491" s="14"/>
      <c r="B491" s="239"/>
      <c r="C491" s="240"/>
      <c r="D491" s="227" t="s">
        <v>172</v>
      </c>
      <c r="E491" s="241" t="s">
        <v>44</v>
      </c>
      <c r="F491" s="242" t="s">
        <v>251</v>
      </c>
      <c r="G491" s="240"/>
      <c r="H491" s="243">
        <v>1429.56</v>
      </c>
      <c r="I491" s="244"/>
      <c r="J491" s="240"/>
      <c r="K491" s="240"/>
      <c r="L491" s="245"/>
      <c r="M491" s="246"/>
      <c r="N491" s="247"/>
      <c r="O491" s="247"/>
      <c r="P491" s="247"/>
      <c r="Q491" s="247"/>
      <c r="R491" s="247"/>
      <c r="S491" s="247"/>
      <c r="T491" s="248"/>
      <c r="U491" s="14"/>
      <c r="V491" s="14"/>
      <c r="W491" s="14"/>
      <c r="X491" s="14"/>
      <c r="Y491" s="14"/>
      <c r="Z491" s="14"/>
      <c r="AA491" s="14"/>
      <c r="AB491" s="14"/>
      <c r="AC491" s="14"/>
      <c r="AD491" s="14"/>
      <c r="AE491" s="14"/>
      <c r="AT491" s="249" t="s">
        <v>172</v>
      </c>
      <c r="AU491" s="249" t="s">
        <v>90</v>
      </c>
      <c r="AV491" s="14" t="s">
        <v>92</v>
      </c>
      <c r="AW491" s="14" t="s">
        <v>42</v>
      </c>
      <c r="AX491" s="14" t="s">
        <v>82</v>
      </c>
      <c r="AY491" s="249" t="s">
        <v>159</v>
      </c>
    </row>
    <row r="492" s="15" customFormat="1">
      <c r="A492" s="15"/>
      <c r="B492" s="250"/>
      <c r="C492" s="251"/>
      <c r="D492" s="227" t="s">
        <v>172</v>
      </c>
      <c r="E492" s="252" t="s">
        <v>250</v>
      </c>
      <c r="F492" s="253" t="s">
        <v>176</v>
      </c>
      <c r="G492" s="251"/>
      <c r="H492" s="254">
        <v>1429.56</v>
      </c>
      <c r="I492" s="255"/>
      <c r="J492" s="251"/>
      <c r="K492" s="251"/>
      <c r="L492" s="256"/>
      <c r="M492" s="257"/>
      <c r="N492" s="258"/>
      <c r="O492" s="258"/>
      <c r="P492" s="258"/>
      <c r="Q492" s="258"/>
      <c r="R492" s="258"/>
      <c r="S492" s="258"/>
      <c r="T492" s="259"/>
      <c r="U492" s="15"/>
      <c r="V492" s="15"/>
      <c r="W492" s="15"/>
      <c r="X492" s="15"/>
      <c r="Y492" s="15"/>
      <c r="Z492" s="15"/>
      <c r="AA492" s="15"/>
      <c r="AB492" s="15"/>
      <c r="AC492" s="15"/>
      <c r="AD492" s="15"/>
      <c r="AE492" s="15"/>
      <c r="AT492" s="260" t="s">
        <v>172</v>
      </c>
      <c r="AU492" s="260" t="s">
        <v>90</v>
      </c>
      <c r="AV492" s="15" t="s">
        <v>177</v>
      </c>
      <c r="AW492" s="15" t="s">
        <v>42</v>
      </c>
      <c r="AX492" s="15" t="s">
        <v>82</v>
      </c>
      <c r="AY492" s="260" t="s">
        <v>159</v>
      </c>
    </row>
    <row r="493" s="13" customFormat="1">
      <c r="A493" s="13"/>
      <c r="B493" s="229"/>
      <c r="C493" s="230"/>
      <c r="D493" s="227" t="s">
        <v>172</v>
      </c>
      <c r="E493" s="231" t="s">
        <v>44</v>
      </c>
      <c r="F493" s="232" t="s">
        <v>705</v>
      </c>
      <c r="G493" s="230"/>
      <c r="H493" s="231" t="s">
        <v>44</v>
      </c>
      <c r="I493" s="233"/>
      <c r="J493" s="230"/>
      <c r="K493" s="230"/>
      <c r="L493" s="234"/>
      <c r="M493" s="235"/>
      <c r="N493" s="236"/>
      <c r="O493" s="236"/>
      <c r="P493" s="236"/>
      <c r="Q493" s="236"/>
      <c r="R493" s="236"/>
      <c r="S493" s="236"/>
      <c r="T493" s="237"/>
      <c r="U493" s="13"/>
      <c r="V493" s="13"/>
      <c r="W493" s="13"/>
      <c r="X493" s="13"/>
      <c r="Y493" s="13"/>
      <c r="Z493" s="13"/>
      <c r="AA493" s="13"/>
      <c r="AB493" s="13"/>
      <c r="AC493" s="13"/>
      <c r="AD493" s="13"/>
      <c r="AE493" s="13"/>
      <c r="AT493" s="238" t="s">
        <v>172</v>
      </c>
      <c r="AU493" s="238" t="s">
        <v>90</v>
      </c>
      <c r="AV493" s="13" t="s">
        <v>90</v>
      </c>
      <c r="AW493" s="13" t="s">
        <v>42</v>
      </c>
      <c r="AX493" s="13" t="s">
        <v>82</v>
      </c>
      <c r="AY493" s="238" t="s">
        <v>159</v>
      </c>
    </row>
    <row r="494" s="14" customFormat="1">
      <c r="A494" s="14"/>
      <c r="B494" s="239"/>
      <c r="C494" s="240"/>
      <c r="D494" s="227" t="s">
        <v>172</v>
      </c>
      <c r="E494" s="241" t="s">
        <v>44</v>
      </c>
      <c r="F494" s="242" t="s">
        <v>253</v>
      </c>
      <c r="G494" s="240"/>
      <c r="H494" s="243">
        <v>183.16999999999999</v>
      </c>
      <c r="I494" s="244"/>
      <c r="J494" s="240"/>
      <c r="K494" s="240"/>
      <c r="L494" s="245"/>
      <c r="M494" s="246"/>
      <c r="N494" s="247"/>
      <c r="O494" s="247"/>
      <c r="P494" s="247"/>
      <c r="Q494" s="247"/>
      <c r="R494" s="247"/>
      <c r="S494" s="247"/>
      <c r="T494" s="248"/>
      <c r="U494" s="14"/>
      <c r="V494" s="14"/>
      <c r="W494" s="14"/>
      <c r="X494" s="14"/>
      <c r="Y494" s="14"/>
      <c r="Z494" s="14"/>
      <c r="AA494" s="14"/>
      <c r="AB494" s="14"/>
      <c r="AC494" s="14"/>
      <c r="AD494" s="14"/>
      <c r="AE494" s="14"/>
      <c r="AT494" s="249" t="s">
        <v>172</v>
      </c>
      <c r="AU494" s="249" t="s">
        <v>90</v>
      </c>
      <c r="AV494" s="14" t="s">
        <v>92</v>
      </c>
      <c r="AW494" s="14" t="s">
        <v>42</v>
      </c>
      <c r="AX494" s="14" t="s">
        <v>82</v>
      </c>
      <c r="AY494" s="249" t="s">
        <v>159</v>
      </c>
    </row>
    <row r="495" s="15" customFormat="1">
      <c r="A495" s="15"/>
      <c r="B495" s="250"/>
      <c r="C495" s="251"/>
      <c r="D495" s="227" t="s">
        <v>172</v>
      </c>
      <c r="E495" s="252" t="s">
        <v>252</v>
      </c>
      <c r="F495" s="253" t="s">
        <v>176</v>
      </c>
      <c r="G495" s="251"/>
      <c r="H495" s="254">
        <v>183.16999999999999</v>
      </c>
      <c r="I495" s="255"/>
      <c r="J495" s="251"/>
      <c r="K495" s="251"/>
      <c r="L495" s="256"/>
      <c r="M495" s="257"/>
      <c r="N495" s="258"/>
      <c r="O495" s="258"/>
      <c r="P495" s="258"/>
      <c r="Q495" s="258"/>
      <c r="R495" s="258"/>
      <c r="S495" s="258"/>
      <c r="T495" s="259"/>
      <c r="U495" s="15"/>
      <c r="V495" s="15"/>
      <c r="W495" s="15"/>
      <c r="X495" s="15"/>
      <c r="Y495" s="15"/>
      <c r="Z495" s="15"/>
      <c r="AA495" s="15"/>
      <c r="AB495" s="15"/>
      <c r="AC495" s="15"/>
      <c r="AD495" s="15"/>
      <c r="AE495" s="15"/>
      <c r="AT495" s="260" t="s">
        <v>172</v>
      </c>
      <c r="AU495" s="260" t="s">
        <v>90</v>
      </c>
      <c r="AV495" s="15" t="s">
        <v>177</v>
      </c>
      <c r="AW495" s="15" t="s">
        <v>42</v>
      </c>
      <c r="AX495" s="15" t="s">
        <v>82</v>
      </c>
      <c r="AY495" s="260" t="s">
        <v>159</v>
      </c>
    </row>
    <row r="496" s="13" customFormat="1">
      <c r="A496" s="13"/>
      <c r="B496" s="229"/>
      <c r="C496" s="230"/>
      <c r="D496" s="227" t="s">
        <v>172</v>
      </c>
      <c r="E496" s="231" t="s">
        <v>44</v>
      </c>
      <c r="F496" s="232" t="s">
        <v>706</v>
      </c>
      <c r="G496" s="230"/>
      <c r="H496" s="231" t="s">
        <v>44</v>
      </c>
      <c r="I496" s="233"/>
      <c r="J496" s="230"/>
      <c r="K496" s="230"/>
      <c r="L496" s="234"/>
      <c r="M496" s="235"/>
      <c r="N496" s="236"/>
      <c r="O496" s="236"/>
      <c r="P496" s="236"/>
      <c r="Q496" s="236"/>
      <c r="R496" s="236"/>
      <c r="S496" s="236"/>
      <c r="T496" s="237"/>
      <c r="U496" s="13"/>
      <c r="V496" s="13"/>
      <c r="W496" s="13"/>
      <c r="X496" s="13"/>
      <c r="Y496" s="13"/>
      <c r="Z496" s="13"/>
      <c r="AA496" s="13"/>
      <c r="AB496" s="13"/>
      <c r="AC496" s="13"/>
      <c r="AD496" s="13"/>
      <c r="AE496" s="13"/>
      <c r="AT496" s="238" t="s">
        <v>172</v>
      </c>
      <c r="AU496" s="238" t="s">
        <v>90</v>
      </c>
      <c r="AV496" s="13" t="s">
        <v>90</v>
      </c>
      <c r="AW496" s="13" t="s">
        <v>42</v>
      </c>
      <c r="AX496" s="13" t="s">
        <v>82</v>
      </c>
      <c r="AY496" s="238" t="s">
        <v>159</v>
      </c>
    </row>
    <row r="497" s="14" customFormat="1">
      <c r="A497" s="14"/>
      <c r="B497" s="239"/>
      <c r="C497" s="240"/>
      <c r="D497" s="227" t="s">
        <v>172</v>
      </c>
      <c r="E497" s="241" t="s">
        <v>44</v>
      </c>
      <c r="F497" s="242" t="s">
        <v>255</v>
      </c>
      <c r="G497" s="240"/>
      <c r="H497" s="243">
        <v>86.430000000000007</v>
      </c>
      <c r="I497" s="244"/>
      <c r="J497" s="240"/>
      <c r="K497" s="240"/>
      <c r="L497" s="245"/>
      <c r="M497" s="246"/>
      <c r="N497" s="247"/>
      <c r="O497" s="247"/>
      <c r="P497" s="247"/>
      <c r="Q497" s="247"/>
      <c r="R497" s="247"/>
      <c r="S497" s="247"/>
      <c r="T497" s="248"/>
      <c r="U497" s="14"/>
      <c r="V497" s="14"/>
      <c r="W497" s="14"/>
      <c r="X497" s="14"/>
      <c r="Y497" s="14"/>
      <c r="Z497" s="14"/>
      <c r="AA497" s="14"/>
      <c r="AB497" s="14"/>
      <c r="AC497" s="14"/>
      <c r="AD497" s="14"/>
      <c r="AE497" s="14"/>
      <c r="AT497" s="249" t="s">
        <v>172</v>
      </c>
      <c r="AU497" s="249" t="s">
        <v>90</v>
      </c>
      <c r="AV497" s="14" t="s">
        <v>92</v>
      </c>
      <c r="AW497" s="14" t="s">
        <v>42</v>
      </c>
      <c r="AX497" s="14" t="s">
        <v>82</v>
      </c>
      <c r="AY497" s="249" t="s">
        <v>159</v>
      </c>
    </row>
    <row r="498" s="15" customFormat="1">
      <c r="A498" s="15"/>
      <c r="B498" s="250"/>
      <c r="C498" s="251"/>
      <c r="D498" s="227" t="s">
        <v>172</v>
      </c>
      <c r="E498" s="252" t="s">
        <v>254</v>
      </c>
      <c r="F498" s="253" t="s">
        <v>176</v>
      </c>
      <c r="G498" s="251"/>
      <c r="H498" s="254">
        <v>86.430000000000007</v>
      </c>
      <c r="I498" s="255"/>
      <c r="J498" s="251"/>
      <c r="K498" s="251"/>
      <c r="L498" s="256"/>
      <c r="M498" s="257"/>
      <c r="N498" s="258"/>
      <c r="O498" s="258"/>
      <c r="P498" s="258"/>
      <c r="Q498" s="258"/>
      <c r="R498" s="258"/>
      <c r="S498" s="258"/>
      <c r="T498" s="259"/>
      <c r="U498" s="15"/>
      <c r="V498" s="15"/>
      <c r="W498" s="15"/>
      <c r="X498" s="15"/>
      <c r="Y498" s="15"/>
      <c r="Z498" s="15"/>
      <c r="AA498" s="15"/>
      <c r="AB498" s="15"/>
      <c r="AC498" s="15"/>
      <c r="AD498" s="15"/>
      <c r="AE498" s="15"/>
      <c r="AT498" s="260" t="s">
        <v>172</v>
      </c>
      <c r="AU498" s="260" t="s">
        <v>90</v>
      </c>
      <c r="AV498" s="15" t="s">
        <v>177</v>
      </c>
      <c r="AW498" s="15" t="s">
        <v>42</v>
      </c>
      <c r="AX498" s="15" t="s">
        <v>82</v>
      </c>
      <c r="AY498" s="260" t="s">
        <v>159</v>
      </c>
    </row>
    <row r="499" s="13" customFormat="1">
      <c r="A499" s="13"/>
      <c r="B499" s="229"/>
      <c r="C499" s="230"/>
      <c r="D499" s="227" t="s">
        <v>172</v>
      </c>
      <c r="E499" s="231" t="s">
        <v>44</v>
      </c>
      <c r="F499" s="232" t="s">
        <v>707</v>
      </c>
      <c r="G499" s="230"/>
      <c r="H499" s="231" t="s">
        <v>44</v>
      </c>
      <c r="I499" s="233"/>
      <c r="J499" s="230"/>
      <c r="K499" s="230"/>
      <c r="L499" s="234"/>
      <c r="M499" s="235"/>
      <c r="N499" s="236"/>
      <c r="O499" s="236"/>
      <c r="P499" s="236"/>
      <c r="Q499" s="236"/>
      <c r="R499" s="236"/>
      <c r="S499" s="236"/>
      <c r="T499" s="237"/>
      <c r="U499" s="13"/>
      <c r="V499" s="13"/>
      <c r="W499" s="13"/>
      <c r="X499" s="13"/>
      <c r="Y499" s="13"/>
      <c r="Z499" s="13"/>
      <c r="AA499" s="13"/>
      <c r="AB499" s="13"/>
      <c r="AC499" s="13"/>
      <c r="AD499" s="13"/>
      <c r="AE499" s="13"/>
      <c r="AT499" s="238" t="s">
        <v>172</v>
      </c>
      <c r="AU499" s="238" t="s">
        <v>90</v>
      </c>
      <c r="AV499" s="13" t="s">
        <v>90</v>
      </c>
      <c r="AW499" s="13" t="s">
        <v>42</v>
      </c>
      <c r="AX499" s="13" t="s">
        <v>82</v>
      </c>
      <c r="AY499" s="238" t="s">
        <v>159</v>
      </c>
    </row>
    <row r="500" s="14" customFormat="1">
      <c r="A500" s="14"/>
      <c r="B500" s="239"/>
      <c r="C500" s="240"/>
      <c r="D500" s="227" t="s">
        <v>172</v>
      </c>
      <c r="E500" s="241" t="s">
        <v>44</v>
      </c>
      <c r="F500" s="242" t="s">
        <v>257</v>
      </c>
      <c r="G500" s="240"/>
      <c r="H500" s="243">
        <v>22.960000000000001</v>
      </c>
      <c r="I500" s="244"/>
      <c r="J500" s="240"/>
      <c r="K500" s="240"/>
      <c r="L500" s="245"/>
      <c r="M500" s="246"/>
      <c r="N500" s="247"/>
      <c r="O500" s="247"/>
      <c r="P500" s="247"/>
      <c r="Q500" s="247"/>
      <c r="R500" s="247"/>
      <c r="S500" s="247"/>
      <c r="T500" s="248"/>
      <c r="U500" s="14"/>
      <c r="V500" s="14"/>
      <c r="W500" s="14"/>
      <c r="X500" s="14"/>
      <c r="Y500" s="14"/>
      <c r="Z500" s="14"/>
      <c r="AA500" s="14"/>
      <c r="AB500" s="14"/>
      <c r="AC500" s="14"/>
      <c r="AD500" s="14"/>
      <c r="AE500" s="14"/>
      <c r="AT500" s="249" t="s">
        <v>172</v>
      </c>
      <c r="AU500" s="249" t="s">
        <v>90</v>
      </c>
      <c r="AV500" s="14" t="s">
        <v>92</v>
      </c>
      <c r="AW500" s="14" t="s">
        <v>42</v>
      </c>
      <c r="AX500" s="14" t="s">
        <v>82</v>
      </c>
      <c r="AY500" s="249" t="s">
        <v>159</v>
      </c>
    </row>
    <row r="501" s="15" customFormat="1">
      <c r="A501" s="15"/>
      <c r="B501" s="250"/>
      <c r="C501" s="251"/>
      <c r="D501" s="227" t="s">
        <v>172</v>
      </c>
      <c r="E501" s="252" t="s">
        <v>256</v>
      </c>
      <c r="F501" s="253" t="s">
        <v>176</v>
      </c>
      <c r="G501" s="251"/>
      <c r="H501" s="254">
        <v>22.960000000000001</v>
      </c>
      <c r="I501" s="255"/>
      <c r="J501" s="251"/>
      <c r="K501" s="251"/>
      <c r="L501" s="256"/>
      <c r="M501" s="257"/>
      <c r="N501" s="258"/>
      <c r="O501" s="258"/>
      <c r="P501" s="258"/>
      <c r="Q501" s="258"/>
      <c r="R501" s="258"/>
      <c r="S501" s="258"/>
      <c r="T501" s="259"/>
      <c r="U501" s="15"/>
      <c r="V501" s="15"/>
      <c r="W501" s="15"/>
      <c r="X501" s="15"/>
      <c r="Y501" s="15"/>
      <c r="Z501" s="15"/>
      <c r="AA501" s="15"/>
      <c r="AB501" s="15"/>
      <c r="AC501" s="15"/>
      <c r="AD501" s="15"/>
      <c r="AE501" s="15"/>
      <c r="AT501" s="260" t="s">
        <v>172</v>
      </c>
      <c r="AU501" s="260" t="s">
        <v>90</v>
      </c>
      <c r="AV501" s="15" t="s">
        <v>177</v>
      </c>
      <c r="AW501" s="15" t="s">
        <v>42</v>
      </c>
      <c r="AX501" s="15" t="s">
        <v>82</v>
      </c>
      <c r="AY501" s="260" t="s">
        <v>159</v>
      </c>
    </row>
    <row r="502" s="13" customFormat="1">
      <c r="A502" s="13"/>
      <c r="B502" s="229"/>
      <c r="C502" s="230"/>
      <c r="D502" s="227" t="s">
        <v>172</v>
      </c>
      <c r="E502" s="231" t="s">
        <v>44</v>
      </c>
      <c r="F502" s="232" t="s">
        <v>708</v>
      </c>
      <c r="G502" s="230"/>
      <c r="H502" s="231" t="s">
        <v>44</v>
      </c>
      <c r="I502" s="233"/>
      <c r="J502" s="230"/>
      <c r="K502" s="230"/>
      <c r="L502" s="234"/>
      <c r="M502" s="235"/>
      <c r="N502" s="236"/>
      <c r="O502" s="236"/>
      <c r="P502" s="236"/>
      <c r="Q502" s="236"/>
      <c r="R502" s="236"/>
      <c r="S502" s="236"/>
      <c r="T502" s="237"/>
      <c r="U502" s="13"/>
      <c r="V502" s="13"/>
      <c r="W502" s="13"/>
      <c r="X502" s="13"/>
      <c r="Y502" s="13"/>
      <c r="Z502" s="13"/>
      <c r="AA502" s="13"/>
      <c r="AB502" s="13"/>
      <c r="AC502" s="13"/>
      <c r="AD502" s="13"/>
      <c r="AE502" s="13"/>
      <c r="AT502" s="238" t="s">
        <v>172</v>
      </c>
      <c r="AU502" s="238" t="s">
        <v>90</v>
      </c>
      <c r="AV502" s="13" t="s">
        <v>90</v>
      </c>
      <c r="AW502" s="13" t="s">
        <v>42</v>
      </c>
      <c r="AX502" s="13" t="s">
        <v>82</v>
      </c>
      <c r="AY502" s="238" t="s">
        <v>159</v>
      </c>
    </row>
    <row r="503" s="14" customFormat="1">
      <c r="A503" s="14"/>
      <c r="B503" s="239"/>
      <c r="C503" s="240"/>
      <c r="D503" s="227" t="s">
        <v>172</v>
      </c>
      <c r="E503" s="241" t="s">
        <v>44</v>
      </c>
      <c r="F503" s="242" t="s">
        <v>260</v>
      </c>
      <c r="G503" s="240"/>
      <c r="H503" s="243">
        <v>298.50999999999999</v>
      </c>
      <c r="I503" s="244"/>
      <c r="J503" s="240"/>
      <c r="K503" s="240"/>
      <c r="L503" s="245"/>
      <c r="M503" s="246"/>
      <c r="N503" s="247"/>
      <c r="O503" s="247"/>
      <c r="P503" s="247"/>
      <c r="Q503" s="247"/>
      <c r="R503" s="247"/>
      <c r="S503" s="247"/>
      <c r="T503" s="248"/>
      <c r="U503" s="14"/>
      <c r="V503" s="14"/>
      <c r="W503" s="14"/>
      <c r="X503" s="14"/>
      <c r="Y503" s="14"/>
      <c r="Z503" s="14"/>
      <c r="AA503" s="14"/>
      <c r="AB503" s="14"/>
      <c r="AC503" s="14"/>
      <c r="AD503" s="14"/>
      <c r="AE503" s="14"/>
      <c r="AT503" s="249" t="s">
        <v>172</v>
      </c>
      <c r="AU503" s="249" t="s">
        <v>90</v>
      </c>
      <c r="AV503" s="14" t="s">
        <v>92</v>
      </c>
      <c r="AW503" s="14" t="s">
        <v>42</v>
      </c>
      <c r="AX503" s="14" t="s">
        <v>82</v>
      </c>
      <c r="AY503" s="249" t="s">
        <v>159</v>
      </c>
    </row>
    <row r="504" s="15" customFormat="1">
      <c r="A504" s="15"/>
      <c r="B504" s="250"/>
      <c r="C504" s="251"/>
      <c r="D504" s="227" t="s">
        <v>172</v>
      </c>
      <c r="E504" s="252" t="s">
        <v>259</v>
      </c>
      <c r="F504" s="253" t="s">
        <v>176</v>
      </c>
      <c r="G504" s="251"/>
      <c r="H504" s="254">
        <v>298.50999999999999</v>
      </c>
      <c r="I504" s="255"/>
      <c r="J504" s="251"/>
      <c r="K504" s="251"/>
      <c r="L504" s="256"/>
      <c r="M504" s="257"/>
      <c r="N504" s="258"/>
      <c r="O504" s="258"/>
      <c r="P504" s="258"/>
      <c r="Q504" s="258"/>
      <c r="R504" s="258"/>
      <c r="S504" s="258"/>
      <c r="T504" s="259"/>
      <c r="U504" s="15"/>
      <c r="V504" s="15"/>
      <c r="W504" s="15"/>
      <c r="X504" s="15"/>
      <c r="Y504" s="15"/>
      <c r="Z504" s="15"/>
      <c r="AA504" s="15"/>
      <c r="AB504" s="15"/>
      <c r="AC504" s="15"/>
      <c r="AD504" s="15"/>
      <c r="AE504" s="15"/>
      <c r="AT504" s="260" t="s">
        <v>172</v>
      </c>
      <c r="AU504" s="260" t="s">
        <v>90</v>
      </c>
      <c r="AV504" s="15" t="s">
        <v>177</v>
      </c>
      <c r="AW504" s="15" t="s">
        <v>42</v>
      </c>
      <c r="AX504" s="15" t="s">
        <v>82</v>
      </c>
      <c r="AY504" s="260" t="s">
        <v>159</v>
      </c>
    </row>
    <row r="505" s="13" customFormat="1">
      <c r="A505" s="13"/>
      <c r="B505" s="229"/>
      <c r="C505" s="230"/>
      <c r="D505" s="227" t="s">
        <v>172</v>
      </c>
      <c r="E505" s="231" t="s">
        <v>44</v>
      </c>
      <c r="F505" s="232" t="s">
        <v>709</v>
      </c>
      <c r="G505" s="230"/>
      <c r="H505" s="231" t="s">
        <v>44</v>
      </c>
      <c r="I505" s="233"/>
      <c r="J505" s="230"/>
      <c r="K505" s="230"/>
      <c r="L505" s="234"/>
      <c r="M505" s="235"/>
      <c r="N505" s="236"/>
      <c r="O505" s="236"/>
      <c r="P505" s="236"/>
      <c r="Q505" s="236"/>
      <c r="R505" s="236"/>
      <c r="S505" s="236"/>
      <c r="T505" s="237"/>
      <c r="U505" s="13"/>
      <c r="V505" s="13"/>
      <c r="W505" s="13"/>
      <c r="X505" s="13"/>
      <c r="Y505" s="13"/>
      <c r="Z505" s="13"/>
      <c r="AA505" s="13"/>
      <c r="AB505" s="13"/>
      <c r="AC505" s="13"/>
      <c r="AD505" s="13"/>
      <c r="AE505" s="13"/>
      <c r="AT505" s="238" t="s">
        <v>172</v>
      </c>
      <c r="AU505" s="238" t="s">
        <v>90</v>
      </c>
      <c r="AV505" s="13" t="s">
        <v>90</v>
      </c>
      <c r="AW505" s="13" t="s">
        <v>42</v>
      </c>
      <c r="AX505" s="13" t="s">
        <v>82</v>
      </c>
      <c r="AY505" s="238" t="s">
        <v>159</v>
      </c>
    </row>
    <row r="506" s="14" customFormat="1">
      <c r="A506" s="14"/>
      <c r="B506" s="239"/>
      <c r="C506" s="240"/>
      <c r="D506" s="227" t="s">
        <v>172</v>
      </c>
      <c r="E506" s="241" t="s">
        <v>44</v>
      </c>
      <c r="F506" s="242" t="s">
        <v>262</v>
      </c>
      <c r="G506" s="240"/>
      <c r="H506" s="243">
        <v>48.270000000000003</v>
      </c>
      <c r="I506" s="244"/>
      <c r="J506" s="240"/>
      <c r="K506" s="240"/>
      <c r="L506" s="245"/>
      <c r="M506" s="246"/>
      <c r="N506" s="247"/>
      <c r="O506" s="247"/>
      <c r="P506" s="247"/>
      <c r="Q506" s="247"/>
      <c r="R506" s="247"/>
      <c r="S506" s="247"/>
      <c r="T506" s="248"/>
      <c r="U506" s="14"/>
      <c r="V506" s="14"/>
      <c r="W506" s="14"/>
      <c r="X506" s="14"/>
      <c r="Y506" s="14"/>
      <c r="Z506" s="14"/>
      <c r="AA506" s="14"/>
      <c r="AB506" s="14"/>
      <c r="AC506" s="14"/>
      <c r="AD506" s="14"/>
      <c r="AE506" s="14"/>
      <c r="AT506" s="249" t="s">
        <v>172</v>
      </c>
      <c r="AU506" s="249" t="s">
        <v>90</v>
      </c>
      <c r="AV506" s="14" t="s">
        <v>92</v>
      </c>
      <c r="AW506" s="14" t="s">
        <v>42</v>
      </c>
      <c r="AX506" s="14" t="s">
        <v>82</v>
      </c>
      <c r="AY506" s="249" t="s">
        <v>159</v>
      </c>
    </row>
    <row r="507" s="15" customFormat="1">
      <c r="A507" s="15"/>
      <c r="B507" s="250"/>
      <c r="C507" s="251"/>
      <c r="D507" s="227" t="s">
        <v>172</v>
      </c>
      <c r="E507" s="252" t="s">
        <v>261</v>
      </c>
      <c r="F507" s="253" t="s">
        <v>176</v>
      </c>
      <c r="G507" s="251"/>
      <c r="H507" s="254">
        <v>48.270000000000003</v>
      </c>
      <c r="I507" s="255"/>
      <c r="J507" s="251"/>
      <c r="K507" s="251"/>
      <c r="L507" s="256"/>
      <c r="M507" s="257"/>
      <c r="N507" s="258"/>
      <c r="O507" s="258"/>
      <c r="P507" s="258"/>
      <c r="Q507" s="258"/>
      <c r="R507" s="258"/>
      <c r="S507" s="258"/>
      <c r="T507" s="259"/>
      <c r="U507" s="15"/>
      <c r="V507" s="15"/>
      <c r="W507" s="15"/>
      <c r="X507" s="15"/>
      <c r="Y507" s="15"/>
      <c r="Z507" s="15"/>
      <c r="AA507" s="15"/>
      <c r="AB507" s="15"/>
      <c r="AC507" s="15"/>
      <c r="AD507" s="15"/>
      <c r="AE507" s="15"/>
      <c r="AT507" s="260" t="s">
        <v>172</v>
      </c>
      <c r="AU507" s="260" t="s">
        <v>90</v>
      </c>
      <c r="AV507" s="15" t="s">
        <v>177</v>
      </c>
      <c r="AW507" s="15" t="s">
        <v>42</v>
      </c>
      <c r="AX507" s="15" t="s">
        <v>82</v>
      </c>
      <c r="AY507" s="260" t="s">
        <v>159</v>
      </c>
    </row>
    <row r="508" s="13" customFormat="1">
      <c r="A508" s="13"/>
      <c r="B508" s="229"/>
      <c r="C508" s="230"/>
      <c r="D508" s="227" t="s">
        <v>172</v>
      </c>
      <c r="E508" s="231" t="s">
        <v>44</v>
      </c>
      <c r="F508" s="232" t="s">
        <v>710</v>
      </c>
      <c r="G508" s="230"/>
      <c r="H508" s="231" t="s">
        <v>44</v>
      </c>
      <c r="I508" s="233"/>
      <c r="J508" s="230"/>
      <c r="K508" s="230"/>
      <c r="L508" s="234"/>
      <c r="M508" s="235"/>
      <c r="N508" s="236"/>
      <c r="O508" s="236"/>
      <c r="P508" s="236"/>
      <c r="Q508" s="236"/>
      <c r="R508" s="236"/>
      <c r="S508" s="236"/>
      <c r="T508" s="237"/>
      <c r="U508" s="13"/>
      <c r="V508" s="13"/>
      <c r="W508" s="13"/>
      <c r="X508" s="13"/>
      <c r="Y508" s="13"/>
      <c r="Z508" s="13"/>
      <c r="AA508" s="13"/>
      <c r="AB508" s="13"/>
      <c r="AC508" s="13"/>
      <c r="AD508" s="13"/>
      <c r="AE508" s="13"/>
      <c r="AT508" s="238" t="s">
        <v>172</v>
      </c>
      <c r="AU508" s="238" t="s">
        <v>90</v>
      </c>
      <c r="AV508" s="13" t="s">
        <v>90</v>
      </c>
      <c r="AW508" s="13" t="s">
        <v>42</v>
      </c>
      <c r="AX508" s="13" t="s">
        <v>82</v>
      </c>
      <c r="AY508" s="238" t="s">
        <v>159</v>
      </c>
    </row>
    <row r="509" s="14" customFormat="1">
      <c r="A509" s="14"/>
      <c r="B509" s="239"/>
      <c r="C509" s="240"/>
      <c r="D509" s="227" t="s">
        <v>172</v>
      </c>
      <c r="E509" s="241" t="s">
        <v>44</v>
      </c>
      <c r="F509" s="242" t="s">
        <v>264</v>
      </c>
      <c r="G509" s="240"/>
      <c r="H509" s="243">
        <v>1810.9000000000001</v>
      </c>
      <c r="I509" s="244"/>
      <c r="J509" s="240"/>
      <c r="K509" s="240"/>
      <c r="L509" s="245"/>
      <c r="M509" s="246"/>
      <c r="N509" s="247"/>
      <c r="O509" s="247"/>
      <c r="P509" s="247"/>
      <c r="Q509" s="247"/>
      <c r="R509" s="247"/>
      <c r="S509" s="247"/>
      <c r="T509" s="248"/>
      <c r="U509" s="14"/>
      <c r="V509" s="14"/>
      <c r="W509" s="14"/>
      <c r="X509" s="14"/>
      <c r="Y509" s="14"/>
      <c r="Z509" s="14"/>
      <c r="AA509" s="14"/>
      <c r="AB509" s="14"/>
      <c r="AC509" s="14"/>
      <c r="AD509" s="14"/>
      <c r="AE509" s="14"/>
      <c r="AT509" s="249" t="s">
        <v>172</v>
      </c>
      <c r="AU509" s="249" t="s">
        <v>90</v>
      </c>
      <c r="AV509" s="14" t="s">
        <v>92</v>
      </c>
      <c r="AW509" s="14" t="s">
        <v>42</v>
      </c>
      <c r="AX509" s="14" t="s">
        <v>82</v>
      </c>
      <c r="AY509" s="249" t="s">
        <v>159</v>
      </c>
    </row>
    <row r="510" s="15" customFormat="1">
      <c r="A510" s="15"/>
      <c r="B510" s="250"/>
      <c r="C510" s="251"/>
      <c r="D510" s="227" t="s">
        <v>172</v>
      </c>
      <c r="E510" s="252" t="s">
        <v>263</v>
      </c>
      <c r="F510" s="253" t="s">
        <v>176</v>
      </c>
      <c r="G510" s="251"/>
      <c r="H510" s="254">
        <v>1810.9000000000001</v>
      </c>
      <c r="I510" s="255"/>
      <c r="J510" s="251"/>
      <c r="K510" s="251"/>
      <c r="L510" s="256"/>
      <c r="M510" s="257"/>
      <c r="N510" s="258"/>
      <c r="O510" s="258"/>
      <c r="P510" s="258"/>
      <c r="Q510" s="258"/>
      <c r="R510" s="258"/>
      <c r="S510" s="258"/>
      <c r="T510" s="259"/>
      <c r="U510" s="15"/>
      <c r="V510" s="15"/>
      <c r="W510" s="15"/>
      <c r="X510" s="15"/>
      <c r="Y510" s="15"/>
      <c r="Z510" s="15"/>
      <c r="AA510" s="15"/>
      <c r="AB510" s="15"/>
      <c r="AC510" s="15"/>
      <c r="AD510" s="15"/>
      <c r="AE510" s="15"/>
      <c r="AT510" s="260" t="s">
        <v>172</v>
      </c>
      <c r="AU510" s="260" t="s">
        <v>90</v>
      </c>
      <c r="AV510" s="15" t="s">
        <v>177</v>
      </c>
      <c r="AW510" s="15" t="s">
        <v>42</v>
      </c>
      <c r="AX510" s="15" t="s">
        <v>82</v>
      </c>
      <c r="AY510" s="260" t="s">
        <v>159</v>
      </c>
    </row>
    <row r="511" s="16" customFormat="1">
      <c r="A511" s="16"/>
      <c r="B511" s="261"/>
      <c r="C511" s="262"/>
      <c r="D511" s="227" t="s">
        <v>172</v>
      </c>
      <c r="E511" s="263" t="s">
        <v>44</v>
      </c>
      <c r="F511" s="264" t="s">
        <v>178</v>
      </c>
      <c r="G511" s="262"/>
      <c r="H511" s="265">
        <v>5185.5</v>
      </c>
      <c r="I511" s="266"/>
      <c r="J511" s="262"/>
      <c r="K511" s="262"/>
      <c r="L511" s="267"/>
      <c r="M511" s="268"/>
      <c r="N511" s="269"/>
      <c r="O511" s="269"/>
      <c r="P511" s="269"/>
      <c r="Q511" s="269"/>
      <c r="R511" s="269"/>
      <c r="S511" s="269"/>
      <c r="T511" s="270"/>
      <c r="U511" s="16"/>
      <c r="V511" s="16"/>
      <c r="W511" s="16"/>
      <c r="X511" s="16"/>
      <c r="Y511" s="16"/>
      <c r="Z511" s="16"/>
      <c r="AA511" s="16"/>
      <c r="AB511" s="16"/>
      <c r="AC511" s="16"/>
      <c r="AD511" s="16"/>
      <c r="AE511" s="16"/>
      <c r="AT511" s="271" t="s">
        <v>172</v>
      </c>
      <c r="AU511" s="271" t="s">
        <v>90</v>
      </c>
      <c r="AV511" s="16" t="s">
        <v>166</v>
      </c>
      <c r="AW511" s="16" t="s">
        <v>42</v>
      </c>
      <c r="AX511" s="16" t="s">
        <v>90</v>
      </c>
      <c r="AY511" s="271" t="s">
        <v>159</v>
      </c>
    </row>
    <row r="512" s="14" customFormat="1">
      <c r="A512" s="14"/>
      <c r="B512" s="239"/>
      <c r="C512" s="240"/>
      <c r="D512" s="227" t="s">
        <v>172</v>
      </c>
      <c r="E512" s="240"/>
      <c r="F512" s="242" t="s">
        <v>711</v>
      </c>
      <c r="G512" s="240"/>
      <c r="H512" s="243">
        <v>0</v>
      </c>
      <c r="I512" s="244"/>
      <c r="J512" s="240"/>
      <c r="K512" s="240"/>
      <c r="L512" s="245"/>
      <c r="M512" s="286"/>
      <c r="N512" s="287"/>
      <c r="O512" s="287"/>
      <c r="P512" s="287"/>
      <c r="Q512" s="287"/>
      <c r="R512" s="287"/>
      <c r="S512" s="287"/>
      <c r="T512" s="288"/>
      <c r="U512" s="14"/>
      <c r="V512" s="14"/>
      <c r="W512" s="14"/>
      <c r="X512" s="14"/>
      <c r="Y512" s="14"/>
      <c r="Z512" s="14"/>
      <c r="AA512" s="14"/>
      <c r="AB512" s="14"/>
      <c r="AC512" s="14"/>
      <c r="AD512" s="14"/>
      <c r="AE512" s="14"/>
      <c r="AT512" s="249" t="s">
        <v>172</v>
      </c>
      <c r="AU512" s="249" t="s">
        <v>90</v>
      </c>
      <c r="AV512" s="14" t="s">
        <v>92</v>
      </c>
      <c r="AW512" s="14" t="s">
        <v>4</v>
      </c>
      <c r="AX512" s="14" t="s">
        <v>90</v>
      </c>
      <c r="AY512" s="249" t="s">
        <v>159</v>
      </c>
    </row>
    <row r="513" s="2" customFormat="1" ht="6.96" customHeight="1">
      <c r="A513" s="42"/>
      <c r="B513" s="63"/>
      <c r="C513" s="64"/>
      <c r="D513" s="64"/>
      <c r="E513" s="64"/>
      <c r="F513" s="64"/>
      <c r="G513" s="64"/>
      <c r="H513" s="64"/>
      <c r="I513" s="64"/>
      <c r="J513" s="64"/>
      <c r="K513" s="64"/>
      <c r="L513" s="48"/>
      <c r="M513" s="42"/>
      <c r="O513" s="42"/>
      <c r="P513" s="42"/>
      <c r="Q513" s="42"/>
      <c r="R513" s="42"/>
      <c r="S513" s="42"/>
      <c r="T513" s="42"/>
      <c r="U513" s="42"/>
      <c r="V513" s="42"/>
      <c r="W513" s="42"/>
      <c r="X513" s="42"/>
      <c r="Y513" s="42"/>
      <c r="Z513" s="42"/>
      <c r="AA513" s="42"/>
      <c r="AB513" s="42"/>
      <c r="AC513" s="42"/>
      <c r="AD513" s="42"/>
      <c r="AE513" s="42"/>
    </row>
  </sheetData>
  <sheetProtection sheet="1" autoFilter="0" formatColumns="0" formatRows="0" objects="1" scenarios="1" spinCount="100000" saltValue="Ckxbgf5GxtvYTGmjxGuMWJ52ETIXofelyTrlmAUlh0IheCFoXOOd9Uww1T4rJLWV9si6tS8stufLmF5NlSes9w==" hashValue="D4qybngxnZUFYUcvGl4qlkqKJUcmFlDVT/l0xdKEJXFWmUVwEGVPcNBs6jSAx2j645Y1PAodVSpA7CKiVq/VkA==" algorithmName="SHA-512" password="CC35"/>
  <autoFilter ref="C89:K512"/>
  <mergeCells count="9">
    <mergeCell ref="E7:H7"/>
    <mergeCell ref="E9:H9"/>
    <mergeCell ref="E18:H18"/>
    <mergeCell ref="E27:H27"/>
    <mergeCell ref="E48:H48"/>
    <mergeCell ref="E50:H50"/>
    <mergeCell ref="E80:H80"/>
    <mergeCell ref="E82:H82"/>
    <mergeCell ref="L2:V2"/>
  </mergeCells>
  <hyperlinks>
    <hyperlink ref="F94" r:id="rId1" display="https://podminky.urs.cz/item/CS_URS_2024_02/171151112"/>
    <hyperlink ref="F107" r:id="rId2" display="https://podminky.urs.cz/item/CS_URS_2024_02/167151111"/>
    <hyperlink ref="F113" r:id="rId3" display="https://podminky.urs.cz/item/CS_URS_2024_02/162751117"/>
    <hyperlink ref="F127" r:id="rId4" display="https://podminky.urs.cz/item/CS_URS_2024_02/174111101"/>
    <hyperlink ref="F134" r:id="rId5" display="https://podminky.urs.cz/item/CS_URS_2024_02/171152501"/>
    <hyperlink ref="F143" r:id="rId6" display="https://podminky.urs.cz/item/CS_URS_2024_02/171211101"/>
    <hyperlink ref="F151" r:id="rId7" display="https://podminky.urs.cz/item/CS_URS_2024_02/226111113"/>
    <hyperlink ref="F159" r:id="rId8" display="https://podminky.urs.cz/item/CS_URS_2024_02/273321511"/>
    <hyperlink ref="F166" r:id="rId9" display="https://podminky.urs.cz/item/CS_URS_2024_02/273351121"/>
    <hyperlink ref="F172" r:id="rId10" display="https://podminky.urs.cz/item/CS_URS_2024_02/273351122"/>
    <hyperlink ref="F174" r:id="rId11" display="https://podminky.urs.cz/item/CS_URS_2024_02/273361821"/>
    <hyperlink ref="F179" r:id="rId12" display="https://podminky.urs.cz/item/CS_URS_2024_02/274321511"/>
    <hyperlink ref="F186" r:id="rId13" display="https://podminky.urs.cz/item/CS_URS_2024_02/274351121"/>
    <hyperlink ref="F192" r:id="rId14" display="https://podminky.urs.cz/item/CS_URS_2024_02/274351122"/>
    <hyperlink ref="F194" r:id="rId15" display="https://podminky.urs.cz/item/CS_URS_2024_02/274361821"/>
    <hyperlink ref="F204" r:id="rId16" display="https://podminky.urs.cz/item/CS_URS_2024_02/275322511"/>
    <hyperlink ref="F215" r:id="rId17" display="https://podminky.urs.cz/item/CS_URS_2024_02/275351121"/>
    <hyperlink ref="F221" r:id="rId18" display="https://podminky.urs.cz/item/CS_URS_2024_02/275351122"/>
    <hyperlink ref="F223" r:id="rId19" display="https://podminky.urs.cz/item/CS_URS_2024_02/275361821"/>
    <hyperlink ref="F234" r:id="rId20" display="https://podminky.urs.cz/item/CS_URS_2024_02/564720011"/>
    <hyperlink ref="F240" r:id="rId21" display="https://podminky.urs.cz/item/CS_URS_2024_02/564720111"/>
    <hyperlink ref="F246" r:id="rId22" display="https://podminky.urs.cz/item/CS_URS_2024_02/564730001"/>
    <hyperlink ref="F257" r:id="rId23" display="https://podminky.urs.cz/item/CS_URS_2024_02/564750101"/>
    <hyperlink ref="F263" r:id="rId24" display="https://podminky.urs.cz/item/CS_URS_2024_02/564751114"/>
    <hyperlink ref="F298" r:id="rId25" display="https://podminky.urs.cz/item/CS_URS_2024_02/564831112"/>
    <hyperlink ref="F362" r:id="rId26" display="https://podminky.urs.cz/item/CS_URS_2024_02/589811121"/>
    <hyperlink ref="F368" r:id="rId27" display="https://podminky.urs.cz/item/CS_URS_2024_02/631311234"/>
    <hyperlink ref="F373" r:id="rId28" display="https://podminky.urs.cz/item/CS_URS_2024_02/631319023"/>
    <hyperlink ref="F375" r:id="rId29" display="https://podminky.urs.cz/item/CS_URS_2024_02/631319175"/>
    <hyperlink ref="F377" r:id="rId30" display="https://podminky.urs.cz/item/CS_URS_2024_02/631351101"/>
    <hyperlink ref="F382" r:id="rId31" display="https://podminky.urs.cz/item/CS_URS_2024_02/631351102"/>
    <hyperlink ref="F384" r:id="rId32" display="https://podminky.urs.cz/item/CS_URS_2024_02/631362021"/>
    <hyperlink ref="F390" r:id="rId33" display="https://podminky.urs.cz/item/CS_URS_2024_02/916231213"/>
    <hyperlink ref="F426" r:id="rId34" display="https://podminky.urs.cz/item/CS_URS_2024_02/919726201"/>
    <hyperlink ref="F439" r:id="rId35" display="https://podminky.urs.cz/item/CS_URS_2024_02/935113111"/>
    <hyperlink ref="F457" r:id="rId36" display="https://podminky.urs.cz/item/CS_URS_2024_02/935923216"/>
    <hyperlink ref="F467" r:id="rId37" display="https://podminky.urs.cz/item/CS_URS_2024_02/998222012"/>
  </hyperlinks>
  <pageMargins left="0.39375" right="0.39375" top="0.39375" bottom="0.39375" header="0" footer="0"/>
  <pageSetup paperSize="9" orientation="landscape" blackAndWhite="1" fitToHeight="100"/>
  <headerFooter>
    <oddFooter>&amp;CStrana &amp;P z &amp;N</oddFooter>
  </headerFooter>
  <drawing r:id="rId38"/>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98</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712</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ROUND((SUM(BE85:BE178)),  2)</f>
        <v>0</v>
      </c>
      <c r="G33" s="42"/>
      <c r="H33" s="42"/>
      <c r="I33" s="153">
        <v>0.20999999999999999</v>
      </c>
      <c r="J33" s="152">
        <f>ROUND(((SUM(BE85:BE178))*I33),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ROUND((SUM(BF85:BF178)),  2)</f>
        <v>0</v>
      </c>
      <c r="G34" s="42"/>
      <c r="H34" s="42"/>
      <c r="I34" s="153">
        <v>0.12</v>
      </c>
      <c r="J34" s="152">
        <f>ROUND(((SUM(BF85:BF178))*I34),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ROUND((SUM(BG85:BG178)),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ROUND((SUM(BH85:BH178)),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ROUND((SUM(BI85:BI178)),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03.1 - Oplocení</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J87</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713</v>
      </c>
      <c r="E62" s="179"/>
      <c r="F62" s="179"/>
      <c r="G62" s="179"/>
      <c r="H62" s="179"/>
      <c r="I62" s="179"/>
      <c r="J62" s="180">
        <f>J99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143</v>
      </c>
      <c r="E63" s="179"/>
      <c r="F63" s="179"/>
      <c r="G63" s="179"/>
      <c r="H63" s="179"/>
      <c r="I63" s="179"/>
      <c r="J63" s="180">
        <f>J171</f>
        <v>0</v>
      </c>
      <c r="K63" s="177"/>
      <c r="L63" s="181"/>
      <c r="S63" s="10"/>
      <c r="T63" s="10"/>
      <c r="U63" s="10"/>
      <c r="V63" s="10"/>
      <c r="W63" s="10"/>
      <c r="X63" s="10"/>
      <c r="Y63" s="10"/>
      <c r="Z63" s="10"/>
      <c r="AA63" s="10"/>
      <c r="AB63" s="10"/>
      <c r="AC63" s="10"/>
      <c r="AD63" s="10"/>
      <c r="AE63" s="10"/>
    </row>
    <row r="64" s="9" customFormat="1" ht="24.96" customHeight="1">
      <c r="A64" s="9"/>
      <c r="B64" s="170"/>
      <c r="C64" s="171"/>
      <c r="D64" s="172" t="s">
        <v>278</v>
      </c>
      <c r="E64" s="173"/>
      <c r="F64" s="173"/>
      <c r="G64" s="173"/>
      <c r="H64" s="173"/>
      <c r="I64" s="173"/>
      <c r="J64" s="174">
        <f>J174</f>
        <v>0</v>
      </c>
      <c r="K64" s="171"/>
      <c r="L64" s="175"/>
      <c r="S64" s="9"/>
      <c r="T64" s="9"/>
      <c r="U64" s="9"/>
      <c r="V64" s="9"/>
      <c r="W64" s="9"/>
      <c r="X64" s="9"/>
      <c r="Y64" s="9"/>
      <c r="Z64" s="9"/>
      <c r="AA64" s="9"/>
      <c r="AB64" s="9"/>
      <c r="AC64" s="9"/>
      <c r="AD64" s="9"/>
      <c r="AE64" s="9"/>
    </row>
    <row r="65" s="10" customFormat="1" ht="19.92" customHeight="1">
      <c r="A65" s="10"/>
      <c r="B65" s="176"/>
      <c r="C65" s="177"/>
      <c r="D65" s="178" t="s">
        <v>279</v>
      </c>
      <c r="E65" s="179"/>
      <c r="F65" s="179"/>
      <c r="G65" s="179"/>
      <c r="H65" s="179"/>
      <c r="I65" s="179"/>
      <c r="J65" s="180">
        <f>J175</f>
        <v>0</v>
      </c>
      <c r="K65" s="177"/>
      <c r="L65" s="181"/>
      <c r="S65" s="10"/>
      <c r="T65" s="10"/>
      <c r="U65" s="10"/>
      <c r="V65" s="10"/>
      <c r="W65" s="10"/>
      <c r="X65" s="10"/>
      <c r="Y65" s="10"/>
      <c r="Z65" s="10"/>
      <c r="AA65" s="10"/>
      <c r="AB65" s="10"/>
      <c r="AC65" s="10"/>
      <c r="AD65" s="10"/>
      <c r="AE65" s="10"/>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03.1 - Oplocení</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P86+P174</f>
        <v>0</v>
      </c>
      <c r="Q85" s="100"/>
      <c r="R85" s="190">
        <f>R86+R174</f>
        <v>48.666260000000008</v>
      </c>
      <c r="S85" s="100"/>
      <c r="T85" s="191">
        <f>T86+T174</f>
        <v>0</v>
      </c>
      <c r="U85" s="42"/>
      <c r="V85" s="42"/>
      <c r="W85" s="42"/>
      <c r="X85" s="42"/>
      <c r="Y85" s="42"/>
      <c r="Z85" s="42"/>
      <c r="AA85" s="42"/>
      <c r="AB85" s="42"/>
      <c r="AC85" s="42"/>
      <c r="AD85" s="42"/>
      <c r="AE85" s="42"/>
      <c r="AT85" s="20" t="s">
        <v>81</v>
      </c>
      <c r="AU85" s="20" t="s">
        <v>139</v>
      </c>
      <c r="BK85" s="192">
        <f>BK86+BK174</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P87+P99+P171</f>
        <v>0</v>
      </c>
      <c r="Q86" s="201"/>
      <c r="R86" s="202">
        <f>R87+R99+R171</f>
        <v>48.666260000000008</v>
      </c>
      <c r="S86" s="201"/>
      <c r="T86" s="203">
        <f>T87+T99+T171</f>
        <v>0</v>
      </c>
      <c r="U86" s="12"/>
      <c r="V86" s="12"/>
      <c r="W86" s="12"/>
      <c r="X86" s="12"/>
      <c r="Y86" s="12"/>
      <c r="Z86" s="12"/>
      <c r="AA86" s="12"/>
      <c r="AB86" s="12"/>
      <c r="AC86" s="12"/>
      <c r="AD86" s="12"/>
      <c r="AE86" s="12"/>
      <c r="AR86" s="204" t="s">
        <v>90</v>
      </c>
      <c r="AT86" s="205" t="s">
        <v>81</v>
      </c>
      <c r="AU86" s="205" t="s">
        <v>82</v>
      </c>
      <c r="AY86" s="204" t="s">
        <v>159</v>
      </c>
      <c r="BK86" s="206">
        <f>BK87+BK99+BK171</f>
        <v>0</v>
      </c>
    </row>
    <row r="87" s="12" customFormat="1" ht="22.8" customHeight="1">
      <c r="A87" s="12"/>
      <c r="B87" s="193"/>
      <c r="C87" s="194"/>
      <c r="D87" s="195" t="s">
        <v>81</v>
      </c>
      <c r="E87" s="207" t="s">
        <v>90</v>
      </c>
      <c r="F87" s="207" t="s">
        <v>160</v>
      </c>
      <c r="G87" s="194"/>
      <c r="H87" s="194"/>
      <c r="I87" s="197"/>
      <c r="J87" s="208">
        <f>BK87</f>
        <v>0</v>
      </c>
      <c r="K87" s="194"/>
      <c r="L87" s="199"/>
      <c r="M87" s="200"/>
      <c r="N87" s="201"/>
      <c r="O87" s="201"/>
      <c r="P87" s="202">
        <f>SUM(P88:P98)</f>
        <v>0</v>
      </c>
      <c r="Q87" s="201"/>
      <c r="R87" s="202">
        <f>SUM(R88:R98)</f>
        <v>0</v>
      </c>
      <c r="S87" s="201"/>
      <c r="T87" s="203">
        <f>SUM(T88:T98)</f>
        <v>0</v>
      </c>
      <c r="U87" s="12"/>
      <c r="V87" s="12"/>
      <c r="W87" s="12"/>
      <c r="X87" s="12"/>
      <c r="Y87" s="12"/>
      <c r="Z87" s="12"/>
      <c r="AA87" s="12"/>
      <c r="AB87" s="12"/>
      <c r="AC87" s="12"/>
      <c r="AD87" s="12"/>
      <c r="AE87" s="12"/>
      <c r="AR87" s="204" t="s">
        <v>90</v>
      </c>
      <c r="AT87" s="205" t="s">
        <v>81</v>
      </c>
      <c r="AU87" s="205" t="s">
        <v>90</v>
      </c>
      <c r="AY87" s="204" t="s">
        <v>159</v>
      </c>
      <c r="BK87" s="206">
        <f>SUM(BK88:BK98)</f>
        <v>0</v>
      </c>
    </row>
    <row r="88" s="2" customFormat="1" ht="24.15" customHeight="1">
      <c r="A88" s="42"/>
      <c r="B88" s="43"/>
      <c r="C88" s="209" t="s">
        <v>90</v>
      </c>
      <c r="D88" s="209" t="s">
        <v>161</v>
      </c>
      <c r="E88" s="210" t="s">
        <v>714</v>
      </c>
      <c r="F88" s="211" t="s">
        <v>715</v>
      </c>
      <c r="G88" s="212" t="s">
        <v>164</v>
      </c>
      <c r="H88" s="213">
        <v>14.800000000000001</v>
      </c>
      <c r="I88" s="214"/>
      <c r="J88" s="215">
        <f>ROUND(I88*H88,2)</f>
        <v>0</v>
      </c>
      <c r="K88" s="211" t="s">
        <v>165</v>
      </c>
      <c r="L88" s="48"/>
      <c r="M88" s="216" t="s">
        <v>44</v>
      </c>
      <c r="N88" s="217" t="s">
        <v>53</v>
      </c>
      <c r="O88" s="88"/>
      <c r="P88" s="218">
        <f>O88*H88</f>
        <v>0</v>
      </c>
      <c r="Q88" s="218">
        <v>0</v>
      </c>
      <c r="R88" s="218">
        <f>Q88*H88</f>
        <v>0</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716</v>
      </c>
    </row>
    <row r="89" s="2" customFormat="1">
      <c r="A89" s="42"/>
      <c r="B89" s="43"/>
      <c r="C89" s="44"/>
      <c r="D89" s="222" t="s">
        <v>168</v>
      </c>
      <c r="E89" s="44"/>
      <c r="F89" s="223" t="s">
        <v>717</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718</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719</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720</v>
      </c>
      <c r="G92" s="240"/>
      <c r="H92" s="243">
        <v>4.2000000000000002</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721</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722</v>
      </c>
      <c r="G94" s="240"/>
      <c r="H94" s="243">
        <v>10.6</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6" customFormat="1">
      <c r="A95" s="16"/>
      <c r="B95" s="261"/>
      <c r="C95" s="262"/>
      <c r="D95" s="227" t="s">
        <v>172</v>
      </c>
      <c r="E95" s="263" t="s">
        <v>44</v>
      </c>
      <c r="F95" s="264" t="s">
        <v>178</v>
      </c>
      <c r="G95" s="262"/>
      <c r="H95" s="265">
        <v>14.800000000000001</v>
      </c>
      <c r="I95" s="266"/>
      <c r="J95" s="262"/>
      <c r="K95" s="262"/>
      <c r="L95" s="267"/>
      <c r="M95" s="268"/>
      <c r="N95" s="269"/>
      <c r="O95" s="269"/>
      <c r="P95" s="269"/>
      <c r="Q95" s="269"/>
      <c r="R95" s="269"/>
      <c r="S95" s="269"/>
      <c r="T95" s="270"/>
      <c r="U95" s="16"/>
      <c r="V95" s="16"/>
      <c r="W95" s="16"/>
      <c r="X95" s="16"/>
      <c r="Y95" s="16"/>
      <c r="Z95" s="16"/>
      <c r="AA95" s="16"/>
      <c r="AB95" s="16"/>
      <c r="AC95" s="16"/>
      <c r="AD95" s="16"/>
      <c r="AE95" s="16"/>
      <c r="AT95" s="271" t="s">
        <v>172</v>
      </c>
      <c r="AU95" s="271" t="s">
        <v>92</v>
      </c>
      <c r="AV95" s="16" t="s">
        <v>166</v>
      </c>
      <c r="AW95" s="16" t="s">
        <v>42</v>
      </c>
      <c r="AX95" s="16" t="s">
        <v>90</v>
      </c>
      <c r="AY95" s="271" t="s">
        <v>159</v>
      </c>
    </row>
    <row r="96" s="2" customFormat="1" ht="24.15" customHeight="1">
      <c r="A96" s="42"/>
      <c r="B96" s="43"/>
      <c r="C96" s="209" t="s">
        <v>92</v>
      </c>
      <c r="D96" s="209" t="s">
        <v>161</v>
      </c>
      <c r="E96" s="210" t="s">
        <v>723</v>
      </c>
      <c r="F96" s="211" t="s">
        <v>724</v>
      </c>
      <c r="G96" s="212" t="s">
        <v>164</v>
      </c>
      <c r="H96" s="213">
        <v>14.800000000000001</v>
      </c>
      <c r="I96" s="214"/>
      <c r="J96" s="215">
        <f>ROUND(I96*H96,2)</f>
        <v>0</v>
      </c>
      <c r="K96" s="211" t="s">
        <v>165</v>
      </c>
      <c r="L96" s="48"/>
      <c r="M96" s="216" t="s">
        <v>44</v>
      </c>
      <c r="N96" s="217" t="s">
        <v>53</v>
      </c>
      <c r="O96" s="88"/>
      <c r="P96" s="218">
        <f>O96*H96</f>
        <v>0</v>
      </c>
      <c r="Q96" s="218">
        <v>0</v>
      </c>
      <c r="R96" s="218">
        <f>Q96*H96</f>
        <v>0</v>
      </c>
      <c r="S96" s="218">
        <v>0</v>
      </c>
      <c r="T96" s="219">
        <f>S96*H96</f>
        <v>0</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725</v>
      </c>
    </row>
    <row r="97" s="2" customFormat="1">
      <c r="A97" s="42"/>
      <c r="B97" s="43"/>
      <c r="C97" s="44"/>
      <c r="D97" s="222" t="s">
        <v>168</v>
      </c>
      <c r="E97" s="44"/>
      <c r="F97" s="223" t="s">
        <v>726</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168</v>
      </c>
      <c r="AU97" s="20" t="s">
        <v>92</v>
      </c>
    </row>
    <row r="98" s="2" customFormat="1">
      <c r="A98" s="42"/>
      <c r="B98" s="43"/>
      <c r="C98" s="44"/>
      <c r="D98" s="227" t="s">
        <v>170</v>
      </c>
      <c r="E98" s="44"/>
      <c r="F98" s="228" t="s">
        <v>727</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170</v>
      </c>
      <c r="AU98" s="20" t="s">
        <v>92</v>
      </c>
    </row>
    <row r="99" s="12" customFormat="1" ht="22.8" customHeight="1">
      <c r="A99" s="12"/>
      <c r="B99" s="193"/>
      <c r="C99" s="194"/>
      <c r="D99" s="195" t="s">
        <v>81</v>
      </c>
      <c r="E99" s="207" t="s">
        <v>177</v>
      </c>
      <c r="F99" s="207" t="s">
        <v>728</v>
      </c>
      <c r="G99" s="194"/>
      <c r="H99" s="194"/>
      <c r="I99" s="197"/>
      <c r="J99" s="208">
        <f>BK99</f>
        <v>0</v>
      </c>
      <c r="K99" s="194"/>
      <c r="L99" s="199"/>
      <c r="M99" s="200"/>
      <c r="N99" s="201"/>
      <c r="O99" s="201"/>
      <c r="P99" s="202">
        <f>SUM(P100:P170)</f>
        <v>0</v>
      </c>
      <c r="Q99" s="201"/>
      <c r="R99" s="202">
        <f>SUM(R100:R170)</f>
        <v>48.666260000000008</v>
      </c>
      <c r="S99" s="201"/>
      <c r="T99" s="203">
        <f>SUM(T100:T170)</f>
        <v>0</v>
      </c>
      <c r="U99" s="12"/>
      <c r="V99" s="12"/>
      <c r="W99" s="12"/>
      <c r="X99" s="12"/>
      <c r="Y99" s="12"/>
      <c r="Z99" s="12"/>
      <c r="AA99" s="12"/>
      <c r="AB99" s="12"/>
      <c r="AC99" s="12"/>
      <c r="AD99" s="12"/>
      <c r="AE99" s="12"/>
      <c r="AR99" s="204" t="s">
        <v>90</v>
      </c>
      <c r="AT99" s="205" t="s">
        <v>81</v>
      </c>
      <c r="AU99" s="205" t="s">
        <v>90</v>
      </c>
      <c r="AY99" s="204" t="s">
        <v>159</v>
      </c>
      <c r="BK99" s="206">
        <f>SUM(BK100:BK170)</f>
        <v>0</v>
      </c>
    </row>
    <row r="100" s="2" customFormat="1" ht="24.15" customHeight="1">
      <c r="A100" s="42"/>
      <c r="B100" s="43"/>
      <c r="C100" s="209" t="s">
        <v>177</v>
      </c>
      <c r="D100" s="209" t="s">
        <v>161</v>
      </c>
      <c r="E100" s="210" t="s">
        <v>729</v>
      </c>
      <c r="F100" s="211" t="s">
        <v>730</v>
      </c>
      <c r="G100" s="212" t="s">
        <v>594</v>
      </c>
      <c r="H100" s="213">
        <v>53</v>
      </c>
      <c r="I100" s="214"/>
      <c r="J100" s="215">
        <f>ROUND(I100*H100,2)</f>
        <v>0</v>
      </c>
      <c r="K100" s="211" t="s">
        <v>201</v>
      </c>
      <c r="L100" s="48"/>
      <c r="M100" s="216" t="s">
        <v>44</v>
      </c>
      <c r="N100" s="217" t="s">
        <v>53</v>
      </c>
      <c r="O100" s="88"/>
      <c r="P100" s="218">
        <f>O100*H100</f>
        <v>0</v>
      </c>
      <c r="Q100" s="218">
        <v>0.51009000000000004</v>
      </c>
      <c r="R100" s="218">
        <f>Q100*H100</f>
        <v>27.034770000000002</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731</v>
      </c>
    </row>
    <row r="101" s="13" customFormat="1">
      <c r="A101" s="13"/>
      <c r="B101" s="229"/>
      <c r="C101" s="230"/>
      <c r="D101" s="227" t="s">
        <v>172</v>
      </c>
      <c r="E101" s="231" t="s">
        <v>44</v>
      </c>
      <c r="F101" s="232" t="s">
        <v>732</v>
      </c>
      <c r="G101" s="230"/>
      <c r="H101" s="231" t="s">
        <v>44</v>
      </c>
      <c r="I101" s="233"/>
      <c r="J101" s="230"/>
      <c r="K101" s="230"/>
      <c r="L101" s="234"/>
      <c r="M101" s="235"/>
      <c r="N101" s="236"/>
      <c r="O101" s="236"/>
      <c r="P101" s="236"/>
      <c r="Q101" s="236"/>
      <c r="R101" s="236"/>
      <c r="S101" s="236"/>
      <c r="T101" s="237"/>
      <c r="U101" s="13"/>
      <c r="V101" s="13"/>
      <c r="W101" s="13"/>
      <c r="X101" s="13"/>
      <c r="Y101" s="13"/>
      <c r="Z101" s="13"/>
      <c r="AA101" s="13"/>
      <c r="AB101" s="13"/>
      <c r="AC101" s="13"/>
      <c r="AD101" s="13"/>
      <c r="AE101" s="13"/>
      <c r="AT101" s="238" t="s">
        <v>172</v>
      </c>
      <c r="AU101" s="238" t="s">
        <v>92</v>
      </c>
      <c r="AV101" s="13" t="s">
        <v>90</v>
      </c>
      <c r="AW101" s="13" t="s">
        <v>42</v>
      </c>
      <c r="AX101" s="13" t="s">
        <v>82</v>
      </c>
      <c r="AY101" s="238" t="s">
        <v>159</v>
      </c>
    </row>
    <row r="102" s="13" customFormat="1">
      <c r="A102" s="13"/>
      <c r="B102" s="229"/>
      <c r="C102" s="230"/>
      <c r="D102" s="227" t="s">
        <v>172</v>
      </c>
      <c r="E102" s="231" t="s">
        <v>44</v>
      </c>
      <c r="F102" s="232" t="s">
        <v>721</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583</v>
      </c>
      <c r="G103" s="240"/>
      <c r="H103" s="243">
        <v>53</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53</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2" customFormat="1" ht="16.5" customHeight="1">
      <c r="A105" s="42"/>
      <c r="B105" s="43"/>
      <c r="C105" s="272" t="s">
        <v>166</v>
      </c>
      <c r="D105" s="272" t="s">
        <v>212</v>
      </c>
      <c r="E105" s="273" t="s">
        <v>733</v>
      </c>
      <c r="F105" s="274" t="s">
        <v>734</v>
      </c>
      <c r="G105" s="275" t="s">
        <v>594</v>
      </c>
      <c r="H105" s="276">
        <v>53</v>
      </c>
      <c r="I105" s="277"/>
      <c r="J105" s="278">
        <f>ROUND(I105*H105,2)</f>
        <v>0</v>
      </c>
      <c r="K105" s="274" t="s">
        <v>201</v>
      </c>
      <c r="L105" s="279"/>
      <c r="M105" s="280" t="s">
        <v>44</v>
      </c>
      <c r="N105" s="281" t="s">
        <v>53</v>
      </c>
      <c r="O105" s="88"/>
      <c r="P105" s="218">
        <f>O105*H105</f>
        <v>0</v>
      </c>
      <c r="Q105" s="218">
        <v>0.0094000000000000004</v>
      </c>
      <c r="R105" s="218">
        <f>Q105*H105</f>
        <v>0.49820000000000003</v>
      </c>
      <c r="S105" s="218">
        <v>0</v>
      </c>
      <c r="T105" s="219">
        <f>S105*H105</f>
        <v>0</v>
      </c>
      <c r="U105" s="42"/>
      <c r="V105" s="42"/>
      <c r="W105" s="42"/>
      <c r="X105" s="42"/>
      <c r="Y105" s="42"/>
      <c r="Z105" s="42"/>
      <c r="AA105" s="42"/>
      <c r="AB105" s="42"/>
      <c r="AC105" s="42"/>
      <c r="AD105" s="42"/>
      <c r="AE105" s="42"/>
      <c r="AR105" s="220" t="s">
        <v>215</v>
      </c>
      <c r="AT105" s="220" t="s">
        <v>212</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735</v>
      </c>
    </row>
    <row r="106" s="2" customFormat="1" ht="24.15" customHeight="1">
      <c r="A106" s="42"/>
      <c r="B106" s="43"/>
      <c r="C106" s="209" t="s">
        <v>197</v>
      </c>
      <c r="D106" s="209" t="s">
        <v>161</v>
      </c>
      <c r="E106" s="210" t="s">
        <v>736</v>
      </c>
      <c r="F106" s="211" t="s">
        <v>737</v>
      </c>
      <c r="G106" s="212" t="s">
        <v>594</v>
      </c>
      <c r="H106" s="213">
        <v>84</v>
      </c>
      <c r="I106" s="214"/>
      <c r="J106" s="215">
        <f>ROUND(I106*H106,2)</f>
        <v>0</v>
      </c>
      <c r="K106" s="211" t="s">
        <v>165</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738</v>
      </c>
    </row>
    <row r="107" s="2" customFormat="1">
      <c r="A107" s="42"/>
      <c r="B107" s="43"/>
      <c r="C107" s="44"/>
      <c r="D107" s="222" t="s">
        <v>168</v>
      </c>
      <c r="E107" s="44"/>
      <c r="F107" s="223" t="s">
        <v>739</v>
      </c>
      <c r="G107" s="44"/>
      <c r="H107" s="44"/>
      <c r="I107" s="224"/>
      <c r="J107" s="44"/>
      <c r="K107" s="44"/>
      <c r="L107" s="48"/>
      <c r="M107" s="225"/>
      <c r="N107" s="226"/>
      <c r="O107" s="88"/>
      <c r="P107" s="88"/>
      <c r="Q107" s="88"/>
      <c r="R107" s="88"/>
      <c r="S107" s="88"/>
      <c r="T107" s="89"/>
      <c r="U107" s="42"/>
      <c r="V107" s="42"/>
      <c r="W107" s="42"/>
      <c r="X107" s="42"/>
      <c r="Y107" s="42"/>
      <c r="Z107" s="42"/>
      <c r="AA107" s="42"/>
      <c r="AB107" s="42"/>
      <c r="AC107" s="42"/>
      <c r="AD107" s="42"/>
      <c r="AE107" s="42"/>
      <c r="AT107" s="20" t="s">
        <v>168</v>
      </c>
      <c r="AU107" s="20" t="s">
        <v>92</v>
      </c>
    </row>
    <row r="108" s="13" customFormat="1">
      <c r="A108" s="13"/>
      <c r="B108" s="229"/>
      <c r="C108" s="230"/>
      <c r="D108" s="227" t="s">
        <v>172</v>
      </c>
      <c r="E108" s="231" t="s">
        <v>44</v>
      </c>
      <c r="F108" s="232" t="s">
        <v>740</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3" customFormat="1">
      <c r="A109" s="13"/>
      <c r="B109" s="229"/>
      <c r="C109" s="230"/>
      <c r="D109" s="227" t="s">
        <v>172</v>
      </c>
      <c r="E109" s="231" t="s">
        <v>44</v>
      </c>
      <c r="F109" s="232" t="s">
        <v>741</v>
      </c>
      <c r="G109" s="230"/>
      <c r="H109" s="231" t="s">
        <v>44</v>
      </c>
      <c r="I109" s="233"/>
      <c r="J109" s="230"/>
      <c r="K109" s="230"/>
      <c r="L109" s="234"/>
      <c r="M109" s="235"/>
      <c r="N109" s="236"/>
      <c r="O109" s="236"/>
      <c r="P109" s="236"/>
      <c r="Q109" s="236"/>
      <c r="R109" s="236"/>
      <c r="S109" s="236"/>
      <c r="T109" s="237"/>
      <c r="U109" s="13"/>
      <c r="V109" s="13"/>
      <c r="W109" s="13"/>
      <c r="X109" s="13"/>
      <c r="Y109" s="13"/>
      <c r="Z109" s="13"/>
      <c r="AA109" s="13"/>
      <c r="AB109" s="13"/>
      <c r="AC109" s="13"/>
      <c r="AD109" s="13"/>
      <c r="AE109" s="13"/>
      <c r="AT109" s="238" t="s">
        <v>172</v>
      </c>
      <c r="AU109" s="238" t="s">
        <v>92</v>
      </c>
      <c r="AV109" s="13" t="s">
        <v>90</v>
      </c>
      <c r="AW109" s="13" t="s">
        <v>42</v>
      </c>
      <c r="AX109" s="13" t="s">
        <v>82</v>
      </c>
      <c r="AY109" s="238" t="s">
        <v>159</v>
      </c>
    </row>
    <row r="110" s="14" customFormat="1">
      <c r="A110" s="14"/>
      <c r="B110" s="239"/>
      <c r="C110" s="240"/>
      <c r="D110" s="227" t="s">
        <v>172</v>
      </c>
      <c r="E110" s="241" t="s">
        <v>44</v>
      </c>
      <c r="F110" s="242" t="s">
        <v>742</v>
      </c>
      <c r="G110" s="240"/>
      <c r="H110" s="243">
        <v>84</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42</v>
      </c>
      <c r="AX110" s="14" t="s">
        <v>82</v>
      </c>
      <c r="AY110" s="249" t="s">
        <v>159</v>
      </c>
    </row>
    <row r="111" s="16" customFormat="1">
      <c r="A111" s="16"/>
      <c r="B111" s="261"/>
      <c r="C111" s="262"/>
      <c r="D111" s="227" t="s">
        <v>172</v>
      </c>
      <c r="E111" s="263" t="s">
        <v>44</v>
      </c>
      <c r="F111" s="264" t="s">
        <v>178</v>
      </c>
      <c r="G111" s="262"/>
      <c r="H111" s="265">
        <v>84</v>
      </c>
      <c r="I111" s="266"/>
      <c r="J111" s="262"/>
      <c r="K111" s="262"/>
      <c r="L111" s="267"/>
      <c r="M111" s="268"/>
      <c r="N111" s="269"/>
      <c r="O111" s="269"/>
      <c r="P111" s="269"/>
      <c r="Q111" s="269"/>
      <c r="R111" s="269"/>
      <c r="S111" s="269"/>
      <c r="T111" s="270"/>
      <c r="U111" s="16"/>
      <c r="V111" s="16"/>
      <c r="W111" s="16"/>
      <c r="X111" s="16"/>
      <c r="Y111" s="16"/>
      <c r="Z111" s="16"/>
      <c r="AA111" s="16"/>
      <c r="AB111" s="16"/>
      <c r="AC111" s="16"/>
      <c r="AD111" s="16"/>
      <c r="AE111" s="16"/>
      <c r="AT111" s="271" t="s">
        <v>172</v>
      </c>
      <c r="AU111" s="271" t="s">
        <v>92</v>
      </c>
      <c r="AV111" s="16" t="s">
        <v>166</v>
      </c>
      <c r="AW111" s="16" t="s">
        <v>42</v>
      </c>
      <c r="AX111" s="16" t="s">
        <v>90</v>
      </c>
      <c r="AY111" s="271" t="s">
        <v>159</v>
      </c>
    </row>
    <row r="112" s="2" customFormat="1" ht="16.5" customHeight="1">
      <c r="A112" s="42"/>
      <c r="B112" s="43"/>
      <c r="C112" s="272" t="s">
        <v>205</v>
      </c>
      <c r="D112" s="272" t="s">
        <v>212</v>
      </c>
      <c r="E112" s="273" t="s">
        <v>743</v>
      </c>
      <c r="F112" s="274" t="s">
        <v>744</v>
      </c>
      <c r="G112" s="275" t="s">
        <v>594</v>
      </c>
      <c r="H112" s="276">
        <v>84</v>
      </c>
      <c r="I112" s="277"/>
      <c r="J112" s="278">
        <f>ROUND(I112*H112,2)</f>
        <v>0</v>
      </c>
      <c r="K112" s="274" t="s">
        <v>201</v>
      </c>
      <c r="L112" s="279"/>
      <c r="M112" s="280" t="s">
        <v>44</v>
      </c>
      <c r="N112" s="281" t="s">
        <v>53</v>
      </c>
      <c r="O112" s="88"/>
      <c r="P112" s="218">
        <f>O112*H112</f>
        <v>0</v>
      </c>
      <c r="Q112" s="218">
        <v>0.0094000000000000004</v>
      </c>
      <c r="R112" s="218">
        <f>Q112*H112</f>
        <v>0.78960000000000008</v>
      </c>
      <c r="S112" s="218">
        <v>0</v>
      </c>
      <c r="T112" s="219">
        <f>S112*H112</f>
        <v>0</v>
      </c>
      <c r="U112" s="42"/>
      <c r="V112" s="42"/>
      <c r="W112" s="42"/>
      <c r="X112" s="42"/>
      <c r="Y112" s="42"/>
      <c r="Z112" s="42"/>
      <c r="AA112" s="42"/>
      <c r="AB112" s="42"/>
      <c r="AC112" s="42"/>
      <c r="AD112" s="42"/>
      <c r="AE112" s="42"/>
      <c r="AR112" s="220" t="s">
        <v>215</v>
      </c>
      <c r="AT112" s="220" t="s">
        <v>212</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745</v>
      </c>
    </row>
    <row r="113" s="2" customFormat="1" ht="24.15" customHeight="1">
      <c r="A113" s="42"/>
      <c r="B113" s="43"/>
      <c r="C113" s="209" t="s">
        <v>211</v>
      </c>
      <c r="D113" s="209" t="s">
        <v>161</v>
      </c>
      <c r="E113" s="210" t="s">
        <v>746</v>
      </c>
      <c r="F113" s="211" t="s">
        <v>747</v>
      </c>
      <c r="G113" s="212" t="s">
        <v>594</v>
      </c>
      <c r="H113" s="213">
        <v>21</v>
      </c>
      <c r="I113" s="214"/>
      <c r="J113" s="215">
        <f>ROUND(I113*H113,2)</f>
        <v>0</v>
      </c>
      <c r="K113" s="211" t="s">
        <v>201</v>
      </c>
      <c r="L113" s="48"/>
      <c r="M113" s="216" t="s">
        <v>44</v>
      </c>
      <c r="N113" s="217" t="s">
        <v>53</v>
      </c>
      <c r="O113" s="88"/>
      <c r="P113" s="218">
        <f>O113*H113</f>
        <v>0</v>
      </c>
      <c r="Q113" s="218">
        <v>0.51009000000000004</v>
      </c>
      <c r="R113" s="218">
        <f>Q113*H113</f>
        <v>10.71189</v>
      </c>
      <c r="S113" s="218">
        <v>0</v>
      </c>
      <c r="T113" s="219">
        <f>S113*H113</f>
        <v>0</v>
      </c>
      <c r="U113" s="42"/>
      <c r="V113" s="42"/>
      <c r="W113" s="42"/>
      <c r="X113" s="42"/>
      <c r="Y113" s="42"/>
      <c r="Z113" s="42"/>
      <c r="AA113" s="42"/>
      <c r="AB113" s="42"/>
      <c r="AC113" s="42"/>
      <c r="AD113" s="42"/>
      <c r="AE113" s="42"/>
      <c r="AR113" s="220" t="s">
        <v>166</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748</v>
      </c>
    </row>
    <row r="114" s="13" customFormat="1">
      <c r="A114" s="13"/>
      <c r="B114" s="229"/>
      <c r="C114" s="230"/>
      <c r="D114" s="227" t="s">
        <v>172</v>
      </c>
      <c r="E114" s="231" t="s">
        <v>44</v>
      </c>
      <c r="F114" s="232" t="s">
        <v>732</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3" customFormat="1">
      <c r="A115" s="13"/>
      <c r="B115" s="229"/>
      <c r="C115" s="230"/>
      <c r="D115" s="227" t="s">
        <v>172</v>
      </c>
      <c r="E115" s="231" t="s">
        <v>44</v>
      </c>
      <c r="F115" s="232" t="s">
        <v>719</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4" customFormat="1">
      <c r="A116" s="14"/>
      <c r="B116" s="239"/>
      <c r="C116" s="240"/>
      <c r="D116" s="227" t="s">
        <v>172</v>
      </c>
      <c r="E116" s="241" t="s">
        <v>44</v>
      </c>
      <c r="F116" s="242" t="s">
        <v>749</v>
      </c>
      <c r="G116" s="240"/>
      <c r="H116" s="243">
        <v>21</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6" customFormat="1">
      <c r="A117" s="16"/>
      <c r="B117" s="261"/>
      <c r="C117" s="262"/>
      <c r="D117" s="227" t="s">
        <v>172</v>
      </c>
      <c r="E117" s="263" t="s">
        <v>44</v>
      </c>
      <c r="F117" s="264" t="s">
        <v>178</v>
      </c>
      <c r="G117" s="262"/>
      <c r="H117" s="265">
        <v>21</v>
      </c>
      <c r="I117" s="266"/>
      <c r="J117" s="262"/>
      <c r="K117" s="262"/>
      <c r="L117" s="267"/>
      <c r="M117" s="268"/>
      <c r="N117" s="269"/>
      <c r="O117" s="269"/>
      <c r="P117" s="269"/>
      <c r="Q117" s="269"/>
      <c r="R117" s="269"/>
      <c r="S117" s="269"/>
      <c r="T117" s="270"/>
      <c r="U117" s="16"/>
      <c r="V117" s="16"/>
      <c r="W117" s="16"/>
      <c r="X117" s="16"/>
      <c r="Y117" s="16"/>
      <c r="Z117" s="16"/>
      <c r="AA117" s="16"/>
      <c r="AB117" s="16"/>
      <c r="AC117" s="16"/>
      <c r="AD117" s="16"/>
      <c r="AE117" s="16"/>
      <c r="AT117" s="271" t="s">
        <v>172</v>
      </c>
      <c r="AU117" s="271" t="s">
        <v>92</v>
      </c>
      <c r="AV117" s="16" t="s">
        <v>166</v>
      </c>
      <c r="AW117" s="16" t="s">
        <v>42</v>
      </c>
      <c r="AX117" s="16" t="s">
        <v>90</v>
      </c>
      <c r="AY117" s="271" t="s">
        <v>159</v>
      </c>
    </row>
    <row r="118" s="2" customFormat="1" ht="16.5" customHeight="1">
      <c r="A118" s="42"/>
      <c r="B118" s="43"/>
      <c r="C118" s="272" t="s">
        <v>215</v>
      </c>
      <c r="D118" s="272" t="s">
        <v>212</v>
      </c>
      <c r="E118" s="273" t="s">
        <v>750</v>
      </c>
      <c r="F118" s="274" t="s">
        <v>751</v>
      </c>
      <c r="G118" s="275" t="s">
        <v>594</v>
      </c>
      <c r="H118" s="276">
        <v>21</v>
      </c>
      <c r="I118" s="277"/>
      <c r="J118" s="278">
        <f>ROUND(I118*H118,2)</f>
        <v>0</v>
      </c>
      <c r="K118" s="274" t="s">
        <v>201</v>
      </c>
      <c r="L118" s="279"/>
      <c r="M118" s="280" t="s">
        <v>44</v>
      </c>
      <c r="N118" s="281" t="s">
        <v>53</v>
      </c>
      <c r="O118" s="88"/>
      <c r="P118" s="218">
        <f>O118*H118</f>
        <v>0</v>
      </c>
      <c r="Q118" s="218">
        <v>0.0094000000000000004</v>
      </c>
      <c r="R118" s="218">
        <f>Q118*H118</f>
        <v>0.19740000000000002</v>
      </c>
      <c r="S118" s="218">
        <v>0</v>
      </c>
      <c r="T118" s="219">
        <f>S118*H118</f>
        <v>0</v>
      </c>
      <c r="U118" s="42"/>
      <c r="V118" s="42"/>
      <c r="W118" s="42"/>
      <c r="X118" s="42"/>
      <c r="Y118" s="42"/>
      <c r="Z118" s="42"/>
      <c r="AA118" s="42"/>
      <c r="AB118" s="42"/>
      <c r="AC118" s="42"/>
      <c r="AD118" s="42"/>
      <c r="AE118" s="42"/>
      <c r="AR118" s="220" t="s">
        <v>215</v>
      </c>
      <c r="AT118" s="220" t="s">
        <v>212</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752</v>
      </c>
    </row>
    <row r="119" s="2" customFormat="1" ht="16.5" customHeight="1">
      <c r="A119" s="42"/>
      <c r="B119" s="43"/>
      <c r="C119" s="209" t="s">
        <v>227</v>
      </c>
      <c r="D119" s="209" t="s">
        <v>161</v>
      </c>
      <c r="E119" s="210" t="s">
        <v>753</v>
      </c>
      <c r="F119" s="211" t="s">
        <v>754</v>
      </c>
      <c r="G119" s="212" t="s">
        <v>594</v>
      </c>
      <c r="H119" s="213">
        <v>1</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755</v>
      </c>
    </row>
    <row r="120" s="2" customFormat="1">
      <c r="A120" s="42"/>
      <c r="B120" s="43"/>
      <c r="C120" s="44"/>
      <c r="D120" s="222" t="s">
        <v>168</v>
      </c>
      <c r="E120" s="44"/>
      <c r="F120" s="223" t="s">
        <v>756</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2" customFormat="1" ht="21.75" customHeight="1">
      <c r="A121" s="42"/>
      <c r="B121" s="43"/>
      <c r="C121" s="272" t="s">
        <v>233</v>
      </c>
      <c r="D121" s="272" t="s">
        <v>212</v>
      </c>
      <c r="E121" s="273" t="s">
        <v>757</v>
      </c>
      <c r="F121" s="274" t="s">
        <v>758</v>
      </c>
      <c r="G121" s="275" t="s">
        <v>594</v>
      </c>
      <c r="H121" s="276">
        <v>1</v>
      </c>
      <c r="I121" s="277"/>
      <c r="J121" s="278">
        <f>ROUND(I121*H121,2)</f>
        <v>0</v>
      </c>
      <c r="K121" s="274" t="s">
        <v>201</v>
      </c>
      <c r="L121" s="279"/>
      <c r="M121" s="280" t="s">
        <v>44</v>
      </c>
      <c r="N121" s="281" t="s">
        <v>53</v>
      </c>
      <c r="O121" s="88"/>
      <c r="P121" s="218">
        <f>O121*H121</f>
        <v>0</v>
      </c>
      <c r="Q121" s="218">
        <v>0.098500000000000004</v>
      </c>
      <c r="R121" s="218">
        <f>Q121*H121</f>
        <v>0.098500000000000004</v>
      </c>
      <c r="S121" s="218">
        <v>0</v>
      </c>
      <c r="T121" s="219">
        <f>S121*H121</f>
        <v>0</v>
      </c>
      <c r="U121" s="42"/>
      <c r="V121" s="42"/>
      <c r="W121" s="42"/>
      <c r="X121" s="42"/>
      <c r="Y121" s="42"/>
      <c r="Z121" s="42"/>
      <c r="AA121" s="42"/>
      <c r="AB121" s="42"/>
      <c r="AC121" s="42"/>
      <c r="AD121" s="42"/>
      <c r="AE121" s="42"/>
      <c r="AR121" s="220" t="s">
        <v>215</v>
      </c>
      <c r="AT121" s="220" t="s">
        <v>212</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759</v>
      </c>
    </row>
    <row r="122" s="13" customFormat="1">
      <c r="A122" s="13"/>
      <c r="B122" s="229"/>
      <c r="C122" s="230"/>
      <c r="D122" s="227" t="s">
        <v>172</v>
      </c>
      <c r="E122" s="231" t="s">
        <v>44</v>
      </c>
      <c r="F122" s="232" t="s">
        <v>760</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3" customFormat="1">
      <c r="A123" s="13"/>
      <c r="B123" s="229"/>
      <c r="C123" s="230"/>
      <c r="D123" s="227" t="s">
        <v>172</v>
      </c>
      <c r="E123" s="231" t="s">
        <v>44</v>
      </c>
      <c r="F123" s="232" t="s">
        <v>761</v>
      </c>
      <c r="G123" s="230"/>
      <c r="H123" s="231" t="s">
        <v>44</v>
      </c>
      <c r="I123" s="233"/>
      <c r="J123" s="230"/>
      <c r="K123" s="230"/>
      <c r="L123" s="234"/>
      <c r="M123" s="235"/>
      <c r="N123" s="236"/>
      <c r="O123" s="236"/>
      <c r="P123" s="236"/>
      <c r="Q123" s="236"/>
      <c r="R123" s="236"/>
      <c r="S123" s="236"/>
      <c r="T123" s="237"/>
      <c r="U123" s="13"/>
      <c r="V123" s="13"/>
      <c r="W123" s="13"/>
      <c r="X123" s="13"/>
      <c r="Y123" s="13"/>
      <c r="Z123" s="13"/>
      <c r="AA123" s="13"/>
      <c r="AB123" s="13"/>
      <c r="AC123" s="13"/>
      <c r="AD123" s="13"/>
      <c r="AE123" s="13"/>
      <c r="AT123" s="238" t="s">
        <v>172</v>
      </c>
      <c r="AU123" s="238" t="s">
        <v>92</v>
      </c>
      <c r="AV123" s="13" t="s">
        <v>90</v>
      </c>
      <c r="AW123" s="13" t="s">
        <v>42</v>
      </c>
      <c r="AX123" s="13" t="s">
        <v>82</v>
      </c>
      <c r="AY123" s="238" t="s">
        <v>159</v>
      </c>
    </row>
    <row r="124" s="14" customFormat="1">
      <c r="A124" s="14"/>
      <c r="B124" s="239"/>
      <c r="C124" s="240"/>
      <c r="D124" s="227" t="s">
        <v>172</v>
      </c>
      <c r="E124" s="241" t="s">
        <v>44</v>
      </c>
      <c r="F124" s="242" t="s">
        <v>90</v>
      </c>
      <c r="G124" s="240"/>
      <c r="H124" s="243">
        <v>1</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6" customFormat="1">
      <c r="A125" s="16"/>
      <c r="B125" s="261"/>
      <c r="C125" s="262"/>
      <c r="D125" s="227" t="s">
        <v>172</v>
      </c>
      <c r="E125" s="263" t="s">
        <v>44</v>
      </c>
      <c r="F125" s="264" t="s">
        <v>178</v>
      </c>
      <c r="G125" s="262"/>
      <c r="H125" s="265">
        <v>1</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16.5" customHeight="1">
      <c r="A126" s="42"/>
      <c r="B126" s="43"/>
      <c r="C126" s="272" t="s">
        <v>239</v>
      </c>
      <c r="D126" s="272" t="s">
        <v>212</v>
      </c>
      <c r="E126" s="273" t="s">
        <v>762</v>
      </c>
      <c r="F126" s="274" t="s">
        <v>763</v>
      </c>
      <c r="G126" s="275" t="s">
        <v>594</v>
      </c>
      <c r="H126" s="276">
        <v>3</v>
      </c>
      <c r="I126" s="277"/>
      <c r="J126" s="278">
        <f>ROUND(I126*H126,2)</f>
        <v>0</v>
      </c>
      <c r="K126" s="274" t="s">
        <v>201</v>
      </c>
      <c r="L126" s="279"/>
      <c r="M126" s="280" t="s">
        <v>44</v>
      </c>
      <c r="N126" s="281" t="s">
        <v>53</v>
      </c>
      <c r="O126" s="88"/>
      <c r="P126" s="218">
        <f>O126*H126</f>
        <v>0</v>
      </c>
      <c r="Q126" s="218">
        <v>0.098500000000000004</v>
      </c>
      <c r="R126" s="218">
        <f>Q126*H126</f>
        <v>0.29549999999999998</v>
      </c>
      <c r="S126" s="218">
        <v>0</v>
      </c>
      <c r="T126" s="219">
        <f>S126*H126</f>
        <v>0</v>
      </c>
      <c r="U126" s="42"/>
      <c r="V126" s="42"/>
      <c r="W126" s="42"/>
      <c r="X126" s="42"/>
      <c r="Y126" s="42"/>
      <c r="Z126" s="42"/>
      <c r="AA126" s="42"/>
      <c r="AB126" s="42"/>
      <c r="AC126" s="42"/>
      <c r="AD126" s="42"/>
      <c r="AE126" s="42"/>
      <c r="AR126" s="220" t="s">
        <v>215</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764</v>
      </c>
    </row>
    <row r="127" s="13" customFormat="1">
      <c r="A127" s="13"/>
      <c r="B127" s="229"/>
      <c r="C127" s="230"/>
      <c r="D127" s="227" t="s">
        <v>172</v>
      </c>
      <c r="E127" s="231" t="s">
        <v>44</v>
      </c>
      <c r="F127" s="232" t="s">
        <v>760</v>
      </c>
      <c r="G127" s="230"/>
      <c r="H127" s="231" t="s">
        <v>44</v>
      </c>
      <c r="I127" s="233"/>
      <c r="J127" s="230"/>
      <c r="K127" s="230"/>
      <c r="L127" s="234"/>
      <c r="M127" s="235"/>
      <c r="N127" s="236"/>
      <c r="O127" s="236"/>
      <c r="P127" s="236"/>
      <c r="Q127" s="236"/>
      <c r="R127" s="236"/>
      <c r="S127" s="236"/>
      <c r="T127" s="237"/>
      <c r="U127" s="13"/>
      <c r="V127" s="13"/>
      <c r="W127" s="13"/>
      <c r="X127" s="13"/>
      <c r="Y127" s="13"/>
      <c r="Z127" s="13"/>
      <c r="AA127" s="13"/>
      <c r="AB127" s="13"/>
      <c r="AC127" s="13"/>
      <c r="AD127" s="13"/>
      <c r="AE127" s="13"/>
      <c r="AT127" s="238" t="s">
        <v>172</v>
      </c>
      <c r="AU127" s="238" t="s">
        <v>92</v>
      </c>
      <c r="AV127" s="13" t="s">
        <v>90</v>
      </c>
      <c r="AW127" s="13" t="s">
        <v>42</v>
      </c>
      <c r="AX127" s="13" t="s">
        <v>82</v>
      </c>
      <c r="AY127" s="238" t="s">
        <v>159</v>
      </c>
    </row>
    <row r="128" s="13" customFormat="1">
      <c r="A128" s="13"/>
      <c r="B128" s="229"/>
      <c r="C128" s="230"/>
      <c r="D128" s="227" t="s">
        <v>172</v>
      </c>
      <c r="E128" s="231" t="s">
        <v>44</v>
      </c>
      <c r="F128" s="232" t="s">
        <v>765</v>
      </c>
      <c r="G128" s="230"/>
      <c r="H128" s="231" t="s">
        <v>44</v>
      </c>
      <c r="I128" s="233"/>
      <c r="J128" s="230"/>
      <c r="K128" s="230"/>
      <c r="L128" s="234"/>
      <c r="M128" s="235"/>
      <c r="N128" s="236"/>
      <c r="O128" s="236"/>
      <c r="P128" s="236"/>
      <c r="Q128" s="236"/>
      <c r="R128" s="236"/>
      <c r="S128" s="236"/>
      <c r="T128" s="237"/>
      <c r="U128" s="13"/>
      <c r="V128" s="13"/>
      <c r="W128" s="13"/>
      <c r="X128" s="13"/>
      <c r="Y128" s="13"/>
      <c r="Z128" s="13"/>
      <c r="AA128" s="13"/>
      <c r="AB128" s="13"/>
      <c r="AC128" s="13"/>
      <c r="AD128" s="13"/>
      <c r="AE128" s="13"/>
      <c r="AT128" s="238" t="s">
        <v>172</v>
      </c>
      <c r="AU128" s="238" t="s">
        <v>92</v>
      </c>
      <c r="AV128" s="13" t="s">
        <v>90</v>
      </c>
      <c r="AW128" s="13" t="s">
        <v>42</v>
      </c>
      <c r="AX128" s="13" t="s">
        <v>82</v>
      </c>
      <c r="AY128" s="238" t="s">
        <v>159</v>
      </c>
    </row>
    <row r="129" s="14" customFormat="1">
      <c r="A129" s="14"/>
      <c r="B129" s="239"/>
      <c r="C129" s="240"/>
      <c r="D129" s="227" t="s">
        <v>172</v>
      </c>
      <c r="E129" s="241" t="s">
        <v>44</v>
      </c>
      <c r="F129" s="242" t="s">
        <v>90</v>
      </c>
      <c r="G129" s="240"/>
      <c r="H129" s="243">
        <v>1</v>
      </c>
      <c r="I129" s="244"/>
      <c r="J129" s="240"/>
      <c r="K129" s="240"/>
      <c r="L129" s="245"/>
      <c r="M129" s="246"/>
      <c r="N129" s="247"/>
      <c r="O129" s="247"/>
      <c r="P129" s="247"/>
      <c r="Q129" s="247"/>
      <c r="R129" s="247"/>
      <c r="S129" s="247"/>
      <c r="T129" s="248"/>
      <c r="U129" s="14"/>
      <c r="V129" s="14"/>
      <c r="W129" s="14"/>
      <c r="X129" s="14"/>
      <c r="Y129" s="14"/>
      <c r="Z129" s="14"/>
      <c r="AA129" s="14"/>
      <c r="AB129" s="14"/>
      <c r="AC129" s="14"/>
      <c r="AD129" s="14"/>
      <c r="AE129" s="14"/>
      <c r="AT129" s="249" t="s">
        <v>172</v>
      </c>
      <c r="AU129" s="249" t="s">
        <v>92</v>
      </c>
      <c r="AV129" s="14" t="s">
        <v>92</v>
      </c>
      <c r="AW129" s="14" t="s">
        <v>42</v>
      </c>
      <c r="AX129" s="14" t="s">
        <v>82</v>
      </c>
      <c r="AY129" s="249" t="s">
        <v>159</v>
      </c>
    </row>
    <row r="130" s="13" customFormat="1">
      <c r="A130" s="13"/>
      <c r="B130" s="229"/>
      <c r="C130" s="230"/>
      <c r="D130" s="227" t="s">
        <v>172</v>
      </c>
      <c r="E130" s="231" t="s">
        <v>44</v>
      </c>
      <c r="F130" s="232" t="s">
        <v>766</v>
      </c>
      <c r="G130" s="230"/>
      <c r="H130" s="231" t="s">
        <v>44</v>
      </c>
      <c r="I130" s="233"/>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172</v>
      </c>
      <c r="AU130" s="238" t="s">
        <v>92</v>
      </c>
      <c r="AV130" s="13" t="s">
        <v>90</v>
      </c>
      <c r="AW130" s="13" t="s">
        <v>42</v>
      </c>
      <c r="AX130" s="13" t="s">
        <v>82</v>
      </c>
      <c r="AY130" s="238" t="s">
        <v>159</v>
      </c>
    </row>
    <row r="131" s="14" customFormat="1">
      <c r="A131" s="14"/>
      <c r="B131" s="239"/>
      <c r="C131" s="240"/>
      <c r="D131" s="227" t="s">
        <v>172</v>
      </c>
      <c r="E131" s="241" t="s">
        <v>44</v>
      </c>
      <c r="F131" s="242" t="s">
        <v>90</v>
      </c>
      <c r="G131" s="240"/>
      <c r="H131" s="243">
        <v>1</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42</v>
      </c>
      <c r="AX131" s="14" t="s">
        <v>82</v>
      </c>
      <c r="AY131" s="249" t="s">
        <v>159</v>
      </c>
    </row>
    <row r="132" s="13" customFormat="1">
      <c r="A132" s="13"/>
      <c r="B132" s="229"/>
      <c r="C132" s="230"/>
      <c r="D132" s="227" t="s">
        <v>172</v>
      </c>
      <c r="E132" s="231" t="s">
        <v>44</v>
      </c>
      <c r="F132" s="232" t="s">
        <v>767</v>
      </c>
      <c r="G132" s="230"/>
      <c r="H132" s="231" t="s">
        <v>44</v>
      </c>
      <c r="I132" s="233"/>
      <c r="J132" s="230"/>
      <c r="K132" s="230"/>
      <c r="L132" s="234"/>
      <c r="M132" s="235"/>
      <c r="N132" s="236"/>
      <c r="O132" s="236"/>
      <c r="P132" s="236"/>
      <c r="Q132" s="236"/>
      <c r="R132" s="236"/>
      <c r="S132" s="236"/>
      <c r="T132" s="237"/>
      <c r="U132" s="13"/>
      <c r="V132" s="13"/>
      <c r="W132" s="13"/>
      <c r="X132" s="13"/>
      <c r="Y132" s="13"/>
      <c r="Z132" s="13"/>
      <c r="AA132" s="13"/>
      <c r="AB132" s="13"/>
      <c r="AC132" s="13"/>
      <c r="AD132" s="13"/>
      <c r="AE132" s="13"/>
      <c r="AT132" s="238" t="s">
        <v>172</v>
      </c>
      <c r="AU132" s="238" t="s">
        <v>92</v>
      </c>
      <c r="AV132" s="13" t="s">
        <v>90</v>
      </c>
      <c r="AW132" s="13" t="s">
        <v>42</v>
      </c>
      <c r="AX132" s="13" t="s">
        <v>82</v>
      </c>
      <c r="AY132" s="238" t="s">
        <v>159</v>
      </c>
    </row>
    <row r="133" s="14" customFormat="1">
      <c r="A133" s="14"/>
      <c r="B133" s="239"/>
      <c r="C133" s="240"/>
      <c r="D133" s="227" t="s">
        <v>172</v>
      </c>
      <c r="E133" s="241" t="s">
        <v>44</v>
      </c>
      <c r="F133" s="242" t="s">
        <v>90</v>
      </c>
      <c r="G133" s="240"/>
      <c r="H133" s="243">
        <v>1</v>
      </c>
      <c r="I133" s="244"/>
      <c r="J133" s="240"/>
      <c r="K133" s="240"/>
      <c r="L133" s="245"/>
      <c r="M133" s="246"/>
      <c r="N133" s="247"/>
      <c r="O133" s="247"/>
      <c r="P133" s="247"/>
      <c r="Q133" s="247"/>
      <c r="R133" s="247"/>
      <c r="S133" s="247"/>
      <c r="T133" s="248"/>
      <c r="U133" s="14"/>
      <c r="V133" s="14"/>
      <c r="W133" s="14"/>
      <c r="X133" s="14"/>
      <c r="Y133" s="14"/>
      <c r="Z133" s="14"/>
      <c r="AA133" s="14"/>
      <c r="AB133" s="14"/>
      <c r="AC133" s="14"/>
      <c r="AD133" s="14"/>
      <c r="AE133" s="14"/>
      <c r="AT133" s="249" t="s">
        <v>172</v>
      </c>
      <c r="AU133" s="249" t="s">
        <v>92</v>
      </c>
      <c r="AV133" s="14" t="s">
        <v>92</v>
      </c>
      <c r="AW133" s="14" t="s">
        <v>42</v>
      </c>
      <c r="AX133" s="14" t="s">
        <v>82</v>
      </c>
      <c r="AY133" s="249" t="s">
        <v>159</v>
      </c>
    </row>
    <row r="134" s="16" customFormat="1">
      <c r="A134" s="16"/>
      <c r="B134" s="261"/>
      <c r="C134" s="262"/>
      <c r="D134" s="227" t="s">
        <v>172</v>
      </c>
      <c r="E134" s="263" t="s">
        <v>44</v>
      </c>
      <c r="F134" s="264" t="s">
        <v>178</v>
      </c>
      <c r="G134" s="262"/>
      <c r="H134" s="265">
        <v>3</v>
      </c>
      <c r="I134" s="266"/>
      <c r="J134" s="262"/>
      <c r="K134" s="262"/>
      <c r="L134" s="267"/>
      <c r="M134" s="268"/>
      <c r="N134" s="269"/>
      <c r="O134" s="269"/>
      <c r="P134" s="269"/>
      <c r="Q134" s="269"/>
      <c r="R134" s="269"/>
      <c r="S134" s="269"/>
      <c r="T134" s="270"/>
      <c r="U134" s="16"/>
      <c r="V134" s="16"/>
      <c r="W134" s="16"/>
      <c r="X134" s="16"/>
      <c r="Y134" s="16"/>
      <c r="Z134" s="16"/>
      <c r="AA134" s="16"/>
      <c r="AB134" s="16"/>
      <c r="AC134" s="16"/>
      <c r="AD134" s="16"/>
      <c r="AE134" s="16"/>
      <c r="AT134" s="271" t="s">
        <v>172</v>
      </c>
      <c r="AU134" s="271" t="s">
        <v>92</v>
      </c>
      <c r="AV134" s="16" t="s">
        <v>166</v>
      </c>
      <c r="AW134" s="16" t="s">
        <v>42</v>
      </c>
      <c r="AX134" s="16" t="s">
        <v>90</v>
      </c>
      <c r="AY134" s="271" t="s">
        <v>159</v>
      </c>
    </row>
    <row r="135" s="2" customFormat="1" ht="16.5" customHeight="1">
      <c r="A135" s="42"/>
      <c r="B135" s="43"/>
      <c r="C135" s="272" t="s">
        <v>8</v>
      </c>
      <c r="D135" s="272" t="s">
        <v>212</v>
      </c>
      <c r="E135" s="273" t="s">
        <v>768</v>
      </c>
      <c r="F135" s="274" t="s">
        <v>769</v>
      </c>
      <c r="G135" s="275" t="s">
        <v>594</v>
      </c>
      <c r="H135" s="276">
        <v>1</v>
      </c>
      <c r="I135" s="277"/>
      <c r="J135" s="278">
        <f>ROUND(I135*H135,2)</f>
        <v>0</v>
      </c>
      <c r="K135" s="274" t="s">
        <v>201</v>
      </c>
      <c r="L135" s="279"/>
      <c r="M135" s="280" t="s">
        <v>44</v>
      </c>
      <c r="N135" s="281" t="s">
        <v>53</v>
      </c>
      <c r="O135" s="88"/>
      <c r="P135" s="218">
        <f>O135*H135</f>
        <v>0</v>
      </c>
      <c r="Q135" s="218">
        <v>0.098500000000000004</v>
      </c>
      <c r="R135" s="218">
        <f>Q135*H135</f>
        <v>0.098500000000000004</v>
      </c>
      <c r="S135" s="218">
        <v>0</v>
      </c>
      <c r="T135" s="219">
        <f>S135*H135</f>
        <v>0</v>
      </c>
      <c r="U135" s="42"/>
      <c r="V135" s="42"/>
      <c r="W135" s="42"/>
      <c r="X135" s="42"/>
      <c r="Y135" s="42"/>
      <c r="Z135" s="42"/>
      <c r="AA135" s="42"/>
      <c r="AB135" s="42"/>
      <c r="AC135" s="42"/>
      <c r="AD135" s="42"/>
      <c r="AE135" s="42"/>
      <c r="AR135" s="220" t="s">
        <v>215</v>
      </c>
      <c r="AT135" s="220" t="s">
        <v>212</v>
      </c>
      <c r="AU135" s="220" t="s">
        <v>92</v>
      </c>
      <c r="AY135" s="20" t="s">
        <v>159</v>
      </c>
      <c r="BE135" s="221">
        <f>IF(N135="základní",J135,0)</f>
        <v>0</v>
      </c>
      <c r="BF135" s="221">
        <f>IF(N135="snížená",J135,0)</f>
        <v>0</v>
      </c>
      <c r="BG135" s="221">
        <f>IF(N135="zákl. přenesená",J135,0)</f>
        <v>0</v>
      </c>
      <c r="BH135" s="221">
        <f>IF(N135="sníž. přenesená",J135,0)</f>
        <v>0</v>
      </c>
      <c r="BI135" s="221">
        <f>IF(N135="nulová",J135,0)</f>
        <v>0</v>
      </c>
      <c r="BJ135" s="20" t="s">
        <v>90</v>
      </c>
      <c r="BK135" s="221">
        <f>ROUND(I135*H135,2)</f>
        <v>0</v>
      </c>
      <c r="BL135" s="20" t="s">
        <v>166</v>
      </c>
      <c r="BM135" s="220" t="s">
        <v>770</v>
      </c>
    </row>
    <row r="136" s="13" customFormat="1">
      <c r="A136" s="13"/>
      <c r="B136" s="229"/>
      <c r="C136" s="230"/>
      <c r="D136" s="227" t="s">
        <v>172</v>
      </c>
      <c r="E136" s="231" t="s">
        <v>44</v>
      </c>
      <c r="F136" s="232" t="s">
        <v>760</v>
      </c>
      <c r="G136" s="230"/>
      <c r="H136" s="231" t="s">
        <v>44</v>
      </c>
      <c r="I136" s="233"/>
      <c r="J136" s="230"/>
      <c r="K136" s="230"/>
      <c r="L136" s="234"/>
      <c r="M136" s="235"/>
      <c r="N136" s="236"/>
      <c r="O136" s="236"/>
      <c r="P136" s="236"/>
      <c r="Q136" s="236"/>
      <c r="R136" s="236"/>
      <c r="S136" s="236"/>
      <c r="T136" s="237"/>
      <c r="U136" s="13"/>
      <c r="V136" s="13"/>
      <c r="W136" s="13"/>
      <c r="X136" s="13"/>
      <c r="Y136" s="13"/>
      <c r="Z136" s="13"/>
      <c r="AA136" s="13"/>
      <c r="AB136" s="13"/>
      <c r="AC136" s="13"/>
      <c r="AD136" s="13"/>
      <c r="AE136" s="13"/>
      <c r="AT136" s="238" t="s">
        <v>172</v>
      </c>
      <c r="AU136" s="238" t="s">
        <v>92</v>
      </c>
      <c r="AV136" s="13" t="s">
        <v>90</v>
      </c>
      <c r="AW136" s="13" t="s">
        <v>42</v>
      </c>
      <c r="AX136" s="13" t="s">
        <v>82</v>
      </c>
      <c r="AY136" s="238" t="s">
        <v>159</v>
      </c>
    </row>
    <row r="137" s="13" customFormat="1">
      <c r="A137" s="13"/>
      <c r="B137" s="229"/>
      <c r="C137" s="230"/>
      <c r="D137" s="227" t="s">
        <v>172</v>
      </c>
      <c r="E137" s="231" t="s">
        <v>44</v>
      </c>
      <c r="F137" s="232" t="s">
        <v>771</v>
      </c>
      <c r="G137" s="230"/>
      <c r="H137" s="231" t="s">
        <v>44</v>
      </c>
      <c r="I137" s="233"/>
      <c r="J137" s="230"/>
      <c r="K137" s="230"/>
      <c r="L137" s="234"/>
      <c r="M137" s="235"/>
      <c r="N137" s="236"/>
      <c r="O137" s="236"/>
      <c r="P137" s="236"/>
      <c r="Q137" s="236"/>
      <c r="R137" s="236"/>
      <c r="S137" s="236"/>
      <c r="T137" s="237"/>
      <c r="U137" s="13"/>
      <c r="V137" s="13"/>
      <c r="W137" s="13"/>
      <c r="X137" s="13"/>
      <c r="Y137" s="13"/>
      <c r="Z137" s="13"/>
      <c r="AA137" s="13"/>
      <c r="AB137" s="13"/>
      <c r="AC137" s="13"/>
      <c r="AD137" s="13"/>
      <c r="AE137" s="13"/>
      <c r="AT137" s="238" t="s">
        <v>172</v>
      </c>
      <c r="AU137" s="238" t="s">
        <v>92</v>
      </c>
      <c r="AV137" s="13" t="s">
        <v>90</v>
      </c>
      <c r="AW137" s="13" t="s">
        <v>42</v>
      </c>
      <c r="AX137" s="13" t="s">
        <v>82</v>
      </c>
      <c r="AY137" s="238" t="s">
        <v>159</v>
      </c>
    </row>
    <row r="138" s="14" customFormat="1">
      <c r="A138" s="14"/>
      <c r="B138" s="239"/>
      <c r="C138" s="240"/>
      <c r="D138" s="227" t="s">
        <v>172</v>
      </c>
      <c r="E138" s="241" t="s">
        <v>44</v>
      </c>
      <c r="F138" s="242" t="s">
        <v>90</v>
      </c>
      <c r="G138" s="240"/>
      <c r="H138" s="243">
        <v>1</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6" customFormat="1">
      <c r="A139" s="16"/>
      <c r="B139" s="261"/>
      <c r="C139" s="262"/>
      <c r="D139" s="227" t="s">
        <v>172</v>
      </c>
      <c r="E139" s="263" t="s">
        <v>44</v>
      </c>
      <c r="F139" s="264" t="s">
        <v>178</v>
      </c>
      <c r="G139" s="262"/>
      <c r="H139" s="265">
        <v>1</v>
      </c>
      <c r="I139" s="266"/>
      <c r="J139" s="262"/>
      <c r="K139" s="262"/>
      <c r="L139" s="267"/>
      <c r="M139" s="268"/>
      <c r="N139" s="269"/>
      <c r="O139" s="269"/>
      <c r="P139" s="269"/>
      <c r="Q139" s="269"/>
      <c r="R139" s="269"/>
      <c r="S139" s="269"/>
      <c r="T139" s="270"/>
      <c r="U139" s="16"/>
      <c r="V139" s="16"/>
      <c r="W139" s="16"/>
      <c r="X139" s="16"/>
      <c r="Y139" s="16"/>
      <c r="Z139" s="16"/>
      <c r="AA139" s="16"/>
      <c r="AB139" s="16"/>
      <c r="AC139" s="16"/>
      <c r="AD139" s="16"/>
      <c r="AE139" s="16"/>
      <c r="AT139" s="271" t="s">
        <v>172</v>
      </c>
      <c r="AU139" s="271" t="s">
        <v>92</v>
      </c>
      <c r="AV139" s="16" t="s">
        <v>166</v>
      </c>
      <c r="AW139" s="16" t="s">
        <v>42</v>
      </c>
      <c r="AX139" s="16" t="s">
        <v>90</v>
      </c>
      <c r="AY139" s="271" t="s">
        <v>159</v>
      </c>
    </row>
    <row r="140" s="2" customFormat="1" ht="16.5" customHeight="1">
      <c r="A140" s="42"/>
      <c r="B140" s="43"/>
      <c r="C140" s="209" t="s">
        <v>339</v>
      </c>
      <c r="D140" s="209" t="s">
        <v>161</v>
      </c>
      <c r="E140" s="210" t="s">
        <v>772</v>
      </c>
      <c r="F140" s="211" t="s">
        <v>773</v>
      </c>
      <c r="G140" s="212" t="s">
        <v>594</v>
      </c>
      <c r="H140" s="213">
        <v>16</v>
      </c>
      <c r="I140" s="214"/>
      <c r="J140" s="215">
        <f>ROUND(I140*H140,2)</f>
        <v>0</v>
      </c>
      <c r="K140" s="211" t="s">
        <v>201</v>
      </c>
      <c r="L140" s="48"/>
      <c r="M140" s="216" t="s">
        <v>44</v>
      </c>
      <c r="N140" s="217" t="s">
        <v>53</v>
      </c>
      <c r="O140" s="88"/>
      <c r="P140" s="218">
        <f>O140*H140</f>
        <v>0</v>
      </c>
      <c r="Q140" s="218">
        <v>0.0011999999999999999</v>
      </c>
      <c r="R140" s="218">
        <f>Q140*H140</f>
        <v>0.019199999999999998</v>
      </c>
      <c r="S140" s="218">
        <v>0</v>
      </c>
      <c r="T140" s="219">
        <f>S140*H140</f>
        <v>0</v>
      </c>
      <c r="U140" s="42"/>
      <c r="V140" s="42"/>
      <c r="W140" s="42"/>
      <c r="X140" s="42"/>
      <c r="Y140" s="42"/>
      <c r="Z140" s="42"/>
      <c r="AA140" s="42"/>
      <c r="AB140" s="42"/>
      <c r="AC140" s="42"/>
      <c r="AD140" s="42"/>
      <c r="AE140" s="42"/>
      <c r="AR140" s="220" t="s">
        <v>166</v>
      </c>
      <c r="AT140" s="220" t="s">
        <v>161</v>
      </c>
      <c r="AU140" s="220" t="s">
        <v>92</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774</v>
      </c>
    </row>
    <row r="141" s="2" customFormat="1">
      <c r="A141" s="42"/>
      <c r="B141" s="43"/>
      <c r="C141" s="44"/>
      <c r="D141" s="227" t="s">
        <v>170</v>
      </c>
      <c r="E141" s="44"/>
      <c r="F141" s="228" t="s">
        <v>775</v>
      </c>
      <c r="G141" s="44"/>
      <c r="H141" s="44"/>
      <c r="I141" s="224"/>
      <c r="J141" s="44"/>
      <c r="K141" s="44"/>
      <c r="L141" s="48"/>
      <c r="M141" s="225"/>
      <c r="N141" s="226"/>
      <c r="O141" s="88"/>
      <c r="P141" s="88"/>
      <c r="Q141" s="88"/>
      <c r="R141" s="88"/>
      <c r="S141" s="88"/>
      <c r="T141" s="89"/>
      <c r="U141" s="42"/>
      <c r="V141" s="42"/>
      <c r="W141" s="42"/>
      <c r="X141" s="42"/>
      <c r="Y141" s="42"/>
      <c r="Z141" s="42"/>
      <c r="AA141" s="42"/>
      <c r="AB141" s="42"/>
      <c r="AC141" s="42"/>
      <c r="AD141" s="42"/>
      <c r="AE141" s="42"/>
      <c r="AT141" s="20" t="s">
        <v>170</v>
      </c>
      <c r="AU141" s="20" t="s">
        <v>92</v>
      </c>
    </row>
    <row r="142" s="13" customFormat="1">
      <c r="A142" s="13"/>
      <c r="B142" s="229"/>
      <c r="C142" s="230"/>
      <c r="D142" s="227" t="s">
        <v>172</v>
      </c>
      <c r="E142" s="231" t="s">
        <v>44</v>
      </c>
      <c r="F142" s="232" t="s">
        <v>776</v>
      </c>
      <c r="G142" s="230"/>
      <c r="H142" s="231" t="s">
        <v>44</v>
      </c>
      <c r="I142" s="233"/>
      <c r="J142" s="230"/>
      <c r="K142" s="230"/>
      <c r="L142" s="234"/>
      <c r="M142" s="235"/>
      <c r="N142" s="236"/>
      <c r="O142" s="236"/>
      <c r="P142" s="236"/>
      <c r="Q142" s="236"/>
      <c r="R142" s="236"/>
      <c r="S142" s="236"/>
      <c r="T142" s="237"/>
      <c r="U142" s="13"/>
      <c r="V142" s="13"/>
      <c r="W142" s="13"/>
      <c r="X142" s="13"/>
      <c r="Y142" s="13"/>
      <c r="Z142" s="13"/>
      <c r="AA142" s="13"/>
      <c r="AB142" s="13"/>
      <c r="AC142" s="13"/>
      <c r="AD142" s="13"/>
      <c r="AE142" s="13"/>
      <c r="AT142" s="238" t="s">
        <v>172</v>
      </c>
      <c r="AU142" s="238" t="s">
        <v>92</v>
      </c>
      <c r="AV142" s="13" t="s">
        <v>90</v>
      </c>
      <c r="AW142" s="13" t="s">
        <v>42</v>
      </c>
      <c r="AX142" s="13" t="s">
        <v>82</v>
      </c>
      <c r="AY142" s="238" t="s">
        <v>159</v>
      </c>
    </row>
    <row r="143" s="13" customFormat="1">
      <c r="A143" s="13"/>
      <c r="B143" s="229"/>
      <c r="C143" s="230"/>
      <c r="D143" s="227" t="s">
        <v>172</v>
      </c>
      <c r="E143" s="231" t="s">
        <v>44</v>
      </c>
      <c r="F143" s="232" t="s">
        <v>719</v>
      </c>
      <c r="G143" s="230"/>
      <c r="H143" s="231" t="s">
        <v>44</v>
      </c>
      <c r="I143" s="233"/>
      <c r="J143" s="230"/>
      <c r="K143" s="230"/>
      <c r="L143" s="234"/>
      <c r="M143" s="235"/>
      <c r="N143" s="236"/>
      <c r="O143" s="236"/>
      <c r="P143" s="236"/>
      <c r="Q143" s="236"/>
      <c r="R143" s="236"/>
      <c r="S143" s="236"/>
      <c r="T143" s="237"/>
      <c r="U143" s="13"/>
      <c r="V143" s="13"/>
      <c r="W143" s="13"/>
      <c r="X143" s="13"/>
      <c r="Y143" s="13"/>
      <c r="Z143" s="13"/>
      <c r="AA143" s="13"/>
      <c r="AB143" s="13"/>
      <c r="AC143" s="13"/>
      <c r="AD143" s="13"/>
      <c r="AE143" s="13"/>
      <c r="AT143" s="238" t="s">
        <v>172</v>
      </c>
      <c r="AU143" s="238" t="s">
        <v>92</v>
      </c>
      <c r="AV143" s="13" t="s">
        <v>90</v>
      </c>
      <c r="AW143" s="13" t="s">
        <v>42</v>
      </c>
      <c r="AX143" s="13" t="s">
        <v>82</v>
      </c>
      <c r="AY143" s="238" t="s">
        <v>159</v>
      </c>
    </row>
    <row r="144" s="14" customFormat="1">
      <c r="A144" s="14"/>
      <c r="B144" s="239"/>
      <c r="C144" s="240"/>
      <c r="D144" s="227" t="s">
        <v>172</v>
      </c>
      <c r="E144" s="241" t="s">
        <v>44</v>
      </c>
      <c r="F144" s="242" t="s">
        <v>358</v>
      </c>
      <c r="G144" s="240"/>
      <c r="H144" s="243">
        <v>16</v>
      </c>
      <c r="I144" s="244"/>
      <c r="J144" s="240"/>
      <c r="K144" s="240"/>
      <c r="L144" s="245"/>
      <c r="M144" s="246"/>
      <c r="N144" s="247"/>
      <c r="O144" s="247"/>
      <c r="P144" s="247"/>
      <c r="Q144" s="247"/>
      <c r="R144" s="247"/>
      <c r="S144" s="247"/>
      <c r="T144" s="248"/>
      <c r="U144" s="14"/>
      <c r="V144" s="14"/>
      <c r="W144" s="14"/>
      <c r="X144" s="14"/>
      <c r="Y144" s="14"/>
      <c r="Z144" s="14"/>
      <c r="AA144" s="14"/>
      <c r="AB144" s="14"/>
      <c r="AC144" s="14"/>
      <c r="AD144" s="14"/>
      <c r="AE144" s="14"/>
      <c r="AT144" s="249" t="s">
        <v>172</v>
      </c>
      <c r="AU144" s="249" t="s">
        <v>92</v>
      </c>
      <c r="AV144" s="14" t="s">
        <v>92</v>
      </c>
      <c r="AW144" s="14" t="s">
        <v>42</v>
      </c>
      <c r="AX144" s="14" t="s">
        <v>82</v>
      </c>
      <c r="AY144" s="249" t="s">
        <v>159</v>
      </c>
    </row>
    <row r="145" s="16" customFormat="1">
      <c r="A145" s="16"/>
      <c r="B145" s="261"/>
      <c r="C145" s="262"/>
      <c r="D145" s="227" t="s">
        <v>172</v>
      </c>
      <c r="E145" s="263" t="s">
        <v>44</v>
      </c>
      <c r="F145" s="264" t="s">
        <v>178</v>
      </c>
      <c r="G145" s="262"/>
      <c r="H145" s="265">
        <v>16</v>
      </c>
      <c r="I145" s="266"/>
      <c r="J145" s="262"/>
      <c r="K145" s="262"/>
      <c r="L145" s="267"/>
      <c r="M145" s="268"/>
      <c r="N145" s="269"/>
      <c r="O145" s="269"/>
      <c r="P145" s="269"/>
      <c r="Q145" s="269"/>
      <c r="R145" s="269"/>
      <c r="S145" s="269"/>
      <c r="T145" s="270"/>
      <c r="U145" s="16"/>
      <c r="V145" s="16"/>
      <c r="W145" s="16"/>
      <c r="X145" s="16"/>
      <c r="Y145" s="16"/>
      <c r="Z145" s="16"/>
      <c r="AA145" s="16"/>
      <c r="AB145" s="16"/>
      <c r="AC145" s="16"/>
      <c r="AD145" s="16"/>
      <c r="AE145" s="16"/>
      <c r="AT145" s="271" t="s">
        <v>172</v>
      </c>
      <c r="AU145" s="271" t="s">
        <v>92</v>
      </c>
      <c r="AV145" s="16" t="s">
        <v>166</v>
      </c>
      <c r="AW145" s="16" t="s">
        <v>42</v>
      </c>
      <c r="AX145" s="16" t="s">
        <v>90</v>
      </c>
      <c r="AY145" s="271" t="s">
        <v>159</v>
      </c>
    </row>
    <row r="146" s="2" customFormat="1" ht="16.5" customHeight="1">
      <c r="A146" s="42"/>
      <c r="B146" s="43"/>
      <c r="C146" s="272" t="s">
        <v>346</v>
      </c>
      <c r="D146" s="272" t="s">
        <v>212</v>
      </c>
      <c r="E146" s="273" t="s">
        <v>777</v>
      </c>
      <c r="F146" s="274" t="s">
        <v>778</v>
      </c>
      <c r="G146" s="275" t="s">
        <v>594</v>
      </c>
      <c r="H146" s="276">
        <v>17</v>
      </c>
      <c r="I146" s="277"/>
      <c r="J146" s="278">
        <f>ROUND(I146*H146,2)</f>
        <v>0</v>
      </c>
      <c r="K146" s="274" t="s">
        <v>201</v>
      </c>
      <c r="L146" s="279"/>
      <c r="M146" s="280" t="s">
        <v>44</v>
      </c>
      <c r="N146" s="281" t="s">
        <v>53</v>
      </c>
      <c r="O146" s="88"/>
      <c r="P146" s="218">
        <f>O146*H146</f>
        <v>0</v>
      </c>
      <c r="Q146" s="218">
        <v>0.091999999999999998</v>
      </c>
      <c r="R146" s="218">
        <f>Q146*H146</f>
        <v>1.5640000000000001</v>
      </c>
      <c r="S146" s="218">
        <v>0</v>
      </c>
      <c r="T146" s="219">
        <f>S146*H146</f>
        <v>0</v>
      </c>
      <c r="U146" s="42"/>
      <c r="V146" s="42"/>
      <c r="W146" s="42"/>
      <c r="X146" s="42"/>
      <c r="Y146" s="42"/>
      <c r="Z146" s="42"/>
      <c r="AA146" s="42"/>
      <c r="AB146" s="42"/>
      <c r="AC146" s="42"/>
      <c r="AD146" s="42"/>
      <c r="AE146" s="42"/>
      <c r="AR146" s="220" t="s">
        <v>215</v>
      </c>
      <c r="AT146" s="220" t="s">
        <v>212</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779</v>
      </c>
    </row>
    <row r="147" s="2" customFormat="1" ht="16.5" customHeight="1">
      <c r="A147" s="42"/>
      <c r="B147" s="43"/>
      <c r="C147" s="272" t="s">
        <v>351</v>
      </c>
      <c r="D147" s="272" t="s">
        <v>212</v>
      </c>
      <c r="E147" s="273" t="s">
        <v>780</v>
      </c>
      <c r="F147" s="274" t="s">
        <v>781</v>
      </c>
      <c r="G147" s="275" t="s">
        <v>594</v>
      </c>
      <c r="H147" s="276">
        <v>12</v>
      </c>
      <c r="I147" s="277"/>
      <c r="J147" s="278">
        <f>ROUND(I147*H147,2)</f>
        <v>0</v>
      </c>
      <c r="K147" s="274" t="s">
        <v>201</v>
      </c>
      <c r="L147" s="279"/>
      <c r="M147" s="280" t="s">
        <v>44</v>
      </c>
      <c r="N147" s="281" t="s">
        <v>53</v>
      </c>
      <c r="O147" s="88"/>
      <c r="P147" s="218">
        <f>O147*H147</f>
        <v>0</v>
      </c>
      <c r="Q147" s="218">
        <v>0.00089999999999999998</v>
      </c>
      <c r="R147" s="218">
        <f>Q147*H147</f>
        <v>0.010800000000000001</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782</v>
      </c>
    </row>
    <row r="148" s="2" customFormat="1" ht="16.5" customHeight="1">
      <c r="A148" s="42"/>
      <c r="B148" s="43"/>
      <c r="C148" s="272" t="s">
        <v>358</v>
      </c>
      <c r="D148" s="272" t="s">
        <v>212</v>
      </c>
      <c r="E148" s="273" t="s">
        <v>783</v>
      </c>
      <c r="F148" s="274" t="s">
        <v>784</v>
      </c>
      <c r="G148" s="275" t="s">
        <v>594</v>
      </c>
      <c r="H148" s="276">
        <v>6</v>
      </c>
      <c r="I148" s="277"/>
      <c r="J148" s="278">
        <f>ROUND(I148*H148,2)</f>
        <v>0</v>
      </c>
      <c r="K148" s="274" t="s">
        <v>201</v>
      </c>
      <c r="L148" s="279"/>
      <c r="M148" s="280" t="s">
        <v>44</v>
      </c>
      <c r="N148" s="281" t="s">
        <v>53</v>
      </c>
      <c r="O148" s="88"/>
      <c r="P148" s="218">
        <f>O148*H148</f>
        <v>0</v>
      </c>
      <c r="Q148" s="218">
        <v>0.00089999999999999998</v>
      </c>
      <c r="R148" s="218">
        <f>Q148*H148</f>
        <v>0.0054000000000000003</v>
      </c>
      <c r="S148" s="218">
        <v>0</v>
      </c>
      <c r="T148" s="219">
        <f>S148*H148</f>
        <v>0</v>
      </c>
      <c r="U148" s="42"/>
      <c r="V148" s="42"/>
      <c r="W148" s="42"/>
      <c r="X148" s="42"/>
      <c r="Y148" s="42"/>
      <c r="Z148" s="42"/>
      <c r="AA148" s="42"/>
      <c r="AB148" s="42"/>
      <c r="AC148" s="42"/>
      <c r="AD148" s="42"/>
      <c r="AE148" s="42"/>
      <c r="AR148" s="220" t="s">
        <v>215</v>
      </c>
      <c r="AT148" s="220" t="s">
        <v>212</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785</v>
      </c>
    </row>
    <row r="149" s="2" customFormat="1" ht="24.15" customHeight="1">
      <c r="A149" s="42"/>
      <c r="B149" s="43"/>
      <c r="C149" s="209" t="s">
        <v>365</v>
      </c>
      <c r="D149" s="209" t="s">
        <v>161</v>
      </c>
      <c r="E149" s="210" t="s">
        <v>786</v>
      </c>
      <c r="F149" s="211" t="s">
        <v>787</v>
      </c>
      <c r="G149" s="212" t="s">
        <v>222</v>
      </c>
      <c r="H149" s="213">
        <v>229.30000000000001</v>
      </c>
      <c r="I149" s="214"/>
      <c r="J149" s="215">
        <f>ROUND(I149*H149,2)</f>
        <v>0</v>
      </c>
      <c r="K149" s="211" t="s">
        <v>201</v>
      </c>
      <c r="L149" s="48"/>
      <c r="M149" s="216" t="s">
        <v>44</v>
      </c>
      <c r="N149" s="217" t="s">
        <v>53</v>
      </c>
      <c r="O149" s="88"/>
      <c r="P149" s="218">
        <f>O149*H149</f>
        <v>0</v>
      </c>
      <c r="Q149" s="218">
        <v>0</v>
      </c>
      <c r="R149" s="218">
        <f>Q149*H149</f>
        <v>0</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788</v>
      </c>
    </row>
    <row r="150" s="2" customFormat="1">
      <c r="A150" s="42"/>
      <c r="B150" s="43"/>
      <c r="C150" s="44"/>
      <c r="D150" s="227" t="s">
        <v>170</v>
      </c>
      <c r="E150" s="44"/>
      <c r="F150" s="228" t="s">
        <v>789</v>
      </c>
      <c r="G150" s="44"/>
      <c r="H150" s="44"/>
      <c r="I150" s="224"/>
      <c r="J150" s="44"/>
      <c r="K150" s="44"/>
      <c r="L150" s="48"/>
      <c r="M150" s="225"/>
      <c r="N150" s="226"/>
      <c r="O150" s="88"/>
      <c r="P150" s="88"/>
      <c r="Q150" s="88"/>
      <c r="R150" s="88"/>
      <c r="S150" s="88"/>
      <c r="T150" s="89"/>
      <c r="U150" s="42"/>
      <c r="V150" s="42"/>
      <c r="W150" s="42"/>
      <c r="X150" s="42"/>
      <c r="Y150" s="42"/>
      <c r="Z150" s="42"/>
      <c r="AA150" s="42"/>
      <c r="AB150" s="42"/>
      <c r="AC150" s="42"/>
      <c r="AD150" s="42"/>
      <c r="AE150" s="42"/>
      <c r="AT150" s="20" t="s">
        <v>170</v>
      </c>
      <c r="AU150" s="20" t="s">
        <v>92</v>
      </c>
    </row>
    <row r="151" s="13" customFormat="1">
      <c r="A151" s="13"/>
      <c r="B151" s="229"/>
      <c r="C151" s="230"/>
      <c r="D151" s="227" t="s">
        <v>172</v>
      </c>
      <c r="E151" s="231" t="s">
        <v>44</v>
      </c>
      <c r="F151" s="232" t="s">
        <v>790</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3" customFormat="1">
      <c r="A152" s="13"/>
      <c r="B152" s="229"/>
      <c r="C152" s="230"/>
      <c r="D152" s="227" t="s">
        <v>172</v>
      </c>
      <c r="E152" s="231" t="s">
        <v>44</v>
      </c>
      <c r="F152" s="232" t="s">
        <v>719</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791</v>
      </c>
      <c r="G153" s="240"/>
      <c r="H153" s="243">
        <v>53.899999999999999</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3" customFormat="1">
      <c r="A154" s="13"/>
      <c r="B154" s="229"/>
      <c r="C154" s="230"/>
      <c r="D154" s="227" t="s">
        <v>172</v>
      </c>
      <c r="E154" s="231" t="s">
        <v>44</v>
      </c>
      <c r="F154" s="232" t="s">
        <v>741</v>
      </c>
      <c r="G154" s="230"/>
      <c r="H154" s="231" t="s">
        <v>44</v>
      </c>
      <c r="I154" s="233"/>
      <c r="J154" s="230"/>
      <c r="K154" s="230"/>
      <c r="L154" s="234"/>
      <c r="M154" s="235"/>
      <c r="N154" s="236"/>
      <c r="O154" s="236"/>
      <c r="P154" s="236"/>
      <c r="Q154" s="236"/>
      <c r="R154" s="236"/>
      <c r="S154" s="236"/>
      <c r="T154" s="237"/>
      <c r="U154" s="13"/>
      <c r="V154" s="13"/>
      <c r="W154" s="13"/>
      <c r="X154" s="13"/>
      <c r="Y154" s="13"/>
      <c r="Z154" s="13"/>
      <c r="AA154" s="13"/>
      <c r="AB154" s="13"/>
      <c r="AC154" s="13"/>
      <c r="AD154" s="13"/>
      <c r="AE154" s="13"/>
      <c r="AT154" s="238" t="s">
        <v>172</v>
      </c>
      <c r="AU154" s="238" t="s">
        <v>92</v>
      </c>
      <c r="AV154" s="13" t="s">
        <v>90</v>
      </c>
      <c r="AW154" s="13" t="s">
        <v>42</v>
      </c>
      <c r="AX154" s="13" t="s">
        <v>82</v>
      </c>
      <c r="AY154" s="238" t="s">
        <v>159</v>
      </c>
    </row>
    <row r="155" s="14" customFormat="1">
      <c r="A155" s="14"/>
      <c r="B155" s="239"/>
      <c r="C155" s="240"/>
      <c r="D155" s="227" t="s">
        <v>172</v>
      </c>
      <c r="E155" s="241" t="s">
        <v>44</v>
      </c>
      <c r="F155" s="242" t="s">
        <v>792</v>
      </c>
      <c r="G155" s="240"/>
      <c r="H155" s="243">
        <v>175.40000000000001</v>
      </c>
      <c r="I155" s="244"/>
      <c r="J155" s="240"/>
      <c r="K155" s="240"/>
      <c r="L155" s="245"/>
      <c r="M155" s="246"/>
      <c r="N155" s="247"/>
      <c r="O155" s="247"/>
      <c r="P155" s="247"/>
      <c r="Q155" s="247"/>
      <c r="R155" s="247"/>
      <c r="S155" s="247"/>
      <c r="T155" s="248"/>
      <c r="U155" s="14"/>
      <c r="V155" s="14"/>
      <c r="W155" s="14"/>
      <c r="X155" s="14"/>
      <c r="Y155" s="14"/>
      <c r="Z155" s="14"/>
      <c r="AA155" s="14"/>
      <c r="AB155" s="14"/>
      <c r="AC155" s="14"/>
      <c r="AD155" s="14"/>
      <c r="AE155" s="14"/>
      <c r="AT155" s="249" t="s">
        <v>172</v>
      </c>
      <c r="AU155" s="249" t="s">
        <v>92</v>
      </c>
      <c r="AV155" s="14" t="s">
        <v>92</v>
      </c>
      <c r="AW155" s="14" t="s">
        <v>42</v>
      </c>
      <c r="AX155" s="14" t="s">
        <v>82</v>
      </c>
      <c r="AY155" s="249" t="s">
        <v>159</v>
      </c>
    </row>
    <row r="156" s="16" customFormat="1">
      <c r="A156" s="16"/>
      <c r="B156" s="261"/>
      <c r="C156" s="262"/>
      <c r="D156" s="227" t="s">
        <v>172</v>
      </c>
      <c r="E156" s="263" t="s">
        <v>44</v>
      </c>
      <c r="F156" s="264" t="s">
        <v>178</v>
      </c>
      <c r="G156" s="262"/>
      <c r="H156" s="265">
        <v>229.30000000000001</v>
      </c>
      <c r="I156" s="266"/>
      <c r="J156" s="262"/>
      <c r="K156" s="262"/>
      <c r="L156" s="267"/>
      <c r="M156" s="268"/>
      <c r="N156" s="269"/>
      <c r="O156" s="269"/>
      <c r="P156" s="269"/>
      <c r="Q156" s="269"/>
      <c r="R156" s="269"/>
      <c r="S156" s="269"/>
      <c r="T156" s="270"/>
      <c r="U156" s="16"/>
      <c r="V156" s="16"/>
      <c r="W156" s="16"/>
      <c r="X156" s="16"/>
      <c r="Y156" s="16"/>
      <c r="Z156" s="16"/>
      <c r="AA156" s="16"/>
      <c r="AB156" s="16"/>
      <c r="AC156" s="16"/>
      <c r="AD156" s="16"/>
      <c r="AE156" s="16"/>
      <c r="AT156" s="271" t="s">
        <v>172</v>
      </c>
      <c r="AU156" s="271" t="s">
        <v>92</v>
      </c>
      <c r="AV156" s="16" t="s">
        <v>166</v>
      </c>
      <c r="AW156" s="16" t="s">
        <v>42</v>
      </c>
      <c r="AX156" s="16" t="s">
        <v>90</v>
      </c>
      <c r="AY156" s="271" t="s">
        <v>159</v>
      </c>
    </row>
    <row r="157" s="2" customFormat="1" ht="24.15" customHeight="1">
      <c r="A157" s="42"/>
      <c r="B157" s="43"/>
      <c r="C157" s="272" t="s">
        <v>372</v>
      </c>
      <c r="D157" s="272" t="s">
        <v>212</v>
      </c>
      <c r="E157" s="273" t="s">
        <v>793</v>
      </c>
      <c r="F157" s="274" t="s">
        <v>794</v>
      </c>
      <c r="G157" s="275" t="s">
        <v>594</v>
      </c>
      <c r="H157" s="276">
        <v>93</v>
      </c>
      <c r="I157" s="277"/>
      <c r="J157" s="278">
        <f>ROUND(I157*H157,2)</f>
        <v>0</v>
      </c>
      <c r="K157" s="274" t="s">
        <v>165</v>
      </c>
      <c r="L157" s="279"/>
      <c r="M157" s="280" t="s">
        <v>44</v>
      </c>
      <c r="N157" s="281" t="s">
        <v>53</v>
      </c>
      <c r="O157" s="88"/>
      <c r="P157" s="218">
        <f>O157*H157</f>
        <v>0</v>
      </c>
      <c r="Q157" s="218">
        <v>0.0189</v>
      </c>
      <c r="R157" s="218">
        <f>Q157*H157</f>
        <v>1.7577</v>
      </c>
      <c r="S157" s="218">
        <v>0</v>
      </c>
      <c r="T157" s="219">
        <f>S157*H157</f>
        <v>0</v>
      </c>
      <c r="U157" s="42"/>
      <c r="V157" s="42"/>
      <c r="W157" s="42"/>
      <c r="X157" s="42"/>
      <c r="Y157" s="42"/>
      <c r="Z157" s="42"/>
      <c r="AA157" s="42"/>
      <c r="AB157" s="42"/>
      <c r="AC157" s="42"/>
      <c r="AD157" s="42"/>
      <c r="AE157" s="42"/>
      <c r="AR157" s="220" t="s">
        <v>215</v>
      </c>
      <c r="AT157" s="220" t="s">
        <v>212</v>
      </c>
      <c r="AU157" s="220" t="s">
        <v>92</v>
      </c>
      <c r="AY157" s="20" t="s">
        <v>159</v>
      </c>
      <c r="BE157" s="221">
        <f>IF(N157="základní",J157,0)</f>
        <v>0</v>
      </c>
      <c r="BF157" s="221">
        <f>IF(N157="snížená",J157,0)</f>
        <v>0</v>
      </c>
      <c r="BG157" s="221">
        <f>IF(N157="zákl. přenesená",J157,0)</f>
        <v>0</v>
      </c>
      <c r="BH157" s="221">
        <f>IF(N157="sníž. přenesená",J157,0)</f>
        <v>0</v>
      </c>
      <c r="BI157" s="221">
        <f>IF(N157="nulová",J157,0)</f>
        <v>0</v>
      </c>
      <c r="BJ157" s="20" t="s">
        <v>90</v>
      </c>
      <c r="BK157" s="221">
        <f>ROUND(I157*H157,2)</f>
        <v>0</v>
      </c>
      <c r="BL157" s="20" t="s">
        <v>166</v>
      </c>
      <c r="BM157" s="220" t="s">
        <v>795</v>
      </c>
    </row>
    <row r="158" s="13" customFormat="1">
      <c r="A158" s="13"/>
      <c r="B158" s="229"/>
      <c r="C158" s="230"/>
      <c r="D158" s="227" t="s">
        <v>172</v>
      </c>
      <c r="E158" s="231" t="s">
        <v>44</v>
      </c>
      <c r="F158" s="232" t="s">
        <v>776</v>
      </c>
      <c r="G158" s="230"/>
      <c r="H158" s="231" t="s">
        <v>44</v>
      </c>
      <c r="I158" s="233"/>
      <c r="J158" s="230"/>
      <c r="K158" s="230"/>
      <c r="L158" s="234"/>
      <c r="M158" s="235"/>
      <c r="N158" s="236"/>
      <c r="O158" s="236"/>
      <c r="P158" s="236"/>
      <c r="Q158" s="236"/>
      <c r="R158" s="236"/>
      <c r="S158" s="236"/>
      <c r="T158" s="237"/>
      <c r="U158" s="13"/>
      <c r="V158" s="13"/>
      <c r="W158" s="13"/>
      <c r="X158" s="13"/>
      <c r="Y158" s="13"/>
      <c r="Z158" s="13"/>
      <c r="AA158" s="13"/>
      <c r="AB158" s="13"/>
      <c r="AC158" s="13"/>
      <c r="AD158" s="13"/>
      <c r="AE158" s="13"/>
      <c r="AT158" s="238" t="s">
        <v>172</v>
      </c>
      <c r="AU158" s="238" t="s">
        <v>92</v>
      </c>
      <c r="AV158" s="13" t="s">
        <v>90</v>
      </c>
      <c r="AW158" s="13" t="s">
        <v>42</v>
      </c>
      <c r="AX158" s="13" t="s">
        <v>82</v>
      </c>
      <c r="AY158" s="238" t="s">
        <v>159</v>
      </c>
    </row>
    <row r="159" s="13" customFormat="1">
      <c r="A159" s="13"/>
      <c r="B159" s="229"/>
      <c r="C159" s="230"/>
      <c r="D159" s="227" t="s">
        <v>172</v>
      </c>
      <c r="E159" s="231" t="s">
        <v>44</v>
      </c>
      <c r="F159" s="232" t="s">
        <v>719</v>
      </c>
      <c r="G159" s="230"/>
      <c r="H159" s="231" t="s">
        <v>44</v>
      </c>
      <c r="I159" s="233"/>
      <c r="J159" s="230"/>
      <c r="K159" s="230"/>
      <c r="L159" s="234"/>
      <c r="M159" s="235"/>
      <c r="N159" s="236"/>
      <c r="O159" s="236"/>
      <c r="P159" s="236"/>
      <c r="Q159" s="236"/>
      <c r="R159" s="236"/>
      <c r="S159" s="236"/>
      <c r="T159" s="237"/>
      <c r="U159" s="13"/>
      <c r="V159" s="13"/>
      <c r="W159" s="13"/>
      <c r="X159" s="13"/>
      <c r="Y159" s="13"/>
      <c r="Z159" s="13"/>
      <c r="AA159" s="13"/>
      <c r="AB159" s="13"/>
      <c r="AC159" s="13"/>
      <c r="AD159" s="13"/>
      <c r="AE159" s="13"/>
      <c r="AT159" s="238" t="s">
        <v>172</v>
      </c>
      <c r="AU159" s="238" t="s">
        <v>92</v>
      </c>
      <c r="AV159" s="13" t="s">
        <v>90</v>
      </c>
      <c r="AW159" s="13" t="s">
        <v>42</v>
      </c>
      <c r="AX159" s="13" t="s">
        <v>82</v>
      </c>
      <c r="AY159" s="238" t="s">
        <v>159</v>
      </c>
    </row>
    <row r="160" s="14" customFormat="1">
      <c r="A160" s="14"/>
      <c r="B160" s="239"/>
      <c r="C160" s="240"/>
      <c r="D160" s="227" t="s">
        <v>172</v>
      </c>
      <c r="E160" s="241" t="s">
        <v>44</v>
      </c>
      <c r="F160" s="242" t="s">
        <v>796</v>
      </c>
      <c r="G160" s="240"/>
      <c r="H160" s="243">
        <v>17</v>
      </c>
      <c r="I160" s="244"/>
      <c r="J160" s="240"/>
      <c r="K160" s="240"/>
      <c r="L160" s="245"/>
      <c r="M160" s="246"/>
      <c r="N160" s="247"/>
      <c r="O160" s="247"/>
      <c r="P160" s="247"/>
      <c r="Q160" s="247"/>
      <c r="R160" s="247"/>
      <c r="S160" s="247"/>
      <c r="T160" s="248"/>
      <c r="U160" s="14"/>
      <c r="V160" s="14"/>
      <c r="W160" s="14"/>
      <c r="X160" s="14"/>
      <c r="Y160" s="14"/>
      <c r="Z160" s="14"/>
      <c r="AA160" s="14"/>
      <c r="AB160" s="14"/>
      <c r="AC160" s="14"/>
      <c r="AD160" s="14"/>
      <c r="AE160" s="14"/>
      <c r="AT160" s="249" t="s">
        <v>172</v>
      </c>
      <c r="AU160" s="249" t="s">
        <v>92</v>
      </c>
      <c r="AV160" s="14" t="s">
        <v>92</v>
      </c>
      <c r="AW160" s="14" t="s">
        <v>42</v>
      </c>
      <c r="AX160" s="14" t="s">
        <v>82</v>
      </c>
      <c r="AY160" s="249" t="s">
        <v>159</v>
      </c>
    </row>
    <row r="161" s="13" customFormat="1">
      <c r="A161" s="13"/>
      <c r="B161" s="229"/>
      <c r="C161" s="230"/>
      <c r="D161" s="227" t="s">
        <v>172</v>
      </c>
      <c r="E161" s="231" t="s">
        <v>44</v>
      </c>
      <c r="F161" s="232" t="s">
        <v>741</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797</v>
      </c>
      <c r="G162" s="240"/>
      <c r="H162" s="243">
        <v>76</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6" customFormat="1">
      <c r="A163" s="16"/>
      <c r="B163" s="261"/>
      <c r="C163" s="262"/>
      <c r="D163" s="227" t="s">
        <v>172</v>
      </c>
      <c r="E163" s="263" t="s">
        <v>44</v>
      </c>
      <c r="F163" s="264" t="s">
        <v>178</v>
      </c>
      <c r="G163" s="262"/>
      <c r="H163" s="265">
        <v>93</v>
      </c>
      <c r="I163" s="266"/>
      <c r="J163" s="262"/>
      <c r="K163" s="262"/>
      <c r="L163" s="267"/>
      <c r="M163" s="268"/>
      <c r="N163" s="269"/>
      <c r="O163" s="269"/>
      <c r="P163" s="269"/>
      <c r="Q163" s="269"/>
      <c r="R163" s="269"/>
      <c r="S163" s="269"/>
      <c r="T163" s="270"/>
      <c r="U163" s="16"/>
      <c r="V163" s="16"/>
      <c r="W163" s="16"/>
      <c r="X163" s="16"/>
      <c r="Y163" s="16"/>
      <c r="Z163" s="16"/>
      <c r="AA163" s="16"/>
      <c r="AB163" s="16"/>
      <c r="AC163" s="16"/>
      <c r="AD163" s="16"/>
      <c r="AE163" s="16"/>
      <c r="AT163" s="271" t="s">
        <v>172</v>
      </c>
      <c r="AU163" s="271" t="s">
        <v>92</v>
      </c>
      <c r="AV163" s="16" t="s">
        <v>166</v>
      </c>
      <c r="AW163" s="16" t="s">
        <v>42</v>
      </c>
      <c r="AX163" s="16" t="s">
        <v>90</v>
      </c>
      <c r="AY163" s="271" t="s">
        <v>159</v>
      </c>
    </row>
    <row r="164" s="2" customFormat="1" ht="24.15" customHeight="1">
      <c r="A164" s="42"/>
      <c r="B164" s="43"/>
      <c r="C164" s="209" t="s">
        <v>377</v>
      </c>
      <c r="D164" s="209" t="s">
        <v>161</v>
      </c>
      <c r="E164" s="210" t="s">
        <v>798</v>
      </c>
      <c r="F164" s="211" t="s">
        <v>799</v>
      </c>
      <c r="G164" s="212" t="s">
        <v>222</v>
      </c>
      <c r="H164" s="213">
        <v>71.599999999999994</v>
      </c>
      <c r="I164" s="214"/>
      <c r="J164" s="215">
        <f>ROUND(I164*H164,2)</f>
        <v>0</v>
      </c>
      <c r="K164" s="211" t="s">
        <v>165</v>
      </c>
      <c r="L164" s="48"/>
      <c r="M164" s="216" t="s">
        <v>44</v>
      </c>
      <c r="N164" s="217" t="s">
        <v>53</v>
      </c>
      <c r="O164" s="88"/>
      <c r="P164" s="218">
        <f>O164*H164</f>
        <v>0</v>
      </c>
      <c r="Q164" s="218">
        <v>0</v>
      </c>
      <c r="R164" s="218">
        <f>Q164*H164</f>
        <v>0</v>
      </c>
      <c r="S164" s="218">
        <v>0</v>
      </c>
      <c r="T164" s="219">
        <f>S164*H164</f>
        <v>0</v>
      </c>
      <c r="U164" s="42"/>
      <c r="V164" s="42"/>
      <c r="W164" s="42"/>
      <c r="X164" s="42"/>
      <c r="Y164" s="42"/>
      <c r="Z164" s="42"/>
      <c r="AA164" s="42"/>
      <c r="AB164" s="42"/>
      <c r="AC164" s="42"/>
      <c r="AD164" s="42"/>
      <c r="AE164" s="42"/>
      <c r="AR164" s="220" t="s">
        <v>166</v>
      </c>
      <c r="AT164" s="220" t="s">
        <v>161</v>
      </c>
      <c r="AU164" s="220" t="s">
        <v>92</v>
      </c>
      <c r="AY164" s="20" t="s">
        <v>159</v>
      </c>
      <c r="BE164" s="221">
        <f>IF(N164="základní",J164,0)</f>
        <v>0</v>
      </c>
      <c r="BF164" s="221">
        <f>IF(N164="snížená",J164,0)</f>
        <v>0</v>
      </c>
      <c r="BG164" s="221">
        <f>IF(N164="zákl. přenesená",J164,0)</f>
        <v>0</v>
      </c>
      <c r="BH164" s="221">
        <f>IF(N164="sníž. přenesená",J164,0)</f>
        <v>0</v>
      </c>
      <c r="BI164" s="221">
        <f>IF(N164="nulová",J164,0)</f>
        <v>0</v>
      </c>
      <c r="BJ164" s="20" t="s">
        <v>90</v>
      </c>
      <c r="BK164" s="221">
        <f>ROUND(I164*H164,2)</f>
        <v>0</v>
      </c>
      <c r="BL164" s="20" t="s">
        <v>166</v>
      </c>
      <c r="BM164" s="220" t="s">
        <v>800</v>
      </c>
    </row>
    <row r="165" s="2" customFormat="1">
      <c r="A165" s="42"/>
      <c r="B165" s="43"/>
      <c r="C165" s="44"/>
      <c r="D165" s="222" t="s">
        <v>168</v>
      </c>
      <c r="E165" s="44"/>
      <c r="F165" s="223" t="s">
        <v>801</v>
      </c>
      <c r="G165" s="44"/>
      <c r="H165" s="44"/>
      <c r="I165" s="224"/>
      <c r="J165" s="44"/>
      <c r="K165" s="44"/>
      <c r="L165" s="48"/>
      <c r="M165" s="225"/>
      <c r="N165" s="226"/>
      <c r="O165" s="88"/>
      <c r="P165" s="88"/>
      <c r="Q165" s="88"/>
      <c r="R165" s="88"/>
      <c r="S165" s="88"/>
      <c r="T165" s="89"/>
      <c r="U165" s="42"/>
      <c r="V165" s="42"/>
      <c r="W165" s="42"/>
      <c r="X165" s="42"/>
      <c r="Y165" s="42"/>
      <c r="Z165" s="42"/>
      <c r="AA165" s="42"/>
      <c r="AB165" s="42"/>
      <c r="AC165" s="42"/>
      <c r="AD165" s="42"/>
      <c r="AE165" s="42"/>
      <c r="AT165" s="20" t="s">
        <v>168</v>
      </c>
      <c r="AU165" s="20" t="s">
        <v>92</v>
      </c>
    </row>
    <row r="166" s="13" customFormat="1">
      <c r="A166" s="13"/>
      <c r="B166" s="229"/>
      <c r="C166" s="230"/>
      <c r="D166" s="227" t="s">
        <v>172</v>
      </c>
      <c r="E166" s="231" t="s">
        <v>44</v>
      </c>
      <c r="F166" s="232" t="s">
        <v>790</v>
      </c>
      <c r="G166" s="230"/>
      <c r="H166" s="231" t="s">
        <v>44</v>
      </c>
      <c r="I166" s="233"/>
      <c r="J166" s="230"/>
      <c r="K166" s="230"/>
      <c r="L166" s="234"/>
      <c r="M166" s="235"/>
      <c r="N166" s="236"/>
      <c r="O166" s="236"/>
      <c r="P166" s="236"/>
      <c r="Q166" s="236"/>
      <c r="R166" s="236"/>
      <c r="S166" s="236"/>
      <c r="T166" s="237"/>
      <c r="U166" s="13"/>
      <c r="V166" s="13"/>
      <c r="W166" s="13"/>
      <c r="X166" s="13"/>
      <c r="Y166" s="13"/>
      <c r="Z166" s="13"/>
      <c r="AA166" s="13"/>
      <c r="AB166" s="13"/>
      <c r="AC166" s="13"/>
      <c r="AD166" s="13"/>
      <c r="AE166" s="13"/>
      <c r="AT166" s="238" t="s">
        <v>172</v>
      </c>
      <c r="AU166" s="238" t="s">
        <v>92</v>
      </c>
      <c r="AV166" s="13" t="s">
        <v>90</v>
      </c>
      <c r="AW166" s="13" t="s">
        <v>42</v>
      </c>
      <c r="AX166" s="13" t="s">
        <v>82</v>
      </c>
      <c r="AY166" s="238" t="s">
        <v>159</v>
      </c>
    </row>
    <row r="167" s="13" customFormat="1">
      <c r="A167" s="13"/>
      <c r="B167" s="229"/>
      <c r="C167" s="230"/>
      <c r="D167" s="227" t="s">
        <v>172</v>
      </c>
      <c r="E167" s="231" t="s">
        <v>44</v>
      </c>
      <c r="F167" s="232" t="s">
        <v>721</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4" customFormat="1">
      <c r="A168" s="14"/>
      <c r="B168" s="239"/>
      <c r="C168" s="240"/>
      <c r="D168" s="227" t="s">
        <v>172</v>
      </c>
      <c r="E168" s="241" t="s">
        <v>44</v>
      </c>
      <c r="F168" s="242" t="s">
        <v>802</v>
      </c>
      <c r="G168" s="240"/>
      <c r="H168" s="243">
        <v>71.599999999999994</v>
      </c>
      <c r="I168" s="244"/>
      <c r="J168" s="240"/>
      <c r="K168" s="240"/>
      <c r="L168" s="245"/>
      <c r="M168" s="246"/>
      <c r="N168" s="247"/>
      <c r="O168" s="247"/>
      <c r="P168" s="247"/>
      <c r="Q168" s="247"/>
      <c r="R168" s="247"/>
      <c r="S168" s="247"/>
      <c r="T168" s="248"/>
      <c r="U168" s="14"/>
      <c r="V168" s="14"/>
      <c r="W168" s="14"/>
      <c r="X168" s="14"/>
      <c r="Y168" s="14"/>
      <c r="Z168" s="14"/>
      <c r="AA168" s="14"/>
      <c r="AB168" s="14"/>
      <c r="AC168" s="14"/>
      <c r="AD168" s="14"/>
      <c r="AE168" s="14"/>
      <c r="AT168" s="249" t="s">
        <v>172</v>
      </c>
      <c r="AU168" s="249" t="s">
        <v>92</v>
      </c>
      <c r="AV168" s="14" t="s">
        <v>92</v>
      </c>
      <c r="AW168" s="14" t="s">
        <v>42</v>
      </c>
      <c r="AX168" s="14" t="s">
        <v>82</v>
      </c>
      <c r="AY168" s="249" t="s">
        <v>159</v>
      </c>
    </row>
    <row r="169" s="16" customFormat="1">
      <c r="A169" s="16"/>
      <c r="B169" s="261"/>
      <c r="C169" s="262"/>
      <c r="D169" s="227" t="s">
        <v>172</v>
      </c>
      <c r="E169" s="263" t="s">
        <v>44</v>
      </c>
      <c r="F169" s="264" t="s">
        <v>178</v>
      </c>
      <c r="G169" s="262"/>
      <c r="H169" s="265">
        <v>71.599999999999994</v>
      </c>
      <c r="I169" s="266"/>
      <c r="J169" s="262"/>
      <c r="K169" s="262"/>
      <c r="L169" s="267"/>
      <c r="M169" s="268"/>
      <c r="N169" s="269"/>
      <c r="O169" s="269"/>
      <c r="P169" s="269"/>
      <c r="Q169" s="269"/>
      <c r="R169" s="269"/>
      <c r="S169" s="269"/>
      <c r="T169" s="270"/>
      <c r="U169" s="16"/>
      <c r="V169" s="16"/>
      <c r="W169" s="16"/>
      <c r="X169" s="16"/>
      <c r="Y169" s="16"/>
      <c r="Z169" s="16"/>
      <c r="AA169" s="16"/>
      <c r="AB169" s="16"/>
      <c r="AC169" s="16"/>
      <c r="AD169" s="16"/>
      <c r="AE169" s="16"/>
      <c r="AT169" s="271" t="s">
        <v>172</v>
      </c>
      <c r="AU169" s="271" t="s">
        <v>92</v>
      </c>
      <c r="AV169" s="16" t="s">
        <v>166</v>
      </c>
      <c r="AW169" s="16" t="s">
        <v>42</v>
      </c>
      <c r="AX169" s="16" t="s">
        <v>90</v>
      </c>
      <c r="AY169" s="271" t="s">
        <v>159</v>
      </c>
    </row>
    <row r="170" s="2" customFormat="1" ht="16.5" customHeight="1">
      <c r="A170" s="42"/>
      <c r="B170" s="43"/>
      <c r="C170" s="272" t="s">
        <v>384</v>
      </c>
      <c r="D170" s="272" t="s">
        <v>212</v>
      </c>
      <c r="E170" s="273" t="s">
        <v>803</v>
      </c>
      <c r="F170" s="274" t="s">
        <v>804</v>
      </c>
      <c r="G170" s="275" t="s">
        <v>222</v>
      </c>
      <c r="H170" s="276">
        <v>71.599999999999994</v>
      </c>
      <c r="I170" s="277"/>
      <c r="J170" s="278">
        <f>ROUND(I170*H170,2)</f>
        <v>0</v>
      </c>
      <c r="K170" s="274" t="s">
        <v>201</v>
      </c>
      <c r="L170" s="279"/>
      <c r="M170" s="280" t="s">
        <v>44</v>
      </c>
      <c r="N170" s="281" t="s">
        <v>53</v>
      </c>
      <c r="O170" s="88"/>
      <c r="P170" s="218">
        <f>O170*H170</f>
        <v>0</v>
      </c>
      <c r="Q170" s="218">
        <v>0.078</v>
      </c>
      <c r="R170" s="218">
        <f>Q170*H170</f>
        <v>5.5847999999999995</v>
      </c>
      <c r="S170" s="218">
        <v>0</v>
      </c>
      <c r="T170" s="219">
        <f>S170*H170</f>
        <v>0</v>
      </c>
      <c r="U170" s="42"/>
      <c r="V170" s="42"/>
      <c r="W170" s="42"/>
      <c r="X170" s="42"/>
      <c r="Y170" s="42"/>
      <c r="Z170" s="42"/>
      <c r="AA170" s="42"/>
      <c r="AB170" s="42"/>
      <c r="AC170" s="42"/>
      <c r="AD170" s="42"/>
      <c r="AE170" s="42"/>
      <c r="AR170" s="220" t="s">
        <v>215</v>
      </c>
      <c r="AT170" s="220" t="s">
        <v>212</v>
      </c>
      <c r="AU170" s="220" t="s">
        <v>92</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805</v>
      </c>
    </row>
    <row r="171" s="12" customFormat="1" ht="22.8" customHeight="1">
      <c r="A171" s="12"/>
      <c r="B171" s="193"/>
      <c r="C171" s="194"/>
      <c r="D171" s="195" t="s">
        <v>81</v>
      </c>
      <c r="E171" s="207" t="s">
        <v>237</v>
      </c>
      <c r="F171" s="207" t="s">
        <v>238</v>
      </c>
      <c r="G171" s="194"/>
      <c r="H171" s="194"/>
      <c r="I171" s="197"/>
      <c r="J171" s="208">
        <f>BK171</f>
        <v>0</v>
      </c>
      <c r="K171" s="194"/>
      <c r="L171" s="199"/>
      <c r="M171" s="200"/>
      <c r="N171" s="201"/>
      <c r="O171" s="201"/>
      <c r="P171" s="202">
        <f>SUM(P172:P173)</f>
        <v>0</v>
      </c>
      <c r="Q171" s="201"/>
      <c r="R171" s="202">
        <f>SUM(R172:R173)</f>
        <v>0</v>
      </c>
      <c r="S171" s="201"/>
      <c r="T171" s="203">
        <f>SUM(T172:T173)</f>
        <v>0</v>
      </c>
      <c r="U171" s="12"/>
      <c r="V171" s="12"/>
      <c r="W171" s="12"/>
      <c r="X171" s="12"/>
      <c r="Y171" s="12"/>
      <c r="Z171" s="12"/>
      <c r="AA171" s="12"/>
      <c r="AB171" s="12"/>
      <c r="AC171" s="12"/>
      <c r="AD171" s="12"/>
      <c r="AE171" s="12"/>
      <c r="AR171" s="204" t="s">
        <v>90</v>
      </c>
      <c r="AT171" s="205" t="s">
        <v>81</v>
      </c>
      <c r="AU171" s="205" t="s">
        <v>90</v>
      </c>
      <c r="AY171" s="204" t="s">
        <v>159</v>
      </c>
      <c r="BK171" s="206">
        <f>SUM(BK172:BK173)</f>
        <v>0</v>
      </c>
    </row>
    <row r="172" s="2" customFormat="1" ht="24.15" customHeight="1">
      <c r="A172" s="42"/>
      <c r="B172" s="43"/>
      <c r="C172" s="209" t="s">
        <v>7</v>
      </c>
      <c r="D172" s="209" t="s">
        <v>161</v>
      </c>
      <c r="E172" s="210" t="s">
        <v>806</v>
      </c>
      <c r="F172" s="211" t="s">
        <v>807</v>
      </c>
      <c r="G172" s="212" t="s">
        <v>200</v>
      </c>
      <c r="H172" s="213">
        <v>48.665999999999997</v>
      </c>
      <c r="I172" s="214"/>
      <c r="J172" s="215">
        <f>ROUND(I172*H172,2)</f>
        <v>0</v>
      </c>
      <c r="K172" s="211" t="s">
        <v>165</v>
      </c>
      <c r="L172" s="48"/>
      <c r="M172" s="216" t="s">
        <v>44</v>
      </c>
      <c r="N172" s="217" t="s">
        <v>53</v>
      </c>
      <c r="O172" s="88"/>
      <c r="P172" s="218">
        <f>O172*H172</f>
        <v>0</v>
      </c>
      <c r="Q172" s="218">
        <v>0</v>
      </c>
      <c r="R172" s="218">
        <f>Q172*H172</f>
        <v>0</v>
      </c>
      <c r="S172" s="218">
        <v>0</v>
      </c>
      <c r="T172" s="219">
        <f>S172*H172</f>
        <v>0</v>
      </c>
      <c r="U172" s="42"/>
      <c r="V172" s="42"/>
      <c r="W172" s="42"/>
      <c r="X172" s="42"/>
      <c r="Y172" s="42"/>
      <c r="Z172" s="42"/>
      <c r="AA172" s="42"/>
      <c r="AB172" s="42"/>
      <c r="AC172" s="42"/>
      <c r="AD172" s="42"/>
      <c r="AE172" s="42"/>
      <c r="AR172" s="220" t="s">
        <v>166</v>
      </c>
      <c r="AT172" s="220" t="s">
        <v>161</v>
      </c>
      <c r="AU172" s="220" t="s">
        <v>92</v>
      </c>
      <c r="AY172" s="20" t="s">
        <v>159</v>
      </c>
      <c r="BE172" s="221">
        <f>IF(N172="základní",J172,0)</f>
        <v>0</v>
      </c>
      <c r="BF172" s="221">
        <f>IF(N172="snížená",J172,0)</f>
        <v>0</v>
      </c>
      <c r="BG172" s="221">
        <f>IF(N172="zákl. přenesená",J172,0)</f>
        <v>0</v>
      </c>
      <c r="BH172" s="221">
        <f>IF(N172="sníž. přenesená",J172,0)</f>
        <v>0</v>
      </c>
      <c r="BI172" s="221">
        <f>IF(N172="nulová",J172,0)</f>
        <v>0</v>
      </c>
      <c r="BJ172" s="20" t="s">
        <v>90</v>
      </c>
      <c r="BK172" s="221">
        <f>ROUND(I172*H172,2)</f>
        <v>0</v>
      </c>
      <c r="BL172" s="20" t="s">
        <v>166</v>
      </c>
      <c r="BM172" s="220" t="s">
        <v>808</v>
      </c>
    </row>
    <row r="173" s="2" customFormat="1">
      <c r="A173" s="42"/>
      <c r="B173" s="43"/>
      <c r="C173" s="44"/>
      <c r="D173" s="222" t="s">
        <v>168</v>
      </c>
      <c r="E173" s="44"/>
      <c r="F173" s="223" t="s">
        <v>809</v>
      </c>
      <c r="G173" s="44"/>
      <c r="H173" s="44"/>
      <c r="I173" s="224"/>
      <c r="J173" s="44"/>
      <c r="K173" s="44"/>
      <c r="L173" s="48"/>
      <c r="M173" s="225"/>
      <c r="N173" s="226"/>
      <c r="O173" s="88"/>
      <c r="P173" s="88"/>
      <c r="Q173" s="88"/>
      <c r="R173" s="88"/>
      <c r="S173" s="88"/>
      <c r="T173" s="89"/>
      <c r="U173" s="42"/>
      <c r="V173" s="42"/>
      <c r="W173" s="42"/>
      <c r="X173" s="42"/>
      <c r="Y173" s="42"/>
      <c r="Z173" s="42"/>
      <c r="AA173" s="42"/>
      <c r="AB173" s="42"/>
      <c r="AC173" s="42"/>
      <c r="AD173" s="42"/>
      <c r="AE173" s="42"/>
      <c r="AT173" s="20" t="s">
        <v>168</v>
      </c>
      <c r="AU173" s="20" t="s">
        <v>92</v>
      </c>
    </row>
    <row r="174" s="12" customFormat="1" ht="25.92" customHeight="1">
      <c r="A174" s="12"/>
      <c r="B174" s="193"/>
      <c r="C174" s="194"/>
      <c r="D174" s="195" t="s">
        <v>81</v>
      </c>
      <c r="E174" s="196" t="s">
        <v>654</v>
      </c>
      <c r="F174" s="196" t="s">
        <v>655</v>
      </c>
      <c r="G174" s="194"/>
      <c r="H174" s="194"/>
      <c r="I174" s="197"/>
      <c r="J174" s="198">
        <f>BK174</f>
        <v>0</v>
      </c>
      <c r="K174" s="194"/>
      <c r="L174" s="199"/>
      <c r="M174" s="200"/>
      <c r="N174" s="201"/>
      <c r="O174" s="201"/>
      <c r="P174" s="202">
        <f>P175</f>
        <v>0</v>
      </c>
      <c r="Q174" s="201"/>
      <c r="R174" s="202">
        <f>R175</f>
        <v>0</v>
      </c>
      <c r="S174" s="201"/>
      <c r="T174" s="203">
        <f>T175</f>
        <v>0</v>
      </c>
      <c r="U174" s="12"/>
      <c r="V174" s="12"/>
      <c r="W174" s="12"/>
      <c r="X174" s="12"/>
      <c r="Y174" s="12"/>
      <c r="Z174" s="12"/>
      <c r="AA174" s="12"/>
      <c r="AB174" s="12"/>
      <c r="AC174" s="12"/>
      <c r="AD174" s="12"/>
      <c r="AE174" s="12"/>
      <c r="AR174" s="204" t="s">
        <v>92</v>
      </c>
      <c r="AT174" s="205" t="s">
        <v>81</v>
      </c>
      <c r="AU174" s="205" t="s">
        <v>82</v>
      </c>
      <c r="AY174" s="204" t="s">
        <v>159</v>
      </c>
      <c r="BK174" s="206">
        <f>BK175</f>
        <v>0</v>
      </c>
    </row>
    <row r="175" s="12" customFormat="1" ht="22.8" customHeight="1">
      <c r="A175" s="12"/>
      <c r="B175" s="193"/>
      <c r="C175" s="194"/>
      <c r="D175" s="195" t="s">
        <v>81</v>
      </c>
      <c r="E175" s="207" t="s">
        <v>656</v>
      </c>
      <c r="F175" s="207" t="s">
        <v>657</v>
      </c>
      <c r="G175" s="194"/>
      <c r="H175" s="194"/>
      <c r="I175" s="197"/>
      <c r="J175" s="208">
        <f>BK175</f>
        <v>0</v>
      </c>
      <c r="K175" s="194"/>
      <c r="L175" s="199"/>
      <c r="M175" s="200"/>
      <c r="N175" s="201"/>
      <c r="O175" s="201"/>
      <c r="P175" s="202">
        <f>SUM(P176:P178)</f>
        <v>0</v>
      </c>
      <c r="Q175" s="201"/>
      <c r="R175" s="202">
        <f>SUM(R176:R178)</f>
        <v>0</v>
      </c>
      <c r="S175" s="201"/>
      <c r="T175" s="203">
        <f>SUM(T176:T178)</f>
        <v>0</v>
      </c>
      <c r="U175" s="12"/>
      <c r="V175" s="12"/>
      <c r="W175" s="12"/>
      <c r="X175" s="12"/>
      <c r="Y175" s="12"/>
      <c r="Z175" s="12"/>
      <c r="AA175" s="12"/>
      <c r="AB175" s="12"/>
      <c r="AC175" s="12"/>
      <c r="AD175" s="12"/>
      <c r="AE175" s="12"/>
      <c r="AR175" s="204" t="s">
        <v>92</v>
      </c>
      <c r="AT175" s="205" t="s">
        <v>81</v>
      </c>
      <c r="AU175" s="205" t="s">
        <v>90</v>
      </c>
      <c r="AY175" s="204" t="s">
        <v>159</v>
      </c>
      <c r="BK175" s="206">
        <f>SUM(BK176:BK178)</f>
        <v>0</v>
      </c>
    </row>
    <row r="176" s="2" customFormat="1" ht="24.15" customHeight="1">
      <c r="A176" s="42"/>
      <c r="B176" s="43"/>
      <c r="C176" s="209" t="s">
        <v>132</v>
      </c>
      <c r="D176" s="209" t="s">
        <v>161</v>
      </c>
      <c r="E176" s="210" t="s">
        <v>810</v>
      </c>
      <c r="F176" s="211" t="s">
        <v>811</v>
      </c>
      <c r="G176" s="212" t="s">
        <v>661</v>
      </c>
      <c r="H176" s="213">
        <v>1</v>
      </c>
      <c r="I176" s="214"/>
      <c r="J176" s="215">
        <f>ROUND(I176*H176,2)</f>
        <v>0</v>
      </c>
      <c r="K176" s="211" t="s">
        <v>201</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358</v>
      </c>
      <c r="AT176" s="220" t="s">
        <v>161</v>
      </c>
      <c r="AU176" s="220" t="s">
        <v>92</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358</v>
      </c>
      <c r="BM176" s="220" t="s">
        <v>812</v>
      </c>
    </row>
    <row r="177" s="2" customFormat="1" ht="24.15" customHeight="1">
      <c r="A177" s="42"/>
      <c r="B177" s="43"/>
      <c r="C177" s="209" t="s">
        <v>401</v>
      </c>
      <c r="D177" s="209" t="s">
        <v>161</v>
      </c>
      <c r="E177" s="210" t="s">
        <v>813</v>
      </c>
      <c r="F177" s="211" t="s">
        <v>814</v>
      </c>
      <c r="G177" s="212" t="s">
        <v>661</v>
      </c>
      <c r="H177" s="213">
        <v>1</v>
      </c>
      <c r="I177" s="214"/>
      <c r="J177" s="215">
        <f>ROUND(I177*H177,2)</f>
        <v>0</v>
      </c>
      <c r="K177" s="211" t="s">
        <v>201</v>
      </c>
      <c r="L177" s="48"/>
      <c r="M177" s="216" t="s">
        <v>44</v>
      </c>
      <c r="N177" s="217" t="s">
        <v>53</v>
      </c>
      <c r="O177" s="88"/>
      <c r="P177" s="218">
        <f>O177*H177</f>
        <v>0</v>
      </c>
      <c r="Q177" s="218">
        <v>0</v>
      </c>
      <c r="R177" s="218">
        <f>Q177*H177</f>
        <v>0</v>
      </c>
      <c r="S177" s="218">
        <v>0</v>
      </c>
      <c r="T177" s="219">
        <f>S177*H177</f>
        <v>0</v>
      </c>
      <c r="U177" s="42"/>
      <c r="V177" s="42"/>
      <c r="W177" s="42"/>
      <c r="X177" s="42"/>
      <c r="Y177" s="42"/>
      <c r="Z177" s="42"/>
      <c r="AA177" s="42"/>
      <c r="AB177" s="42"/>
      <c r="AC177" s="42"/>
      <c r="AD177" s="42"/>
      <c r="AE177" s="42"/>
      <c r="AR177" s="220" t="s">
        <v>358</v>
      </c>
      <c r="AT177" s="220" t="s">
        <v>161</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358</v>
      </c>
      <c r="BM177" s="220" t="s">
        <v>815</v>
      </c>
    </row>
    <row r="178" s="2" customFormat="1" ht="24.15" customHeight="1">
      <c r="A178" s="42"/>
      <c r="B178" s="43"/>
      <c r="C178" s="209" t="s">
        <v>408</v>
      </c>
      <c r="D178" s="209" t="s">
        <v>161</v>
      </c>
      <c r="E178" s="210" t="s">
        <v>816</v>
      </c>
      <c r="F178" s="211" t="s">
        <v>814</v>
      </c>
      <c r="G178" s="212" t="s">
        <v>661</v>
      </c>
      <c r="H178" s="213">
        <v>1</v>
      </c>
      <c r="I178" s="214"/>
      <c r="J178" s="215">
        <f>ROUND(I178*H178,2)</f>
        <v>0</v>
      </c>
      <c r="K178" s="211" t="s">
        <v>201</v>
      </c>
      <c r="L178" s="48"/>
      <c r="M178" s="289" t="s">
        <v>44</v>
      </c>
      <c r="N178" s="290" t="s">
        <v>53</v>
      </c>
      <c r="O178" s="284"/>
      <c r="P178" s="291">
        <f>O178*H178</f>
        <v>0</v>
      </c>
      <c r="Q178" s="291">
        <v>0</v>
      </c>
      <c r="R178" s="291">
        <f>Q178*H178</f>
        <v>0</v>
      </c>
      <c r="S178" s="291">
        <v>0</v>
      </c>
      <c r="T178" s="292">
        <f>S178*H178</f>
        <v>0</v>
      </c>
      <c r="U178" s="42"/>
      <c r="V178" s="42"/>
      <c r="W178" s="42"/>
      <c r="X178" s="42"/>
      <c r="Y178" s="42"/>
      <c r="Z178" s="42"/>
      <c r="AA178" s="42"/>
      <c r="AB178" s="42"/>
      <c r="AC178" s="42"/>
      <c r="AD178" s="42"/>
      <c r="AE178" s="42"/>
      <c r="AR178" s="220" t="s">
        <v>358</v>
      </c>
      <c r="AT178" s="220" t="s">
        <v>161</v>
      </c>
      <c r="AU178" s="220" t="s">
        <v>92</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358</v>
      </c>
      <c r="BM178" s="220" t="s">
        <v>817</v>
      </c>
    </row>
    <row r="179" s="2" customFormat="1" ht="6.96" customHeight="1">
      <c r="A179" s="42"/>
      <c r="B179" s="63"/>
      <c r="C179" s="64"/>
      <c r="D179" s="64"/>
      <c r="E179" s="64"/>
      <c r="F179" s="64"/>
      <c r="G179" s="64"/>
      <c r="H179" s="64"/>
      <c r="I179" s="64"/>
      <c r="J179" s="64"/>
      <c r="K179" s="64"/>
      <c r="L179" s="48"/>
      <c r="M179" s="42"/>
      <c r="O179" s="42"/>
      <c r="P179" s="42"/>
      <c r="Q179" s="42"/>
      <c r="R179" s="42"/>
      <c r="S179" s="42"/>
      <c r="T179" s="42"/>
      <c r="U179" s="42"/>
      <c r="V179" s="42"/>
      <c r="W179" s="42"/>
      <c r="X179" s="42"/>
      <c r="Y179" s="42"/>
      <c r="Z179" s="42"/>
      <c r="AA179" s="42"/>
      <c r="AB179" s="42"/>
      <c r="AC179" s="42"/>
      <c r="AD179" s="42"/>
      <c r="AE179" s="42"/>
    </row>
  </sheetData>
  <sheetProtection sheet="1" autoFilter="0" formatColumns="0" formatRows="0" objects="1" scenarios="1" spinCount="100000" saltValue="bfH0NK5iJFVFwtTxwBioWenilWjG/Jh+WmzyPKoxdtDyz4HM52CU2BAWhFMQ2+abuKNIQmsSPPW5FsSpTcqYfw==" hashValue="GhfR5blJXJrXuaSxsWsdG84nY0oLpZ7wVp6LmkHEljIve7ngUuC+9g6uUOynUNqskWavdx+K9FHfJoMWt4ecPw==" algorithmName="SHA-512" password="CC35"/>
  <autoFilter ref="C84:K178"/>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131112531"/>
    <hyperlink ref="F97" r:id="rId2" display="https://podminky.urs.cz/item/CS_URS_2024_02/171111103"/>
    <hyperlink ref="F107" r:id="rId3" display="https://podminky.urs.cz/item/CS_URS_2024_02/338171115"/>
    <hyperlink ref="F120" r:id="rId4" display="https://podminky.urs.cz/item/CS_URS_2024_02/348101210"/>
    <hyperlink ref="F165" r:id="rId5" display="https://podminky.urs.cz/item/CS_URS_2024_02/348171330"/>
    <hyperlink ref="F173" r:id="rId6" display="https://podminky.urs.cz/item/CS_URS_2024_02/998232110"/>
  </hyperlinks>
  <pageMargins left="0.39375" right="0.39375" top="0.39375" bottom="0.39375" header="0" footer="0"/>
  <pageSetup paperSize="9" orientation="landscape" blackAndWhite="1" fitToHeight="100"/>
  <headerFooter>
    <oddFooter>&amp;CStrana &amp;P z &amp;N</oddFooter>
  </headerFooter>
  <drawing r:id="rId7"/>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101</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818</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ROUND(J87,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ROUND((SUM(BE87:BE144)),  2)</f>
        <v>0</v>
      </c>
      <c r="G33" s="42"/>
      <c r="H33" s="42"/>
      <c r="I33" s="153">
        <v>0.20999999999999999</v>
      </c>
      <c r="J33" s="152">
        <f>ROUND(((SUM(BE87:BE144))*I33),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ROUND((SUM(BF87:BF144)),  2)</f>
        <v>0</v>
      </c>
      <c r="G34" s="42"/>
      <c r="H34" s="42"/>
      <c r="I34" s="153">
        <v>0.12</v>
      </c>
      <c r="J34" s="152">
        <f>ROUND(((SUM(BF87:BF144))*I34),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ROUND((SUM(BG87:BG144)),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ROUND((SUM(BH87:BH144)),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ROUND((SUM(BI87:BI144)),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03.2 - Přístřešek</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J87</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J88</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J89</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J98</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275</v>
      </c>
      <c r="E63" s="179"/>
      <c r="F63" s="179"/>
      <c r="G63" s="179"/>
      <c r="H63" s="179"/>
      <c r="I63" s="179"/>
      <c r="J63" s="180">
        <f>J109</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277</v>
      </c>
      <c r="E64" s="179"/>
      <c r="F64" s="179"/>
      <c r="G64" s="179"/>
      <c r="H64" s="179"/>
      <c r="I64" s="179"/>
      <c r="J64" s="180">
        <f>J121</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143</v>
      </c>
      <c r="E65" s="179"/>
      <c r="F65" s="179"/>
      <c r="G65" s="179"/>
      <c r="H65" s="179"/>
      <c r="I65" s="179"/>
      <c r="J65" s="180">
        <f>J133</f>
        <v>0</v>
      </c>
      <c r="K65" s="177"/>
      <c r="L65" s="181"/>
      <c r="S65" s="10"/>
      <c r="T65" s="10"/>
      <c r="U65" s="10"/>
      <c r="V65" s="10"/>
      <c r="W65" s="10"/>
      <c r="X65" s="10"/>
      <c r="Y65" s="10"/>
      <c r="Z65" s="10"/>
      <c r="AA65" s="10"/>
      <c r="AB65" s="10"/>
      <c r="AC65" s="10"/>
      <c r="AD65" s="10"/>
      <c r="AE65" s="10"/>
    </row>
    <row r="66" s="9" customFormat="1" ht="24.96" customHeight="1">
      <c r="A66" s="9"/>
      <c r="B66" s="170"/>
      <c r="C66" s="171"/>
      <c r="D66" s="172" t="s">
        <v>278</v>
      </c>
      <c r="E66" s="173"/>
      <c r="F66" s="173"/>
      <c r="G66" s="173"/>
      <c r="H66" s="173"/>
      <c r="I66" s="173"/>
      <c r="J66" s="174">
        <f>J142</f>
        <v>0</v>
      </c>
      <c r="K66" s="171"/>
      <c r="L66" s="175"/>
      <c r="S66" s="9"/>
      <c r="T66" s="9"/>
      <c r="U66" s="9"/>
      <c r="V66" s="9"/>
      <c r="W66" s="9"/>
      <c r="X66" s="9"/>
      <c r="Y66" s="9"/>
      <c r="Z66" s="9"/>
      <c r="AA66" s="9"/>
      <c r="AB66" s="9"/>
      <c r="AC66" s="9"/>
      <c r="AD66" s="9"/>
      <c r="AE66" s="9"/>
    </row>
    <row r="67" s="10" customFormat="1" ht="19.92" customHeight="1">
      <c r="A67" s="10"/>
      <c r="B67" s="176"/>
      <c r="C67" s="177"/>
      <c r="D67" s="178" t="s">
        <v>279</v>
      </c>
      <c r="E67" s="179"/>
      <c r="F67" s="179"/>
      <c r="G67" s="179"/>
      <c r="H67" s="179"/>
      <c r="I67" s="179"/>
      <c r="J67" s="180">
        <f>J143</f>
        <v>0</v>
      </c>
      <c r="K67" s="177"/>
      <c r="L67" s="181"/>
      <c r="S67" s="10"/>
      <c r="T67" s="10"/>
      <c r="U67" s="10"/>
      <c r="V67" s="10"/>
      <c r="W67" s="10"/>
      <c r="X67" s="10"/>
      <c r="Y67" s="10"/>
      <c r="Z67" s="10"/>
      <c r="AA67" s="10"/>
      <c r="AB67" s="10"/>
      <c r="AC67" s="10"/>
      <c r="AD67" s="10"/>
      <c r="AE67" s="10"/>
    </row>
    <row r="68" s="2" customFormat="1" ht="21.84" customHeight="1">
      <c r="A68" s="42"/>
      <c r="B68" s="43"/>
      <c r="C68" s="44"/>
      <c r="D68" s="44"/>
      <c r="E68" s="44"/>
      <c r="F68" s="44"/>
      <c r="G68" s="44"/>
      <c r="H68" s="44"/>
      <c r="I68" s="44"/>
      <c r="J68" s="44"/>
      <c r="K68" s="44"/>
      <c r="L68" s="139"/>
      <c r="S68" s="42"/>
      <c r="T68" s="42"/>
      <c r="U68" s="42"/>
      <c r="V68" s="42"/>
      <c r="W68" s="42"/>
      <c r="X68" s="42"/>
      <c r="Y68" s="42"/>
      <c r="Z68" s="42"/>
      <c r="AA68" s="42"/>
      <c r="AB68" s="42"/>
      <c r="AC68" s="42"/>
      <c r="AD68" s="42"/>
      <c r="AE68" s="42"/>
    </row>
    <row r="69" s="2" customFormat="1" ht="6.96" customHeight="1">
      <c r="A69" s="42"/>
      <c r="B69" s="63"/>
      <c r="C69" s="64"/>
      <c r="D69" s="64"/>
      <c r="E69" s="64"/>
      <c r="F69" s="64"/>
      <c r="G69" s="64"/>
      <c r="H69" s="64"/>
      <c r="I69" s="64"/>
      <c r="J69" s="64"/>
      <c r="K69" s="64"/>
      <c r="L69" s="139"/>
      <c r="S69" s="42"/>
      <c r="T69" s="42"/>
      <c r="U69" s="42"/>
      <c r="V69" s="42"/>
      <c r="W69" s="42"/>
      <c r="X69" s="42"/>
      <c r="Y69" s="42"/>
      <c r="Z69" s="42"/>
      <c r="AA69" s="42"/>
      <c r="AB69" s="42"/>
      <c r="AC69" s="42"/>
      <c r="AD69" s="42"/>
      <c r="AE69" s="42"/>
    </row>
    <row r="73" s="2" customFormat="1" ht="6.96" customHeight="1">
      <c r="A73" s="42"/>
      <c r="B73" s="65"/>
      <c r="C73" s="66"/>
      <c r="D73" s="66"/>
      <c r="E73" s="66"/>
      <c r="F73" s="66"/>
      <c r="G73" s="66"/>
      <c r="H73" s="66"/>
      <c r="I73" s="66"/>
      <c r="J73" s="66"/>
      <c r="K73" s="66"/>
      <c r="L73" s="139"/>
      <c r="S73" s="42"/>
      <c r="T73" s="42"/>
      <c r="U73" s="42"/>
      <c r="V73" s="42"/>
      <c r="W73" s="42"/>
      <c r="X73" s="42"/>
      <c r="Y73" s="42"/>
      <c r="Z73" s="42"/>
      <c r="AA73" s="42"/>
      <c r="AB73" s="42"/>
      <c r="AC73" s="42"/>
      <c r="AD73" s="42"/>
      <c r="AE73" s="42"/>
    </row>
    <row r="74" s="2" customFormat="1" ht="24.96" customHeight="1">
      <c r="A74" s="42"/>
      <c r="B74" s="43"/>
      <c r="C74" s="26" t="s">
        <v>144</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6.96" customHeight="1">
      <c r="A75" s="42"/>
      <c r="B75" s="43"/>
      <c r="C75" s="44"/>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16</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165" t="str">
        <f>E7</f>
        <v>Víceúčelový sportovní areál UKB - Venkovní sportoviště a plochy</v>
      </c>
      <c r="F77" s="35"/>
      <c r="G77" s="35"/>
      <c r="H77" s="35"/>
      <c r="I77" s="44"/>
      <c r="J77" s="44"/>
      <c r="K77" s="44"/>
      <c r="L77" s="139"/>
      <c r="S77" s="42"/>
      <c r="T77" s="42"/>
      <c r="U77" s="42"/>
      <c r="V77" s="42"/>
      <c r="W77" s="42"/>
      <c r="X77" s="42"/>
      <c r="Y77" s="42"/>
      <c r="Z77" s="42"/>
      <c r="AA77" s="42"/>
      <c r="AB77" s="42"/>
      <c r="AC77" s="42"/>
      <c r="AD77" s="42"/>
      <c r="AE77" s="42"/>
    </row>
    <row r="78" s="2" customFormat="1" ht="12" customHeight="1">
      <c r="A78" s="42"/>
      <c r="B78" s="43"/>
      <c r="C78" s="35" t="s">
        <v>133</v>
      </c>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6.5" customHeight="1">
      <c r="A79" s="42"/>
      <c r="B79" s="43"/>
      <c r="C79" s="44"/>
      <c r="D79" s="44"/>
      <c r="E79" s="73" t="str">
        <f>E9</f>
        <v>SO 03.2 - Přístřešek</v>
      </c>
      <c r="F79" s="44"/>
      <c r="G79" s="44"/>
      <c r="H79" s="44"/>
      <c r="I79" s="44"/>
      <c r="J79" s="44"/>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12" customHeight="1">
      <c r="A81" s="42"/>
      <c r="B81" s="43"/>
      <c r="C81" s="35" t="s">
        <v>22</v>
      </c>
      <c r="D81" s="44"/>
      <c r="E81" s="44"/>
      <c r="F81" s="30" t="str">
        <f>F12</f>
        <v>ul. Netroufalky</v>
      </c>
      <c r="G81" s="44"/>
      <c r="H81" s="44"/>
      <c r="I81" s="35" t="s">
        <v>24</v>
      </c>
      <c r="J81" s="76" t="str">
        <f>IF(J12="","",J12)</f>
        <v>29. 8. 2024</v>
      </c>
      <c r="K81" s="44"/>
      <c r="L81" s="139"/>
      <c r="S81" s="42"/>
      <c r="T81" s="42"/>
      <c r="U81" s="42"/>
      <c r="V81" s="42"/>
      <c r="W81" s="42"/>
      <c r="X81" s="42"/>
      <c r="Y81" s="42"/>
      <c r="Z81" s="42"/>
      <c r="AA81" s="42"/>
      <c r="AB81" s="42"/>
      <c r="AC81" s="42"/>
      <c r="AD81" s="42"/>
      <c r="AE81" s="42"/>
    </row>
    <row r="82" s="2" customFormat="1" ht="6.96"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25.65" customHeight="1">
      <c r="A83" s="42"/>
      <c r="B83" s="43"/>
      <c r="C83" s="35" t="s">
        <v>30</v>
      </c>
      <c r="D83" s="44"/>
      <c r="E83" s="44"/>
      <c r="F83" s="30" t="str">
        <f>E15</f>
        <v>Masarykova univerzita</v>
      </c>
      <c r="G83" s="44"/>
      <c r="H83" s="44"/>
      <c r="I83" s="35" t="s">
        <v>38</v>
      </c>
      <c r="J83" s="40" t="str">
        <f>E21</f>
        <v>Ateliér Velehradský s.r.o.</v>
      </c>
      <c r="K83" s="44"/>
      <c r="L83" s="139"/>
      <c r="S83" s="42"/>
      <c r="T83" s="42"/>
      <c r="U83" s="42"/>
      <c r="V83" s="42"/>
      <c r="W83" s="42"/>
      <c r="X83" s="42"/>
      <c r="Y83" s="42"/>
      <c r="Z83" s="42"/>
      <c r="AA83" s="42"/>
      <c r="AB83" s="42"/>
      <c r="AC83" s="42"/>
      <c r="AD83" s="42"/>
      <c r="AE83" s="42"/>
    </row>
    <row r="84" s="2" customFormat="1" ht="40.05" customHeight="1">
      <c r="A84" s="42"/>
      <c r="B84" s="43"/>
      <c r="C84" s="35" t="s">
        <v>36</v>
      </c>
      <c r="D84" s="44"/>
      <c r="E84" s="44"/>
      <c r="F84" s="30" t="str">
        <f>IF(E18="","",E18)</f>
        <v>Vyplň údaj</v>
      </c>
      <c r="G84" s="44"/>
      <c r="H84" s="44"/>
      <c r="I84" s="35" t="s">
        <v>43</v>
      </c>
      <c r="J84" s="40" t="str">
        <f>E24</f>
        <v>Ing. Vojtěch Biolek - Ateliér Velehradský s.r.o.</v>
      </c>
      <c r="K84" s="44"/>
      <c r="L84" s="139"/>
      <c r="S84" s="42"/>
      <c r="T84" s="42"/>
      <c r="U84" s="42"/>
      <c r="V84" s="42"/>
      <c r="W84" s="42"/>
      <c r="X84" s="42"/>
      <c r="Y84" s="42"/>
      <c r="Z84" s="42"/>
      <c r="AA84" s="42"/>
      <c r="AB84" s="42"/>
      <c r="AC84" s="42"/>
      <c r="AD84" s="42"/>
      <c r="AE84" s="42"/>
    </row>
    <row r="85" s="2" customFormat="1" ht="10.32" customHeight="1">
      <c r="A85" s="42"/>
      <c r="B85" s="43"/>
      <c r="C85" s="44"/>
      <c r="D85" s="44"/>
      <c r="E85" s="44"/>
      <c r="F85" s="44"/>
      <c r="G85" s="44"/>
      <c r="H85" s="44"/>
      <c r="I85" s="44"/>
      <c r="J85" s="44"/>
      <c r="K85" s="44"/>
      <c r="L85" s="139"/>
      <c r="S85" s="42"/>
      <c r="T85" s="42"/>
      <c r="U85" s="42"/>
      <c r="V85" s="42"/>
      <c r="W85" s="42"/>
      <c r="X85" s="42"/>
      <c r="Y85" s="42"/>
      <c r="Z85" s="42"/>
      <c r="AA85" s="42"/>
      <c r="AB85" s="42"/>
      <c r="AC85" s="42"/>
      <c r="AD85" s="42"/>
      <c r="AE85" s="42"/>
    </row>
    <row r="86" s="11" customFormat="1" ht="29.28" customHeight="1">
      <c r="A86" s="182"/>
      <c r="B86" s="183"/>
      <c r="C86" s="184" t="s">
        <v>145</v>
      </c>
      <c r="D86" s="185" t="s">
        <v>67</v>
      </c>
      <c r="E86" s="185" t="s">
        <v>63</v>
      </c>
      <c r="F86" s="185" t="s">
        <v>64</v>
      </c>
      <c r="G86" s="185" t="s">
        <v>146</v>
      </c>
      <c r="H86" s="185" t="s">
        <v>147</v>
      </c>
      <c r="I86" s="185" t="s">
        <v>148</v>
      </c>
      <c r="J86" s="185" t="s">
        <v>138</v>
      </c>
      <c r="K86" s="186" t="s">
        <v>149</v>
      </c>
      <c r="L86" s="187"/>
      <c r="M86" s="96" t="s">
        <v>44</v>
      </c>
      <c r="N86" s="97" t="s">
        <v>52</v>
      </c>
      <c r="O86" s="97" t="s">
        <v>150</v>
      </c>
      <c r="P86" s="97" t="s">
        <v>151</v>
      </c>
      <c r="Q86" s="97" t="s">
        <v>152</v>
      </c>
      <c r="R86" s="97" t="s">
        <v>153</v>
      </c>
      <c r="S86" s="97" t="s">
        <v>154</v>
      </c>
      <c r="T86" s="98" t="s">
        <v>155</v>
      </c>
      <c r="U86" s="182"/>
      <c r="V86" s="182"/>
      <c r="W86" s="182"/>
      <c r="X86" s="182"/>
      <c r="Y86" s="182"/>
      <c r="Z86" s="182"/>
      <c r="AA86" s="182"/>
      <c r="AB86" s="182"/>
      <c r="AC86" s="182"/>
      <c r="AD86" s="182"/>
      <c r="AE86" s="182"/>
    </row>
    <row r="87" s="2" customFormat="1" ht="22.8" customHeight="1">
      <c r="A87" s="42"/>
      <c r="B87" s="43"/>
      <c r="C87" s="103" t="s">
        <v>156</v>
      </c>
      <c r="D87" s="44"/>
      <c r="E87" s="44"/>
      <c r="F87" s="44"/>
      <c r="G87" s="44"/>
      <c r="H87" s="44"/>
      <c r="I87" s="44"/>
      <c r="J87" s="188">
        <f>BK87</f>
        <v>0</v>
      </c>
      <c r="K87" s="44"/>
      <c r="L87" s="48"/>
      <c r="M87" s="99"/>
      <c r="N87" s="189"/>
      <c r="O87" s="100"/>
      <c r="P87" s="190">
        <f>P88+P142</f>
        <v>0</v>
      </c>
      <c r="Q87" s="100"/>
      <c r="R87" s="190">
        <f>R88+R142</f>
        <v>322.45404119999995</v>
      </c>
      <c r="S87" s="100"/>
      <c r="T87" s="191">
        <f>T88+T142</f>
        <v>0</v>
      </c>
      <c r="U87" s="42"/>
      <c r="V87" s="42"/>
      <c r="W87" s="42"/>
      <c r="X87" s="42"/>
      <c r="Y87" s="42"/>
      <c r="Z87" s="42"/>
      <c r="AA87" s="42"/>
      <c r="AB87" s="42"/>
      <c r="AC87" s="42"/>
      <c r="AD87" s="42"/>
      <c r="AE87" s="42"/>
      <c r="AT87" s="20" t="s">
        <v>81</v>
      </c>
      <c r="AU87" s="20" t="s">
        <v>139</v>
      </c>
      <c r="BK87" s="192">
        <f>BK88+BK142</f>
        <v>0</v>
      </c>
    </row>
    <row r="88" s="12" customFormat="1" ht="25.92" customHeight="1">
      <c r="A88" s="12"/>
      <c r="B88" s="193"/>
      <c r="C88" s="194"/>
      <c r="D88" s="195" t="s">
        <v>81</v>
      </c>
      <c r="E88" s="196" t="s">
        <v>157</v>
      </c>
      <c r="F88" s="196" t="s">
        <v>158</v>
      </c>
      <c r="G88" s="194"/>
      <c r="H88" s="194"/>
      <c r="I88" s="197"/>
      <c r="J88" s="198">
        <f>BK88</f>
        <v>0</v>
      </c>
      <c r="K88" s="194"/>
      <c r="L88" s="199"/>
      <c r="M88" s="200"/>
      <c r="N88" s="201"/>
      <c r="O88" s="201"/>
      <c r="P88" s="202">
        <f>P89+P98+P109+P121+P133</f>
        <v>0</v>
      </c>
      <c r="Q88" s="201"/>
      <c r="R88" s="202">
        <f>R89+R98+R109+R121+R133</f>
        <v>322.45404119999995</v>
      </c>
      <c r="S88" s="201"/>
      <c r="T88" s="203">
        <f>T89+T98+T109+T121+T133</f>
        <v>0</v>
      </c>
      <c r="U88" s="12"/>
      <c r="V88" s="12"/>
      <c r="W88" s="12"/>
      <c r="X88" s="12"/>
      <c r="Y88" s="12"/>
      <c r="Z88" s="12"/>
      <c r="AA88" s="12"/>
      <c r="AB88" s="12"/>
      <c r="AC88" s="12"/>
      <c r="AD88" s="12"/>
      <c r="AE88" s="12"/>
      <c r="AR88" s="204" t="s">
        <v>90</v>
      </c>
      <c r="AT88" s="205" t="s">
        <v>81</v>
      </c>
      <c r="AU88" s="205" t="s">
        <v>82</v>
      </c>
      <c r="AY88" s="204" t="s">
        <v>159</v>
      </c>
      <c r="BK88" s="206">
        <f>BK89+BK98+BK109+BK121+BK133</f>
        <v>0</v>
      </c>
    </row>
    <row r="89" s="12" customFormat="1" ht="22.8" customHeight="1">
      <c r="A89" s="12"/>
      <c r="B89" s="193"/>
      <c r="C89" s="194"/>
      <c r="D89" s="195" t="s">
        <v>81</v>
      </c>
      <c r="E89" s="207" t="s">
        <v>90</v>
      </c>
      <c r="F89" s="207" t="s">
        <v>160</v>
      </c>
      <c r="G89" s="194"/>
      <c r="H89" s="194"/>
      <c r="I89" s="197"/>
      <c r="J89" s="208">
        <f>BK89</f>
        <v>0</v>
      </c>
      <c r="K89" s="194"/>
      <c r="L89" s="199"/>
      <c r="M89" s="200"/>
      <c r="N89" s="201"/>
      <c r="O89" s="201"/>
      <c r="P89" s="202">
        <f>SUM(P90:P97)</f>
        <v>0</v>
      </c>
      <c r="Q89" s="201"/>
      <c r="R89" s="202">
        <f>SUM(R90:R97)</f>
        <v>212.45400000000001</v>
      </c>
      <c r="S89" s="201"/>
      <c r="T89" s="203">
        <f>SUM(T90:T97)</f>
        <v>0</v>
      </c>
      <c r="U89" s="12"/>
      <c r="V89" s="12"/>
      <c r="W89" s="12"/>
      <c r="X89" s="12"/>
      <c r="Y89" s="12"/>
      <c r="Z89" s="12"/>
      <c r="AA89" s="12"/>
      <c r="AB89" s="12"/>
      <c r="AC89" s="12"/>
      <c r="AD89" s="12"/>
      <c r="AE89" s="12"/>
      <c r="AR89" s="204" t="s">
        <v>90</v>
      </c>
      <c r="AT89" s="205" t="s">
        <v>81</v>
      </c>
      <c r="AU89" s="205" t="s">
        <v>90</v>
      </c>
      <c r="AY89" s="204" t="s">
        <v>159</v>
      </c>
      <c r="BK89" s="206">
        <f>SUM(BK90:BK97)</f>
        <v>0</v>
      </c>
    </row>
    <row r="90" s="2" customFormat="1" ht="24.15" customHeight="1">
      <c r="A90" s="42"/>
      <c r="B90" s="43"/>
      <c r="C90" s="209" t="s">
        <v>90</v>
      </c>
      <c r="D90" s="209" t="s">
        <v>161</v>
      </c>
      <c r="E90" s="210" t="s">
        <v>206</v>
      </c>
      <c r="F90" s="211" t="s">
        <v>207</v>
      </c>
      <c r="G90" s="212" t="s">
        <v>164</v>
      </c>
      <c r="H90" s="213">
        <v>118.03</v>
      </c>
      <c r="I90" s="214"/>
      <c r="J90" s="215">
        <f>ROUND(I90*H90,2)</f>
        <v>0</v>
      </c>
      <c r="K90" s="211" t="s">
        <v>165</v>
      </c>
      <c r="L90" s="48"/>
      <c r="M90" s="216" t="s">
        <v>44</v>
      </c>
      <c r="N90" s="217" t="s">
        <v>53</v>
      </c>
      <c r="O90" s="88"/>
      <c r="P90" s="218">
        <f>O90*H90</f>
        <v>0</v>
      </c>
      <c r="Q90" s="218">
        <v>0</v>
      </c>
      <c r="R90" s="218">
        <f>Q90*H90</f>
        <v>0</v>
      </c>
      <c r="S90" s="218">
        <v>0</v>
      </c>
      <c r="T90" s="219">
        <f>S90*H90</f>
        <v>0</v>
      </c>
      <c r="U90" s="42"/>
      <c r="V90" s="42"/>
      <c r="W90" s="42"/>
      <c r="X90" s="42"/>
      <c r="Y90" s="42"/>
      <c r="Z90" s="42"/>
      <c r="AA90" s="42"/>
      <c r="AB90" s="42"/>
      <c r="AC90" s="42"/>
      <c r="AD90" s="42"/>
      <c r="AE90" s="42"/>
      <c r="AR90" s="220" t="s">
        <v>166</v>
      </c>
      <c r="AT90" s="220" t="s">
        <v>161</v>
      </c>
      <c r="AU90" s="220" t="s">
        <v>92</v>
      </c>
      <c r="AY90" s="20" t="s">
        <v>159</v>
      </c>
      <c r="BE90" s="221">
        <f>IF(N90="základní",J90,0)</f>
        <v>0</v>
      </c>
      <c r="BF90" s="221">
        <f>IF(N90="snížená",J90,0)</f>
        <v>0</v>
      </c>
      <c r="BG90" s="221">
        <f>IF(N90="zákl. přenesená",J90,0)</f>
        <v>0</v>
      </c>
      <c r="BH90" s="221">
        <f>IF(N90="sníž. přenesená",J90,0)</f>
        <v>0</v>
      </c>
      <c r="BI90" s="221">
        <f>IF(N90="nulová",J90,0)</f>
        <v>0</v>
      </c>
      <c r="BJ90" s="20" t="s">
        <v>90</v>
      </c>
      <c r="BK90" s="221">
        <f>ROUND(I90*H90,2)</f>
        <v>0</v>
      </c>
      <c r="BL90" s="20" t="s">
        <v>166</v>
      </c>
      <c r="BM90" s="220" t="s">
        <v>819</v>
      </c>
    </row>
    <row r="91" s="2" customFormat="1">
      <c r="A91" s="42"/>
      <c r="B91" s="43"/>
      <c r="C91" s="44"/>
      <c r="D91" s="222" t="s">
        <v>168</v>
      </c>
      <c r="E91" s="44"/>
      <c r="F91" s="223" t="s">
        <v>209</v>
      </c>
      <c r="G91" s="44"/>
      <c r="H91" s="44"/>
      <c r="I91" s="224"/>
      <c r="J91" s="44"/>
      <c r="K91" s="44"/>
      <c r="L91" s="48"/>
      <c r="M91" s="225"/>
      <c r="N91" s="226"/>
      <c r="O91" s="88"/>
      <c r="P91" s="88"/>
      <c r="Q91" s="88"/>
      <c r="R91" s="88"/>
      <c r="S91" s="88"/>
      <c r="T91" s="89"/>
      <c r="U91" s="42"/>
      <c r="V91" s="42"/>
      <c r="W91" s="42"/>
      <c r="X91" s="42"/>
      <c r="Y91" s="42"/>
      <c r="Z91" s="42"/>
      <c r="AA91" s="42"/>
      <c r="AB91" s="42"/>
      <c r="AC91" s="42"/>
      <c r="AD91" s="42"/>
      <c r="AE91" s="42"/>
      <c r="AT91" s="20" t="s">
        <v>168</v>
      </c>
      <c r="AU91" s="20" t="s">
        <v>92</v>
      </c>
    </row>
    <row r="92" s="13" customFormat="1">
      <c r="A92" s="13"/>
      <c r="B92" s="229"/>
      <c r="C92" s="230"/>
      <c r="D92" s="227" t="s">
        <v>172</v>
      </c>
      <c r="E92" s="231" t="s">
        <v>44</v>
      </c>
      <c r="F92" s="232" t="s">
        <v>306</v>
      </c>
      <c r="G92" s="230"/>
      <c r="H92" s="231" t="s">
        <v>44</v>
      </c>
      <c r="I92" s="233"/>
      <c r="J92" s="230"/>
      <c r="K92" s="230"/>
      <c r="L92" s="234"/>
      <c r="M92" s="235"/>
      <c r="N92" s="236"/>
      <c r="O92" s="236"/>
      <c r="P92" s="236"/>
      <c r="Q92" s="236"/>
      <c r="R92" s="236"/>
      <c r="S92" s="236"/>
      <c r="T92" s="237"/>
      <c r="U92" s="13"/>
      <c r="V92" s="13"/>
      <c r="W92" s="13"/>
      <c r="X92" s="13"/>
      <c r="Y92" s="13"/>
      <c r="Z92" s="13"/>
      <c r="AA92" s="13"/>
      <c r="AB92" s="13"/>
      <c r="AC92" s="13"/>
      <c r="AD92" s="13"/>
      <c r="AE92" s="13"/>
      <c r="AT92" s="238" t="s">
        <v>172</v>
      </c>
      <c r="AU92" s="238" t="s">
        <v>92</v>
      </c>
      <c r="AV92" s="13" t="s">
        <v>90</v>
      </c>
      <c r="AW92" s="13" t="s">
        <v>42</v>
      </c>
      <c r="AX92" s="13" t="s">
        <v>82</v>
      </c>
      <c r="AY92" s="238" t="s">
        <v>159</v>
      </c>
    </row>
    <row r="93" s="14" customFormat="1">
      <c r="A93" s="14"/>
      <c r="B93" s="239"/>
      <c r="C93" s="240"/>
      <c r="D93" s="227" t="s">
        <v>172</v>
      </c>
      <c r="E93" s="241" t="s">
        <v>44</v>
      </c>
      <c r="F93" s="242" t="s">
        <v>820</v>
      </c>
      <c r="G93" s="240"/>
      <c r="H93" s="243">
        <v>118.03</v>
      </c>
      <c r="I93" s="244"/>
      <c r="J93" s="240"/>
      <c r="K93" s="240"/>
      <c r="L93" s="245"/>
      <c r="M93" s="246"/>
      <c r="N93" s="247"/>
      <c r="O93" s="247"/>
      <c r="P93" s="247"/>
      <c r="Q93" s="247"/>
      <c r="R93" s="247"/>
      <c r="S93" s="247"/>
      <c r="T93" s="248"/>
      <c r="U93" s="14"/>
      <c r="V93" s="14"/>
      <c r="W93" s="14"/>
      <c r="X93" s="14"/>
      <c r="Y93" s="14"/>
      <c r="Z93" s="14"/>
      <c r="AA93" s="14"/>
      <c r="AB93" s="14"/>
      <c r="AC93" s="14"/>
      <c r="AD93" s="14"/>
      <c r="AE93" s="14"/>
      <c r="AT93" s="249" t="s">
        <v>172</v>
      </c>
      <c r="AU93" s="249" t="s">
        <v>92</v>
      </c>
      <c r="AV93" s="14" t="s">
        <v>92</v>
      </c>
      <c r="AW93" s="14" t="s">
        <v>42</v>
      </c>
      <c r="AX93" s="14" t="s">
        <v>82</v>
      </c>
      <c r="AY93" s="249" t="s">
        <v>159</v>
      </c>
    </row>
    <row r="94" s="16" customFormat="1">
      <c r="A94" s="16"/>
      <c r="B94" s="261"/>
      <c r="C94" s="262"/>
      <c r="D94" s="227" t="s">
        <v>172</v>
      </c>
      <c r="E94" s="263" t="s">
        <v>44</v>
      </c>
      <c r="F94" s="264" t="s">
        <v>178</v>
      </c>
      <c r="G94" s="262"/>
      <c r="H94" s="265">
        <v>118.03</v>
      </c>
      <c r="I94" s="266"/>
      <c r="J94" s="262"/>
      <c r="K94" s="262"/>
      <c r="L94" s="267"/>
      <c r="M94" s="268"/>
      <c r="N94" s="269"/>
      <c r="O94" s="269"/>
      <c r="P94" s="269"/>
      <c r="Q94" s="269"/>
      <c r="R94" s="269"/>
      <c r="S94" s="269"/>
      <c r="T94" s="270"/>
      <c r="U94" s="16"/>
      <c r="V94" s="16"/>
      <c r="W94" s="16"/>
      <c r="X94" s="16"/>
      <c r="Y94" s="16"/>
      <c r="Z94" s="16"/>
      <c r="AA94" s="16"/>
      <c r="AB94" s="16"/>
      <c r="AC94" s="16"/>
      <c r="AD94" s="16"/>
      <c r="AE94" s="16"/>
      <c r="AT94" s="271" t="s">
        <v>172</v>
      </c>
      <c r="AU94" s="271" t="s">
        <v>92</v>
      </c>
      <c r="AV94" s="16" t="s">
        <v>166</v>
      </c>
      <c r="AW94" s="16" t="s">
        <v>42</v>
      </c>
      <c r="AX94" s="16" t="s">
        <v>90</v>
      </c>
      <c r="AY94" s="271" t="s">
        <v>159</v>
      </c>
    </row>
    <row r="95" s="2" customFormat="1" ht="16.5" customHeight="1">
      <c r="A95" s="42"/>
      <c r="B95" s="43"/>
      <c r="C95" s="272" t="s">
        <v>92</v>
      </c>
      <c r="D95" s="272" t="s">
        <v>212</v>
      </c>
      <c r="E95" s="273" t="s">
        <v>288</v>
      </c>
      <c r="F95" s="274" t="s">
        <v>289</v>
      </c>
      <c r="G95" s="275" t="s">
        <v>200</v>
      </c>
      <c r="H95" s="276">
        <v>212.45400000000001</v>
      </c>
      <c r="I95" s="277"/>
      <c r="J95" s="278">
        <f>ROUND(I95*H95,2)</f>
        <v>0</v>
      </c>
      <c r="K95" s="274" t="s">
        <v>165</v>
      </c>
      <c r="L95" s="279"/>
      <c r="M95" s="280" t="s">
        <v>44</v>
      </c>
      <c r="N95" s="281" t="s">
        <v>53</v>
      </c>
      <c r="O95" s="88"/>
      <c r="P95" s="218">
        <f>O95*H95</f>
        <v>0</v>
      </c>
      <c r="Q95" s="218">
        <v>1</v>
      </c>
      <c r="R95" s="218">
        <f>Q95*H95</f>
        <v>212.45400000000001</v>
      </c>
      <c r="S95" s="218">
        <v>0</v>
      </c>
      <c r="T95" s="219">
        <f>S95*H95</f>
        <v>0</v>
      </c>
      <c r="U95" s="42"/>
      <c r="V95" s="42"/>
      <c r="W95" s="42"/>
      <c r="X95" s="42"/>
      <c r="Y95" s="42"/>
      <c r="Z95" s="42"/>
      <c r="AA95" s="42"/>
      <c r="AB95" s="42"/>
      <c r="AC95" s="42"/>
      <c r="AD95" s="42"/>
      <c r="AE95" s="42"/>
      <c r="AR95" s="220" t="s">
        <v>215</v>
      </c>
      <c r="AT95" s="220" t="s">
        <v>212</v>
      </c>
      <c r="AU95" s="220" t="s">
        <v>92</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821</v>
      </c>
    </row>
    <row r="96" s="2" customFormat="1">
      <c r="A96" s="42"/>
      <c r="B96" s="43"/>
      <c r="C96" s="44"/>
      <c r="D96" s="227" t="s">
        <v>170</v>
      </c>
      <c r="E96" s="44"/>
      <c r="F96" s="228" t="s">
        <v>217</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92</v>
      </c>
    </row>
    <row r="97" s="14" customFormat="1">
      <c r="A97" s="14"/>
      <c r="B97" s="239"/>
      <c r="C97" s="240"/>
      <c r="D97" s="227" t="s">
        <v>172</v>
      </c>
      <c r="E97" s="240"/>
      <c r="F97" s="242" t="s">
        <v>822</v>
      </c>
      <c r="G97" s="240"/>
      <c r="H97" s="243">
        <v>212.45400000000001</v>
      </c>
      <c r="I97" s="244"/>
      <c r="J97" s="240"/>
      <c r="K97" s="240"/>
      <c r="L97" s="245"/>
      <c r="M97" s="246"/>
      <c r="N97" s="247"/>
      <c r="O97" s="247"/>
      <c r="P97" s="247"/>
      <c r="Q97" s="247"/>
      <c r="R97" s="247"/>
      <c r="S97" s="247"/>
      <c r="T97" s="248"/>
      <c r="U97" s="14"/>
      <c r="V97" s="14"/>
      <c r="W97" s="14"/>
      <c r="X97" s="14"/>
      <c r="Y97" s="14"/>
      <c r="Z97" s="14"/>
      <c r="AA97" s="14"/>
      <c r="AB97" s="14"/>
      <c r="AC97" s="14"/>
      <c r="AD97" s="14"/>
      <c r="AE97" s="14"/>
      <c r="AT97" s="249" t="s">
        <v>172</v>
      </c>
      <c r="AU97" s="249" t="s">
        <v>92</v>
      </c>
      <c r="AV97" s="14" t="s">
        <v>92</v>
      </c>
      <c r="AW97" s="14" t="s">
        <v>4</v>
      </c>
      <c r="AX97" s="14" t="s">
        <v>90</v>
      </c>
      <c r="AY97" s="249" t="s">
        <v>159</v>
      </c>
    </row>
    <row r="98" s="12" customFormat="1" ht="22.8" customHeight="1">
      <c r="A98" s="12"/>
      <c r="B98" s="193"/>
      <c r="C98" s="194"/>
      <c r="D98" s="195" t="s">
        <v>81</v>
      </c>
      <c r="E98" s="207" t="s">
        <v>92</v>
      </c>
      <c r="F98" s="207" t="s">
        <v>219</v>
      </c>
      <c r="G98" s="194"/>
      <c r="H98" s="194"/>
      <c r="I98" s="197"/>
      <c r="J98" s="208">
        <f>BK98</f>
        <v>0</v>
      </c>
      <c r="K98" s="194"/>
      <c r="L98" s="199"/>
      <c r="M98" s="200"/>
      <c r="N98" s="201"/>
      <c r="O98" s="201"/>
      <c r="P98" s="202">
        <f>SUM(P99:P108)</f>
        <v>0</v>
      </c>
      <c r="Q98" s="201"/>
      <c r="R98" s="202">
        <f>SUM(R99:R108)</f>
        <v>46.37332</v>
      </c>
      <c r="S98" s="201"/>
      <c r="T98" s="203">
        <f>SUM(T99:T108)</f>
        <v>0</v>
      </c>
      <c r="U98" s="12"/>
      <c r="V98" s="12"/>
      <c r="W98" s="12"/>
      <c r="X98" s="12"/>
      <c r="Y98" s="12"/>
      <c r="Z98" s="12"/>
      <c r="AA98" s="12"/>
      <c r="AB98" s="12"/>
      <c r="AC98" s="12"/>
      <c r="AD98" s="12"/>
      <c r="AE98" s="12"/>
      <c r="AR98" s="204" t="s">
        <v>90</v>
      </c>
      <c r="AT98" s="205" t="s">
        <v>81</v>
      </c>
      <c r="AU98" s="205" t="s">
        <v>90</v>
      </c>
      <c r="AY98" s="204" t="s">
        <v>159</v>
      </c>
      <c r="BK98" s="206">
        <f>SUM(BK99:BK108)</f>
        <v>0</v>
      </c>
    </row>
    <row r="99" s="2" customFormat="1" ht="16.5" customHeight="1">
      <c r="A99" s="42"/>
      <c r="B99" s="43"/>
      <c r="C99" s="209" t="s">
        <v>177</v>
      </c>
      <c r="D99" s="209" t="s">
        <v>161</v>
      </c>
      <c r="E99" s="210" t="s">
        <v>823</v>
      </c>
      <c r="F99" s="211" t="s">
        <v>824</v>
      </c>
      <c r="G99" s="212" t="s">
        <v>594</v>
      </c>
      <c r="H99" s="213">
        <v>73</v>
      </c>
      <c r="I99" s="214"/>
      <c r="J99" s="215">
        <f>ROUND(I99*H99,2)</f>
        <v>0</v>
      </c>
      <c r="K99" s="211" t="s">
        <v>201</v>
      </c>
      <c r="L99" s="48"/>
      <c r="M99" s="216" t="s">
        <v>44</v>
      </c>
      <c r="N99" s="217" t="s">
        <v>53</v>
      </c>
      <c r="O99" s="88"/>
      <c r="P99" s="218">
        <f>O99*H99</f>
        <v>0</v>
      </c>
      <c r="Q99" s="218">
        <v>0.11984</v>
      </c>
      <c r="R99" s="218">
        <f>Q99*H99</f>
        <v>8.7483199999999997</v>
      </c>
      <c r="S99" s="218">
        <v>0</v>
      </c>
      <c r="T99" s="219">
        <f>S99*H99</f>
        <v>0</v>
      </c>
      <c r="U99" s="42"/>
      <c r="V99" s="42"/>
      <c r="W99" s="42"/>
      <c r="X99" s="42"/>
      <c r="Y99" s="42"/>
      <c r="Z99" s="42"/>
      <c r="AA99" s="42"/>
      <c r="AB99" s="42"/>
      <c r="AC99" s="42"/>
      <c r="AD99" s="42"/>
      <c r="AE99" s="42"/>
      <c r="AR99" s="220" t="s">
        <v>166</v>
      </c>
      <c r="AT99" s="220" t="s">
        <v>161</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825</v>
      </c>
    </row>
    <row r="100" s="2" customFormat="1" ht="16.5" customHeight="1">
      <c r="A100" s="42"/>
      <c r="B100" s="43"/>
      <c r="C100" s="272" t="s">
        <v>166</v>
      </c>
      <c r="D100" s="272" t="s">
        <v>212</v>
      </c>
      <c r="E100" s="273" t="s">
        <v>826</v>
      </c>
      <c r="F100" s="274" t="s">
        <v>827</v>
      </c>
      <c r="G100" s="275" t="s">
        <v>594</v>
      </c>
      <c r="H100" s="276">
        <v>6</v>
      </c>
      <c r="I100" s="277"/>
      <c r="J100" s="278">
        <f>ROUND(I100*H100,2)</f>
        <v>0</v>
      </c>
      <c r="K100" s="274" t="s">
        <v>201</v>
      </c>
      <c r="L100" s="279"/>
      <c r="M100" s="280" t="s">
        <v>44</v>
      </c>
      <c r="N100" s="281" t="s">
        <v>53</v>
      </c>
      <c r="O100" s="88"/>
      <c r="P100" s="218">
        <f>O100*H100</f>
        <v>0</v>
      </c>
      <c r="Q100" s="218">
        <v>0.25</v>
      </c>
      <c r="R100" s="218">
        <f>Q100*H100</f>
        <v>1.5</v>
      </c>
      <c r="S100" s="218">
        <v>0</v>
      </c>
      <c r="T100" s="219">
        <f>S100*H100</f>
        <v>0</v>
      </c>
      <c r="U100" s="42"/>
      <c r="V100" s="42"/>
      <c r="W100" s="42"/>
      <c r="X100" s="42"/>
      <c r="Y100" s="42"/>
      <c r="Z100" s="42"/>
      <c r="AA100" s="42"/>
      <c r="AB100" s="42"/>
      <c r="AC100" s="42"/>
      <c r="AD100" s="42"/>
      <c r="AE100" s="42"/>
      <c r="AR100" s="220" t="s">
        <v>215</v>
      </c>
      <c r="AT100" s="220" t="s">
        <v>212</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828</v>
      </c>
    </row>
    <row r="101" s="2" customFormat="1" ht="16.5" customHeight="1">
      <c r="A101" s="42"/>
      <c r="B101" s="43"/>
      <c r="C101" s="272" t="s">
        <v>197</v>
      </c>
      <c r="D101" s="272" t="s">
        <v>212</v>
      </c>
      <c r="E101" s="273" t="s">
        <v>829</v>
      </c>
      <c r="F101" s="274" t="s">
        <v>830</v>
      </c>
      <c r="G101" s="275" t="s">
        <v>594</v>
      </c>
      <c r="H101" s="276">
        <v>22</v>
      </c>
      <c r="I101" s="277"/>
      <c r="J101" s="278">
        <f>ROUND(I101*H101,2)</f>
        <v>0</v>
      </c>
      <c r="K101" s="274" t="s">
        <v>201</v>
      </c>
      <c r="L101" s="279"/>
      <c r="M101" s="280" t="s">
        <v>44</v>
      </c>
      <c r="N101" s="281" t="s">
        <v>53</v>
      </c>
      <c r="O101" s="88"/>
      <c r="P101" s="218">
        <f>O101*H101</f>
        <v>0</v>
      </c>
      <c r="Q101" s="218">
        <v>0.5</v>
      </c>
      <c r="R101" s="218">
        <f>Q101*H101</f>
        <v>11</v>
      </c>
      <c r="S101" s="218">
        <v>0</v>
      </c>
      <c r="T101" s="219">
        <f>S101*H101</f>
        <v>0</v>
      </c>
      <c r="U101" s="42"/>
      <c r="V101" s="42"/>
      <c r="W101" s="42"/>
      <c r="X101" s="42"/>
      <c r="Y101" s="42"/>
      <c r="Z101" s="42"/>
      <c r="AA101" s="42"/>
      <c r="AB101" s="42"/>
      <c r="AC101" s="42"/>
      <c r="AD101" s="42"/>
      <c r="AE101" s="42"/>
      <c r="AR101" s="220" t="s">
        <v>215</v>
      </c>
      <c r="AT101" s="220" t="s">
        <v>212</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831</v>
      </c>
    </row>
    <row r="102" s="2" customFormat="1" ht="24.15" customHeight="1">
      <c r="A102" s="42"/>
      <c r="B102" s="43"/>
      <c r="C102" s="272" t="s">
        <v>205</v>
      </c>
      <c r="D102" s="272" t="s">
        <v>212</v>
      </c>
      <c r="E102" s="273" t="s">
        <v>832</v>
      </c>
      <c r="F102" s="274" t="s">
        <v>833</v>
      </c>
      <c r="G102" s="275" t="s">
        <v>594</v>
      </c>
      <c r="H102" s="276">
        <v>32</v>
      </c>
      <c r="I102" s="277"/>
      <c r="J102" s="278">
        <f>ROUND(I102*H102,2)</f>
        <v>0</v>
      </c>
      <c r="K102" s="274" t="s">
        <v>201</v>
      </c>
      <c r="L102" s="279"/>
      <c r="M102" s="280" t="s">
        <v>44</v>
      </c>
      <c r="N102" s="281" t="s">
        <v>53</v>
      </c>
      <c r="O102" s="88"/>
      <c r="P102" s="218">
        <f>O102*H102</f>
        <v>0</v>
      </c>
      <c r="Q102" s="218">
        <v>0.5</v>
      </c>
      <c r="R102" s="218">
        <f>Q102*H102</f>
        <v>16</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834</v>
      </c>
    </row>
    <row r="103" s="2" customFormat="1" ht="16.5" customHeight="1">
      <c r="A103" s="42"/>
      <c r="B103" s="43"/>
      <c r="C103" s="272" t="s">
        <v>211</v>
      </c>
      <c r="D103" s="272" t="s">
        <v>212</v>
      </c>
      <c r="E103" s="273" t="s">
        <v>835</v>
      </c>
      <c r="F103" s="274" t="s">
        <v>836</v>
      </c>
      <c r="G103" s="275" t="s">
        <v>594</v>
      </c>
      <c r="H103" s="276">
        <v>1</v>
      </c>
      <c r="I103" s="277"/>
      <c r="J103" s="278">
        <f>ROUND(I103*H103,2)</f>
        <v>0</v>
      </c>
      <c r="K103" s="274" t="s">
        <v>201</v>
      </c>
      <c r="L103" s="279"/>
      <c r="M103" s="280" t="s">
        <v>44</v>
      </c>
      <c r="N103" s="281" t="s">
        <v>53</v>
      </c>
      <c r="O103" s="88"/>
      <c r="P103" s="218">
        <f>O103*H103</f>
        <v>0</v>
      </c>
      <c r="Q103" s="218">
        <v>1.5</v>
      </c>
      <c r="R103" s="218">
        <f>Q103*H103</f>
        <v>1.5</v>
      </c>
      <c r="S103" s="218">
        <v>0</v>
      </c>
      <c r="T103" s="219">
        <f>S103*H103</f>
        <v>0</v>
      </c>
      <c r="U103" s="42"/>
      <c r="V103" s="42"/>
      <c r="W103" s="42"/>
      <c r="X103" s="42"/>
      <c r="Y103" s="42"/>
      <c r="Z103" s="42"/>
      <c r="AA103" s="42"/>
      <c r="AB103" s="42"/>
      <c r="AC103" s="42"/>
      <c r="AD103" s="42"/>
      <c r="AE103" s="42"/>
      <c r="AR103" s="220" t="s">
        <v>215</v>
      </c>
      <c r="AT103" s="220" t="s">
        <v>212</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837</v>
      </c>
    </row>
    <row r="104" s="2" customFormat="1" ht="16.5" customHeight="1">
      <c r="A104" s="42"/>
      <c r="B104" s="43"/>
      <c r="C104" s="272" t="s">
        <v>215</v>
      </c>
      <c r="D104" s="272" t="s">
        <v>212</v>
      </c>
      <c r="E104" s="273" t="s">
        <v>838</v>
      </c>
      <c r="F104" s="274" t="s">
        <v>839</v>
      </c>
      <c r="G104" s="275" t="s">
        <v>594</v>
      </c>
      <c r="H104" s="276">
        <v>4</v>
      </c>
      <c r="I104" s="277"/>
      <c r="J104" s="278">
        <f>ROUND(I104*H104,2)</f>
        <v>0</v>
      </c>
      <c r="K104" s="274" t="s">
        <v>201</v>
      </c>
      <c r="L104" s="279"/>
      <c r="M104" s="280" t="s">
        <v>44</v>
      </c>
      <c r="N104" s="281" t="s">
        <v>53</v>
      </c>
      <c r="O104" s="88"/>
      <c r="P104" s="218">
        <f>O104*H104</f>
        <v>0</v>
      </c>
      <c r="Q104" s="218">
        <v>1</v>
      </c>
      <c r="R104" s="218">
        <f>Q104*H104</f>
        <v>4</v>
      </c>
      <c r="S104" s="218">
        <v>0</v>
      </c>
      <c r="T104" s="219">
        <f>S104*H104</f>
        <v>0</v>
      </c>
      <c r="U104" s="42"/>
      <c r="V104" s="42"/>
      <c r="W104" s="42"/>
      <c r="X104" s="42"/>
      <c r="Y104" s="42"/>
      <c r="Z104" s="42"/>
      <c r="AA104" s="42"/>
      <c r="AB104" s="42"/>
      <c r="AC104" s="42"/>
      <c r="AD104" s="42"/>
      <c r="AE104" s="42"/>
      <c r="AR104" s="220" t="s">
        <v>215</v>
      </c>
      <c r="AT104" s="220" t="s">
        <v>212</v>
      </c>
      <c r="AU104" s="220" t="s">
        <v>92</v>
      </c>
      <c r="AY104" s="20" t="s">
        <v>159</v>
      </c>
      <c r="BE104" s="221">
        <f>IF(N104="základní",J104,0)</f>
        <v>0</v>
      </c>
      <c r="BF104" s="221">
        <f>IF(N104="snížená",J104,0)</f>
        <v>0</v>
      </c>
      <c r="BG104" s="221">
        <f>IF(N104="zákl. přenesená",J104,0)</f>
        <v>0</v>
      </c>
      <c r="BH104" s="221">
        <f>IF(N104="sníž. přenesená",J104,0)</f>
        <v>0</v>
      </c>
      <c r="BI104" s="221">
        <f>IF(N104="nulová",J104,0)</f>
        <v>0</v>
      </c>
      <c r="BJ104" s="20" t="s">
        <v>90</v>
      </c>
      <c r="BK104" s="221">
        <f>ROUND(I104*H104,2)</f>
        <v>0</v>
      </c>
      <c r="BL104" s="20" t="s">
        <v>166</v>
      </c>
      <c r="BM104" s="220" t="s">
        <v>840</v>
      </c>
    </row>
    <row r="105" s="2" customFormat="1" ht="16.5" customHeight="1">
      <c r="A105" s="42"/>
      <c r="B105" s="43"/>
      <c r="C105" s="272" t="s">
        <v>227</v>
      </c>
      <c r="D105" s="272" t="s">
        <v>212</v>
      </c>
      <c r="E105" s="273" t="s">
        <v>841</v>
      </c>
      <c r="F105" s="274" t="s">
        <v>842</v>
      </c>
      <c r="G105" s="275" t="s">
        <v>594</v>
      </c>
      <c r="H105" s="276">
        <v>3</v>
      </c>
      <c r="I105" s="277"/>
      <c r="J105" s="278">
        <f>ROUND(I105*H105,2)</f>
        <v>0</v>
      </c>
      <c r="K105" s="274" t="s">
        <v>201</v>
      </c>
      <c r="L105" s="279"/>
      <c r="M105" s="280" t="s">
        <v>44</v>
      </c>
      <c r="N105" s="281" t="s">
        <v>53</v>
      </c>
      <c r="O105" s="88"/>
      <c r="P105" s="218">
        <f>O105*H105</f>
        <v>0</v>
      </c>
      <c r="Q105" s="218">
        <v>0.75</v>
      </c>
      <c r="R105" s="218">
        <f>Q105*H105</f>
        <v>2.25</v>
      </c>
      <c r="S105" s="218">
        <v>0</v>
      </c>
      <c r="T105" s="219">
        <f>S105*H105</f>
        <v>0</v>
      </c>
      <c r="U105" s="42"/>
      <c r="V105" s="42"/>
      <c r="W105" s="42"/>
      <c r="X105" s="42"/>
      <c r="Y105" s="42"/>
      <c r="Z105" s="42"/>
      <c r="AA105" s="42"/>
      <c r="AB105" s="42"/>
      <c r="AC105" s="42"/>
      <c r="AD105" s="42"/>
      <c r="AE105" s="42"/>
      <c r="AR105" s="220" t="s">
        <v>215</v>
      </c>
      <c r="AT105" s="220" t="s">
        <v>212</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843</v>
      </c>
    </row>
    <row r="106" s="2" customFormat="1" ht="16.5" customHeight="1">
      <c r="A106" s="42"/>
      <c r="B106" s="43"/>
      <c r="C106" s="272" t="s">
        <v>233</v>
      </c>
      <c r="D106" s="272" t="s">
        <v>212</v>
      </c>
      <c r="E106" s="273" t="s">
        <v>844</v>
      </c>
      <c r="F106" s="274" t="s">
        <v>845</v>
      </c>
      <c r="G106" s="275" t="s">
        <v>594</v>
      </c>
      <c r="H106" s="276">
        <v>2</v>
      </c>
      <c r="I106" s="277"/>
      <c r="J106" s="278">
        <f>ROUND(I106*H106,2)</f>
        <v>0</v>
      </c>
      <c r="K106" s="274" t="s">
        <v>201</v>
      </c>
      <c r="L106" s="279"/>
      <c r="M106" s="280" t="s">
        <v>44</v>
      </c>
      <c r="N106" s="281" t="s">
        <v>53</v>
      </c>
      <c r="O106" s="88"/>
      <c r="P106" s="218">
        <f>O106*H106</f>
        <v>0</v>
      </c>
      <c r="Q106" s="218">
        <v>0.125</v>
      </c>
      <c r="R106" s="218">
        <f>Q106*H106</f>
        <v>0.25</v>
      </c>
      <c r="S106" s="218">
        <v>0</v>
      </c>
      <c r="T106" s="219">
        <f>S106*H106</f>
        <v>0</v>
      </c>
      <c r="U106" s="42"/>
      <c r="V106" s="42"/>
      <c r="W106" s="42"/>
      <c r="X106" s="42"/>
      <c r="Y106" s="42"/>
      <c r="Z106" s="42"/>
      <c r="AA106" s="42"/>
      <c r="AB106" s="42"/>
      <c r="AC106" s="42"/>
      <c r="AD106" s="42"/>
      <c r="AE106" s="42"/>
      <c r="AR106" s="220" t="s">
        <v>215</v>
      </c>
      <c r="AT106" s="220" t="s">
        <v>212</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846</v>
      </c>
    </row>
    <row r="107" s="2" customFormat="1" ht="16.5" customHeight="1">
      <c r="A107" s="42"/>
      <c r="B107" s="43"/>
      <c r="C107" s="272" t="s">
        <v>239</v>
      </c>
      <c r="D107" s="272" t="s">
        <v>212</v>
      </c>
      <c r="E107" s="273" t="s">
        <v>847</v>
      </c>
      <c r="F107" s="274" t="s">
        <v>848</v>
      </c>
      <c r="G107" s="275" t="s">
        <v>594</v>
      </c>
      <c r="H107" s="276">
        <v>1</v>
      </c>
      <c r="I107" s="277"/>
      <c r="J107" s="278">
        <f>ROUND(I107*H107,2)</f>
        <v>0</v>
      </c>
      <c r="K107" s="274" t="s">
        <v>201</v>
      </c>
      <c r="L107" s="279"/>
      <c r="M107" s="280" t="s">
        <v>44</v>
      </c>
      <c r="N107" s="281" t="s">
        <v>53</v>
      </c>
      <c r="O107" s="88"/>
      <c r="P107" s="218">
        <f>O107*H107</f>
        <v>0</v>
      </c>
      <c r="Q107" s="218">
        <v>0.125</v>
      </c>
      <c r="R107" s="218">
        <f>Q107*H107</f>
        <v>0.125</v>
      </c>
      <c r="S107" s="218">
        <v>0</v>
      </c>
      <c r="T107" s="219">
        <f>S107*H107</f>
        <v>0</v>
      </c>
      <c r="U107" s="42"/>
      <c r="V107" s="42"/>
      <c r="W107" s="42"/>
      <c r="X107" s="42"/>
      <c r="Y107" s="42"/>
      <c r="Z107" s="42"/>
      <c r="AA107" s="42"/>
      <c r="AB107" s="42"/>
      <c r="AC107" s="42"/>
      <c r="AD107" s="42"/>
      <c r="AE107" s="42"/>
      <c r="AR107" s="220" t="s">
        <v>215</v>
      </c>
      <c r="AT107" s="220" t="s">
        <v>212</v>
      </c>
      <c r="AU107" s="220" t="s">
        <v>92</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849</v>
      </c>
    </row>
    <row r="108" s="2" customFormat="1" ht="24.15" customHeight="1">
      <c r="A108" s="42"/>
      <c r="B108" s="43"/>
      <c r="C108" s="272" t="s">
        <v>8</v>
      </c>
      <c r="D108" s="272" t="s">
        <v>212</v>
      </c>
      <c r="E108" s="273" t="s">
        <v>850</v>
      </c>
      <c r="F108" s="274" t="s">
        <v>851</v>
      </c>
      <c r="G108" s="275" t="s">
        <v>594</v>
      </c>
      <c r="H108" s="276">
        <v>2</v>
      </c>
      <c r="I108" s="277"/>
      <c r="J108" s="278">
        <f>ROUND(I108*H108,2)</f>
        <v>0</v>
      </c>
      <c r="K108" s="274" t="s">
        <v>201</v>
      </c>
      <c r="L108" s="279"/>
      <c r="M108" s="280" t="s">
        <v>44</v>
      </c>
      <c r="N108" s="281" t="s">
        <v>53</v>
      </c>
      <c r="O108" s="88"/>
      <c r="P108" s="218">
        <f>O108*H108</f>
        <v>0</v>
      </c>
      <c r="Q108" s="218">
        <v>0.5</v>
      </c>
      <c r="R108" s="218">
        <f>Q108*H108</f>
        <v>1</v>
      </c>
      <c r="S108" s="218">
        <v>0</v>
      </c>
      <c r="T108" s="219">
        <f>S108*H108</f>
        <v>0</v>
      </c>
      <c r="U108" s="42"/>
      <c r="V108" s="42"/>
      <c r="W108" s="42"/>
      <c r="X108" s="42"/>
      <c r="Y108" s="42"/>
      <c r="Z108" s="42"/>
      <c r="AA108" s="42"/>
      <c r="AB108" s="42"/>
      <c r="AC108" s="42"/>
      <c r="AD108" s="42"/>
      <c r="AE108" s="42"/>
      <c r="AR108" s="220" t="s">
        <v>215</v>
      </c>
      <c r="AT108" s="220" t="s">
        <v>212</v>
      </c>
      <c r="AU108" s="220" t="s">
        <v>92</v>
      </c>
      <c r="AY108" s="20" t="s">
        <v>159</v>
      </c>
      <c r="BE108" s="221">
        <f>IF(N108="základní",J108,0)</f>
        <v>0</v>
      </c>
      <c r="BF108" s="221">
        <f>IF(N108="snížená",J108,0)</f>
        <v>0</v>
      </c>
      <c r="BG108" s="221">
        <f>IF(N108="zákl. přenesená",J108,0)</f>
        <v>0</v>
      </c>
      <c r="BH108" s="221">
        <f>IF(N108="sníž. přenesená",J108,0)</f>
        <v>0</v>
      </c>
      <c r="BI108" s="221">
        <f>IF(N108="nulová",J108,0)</f>
        <v>0</v>
      </c>
      <c r="BJ108" s="20" t="s">
        <v>90</v>
      </c>
      <c r="BK108" s="221">
        <f>ROUND(I108*H108,2)</f>
        <v>0</v>
      </c>
      <c r="BL108" s="20" t="s">
        <v>166</v>
      </c>
      <c r="BM108" s="220" t="s">
        <v>852</v>
      </c>
    </row>
    <row r="109" s="12" customFormat="1" ht="22.8" customHeight="1">
      <c r="A109" s="12"/>
      <c r="B109" s="193"/>
      <c r="C109" s="194"/>
      <c r="D109" s="195" t="s">
        <v>81</v>
      </c>
      <c r="E109" s="207" t="s">
        <v>197</v>
      </c>
      <c r="F109" s="207" t="s">
        <v>419</v>
      </c>
      <c r="G109" s="194"/>
      <c r="H109" s="194"/>
      <c r="I109" s="197"/>
      <c r="J109" s="208">
        <f>BK109</f>
        <v>0</v>
      </c>
      <c r="K109" s="194"/>
      <c r="L109" s="199"/>
      <c r="M109" s="200"/>
      <c r="N109" s="201"/>
      <c r="O109" s="201"/>
      <c r="P109" s="202">
        <f>SUM(P110:P120)</f>
        <v>0</v>
      </c>
      <c r="Q109" s="201"/>
      <c r="R109" s="202">
        <f>SUM(R110:R120)</f>
        <v>63.166971199999999</v>
      </c>
      <c r="S109" s="201"/>
      <c r="T109" s="203">
        <f>SUM(T110:T120)</f>
        <v>0</v>
      </c>
      <c r="U109" s="12"/>
      <c r="V109" s="12"/>
      <c r="W109" s="12"/>
      <c r="X109" s="12"/>
      <c r="Y109" s="12"/>
      <c r="Z109" s="12"/>
      <c r="AA109" s="12"/>
      <c r="AB109" s="12"/>
      <c r="AC109" s="12"/>
      <c r="AD109" s="12"/>
      <c r="AE109" s="12"/>
      <c r="AR109" s="204" t="s">
        <v>90</v>
      </c>
      <c r="AT109" s="205" t="s">
        <v>81</v>
      </c>
      <c r="AU109" s="205" t="s">
        <v>90</v>
      </c>
      <c r="AY109" s="204" t="s">
        <v>159</v>
      </c>
      <c r="BK109" s="206">
        <f>SUM(BK110:BK120)</f>
        <v>0</v>
      </c>
    </row>
    <row r="110" s="2" customFormat="1" ht="21.75" customHeight="1">
      <c r="A110" s="42"/>
      <c r="B110" s="43"/>
      <c r="C110" s="209" t="s">
        <v>339</v>
      </c>
      <c r="D110" s="209" t="s">
        <v>161</v>
      </c>
      <c r="E110" s="210" t="s">
        <v>853</v>
      </c>
      <c r="F110" s="211" t="s">
        <v>854</v>
      </c>
      <c r="G110" s="212" t="s">
        <v>310</v>
      </c>
      <c r="H110" s="213">
        <v>63.380000000000003</v>
      </c>
      <c r="I110" s="214"/>
      <c r="J110" s="215">
        <f>ROUND(I110*H110,2)</f>
        <v>0</v>
      </c>
      <c r="K110" s="211" t="s">
        <v>165</v>
      </c>
      <c r="L110" s="48"/>
      <c r="M110" s="216" t="s">
        <v>44</v>
      </c>
      <c r="N110" s="217" t="s">
        <v>53</v>
      </c>
      <c r="O110" s="88"/>
      <c r="P110" s="218">
        <f>O110*H110</f>
        <v>0</v>
      </c>
      <c r="Q110" s="218">
        <v>0.68999999999999995</v>
      </c>
      <c r="R110" s="218">
        <f>Q110*H110</f>
        <v>43.732199999999999</v>
      </c>
      <c r="S110" s="218">
        <v>0</v>
      </c>
      <c r="T110" s="219">
        <f>S110*H110</f>
        <v>0</v>
      </c>
      <c r="U110" s="42"/>
      <c r="V110" s="42"/>
      <c r="W110" s="42"/>
      <c r="X110" s="42"/>
      <c r="Y110" s="42"/>
      <c r="Z110" s="42"/>
      <c r="AA110" s="42"/>
      <c r="AB110" s="42"/>
      <c r="AC110" s="42"/>
      <c r="AD110" s="42"/>
      <c r="AE110" s="42"/>
      <c r="AR110" s="220" t="s">
        <v>166</v>
      </c>
      <c r="AT110" s="220" t="s">
        <v>161</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855</v>
      </c>
    </row>
    <row r="111" s="2" customFormat="1">
      <c r="A111" s="42"/>
      <c r="B111" s="43"/>
      <c r="C111" s="44"/>
      <c r="D111" s="222" t="s">
        <v>168</v>
      </c>
      <c r="E111" s="44"/>
      <c r="F111" s="223" t="s">
        <v>856</v>
      </c>
      <c r="G111" s="44"/>
      <c r="H111" s="44"/>
      <c r="I111" s="224"/>
      <c r="J111" s="44"/>
      <c r="K111" s="44"/>
      <c r="L111" s="48"/>
      <c r="M111" s="225"/>
      <c r="N111" s="226"/>
      <c r="O111" s="88"/>
      <c r="P111" s="88"/>
      <c r="Q111" s="88"/>
      <c r="R111" s="88"/>
      <c r="S111" s="88"/>
      <c r="T111" s="89"/>
      <c r="U111" s="42"/>
      <c r="V111" s="42"/>
      <c r="W111" s="42"/>
      <c r="X111" s="42"/>
      <c r="Y111" s="42"/>
      <c r="Z111" s="42"/>
      <c r="AA111" s="42"/>
      <c r="AB111" s="42"/>
      <c r="AC111" s="42"/>
      <c r="AD111" s="42"/>
      <c r="AE111" s="42"/>
      <c r="AT111" s="20" t="s">
        <v>168</v>
      </c>
      <c r="AU111" s="20" t="s">
        <v>92</v>
      </c>
    </row>
    <row r="112" s="2" customFormat="1" ht="24.15" customHeight="1">
      <c r="A112" s="42"/>
      <c r="B112" s="43"/>
      <c r="C112" s="209" t="s">
        <v>346</v>
      </c>
      <c r="D112" s="209" t="s">
        <v>161</v>
      </c>
      <c r="E112" s="210" t="s">
        <v>857</v>
      </c>
      <c r="F112" s="211" t="s">
        <v>858</v>
      </c>
      <c r="G112" s="212" t="s">
        <v>310</v>
      </c>
      <c r="H112" s="213">
        <v>63.380000000000003</v>
      </c>
      <c r="I112" s="214"/>
      <c r="J112" s="215">
        <f>ROUND(I112*H112,2)</f>
        <v>0</v>
      </c>
      <c r="K112" s="211" t="s">
        <v>165</v>
      </c>
      <c r="L112" s="48"/>
      <c r="M112" s="216" t="s">
        <v>44</v>
      </c>
      <c r="N112" s="217" t="s">
        <v>53</v>
      </c>
      <c r="O112" s="88"/>
      <c r="P112" s="218">
        <f>O112*H112</f>
        <v>0</v>
      </c>
      <c r="Q112" s="218">
        <v>0.020240000000000001</v>
      </c>
      <c r="R112" s="218">
        <f>Q112*H112</f>
        <v>1.2828112</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859</v>
      </c>
    </row>
    <row r="113" s="2" customFormat="1">
      <c r="A113" s="42"/>
      <c r="B113" s="43"/>
      <c r="C113" s="44"/>
      <c r="D113" s="222" t="s">
        <v>168</v>
      </c>
      <c r="E113" s="44"/>
      <c r="F113" s="223" t="s">
        <v>860</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2" customFormat="1" ht="37.8" customHeight="1">
      <c r="A114" s="42"/>
      <c r="B114" s="43"/>
      <c r="C114" s="209" t="s">
        <v>351</v>
      </c>
      <c r="D114" s="209" t="s">
        <v>161</v>
      </c>
      <c r="E114" s="210" t="s">
        <v>861</v>
      </c>
      <c r="F114" s="211" t="s">
        <v>862</v>
      </c>
      <c r="G114" s="212" t="s">
        <v>310</v>
      </c>
      <c r="H114" s="213">
        <v>63.380000000000003</v>
      </c>
      <c r="I114" s="214"/>
      <c r="J114" s="215">
        <f>ROUND(I114*H114,2)</f>
        <v>0</v>
      </c>
      <c r="K114" s="211" t="s">
        <v>165</v>
      </c>
      <c r="L114" s="48"/>
      <c r="M114" s="216" t="s">
        <v>44</v>
      </c>
      <c r="N114" s="217" t="s">
        <v>53</v>
      </c>
      <c r="O114" s="88"/>
      <c r="P114" s="218">
        <f>O114*H114</f>
        <v>0</v>
      </c>
      <c r="Q114" s="218">
        <v>0.10100000000000001</v>
      </c>
      <c r="R114" s="218">
        <f>Q114*H114</f>
        <v>6.4013800000000005</v>
      </c>
      <c r="S114" s="218">
        <v>0</v>
      </c>
      <c r="T114" s="219">
        <f>S114*H114</f>
        <v>0</v>
      </c>
      <c r="U114" s="42"/>
      <c r="V114" s="42"/>
      <c r="W114" s="42"/>
      <c r="X114" s="42"/>
      <c r="Y114" s="42"/>
      <c r="Z114" s="42"/>
      <c r="AA114" s="42"/>
      <c r="AB114" s="42"/>
      <c r="AC114" s="42"/>
      <c r="AD114" s="42"/>
      <c r="AE114" s="42"/>
      <c r="AR114" s="220" t="s">
        <v>166</v>
      </c>
      <c r="AT114" s="220" t="s">
        <v>161</v>
      </c>
      <c r="AU114" s="220" t="s">
        <v>92</v>
      </c>
      <c r="AY114" s="20" t="s">
        <v>159</v>
      </c>
      <c r="BE114" s="221">
        <f>IF(N114="základní",J114,0)</f>
        <v>0</v>
      </c>
      <c r="BF114" s="221">
        <f>IF(N114="snížená",J114,0)</f>
        <v>0</v>
      </c>
      <c r="BG114" s="221">
        <f>IF(N114="zákl. přenesená",J114,0)</f>
        <v>0</v>
      </c>
      <c r="BH114" s="221">
        <f>IF(N114="sníž. přenesená",J114,0)</f>
        <v>0</v>
      </c>
      <c r="BI114" s="221">
        <f>IF(N114="nulová",J114,0)</f>
        <v>0</v>
      </c>
      <c r="BJ114" s="20" t="s">
        <v>90</v>
      </c>
      <c r="BK114" s="221">
        <f>ROUND(I114*H114,2)</f>
        <v>0</v>
      </c>
      <c r="BL114" s="20" t="s">
        <v>166</v>
      </c>
      <c r="BM114" s="220" t="s">
        <v>863</v>
      </c>
    </row>
    <row r="115" s="2" customFormat="1">
      <c r="A115" s="42"/>
      <c r="B115" s="43"/>
      <c r="C115" s="44"/>
      <c r="D115" s="222" t="s">
        <v>168</v>
      </c>
      <c r="E115" s="44"/>
      <c r="F115" s="223" t="s">
        <v>864</v>
      </c>
      <c r="G115" s="44"/>
      <c r="H115" s="44"/>
      <c r="I115" s="224"/>
      <c r="J115" s="44"/>
      <c r="K115" s="44"/>
      <c r="L115" s="48"/>
      <c r="M115" s="225"/>
      <c r="N115" s="226"/>
      <c r="O115" s="88"/>
      <c r="P115" s="88"/>
      <c r="Q115" s="88"/>
      <c r="R115" s="88"/>
      <c r="S115" s="88"/>
      <c r="T115" s="89"/>
      <c r="U115" s="42"/>
      <c r="V115" s="42"/>
      <c r="W115" s="42"/>
      <c r="X115" s="42"/>
      <c r="Y115" s="42"/>
      <c r="Z115" s="42"/>
      <c r="AA115" s="42"/>
      <c r="AB115" s="42"/>
      <c r="AC115" s="42"/>
      <c r="AD115" s="42"/>
      <c r="AE115" s="42"/>
      <c r="AT115" s="20" t="s">
        <v>168</v>
      </c>
      <c r="AU115" s="20" t="s">
        <v>92</v>
      </c>
    </row>
    <row r="116" s="13" customFormat="1">
      <c r="A116" s="13"/>
      <c r="B116" s="229"/>
      <c r="C116" s="230"/>
      <c r="D116" s="227" t="s">
        <v>172</v>
      </c>
      <c r="E116" s="231" t="s">
        <v>44</v>
      </c>
      <c r="F116" s="232" t="s">
        <v>865</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866</v>
      </c>
      <c r="G117" s="240"/>
      <c r="H117" s="243">
        <v>63.380000000000003</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6" customFormat="1">
      <c r="A118" s="16"/>
      <c r="B118" s="261"/>
      <c r="C118" s="262"/>
      <c r="D118" s="227" t="s">
        <v>172</v>
      </c>
      <c r="E118" s="263" t="s">
        <v>44</v>
      </c>
      <c r="F118" s="264" t="s">
        <v>178</v>
      </c>
      <c r="G118" s="262"/>
      <c r="H118" s="265">
        <v>63.380000000000003</v>
      </c>
      <c r="I118" s="266"/>
      <c r="J118" s="262"/>
      <c r="K118" s="262"/>
      <c r="L118" s="267"/>
      <c r="M118" s="268"/>
      <c r="N118" s="269"/>
      <c r="O118" s="269"/>
      <c r="P118" s="269"/>
      <c r="Q118" s="269"/>
      <c r="R118" s="269"/>
      <c r="S118" s="269"/>
      <c r="T118" s="270"/>
      <c r="U118" s="16"/>
      <c r="V118" s="16"/>
      <c r="W118" s="16"/>
      <c r="X118" s="16"/>
      <c r="Y118" s="16"/>
      <c r="Z118" s="16"/>
      <c r="AA118" s="16"/>
      <c r="AB118" s="16"/>
      <c r="AC118" s="16"/>
      <c r="AD118" s="16"/>
      <c r="AE118" s="16"/>
      <c r="AT118" s="271" t="s">
        <v>172</v>
      </c>
      <c r="AU118" s="271" t="s">
        <v>92</v>
      </c>
      <c r="AV118" s="16" t="s">
        <v>166</v>
      </c>
      <c r="AW118" s="16" t="s">
        <v>42</v>
      </c>
      <c r="AX118" s="16" t="s">
        <v>90</v>
      </c>
      <c r="AY118" s="271" t="s">
        <v>159</v>
      </c>
    </row>
    <row r="119" s="2" customFormat="1" ht="16.5" customHeight="1">
      <c r="A119" s="42"/>
      <c r="B119" s="43"/>
      <c r="C119" s="272" t="s">
        <v>358</v>
      </c>
      <c r="D119" s="272" t="s">
        <v>212</v>
      </c>
      <c r="E119" s="273" t="s">
        <v>867</v>
      </c>
      <c r="F119" s="274" t="s">
        <v>868</v>
      </c>
      <c r="G119" s="275" t="s">
        <v>310</v>
      </c>
      <c r="H119" s="276">
        <v>65.281000000000006</v>
      </c>
      <c r="I119" s="277"/>
      <c r="J119" s="278">
        <f>ROUND(I119*H119,2)</f>
        <v>0</v>
      </c>
      <c r="K119" s="274" t="s">
        <v>201</v>
      </c>
      <c r="L119" s="279"/>
      <c r="M119" s="280" t="s">
        <v>44</v>
      </c>
      <c r="N119" s="281" t="s">
        <v>53</v>
      </c>
      <c r="O119" s="88"/>
      <c r="P119" s="218">
        <f>O119*H119</f>
        <v>0</v>
      </c>
      <c r="Q119" s="218">
        <v>0.17999999999999999</v>
      </c>
      <c r="R119" s="218">
        <f>Q119*H119</f>
        <v>11.750580000000001</v>
      </c>
      <c r="S119" s="218">
        <v>0</v>
      </c>
      <c r="T119" s="219">
        <f>S119*H119</f>
        <v>0</v>
      </c>
      <c r="U119" s="42"/>
      <c r="V119" s="42"/>
      <c r="W119" s="42"/>
      <c r="X119" s="42"/>
      <c r="Y119" s="42"/>
      <c r="Z119" s="42"/>
      <c r="AA119" s="42"/>
      <c r="AB119" s="42"/>
      <c r="AC119" s="42"/>
      <c r="AD119" s="42"/>
      <c r="AE119" s="42"/>
      <c r="AR119" s="220" t="s">
        <v>215</v>
      </c>
      <c r="AT119" s="220" t="s">
        <v>212</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869</v>
      </c>
    </row>
    <row r="120" s="14" customFormat="1">
      <c r="A120" s="14"/>
      <c r="B120" s="239"/>
      <c r="C120" s="240"/>
      <c r="D120" s="227" t="s">
        <v>172</v>
      </c>
      <c r="E120" s="240"/>
      <c r="F120" s="242" t="s">
        <v>870</v>
      </c>
      <c r="G120" s="240"/>
      <c r="H120" s="243">
        <v>65.281000000000006</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v>
      </c>
      <c r="AX120" s="14" t="s">
        <v>90</v>
      </c>
      <c r="AY120" s="249" t="s">
        <v>159</v>
      </c>
    </row>
    <row r="121" s="12" customFormat="1" ht="22.8" customHeight="1">
      <c r="A121" s="12"/>
      <c r="B121" s="193"/>
      <c r="C121" s="194"/>
      <c r="D121" s="195" t="s">
        <v>81</v>
      </c>
      <c r="E121" s="207" t="s">
        <v>227</v>
      </c>
      <c r="F121" s="207" t="s">
        <v>566</v>
      </c>
      <c r="G121" s="194"/>
      <c r="H121" s="194"/>
      <c r="I121" s="197"/>
      <c r="J121" s="208">
        <f>BK121</f>
        <v>0</v>
      </c>
      <c r="K121" s="194"/>
      <c r="L121" s="199"/>
      <c r="M121" s="200"/>
      <c r="N121" s="201"/>
      <c r="O121" s="201"/>
      <c r="P121" s="202">
        <f>SUM(P122:P132)</f>
        <v>0</v>
      </c>
      <c r="Q121" s="201"/>
      <c r="R121" s="202">
        <f>SUM(R122:R132)</f>
        <v>0.45975000000000005</v>
      </c>
      <c r="S121" s="201"/>
      <c r="T121" s="203">
        <f>SUM(T122:T132)</f>
        <v>0</v>
      </c>
      <c r="U121" s="12"/>
      <c r="V121" s="12"/>
      <c r="W121" s="12"/>
      <c r="X121" s="12"/>
      <c r="Y121" s="12"/>
      <c r="Z121" s="12"/>
      <c r="AA121" s="12"/>
      <c r="AB121" s="12"/>
      <c r="AC121" s="12"/>
      <c r="AD121" s="12"/>
      <c r="AE121" s="12"/>
      <c r="AR121" s="204" t="s">
        <v>90</v>
      </c>
      <c r="AT121" s="205" t="s">
        <v>81</v>
      </c>
      <c r="AU121" s="205" t="s">
        <v>90</v>
      </c>
      <c r="AY121" s="204" t="s">
        <v>159</v>
      </c>
      <c r="BK121" s="206">
        <f>SUM(BK122:BK132)</f>
        <v>0</v>
      </c>
    </row>
    <row r="122" s="2" customFormat="1" ht="24.15" customHeight="1">
      <c r="A122" s="42"/>
      <c r="B122" s="43"/>
      <c r="C122" s="209" t="s">
        <v>365</v>
      </c>
      <c r="D122" s="209" t="s">
        <v>161</v>
      </c>
      <c r="E122" s="210" t="s">
        <v>568</v>
      </c>
      <c r="F122" s="211" t="s">
        <v>569</v>
      </c>
      <c r="G122" s="212" t="s">
        <v>222</v>
      </c>
      <c r="H122" s="213">
        <v>2.1000000000000001</v>
      </c>
      <c r="I122" s="214"/>
      <c r="J122" s="215">
        <f>ROUND(I122*H122,2)</f>
        <v>0</v>
      </c>
      <c r="K122" s="211" t="s">
        <v>165</v>
      </c>
      <c r="L122" s="48"/>
      <c r="M122" s="216" t="s">
        <v>44</v>
      </c>
      <c r="N122" s="217" t="s">
        <v>53</v>
      </c>
      <c r="O122" s="88"/>
      <c r="P122" s="218">
        <f>O122*H122</f>
        <v>0</v>
      </c>
      <c r="Q122" s="218">
        <v>0.1295</v>
      </c>
      <c r="R122" s="218">
        <f>Q122*H122</f>
        <v>0.27195000000000003</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871</v>
      </c>
    </row>
    <row r="123" s="2" customFormat="1">
      <c r="A123" s="42"/>
      <c r="B123" s="43"/>
      <c r="C123" s="44"/>
      <c r="D123" s="222" t="s">
        <v>168</v>
      </c>
      <c r="E123" s="44"/>
      <c r="F123" s="223" t="s">
        <v>571</v>
      </c>
      <c r="G123" s="44"/>
      <c r="H123" s="44"/>
      <c r="I123" s="224"/>
      <c r="J123" s="44"/>
      <c r="K123" s="44"/>
      <c r="L123" s="48"/>
      <c r="M123" s="225"/>
      <c r="N123" s="226"/>
      <c r="O123" s="88"/>
      <c r="P123" s="88"/>
      <c r="Q123" s="88"/>
      <c r="R123" s="88"/>
      <c r="S123" s="88"/>
      <c r="T123" s="89"/>
      <c r="U123" s="42"/>
      <c r="V123" s="42"/>
      <c r="W123" s="42"/>
      <c r="X123" s="42"/>
      <c r="Y123" s="42"/>
      <c r="Z123" s="42"/>
      <c r="AA123" s="42"/>
      <c r="AB123" s="42"/>
      <c r="AC123" s="42"/>
      <c r="AD123" s="42"/>
      <c r="AE123" s="42"/>
      <c r="AT123" s="20" t="s">
        <v>168</v>
      </c>
      <c r="AU123" s="20" t="s">
        <v>92</v>
      </c>
    </row>
    <row r="124" s="13" customFormat="1">
      <c r="A124" s="13"/>
      <c r="B124" s="229"/>
      <c r="C124" s="230"/>
      <c r="D124" s="227" t="s">
        <v>172</v>
      </c>
      <c r="E124" s="231" t="s">
        <v>44</v>
      </c>
      <c r="F124" s="232" t="s">
        <v>572</v>
      </c>
      <c r="G124" s="230"/>
      <c r="H124" s="231" t="s">
        <v>44</v>
      </c>
      <c r="I124" s="233"/>
      <c r="J124" s="230"/>
      <c r="K124" s="230"/>
      <c r="L124" s="234"/>
      <c r="M124" s="235"/>
      <c r="N124" s="236"/>
      <c r="O124" s="236"/>
      <c r="P124" s="236"/>
      <c r="Q124" s="236"/>
      <c r="R124" s="236"/>
      <c r="S124" s="236"/>
      <c r="T124" s="237"/>
      <c r="U124" s="13"/>
      <c r="V124" s="13"/>
      <c r="W124" s="13"/>
      <c r="X124" s="13"/>
      <c r="Y124" s="13"/>
      <c r="Z124" s="13"/>
      <c r="AA124" s="13"/>
      <c r="AB124" s="13"/>
      <c r="AC124" s="13"/>
      <c r="AD124" s="13"/>
      <c r="AE124" s="13"/>
      <c r="AT124" s="238" t="s">
        <v>172</v>
      </c>
      <c r="AU124" s="238" t="s">
        <v>92</v>
      </c>
      <c r="AV124" s="13" t="s">
        <v>90</v>
      </c>
      <c r="AW124" s="13" t="s">
        <v>42</v>
      </c>
      <c r="AX124" s="13" t="s">
        <v>82</v>
      </c>
      <c r="AY124" s="238" t="s">
        <v>159</v>
      </c>
    </row>
    <row r="125" s="14" customFormat="1">
      <c r="A125" s="14"/>
      <c r="B125" s="239"/>
      <c r="C125" s="240"/>
      <c r="D125" s="227" t="s">
        <v>172</v>
      </c>
      <c r="E125" s="241" t="s">
        <v>44</v>
      </c>
      <c r="F125" s="242" t="s">
        <v>872</v>
      </c>
      <c r="G125" s="240"/>
      <c r="H125" s="243">
        <v>2.1000000000000001</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42</v>
      </c>
      <c r="AX125" s="14" t="s">
        <v>82</v>
      </c>
      <c r="AY125" s="249" t="s">
        <v>159</v>
      </c>
    </row>
    <row r="126" s="16" customFormat="1">
      <c r="A126" s="16"/>
      <c r="B126" s="261"/>
      <c r="C126" s="262"/>
      <c r="D126" s="227" t="s">
        <v>172</v>
      </c>
      <c r="E126" s="263" t="s">
        <v>44</v>
      </c>
      <c r="F126" s="264" t="s">
        <v>178</v>
      </c>
      <c r="G126" s="262"/>
      <c r="H126" s="265">
        <v>2.1000000000000001</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16.5" customHeight="1">
      <c r="A127" s="42"/>
      <c r="B127" s="43"/>
      <c r="C127" s="272" t="s">
        <v>372</v>
      </c>
      <c r="D127" s="272" t="s">
        <v>212</v>
      </c>
      <c r="E127" s="273" t="s">
        <v>873</v>
      </c>
      <c r="F127" s="274" t="s">
        <v>874</v>
      </c>
      <c r="G127" s="275" t="s">
        <v>222</v>
      </c>
      <c r="H127" s="276">
        <v>3</v>
      </c>
      <c r="I127" s="277"/>
      <c r="J127" s="278">
        <f>ROUND(I127*H127,2)</f>
        <v>0</v>
      </c>
      <c r="K127" s="274" t="s">
        <v>165</v>
      </c>
      <c r="L127" s="279"/>
      <c r="M127" s="280" t="s">
        <v>44</v>
      </c>
      <c r="N127" s="281" t="s">
        <v>53</v>
      </c>
      <c r="O127" s="88"/>
      <c r="P127" s="218">
        <f>O127*H127</f>
        <v>0</v>
      </c>
      <c r="Q127" s="218">
        <v>0.056120000000000003</v>
      </c>
      <c r="R127" s="218">
        <f>Q127*H127</f>
        <v>0.16836000000000001</v>
      </c>
      <c r="S127" s="218">
        <v>0</v>
      </c>
      <c r="T127" s="219">
        <f>S127*H127</f>
        <v>0</v>
      </c>
      <c r="U127" s="42"/>
      <c r="V127" s="42"/>
      <c r="W127" s="42"/>
      <c r="X127" s="42"/>
      <c r="Y127" s="42"/>
      <c r="Z127" s="42"/>
      <c r="AA127" s="42"/>
      <c r="AB127" s="42"/>
      <c r="AC127" s="42"/>
      <c r="AD127" s="42"/>
      <c r="AE127" s="42"/>
      <c r="AR127" s="220" t="s">
        <v>215</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875</v>
      </c>
    </row>
    <row r="128" s="2" customFormat="1" ht="21.75" customHeight="1">
      <c r="A128" s="42"/>
      <c r="B128" s="43"/>
      <c r="C128" s="209" t="s">
        <v>408</v>
      </c>
      <c r="D128" s="209" t="s">
        <v>161</v>
      </c>
      <c r="E128" s="210" t="s">
        <v>599</v>
      </c>
      <c r="F128" s="211" t="s">
        <v>600</v>
      </c>
      <c r="G128" s="212" t="s">
        <v>310</v>
      </c>
      <c r="H128" s="213">
        <v>77.760000000000005</v>
      </c>
      <c r="I128" s="214"/>
      <c r="J128" s="215">
        <f>ROUND(I128*H128,2)</f>
        <v>0</v>
      </c>
      <c r="K128" s="211" t="s">
        <v>165</v>
      </c>
      <c r="L128" s="48"/>
      <c r="M128" s="216" t="s">
        <v>44</v>
      </c>
      <c r="N128" s="217" t="s">
        <v>53</v>
      </c>
      <c r="O128" s="88"/>
      <c r="P128" s="218">
        <f>O128*H128</f>
        <v>0</v>
      </c>
      <c r="Q128" s="218">
        <v>0.00025000000000000001</v>
      </c>
      <c r="R128" s="218">
        <f>Q128*H128</f>
        <v>0.019440000000000002</v>
      </c>
      <c r="S128" s="218">
        <v>0</v>
      </c>
      <c r="T128" s="219">
        <f>S128*H128</f>
        <v>0</v>
      </c>
      <c r="U128" s="42"/>
      <c r="V128" s="42"/>
      <c r="W128" s="42"/>
      <c r="X128" s="42"/>
      <c r="Y128" s="42"/>
      <c r="Z128" s="42"/>
      <c r="AA128" s="42"/>
      <c r="AB128" s="42"/>
      <c r="AC128" s="42"/>
      <c r="AD128" s="42"/>
      <c r="AE128" s="42"/>
      <c r="AR128" s="220" t="s">
        <v>166</v>
      </c>
      <c r="AT128" s="220" t="s">
        <v>161</v>
      </c>
      <c r="AU128" s="220" t="s">
        <v>92</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166</v>
      </c>
      <c r="BM128" s="220" t="s">
        <v>876</v>
      </c>
    </row>
    <row r="129" s="2" customFormat="1">
      <c r="A129" s="42"/>
      <c r="B129" s="43"/>
      <c r="C129" s="44"/>
      <c r="D129" s="222" t="s">
        <v>168</v>
      </c>
      <c r="E129" s="44"/>
      <c r="F129" s="223" t="s">
        <v>602</v>
      </c>
      <c r="G129" s="44"/>
      <c r="H129" s="44"/>
      <c r="I129" s="224"/>
      <c r="J129" s="44"/>
      <c r="K129" s="44"/>
      <c r="L129" s="48"/>
      <c r="M129" s="225"/>
      <c r="N129" s="226"/>
      <c r="O129" s="88"/>
      <c r="P129" s="88"/>
      <c r="Q129" s="88"/>
      <c r="R129" s="88"/>
      <c r="S129" s="88"/>
      <c r="T129" s="89"/>
      <c r="U129" s="42"/>
      <c r="V129" s="42"/>
      <c r="W129" s="42"/>
      <c r="X129" s="42"/>
      <c r="Y129" s="42"/>
      <c r="Z129" s="42"/>
      <c r="AA129" s="42"/>
      <c r="AB129" s="42"/>
      <c r="AC129" s="42"/>
      <c r="AD129" s="42"/>
      <c r="AE129" s="42"/>
      <c r="AT129" s="20" t="s">
        <v>168</v>
      </c>
      <c r="AU129" s="20" t="s">
        <v>92</v>
      </c>
    </row>
    <row r="130" s="13" customFormat="1">
      <c r="A130" s="13"/>
      <c r="B130" s="229"/>
      <c r="C130" s="230"/>
      <c r="D130" s="227" t="s">
        <v>172</v>
      </c>
      <c r="E130" s="231" t="s">
        <v>44</v>
      </c>
      <c r="F130" s="232" t="s">
        <v>603</v>
      </c>
      <c r="G130" s="230"/>
      <c r="H130" s="231" t="s">
        <v>44</v>
      </c>
      <c r="I130" s="233"/>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172</v>
      </c>
      <c r="AU130" s="238" t="s">
        <v>92</v>
      </c>
      <c r="AV130" s="13" t="s">
        <v>90</v>
      </c>
      <c r="AW130" s="13" t="s">
        <v>42</v>
      </c>
      <c r="AX130" s="13" t="s">
        <v>82</v>
      </c>
      <c r="AY130" s="238" t="s">
        <v>159</v>
      </c>
    </row>
    <row r="131" s="14" customFormat="1">
      <c r="A131" s="14"/>
      <c r="B131" s="239"/>
      <c r="C131" s="240"/>
      <c r="D131" s="227" t="s">
        <v>172</v>
      </c>
      <c r="E131" s="241" t="s">
        <v>44</v>
      </c>
      <c r="F131" s="242" t="s">
        <v>877</v>
      </c>
      <c r="G131" s="240"/>
      <c r="H131" s="243">
        <v>77.760000000000005</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42</v>
      </c>
      <c r="AX131" s="14" t="s">
        <v>82</v>
      </c>
      <c r="AY131" s="249" t="s">
        <v>159</v>
      </c>
    </row>
    <row r="132" s="16" customFormat="1">
      <c r="A132" s="16"/>
      <c r="B132" s="261"/>
      <c r="C132" s="262"/>
      <c r="D132" s="227" t="s">
        <v>172</v>
      </c>
      <c r="E132" s="263" t="s">
        <v>44</v>
      </c>
      <c r="F132" s="264" t="s">
        <v>178</v>
      </c>
      <c r="G132" s="262"/>
      <c r="H132" s="265">
        <v>77.760000000000005</v>
      </c>
      <c r="I132" s="266"/>
      <c r="J132" s="262"/>
      <c r="K132" s="262"/>
      <c r="L132" s="267"/>
      <c r="M132" s="268"/>
      <c r="N132" s="269"/>
      <c r="O132" s="269"/>
      <c r="P132" s="269"/>
      <c r="Q132" s="269"/>
      <c r="R132" s="269"/>
      <c r="S132" s="269"/>
      <c r="T132" s="270"/>
      <c r="U132" s="16"/>
      <c r="V132" s="16"/>
      <c r="W132" s="16"/>
      <c r="X132" s="16"/>
      <c r="Y132" s="16"/>
      <c r="Z132" s="16"/>
      <c r="AA132" s="16"/>
      <c r="AB132" s="16"/>
      <c r="AC132" s="16"/>
      <c r="AD132" s="16"/>
      <c r="AE132" s="16"/>
      <c r="AT132" s="271" t="s">
        <v>172</v>
      </c>
      <c r="AU132" s="271" t="s">
        <v>92</v>
      </c>
      <c r="AV132" s="16" t="s">
        <v>166</v>
      </c>
      <c r="AW132" s="16" t="s">
        <v>42</v>
      </c>
      <c r="AX132" s="16" t="s">
        <v>90</v>
      </c>
      <c r="AY132" s="271" t="s">
        <v>159</v>
      </c>
    </row>
    <row r="133" s="12" customFormat="1" ht="22.8" customHeight="1">
      <c r="A133" s="12"/>
      <c r="B133" s="193"/>
      <c r="C133" s="194"/>
      <c r="D133" s="195" t="s">
        <v>81</v>
      </c>
      <c r="E133" s="207" t="s">
        <v>237</v>
      </c>
      <c r="F133" s="207" t="s">
        <v>238</v>
      </c>
      <c r="G133" s="194"/>
      <c r="H133" s="194"/>
      <c r="I133" s="197"/>
      <c r="J133" s="208">
        <f>BK133</f>
        <v>0</v>
      </c>
      <c r="K133" s="194"/>
      <c r="L133" s="199"/>
      <c r="M133" s="200"/>
      <c r="N133" s="201"/>
      <c r="O133" s="201"/>
      <c r="P133" s="202">
        <f>SUM(P134:P141)</f>
        <v>0</v>
      </c>
      <c r="Q133" s="201"/>
      <c r="R133" s="202">
        <f>SUM(R134:R141)</f>
        <v>0</v>
      </c>
      <c r="S133" s="201"/>
      <c r="T133" s="203">
        <f>SUM(T134:T141)</f>
        <v>0</v>
      </c>
      <c r="U133" s="12"/>
      <c r="V133" s="12"/>
      <c r="W133" s="12"/>
      <c r="X133" s="12"/>
      <c r="Y133" s="12"/>
      <c r="Z133" s="12"/>
      <c r="AA133" s="12"/>
      <c r="AB133" s="12"/>
      <c r="AC133" s="12"/>
      <c r="AD133" s="12"/>
      <c r="AE133" s="12"/>
      <c r="AR133" s="204" t="s">
        <v>90</v>
      </c>
      <c r="AT133" s="205" t="s">
        <v>81</v>
      </c>
      <c r="AU133" s="205" t="s">
        <v>90</v>
      </c>
      <c r="AY133" s="204" t="s">
        <v>159</v>
      </c>
      <c r="BK133" s="206">
        <f>SUM(BK134:BK141)</f>
        <v>0</v>
      </c>
    </row>
    <row r="134" s="2" customFormat="1" ht="44.25" customHeight="1">
      <c r="A134" s="42"/>
      <c r="B134" s="43"/>
      <c r="C134" s="209" t="s">
        <v>377</v>
      </c>
      <c r="D134" s="209" t="s">
        <v>161</v>
      </c>
      <c r="E134" s="210" t="s">
        <v>878</v>
      </c>
      <c r="F134" s="211" t="s">
        <v>879</v>
      </c>
      <c r="G134" s="212" t="s">
        <v>200</v>
      </c>
      <c r="H134" s="213">
        <v>258.827</v>
      </c>
      <c r="I134" s="214"/>
      <c r="J134" s="215">
        <f>ROUND(I134*H134,2)</f>
        <v>0</v>
      </c>
      <c r="K134" s="211" t="s">
        <v>165</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166</v>
      </c>
      <c r="AT134" s="220" t="s">
        <v>161</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880</v>
      </c>
    </row>
    <row r="135" s="2" customFormat="1">
      <c r="A135" s="42"/>
      <c r="B135" s="43"/>
      <c r="C135" s="44"/>
      <c r="D135" s="222" t="s">
        <v>168</v>
      </c>
      <c r="E135" s="44"/>
      <c r="F135" s="223" t="s">
        <v>881</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168</v>
      </c>
      <c r="AU135" s="20" t="s">
        <v>92</v>
      </c>
    </row>
    <row r="136" s="2" customFormat="1" ht="24.15" customHeight="1">
      <c r="A136" s="42"/>
      <c r="B136" s="43"/>
      <c r="C136" s="209" t="s">
        <v>384</v>
      </c>
      <c r="D136" s="209" t="s">
        <v>161</v>
      </c>
      <c r="E136" s="210" t="s">
        <v>882</v>
      </c>
      <c r="F136" s="211" t="s">
        <v>883</v>
      </c>
      <c r="G136" s="212" t="s">
        <v>200</v>
      </c>
      <c r="H136" s="213">
        <v>12.725</v>
      </c>
      <c r="I136" s="214"/>
      <c r="J136" s="215">
        <f>ROUND(I136*H136,2)</f>
        <v>0</v>
      </c>
      <c r="K136" s="211" t="s">
        <v>165</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166</v>
      </c>
      <c r="AT136" s="220" t="s">
        <v>161</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166</v>
      </c>
      <c r="BM136" s="220" t="s">
        <v>884</v>
      </c>
    </row>
    <row r="137" s="2" customFormat="1">
      <c r="A137" s="42"/>
      <c r="B137" s="43"/>
      <c r="C137" s="44"/>
      <c r="D137" s="222" t="s">
        <v>168</v>
      </c>
      <c r="E137" s="44"/>
      <c r="F137" s="223" t="s">
        <v>885</v>
      </c>
      <c r="G137" s="44"/>
      <c r="H137" s="44"/>
      <c r="I137" s="224"/>
      <c r="J137" s="44"/>
      <c r="K137" s="44"/>
      <c r="L137" s="48"/>
      <c r="M137" s="225"/>
      <c r="N137" s="226"/>
      <c r="O137" s="88"/>
      <c r="P137" s="88"/>
      <c r="Q137" s="88"/>
      <c r="R137" s="88"/>
      <c r="S137" s="88"/>
      <c r="T137" s="89"/>
      <c r="U137" s="42"/>
      <c r="V137" s="42"/>
      <c r="W137" s="42"/>
      <c r="X137" s="42"/>
      <c r="Y137" s="42"/>
      <c r="Z137" s="42"/>
      <c r="AA137" s="42"/>
      <c r="AB137" s="42"/>
      <c r="AC137" s="42"/>
      <c r="AD137" s="42"/>
      <c r="AE137" s="42"/>
      <c r="AT137" s="20" t="s">
        <v>168</v>
      </c>
      <c r="AU137" s="20" t="s">
        <v>92</v>
      </c>
    </row>
    <row r="138" s="14" customFormat="1">
      <c r="A138" s="14"/>
      <c r="B138" s="239"/>
      <c r="C138" s="240"/>
      <c r="D138" s="227" t="s">
        <v>172</v>
      </c>
      <c r="E138" s="240"/>
      <c r="F138" s="242" t="s">
        <v>886</v>
      </c>
      <c r="G138" s="240"/>
      <c r="H138" s="243">
        <v>12.725</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v>
      </c>
      <c r="AX138" s="14" t="s">
        <v>90</v>
      </c>
      <c r="AY138" s="249" t="s">
        <v>159</v>
      </c>
    </row>
    <row r="139" s="2" customFormat="1" ht="24.15" customHeight="1">
      <c r="A139" s="42"/>
      <c r="B139" s="43"/>
      <c r="C139" s="209" t="s">
        <v>7</v>
      </c>
      <c r="D139" s="209" t="s">
        <v>161</v>
      </c>
      <c r="E139" s="210" t="s">
        <v>887</v>
      </c>
      <c r="F139" s="211" t="s">
        <v>888</v>
      </c>
      <c r="G139" s="212" t="s">
        <v>200</v>
      </c>
      <c r="H139" s="213">
        <v>50.902000000000001</v>
      </c>
      <c r="I139" s="214"/>
      <c r="J139" s="215">
        <f>ROUND(I139*H139,2)</f>
        <v>0</v>
      </c>
      <c r="K139" s="211" t="s">
        <v>165</v>
      </c>
      <c r="L139" s="48"/>
      <c r="M139" s="216" t="s">
        <v>44</v>
      </c>
      <c r="N139" s="217"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166</v>
      </c>
      <c r="AT139" s="220" t="s">
        <v>161</v>
      </c>
      <c r="AU139" s="220" t="s">
        <v>92</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166</v>
      </c>
      <c r="BM139" s="220" t="s">
        <v>889</v>
      </c>
    </row>
    <row r="140" s="2" customFormat="1">
      <c r="A140" s="42"/>
      <c r="B140" s="43"/>
      <c r="C140" s="44"/>
      <c r="D140" s="222" t="s">
        <v>168</v>
      </c>
      <c r="E140" s="44"/>
      <c r="F140" s="223" t="s">
        <v>890</v>
      </c>
      <c r="G140" s="44"/>
      <c r="H140" s="44"/>
      <c r="I140" s="224"/>
      <c r="J140" s="44"/>
      <c r="K140" s="44"/>
      <c r="L140" s="48"/>
      <c r="M140" s="225"/>
      <c r="N140" s="226"/>
      <c r="O140" s="88"/>
      <c r="P140" s="88"/>
      <c r="Q140" s="88"/>
      <c r="R140" s="88"/>
      <c r="S140" s="88"/>
      <c r="T140" s="89"/>
      <c r="U140" s="42"/>
      <c r="V140" s="42"/>
      <c r="W140" s="42"/>
      <c r="X140" s="42"/>
      <c r="Y140" s="42"/>
      <c r="Z140" s="42"/>
      <c r="AA140" s="42"/>
      <c r="AB140" s="42"/>
      <c r="AC140" s="42"/>
      <c r="AD140" s="42"/>
      <c r="AE140" s="42"/>
      <c r="AT140" s="20" t="s">
        <v>168</v>
      </c>
      <c r="AU140" s="20" t="s">
        <v>92</v>
      </c>
    </row>
    <row r="141" s="14" customFormat="1">
      <c r="A141" s="14"/>
      <c r="B141" s="239"/>
      <c r="C141" s="240"/>
      <c r="D141" s="227" t="s">
        <v>172</v>
      </c>
      <c r="E141" s="240"/>
      <c r="F141" s="242" t="s">
        <v>891</v>
      </c>
      <c r="G141" s="240"/>
      <c r="H141" s="243">
        <v>50.902000000000001</v>
      </c>
      <c r="I141" s="244"/>
      <c r="J141" s="240"/>
      <c r="K141" s="240"/>
      <c r="L141" s="245"/>
      <c r="M141" s="246"/>
      <c r="N141" s="247"/>
      <c r="O141" s="247"/>
      <c r="P141" s="247"/>
      <c r="Q141" s="247"/>
      <c r="R141" s="247"/>
      <c r="S141" s="247"/>
      <c r="T141" s="248"/>
      <c r="U141" s="14"/>
      <c r="V141" s="14"/>
      <c r="W141" s="14"/>
      <c r="X141" s="14"/>
      <c r="Y141" s="14"/>
      <c r="Z141" s="14"/>
      <c r="AA141" s="14"/>
      <c r="AB141" s="14"/>
      <c r="AC141" s="14"/>
      <c r="AD141" s="14"/>
      <c r="AE141" s="14"/>
      <c r="AT141" s="249" t="s">
        <v>172</v>
      </c>
      <c r="AU141" s="249" t="s">
        <v>92</v>
      </c>
      <c r="AV141" s="14" t="s">
        <v>92</v>
      </c>
      <c r="AW141" s="14" t="s">
        <v>4</v>
      </c>
      <c r="AX141" s="14" t="s">
        <v>90</v>
      </c>
      <c r="AY141" s="249" t="s">
        <v>159</v>
      </c>
    </row>
    <row r="142" s="12" customFormat="1" ht="25.92" customHeight="1">
      <c r="A142" s="12"/>
      <c r="B142" s="193"/>
      <c r="C142" s="194"/>
      <c r="D142" s="195" t="s">
        <v>81</v>
      </c>
      <c r="E142" s="196" t="s">
        <v>654</v>
      </c>
      <c r="F142" s="196" t="s">
        <v>655</v>
      </c>
      <c r="G142" s="194"/>
      <c r="H142" s="194"/>
      <c r="I142" s="197"/>
      <c r="J142" s="198">
        <f>BK142</f>
        <v>0</v>
      </c>
      <c r="K142" s="194"/>
      <c r="L142" s="199"/>
      <c r="M142" s="200"/>
      <c r="N142" s="201"/>
      <c r="O142" s="201"/>
      <c r="P142" s="202">
        <f>P143</f>
        <v>0</v>
      </c>
      <c r="Q142" s="201"/>
      <c r="R142" s="202">
        <f>R143</f>
        <v>0</v>
      </c>
      <c r="S142" s="201"/>
      <c r="T142" s="203">
        <f>T143</f>
        <v>0</v>
      </c>
      <c r="U142" s="12"/>
      <c r="V142" s="12"/>
      <c r="W142" s="12"/>
      <c r="X142" s="12"/>
      <c r="Y142" s="12"/>
      <c r="Z142" s="12"/>
      <c r="AA142" s="12"/>
      <c r="AB142" s="12"/>
      <c r="AC142" s="12"/>
      <c r="AD142" s="12"/>
      <c r="AE142" s="12"/>
      <c r="AR142" s="204" t="s">
        <v>92</v>
      </c>
      <c r="AT142" s="205" t="s">
        <v>81</v>
      </c>
      <c r="AU142" s="205" t="s">
        <v>82</v>
      </c>
      <c r="AY142" s="204" t="s">
        <v>159</v>
      </c>
      <c r="BK142" s="206">
        <f>BK143</f>
        <v>0</v>
      </c>
    </row>
    <row r="143" s="12" customFormat="1" ht="22.8" customHeight="1">
      <c r="A143" s="12"/>
      <c r="B143" s="193"/>
      <c r="C143" s="194"/>
      <c r="D143" s="195" t="s">
        <v>81</v>
      </c>
      <c r="E143" s="207" t="s">
        <v>656</v>
      </c>
      <c r="F143" s="207" t="s">
        <v>657</v>
      </c>
      <c r="G143" s="194"/>
      <c r="H143" s="194"/>
      <c r="I143" s="197"/>
      <c r="J143" s="208">
        <f>BK143</f>
        <v>0</v>
      </c>
      <c r="K143" s="194"/>
      <c r="L143" s="199"/>
      <c r="M143" s="200"/>
      <c r="N143" s="201"/>
      <c r="O143" s="201"/>
      <c r="P143" s="202">
        <f>P144</f>
        <v>0</v>
      </c>
      <c r="Q143" s="201"/>
      <c r="R143" s="202">
        <f>R144</f>
        <v>0</v>
      </c>
      <c r="S143" s="201"/>
      <c r="T143" s="203">
        <f>T144</f>
        <v>0</v>
      </c>
      <c r="U143" s="12"/>
      <c r="V143" s="12"/>
      <c r="W143" s="12"/>
      <c r="X143" s="12"/>
      <c r="Y143" s="12"/>
      <c r="Z143" s="12"/>
      <c r="AA143" s="12"/>
      <c r="AB143" s="12"/>
      <c r="AC143" s="12"/>
      <c r="AD143" s="12"/>
      <c r="AE143" s="12"/>
      <c r="AR143" s="204" t="s">
        <v>92</v>
      </c>
      <c r="AT143" s="205" t="s">
        <v>81</v>
      </c>
      <c r="AU143" s="205" t="s">
        <v>90</v>
      </c>
      <c r="AY143" s="204" t="s">
        <v>159</v>
      </c>
      <c r="BK143" s="206">
        <f>BK144</f>
        <v>0</v>
      </c>
    </row>
    <row r="144" s="2" customFormat="1" ht="24.15" customHeight="1">
      <c r="A144" s="42"/>
      <c r="B144" s="43"/>
      <c r="C144" s="209" t="s">
        <v>401</v>
      </c>
      <c r="D144" s="209" t="s">
        <v>161</v>
      </c>
      <c r="E144" s="210" t="s">
        <v>892</v>
      </c>
      <c r="F144" s="211" t="s">
        <v>893</v>
      </c>
      <c r="G144" s="212" t="s">
        <v>661</v>
      </c>
      <c r="H144" s="213">
        <v>1</v>
      </c>
      <c r="I144" s="214"/>
      <c r="J144" s="215">
        <f>ROUND(I144*H144,2)</f>
        <v>0</v>
      </c>
      <c r="K144" s="211" t="s">
        <v>201</v>
      </c>
      <c r="L144" s="48"/>
      <c r="M144" s="289" t="s">
        <v>44</v>
      </c>
      <c r="N144" s="290" t="s">
        <v>53</v>
      </c>
      <c r="O144" s="284"/>
      <c r="P144" s="291">
        <f>O144*H144</f>
        <v>0</v>
      </c>
      <c r="Q144" s="291">
        <v>0</v>
      </c>
      <c r="R144" s="291">
        <f>Q144*H144</f>
        <v>0</v>
      </c>
      <c r="S144" s="291">
        <v>0</v>
      </c>
      <c r="T144" s="292">
        <f>S144*H144</f>
        <v>0</v>
      </c>
      <c r="U144" s="42"/>
      <c r="V144" s="42"/>
      <c r="W144" s="42"/>
      <c r="X144" s="42"/>
      <c r="Y144" s="42"/>
      <c r="Z144" s="42"/>
      <c r="AA144" s="42"/>
      <c r="AB144" s="42"/>
      <c r="AC144" s="42"/>
      <c r="AD144" s="42"/>
      <c r="AE144" s="42"/>
      <c r="AR144" s="220" t="s">
        <v>358</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358</v>
      </c>
      <c r="BM144" s="220" t="s">
        <v>894</v>
      </c>
    </row>
    <row r="145" s="2" customFormat="1" ht="6.96" customHeight="1">
      <c r="A145" s="42"/>
      <c r="B145" s="63"/>
      <c r="C145" s="64"/>
      <c r="D145" s="64"/>
      <c r="E145" s="64"/>
      <c r="F145" s="64"/>
      <c r="G145" s="64"/>
      <c r="H145" s="64"/>
      <c r="I145" s="64"/>
      <c r="J145" s="64"/>
      <c r="K145" s="64"/>
      <c r="L145" s="48"/>
      <c r="M145" s="42"/>
      <c r="O145" s="42"/>
      <c r="P145" s="42"/>
      <c r="Q145" s="42"/>
      <c r="R145" s="42"/>
      <c r="S145" s="42"/>
      <c r="T145" s="42"/>
      <c r="U145" s="42"/>
      <c r="V145" s="42"/>
      <c r="W145" s="42"/>
      <c r="X145" s="42"/>
      <c r="Y145" s="42"/>
      <c r="Z145" s="42"/>
      <c r="AA145" s="42"/>
      <c r="AB145" s="42"/>
      <c r="AC145" s="42"/>
      <c r="AD145" s="42"/>
      <c r="AE145" s="42"/>
    </row>
  </sheetData>
  <sheetProtection sheet="1" autoFilter="0" formatColumns="0" formatRows="0" objects="1" scenarios="1" spinCount="100000" saltValue="TLCeiBI5WLEdi3e/uc9a03+EicGxZ4aKIWO6GIRk8/+8yXA9mVP4NzV0q+b1YSpVII6Ws21CCc2tyCA+pwLJkQ==" hashValue="b0SmOIyjsIqR1jXCjHbISqw7sPUnLx47yvjADbfJpuo+igsfqXwHefe4DJb7keLen4U0ZOHUYHrdKqqwVYyfhQ==" algorithmName="SHA-512" password="CC35"/>
  <autoFilter ref="C86:K144"/>
  <mergeCells count="9">
    <mergeCell ref="E7:H7"/>
    <mergeCell ref="E9:H9"/>
    <mergeCell ref="E18:H18"/>
    <mergeCell ref="E27:H27"/>
    <mergeCell ref="E48:H48"/>
    <mergeCell ref="E50:H50"/>
    <mergeCell ref="E77:H77"/>
    <mergeCell ref="E79:H79"/>
    <mergeCell ref="L2:V2"/>
  </mergeCells>
  <hyperlinks>
    <hyperlink ref="F91" r:id="rId1" display="https://podminky.urs.cz/item/CS_URS_2024_02/174111101"/>
    <hyperlink ref="F111" r:id="rId2" display="https://podminky.urs.cz/item/CS_URS_2024_02/564871016"/>
    <hyperlink ref="F113" r:id="rId3" display="https://podminky.urs.cz/item/CS_URS_2024_02/451579777"/>
    <hyperlink ref="F115" r:id="rId4" display="https://podminky.urs.cz/item/CS_URS_2024_02/596811221"/>
    <hyperlink ref="F123" r:id="rId5" display="https://podminky.urs.cz/item/CS_URS_2024_02/916231213"/>
    <hyperlink ref="F129" r:id="rId6" display="https://podminky.urs.cz/item/CS_URS_2024_02/919726201"/>
    <hyperlink ref="F135" r:id="rId7" display="https://podminky.urs.cz/item/CS_URS_2024_02/998014011"/>
    <hyperlink ref="F137" r:id="rId8" display="https://podminky.urs.cz/item/CS_URS_2024_02/998223011"/>
    <hyperlink ref="F140" r:id="rId9" display="https://podminky.urs.cz/item/CS_URS_2024_02/998225111"/>
  </hyperlinks>
  <pageMargins left="0.39375" right="0.39375" top="0.39375" bottom="0.39375" header="0" footer="0"/>
  <pageSetup paperSize="9" orientation="landscape" blackAndWhite="1" fitToHeight="100"/>
  <headerFooter>
    <oddFooter>&amp;CStrana &amp;P z &amp;N</oddFooter>
  </headerFooter>
  <drawing r:id="rId10"/>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104</v>
      </c>
      <c r="AZ2" s="132" t="s">
        <v>895</v>
      </c>
      <c r="BA2" s="132" t="s">
        <v>896</v>
      </c>
      <c r="BB2" s="132" t="s">
        <v>44</v>
      </c>
      <c r="BC2" s="132" t="s">
        <v>897</v>
      </c>
      <c r="BD2" s="132" t="s">
        <v>92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898</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ROUND((SUM(BE85:BE147)),  2)</f>
        <v>0</v>
      </c>
      <c r="G33" s="42"/>
      <c r="H33" s="42"/>
      <c r="I33" s="153">
        <v>0.20999999999999999</v>
      </c>
      <c r="J33" s="152">
        <f>ROUND(((SUM(BE85:BE147))*I33),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ROUND((SUM(BF85:BF147)),  2)</f>
        <v>0</v>
      </c>
      <c r="G34" s="42"/>
      <c r="H34" s="42"/>
      <c r="I34" s="153">
        <v>0.12</v>
      </c>
      <c r="J34" s="152">
        <f>ROUND(((SUM(BF85:BF147))*I34),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ROUND((SUM(BG85:BG147)),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ROUND((SUM(BH85:BH147)),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ROUND((SUM(BI85:BI147)),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03.3 - Mobiliář</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J87</f>
        <v>0</v>
      </c>
      <c r="K61" s="177"/>
      <c r="L61" s="181"/>
      <c r="S61" s="10"/>
      <c r="T61" s="10"/>
      <c r="U61" s="10"/>
      <c r="V61" s="10"/>
      <c r="W61" s="10"/>
      <c r="X61" s="10"/>
      <c r="Y61" s="10"/>
      <c r="Z61" s="10"/>
      <c r="AA61" s="10"/>
      <c r="AB61" s="10"/>
      <c r="AC61" s="10"/>
      <c r="AD61" s="10"/>
      <c r="AE61" s="10"/>
    </row>
    <row r="62" s="9" customFormat="1" ht="24.96" customHeight="1">
      <c r="A62" s="9"/>
      <c r="B62" s="170"/>
      <c r="C62" s="171"/>
      <c r="D62" s="172" t="s">
        <v>278</v>
      </c>
      <c r="E62" s="173"/>
      <c r="F62" s="173"/>
      <c r="G62" s="173"/>
      <c r="H62" s="173"/>
      <c r="I62" s="173"/>
      <c r="J62" s="174">
        <f>J101</f>
        <v>0</v>
      </c>
      <c r="K62" s="171"/>
      <c r="L62" s="175"/>
      <c r="S62" s="9"/>
      <c r="T62" s="9"/>
      <c r="U62" s="9"/>
      <c r="V62" s="9"/>
      <c r="W62" s="9"/>
      <c r="X62" s="9"/>
      <c r="Y62" s="9"/>
      <c r="Z62" s="9"/>
      <c r="AA62" s="9"/>
      <c r="AB62" s="9"/>
      <c r="AC62" s="9"/>
      <c r="AD62" s="9"/>
      <c r="AE62" s="9"/>
    </row>
    <row r="63" s="10" customFormat="1" ht="19.92" customHeight="1">
      <c r="A63" s="10"/>
      <c r="B63" s="176"/>
      <c r="C63" s="177"/>
      <c r="D63" s="178" t="s">
        <v>899</v>
      </c>
      <c r="E63" s="179"/>
      <c r="F63" s="179"/>
      <c r="G63" s="179"/>
      <c r="H63" s="179"/>
      <c r="I63" s="179"/>
      <c r="J63" s="180">
        <f>J102</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900</v>
      </c>
      <c r="E64" s="179"/>
      <c r="F64" s="179"/>
      <c r="G64" s="179"/>
      <c r="H64" s="179"/>
      <c r="I64" s="179"/>
      <c r="J64" s="180">
        <f>J131</f>
        <v>0</v>
      </c>
      <c r="K64" s="177"/>
      <c r="L64" s="181"/>
      <c r="S64" s="10"/>
      <c r="T64" s="10"/>
      <c r="U64" s="10"/>
      <c r="V64" s="10"/>
      <c r="W64" s="10"/>
      <c r="X64" s="10"/>
      <c r="Y64" s="10"/>
      <c r="Z64" s="10"/>
      <c r="AA64" s="10"/>
      <c r="AB64" s="10"/>
      <c r="AC64" s="10"/>
      <c r="AD64" s="10"/>
      <c r="AE64" s="10"/>
    </row>
    <row r="65" s="9" customFormat="1" ht="24.96" customHeight="1">
      <c r="A65" s="9"/>
      <c r="B65" s="170"/>
      <c r="C65" s="171"/>
      <c r="D65" s="172" t="s">
        <v>280</v>
      </c>
      <c r="E65" s="173"/>
      <c r="F65" s="173"/>
      <c r="G65" s="173"/>
      <c r="H65" s="173"/>
      <c r="I65" s="173"/>
      <c r="J65" s="174">
        <f>J137</f>
        <v>0</v>
      </c>
      <c r="K65" s="171"/>
      <c r="L65" s="175"/>
      <c r="S65" s="9"/>
      <c r="T65" s="9"/>
      <c r="U65" s="9"/>
      <c r="V65" s="9"/>
      <c r="W65" s="9"/>
      <c r="X65" s="9"/>
      <c r="Y65" s="9"/>
      <c r="Z65" s="9"/>
      <c r="AA65" s="9"/>
      <c r="AB65" s="9"/>
      <c r="AC65" s="9"/>
      <c r="AD65" s="9"/>
      <c r="AE65" s="9"/>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03.3 - Mobiliář</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P86+P101+P137</f>
        <v>0</v>
      </c>
      <c r="Q85" s="100"/>
      <c r="R85" s="190">
        <f>R86+R101+R137</f>
        <v>0.59522065000000002</v>
      </c>
      <c r="S85" s="100"/>
      <c r="T85" s="191">
        <f>T86+T101+T137</f>
        <v>0</v>
      </c>
      <c r="U85" s="42"/>
      <c r="V85" s="42"/>
      <c r="W85" s="42"/>
      <c r="X85" s="42"/>
      <c r="Y85" s="42"/>
      <c r="Z85" s="42"/>
      <c r="AA85" s="42"/>
      <c r="AB85" s="42"/>
      <c r="AC85" s="42"/>
      <c r="AD85" s="42"/>
      <c r="AE85" s="42"/>
      <c r="AT85" s="20" t="s">
        <v>81</v>
      </c>
      <c r="AU85" s="20" t="s">
        <v>139</v>
      </c>
      <c r="BK85" s="192">
        <f>BK86+BK101+BK137</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f>
        <v>0</v>
      </c>
      <c r="Q86" s="201"/>
      <c r="R86" s="202">
        <f>R87</f>
        <v>0</v>
      </c>
      <c r="S86" s="201"/>
      <c r="T86" s="203">
        <f>T87</f>
        <v>0</v>
      </c>
      <c r="U86" s="12"/>
      <c r="V86" s="12"/>
      <c r="W86" s="12"/>
      <c r="X86" s="12"/>
      <c r="Y86" s="12"/>
      <c r="Z86" s="12"/>
      <c r="AA86" s="12"/>
      <c r="AB86" s="12"/>
      <c r="AC86" s="12"/>
      <c r="AD86" s="12"/>
      <c r="AE86" s="12"/>
      <c r="AR86" s="204" t="s">
        <v>90</v>
      </c>
      <c r="AT86" s="205" t="s">
        <v>81</v>
      </c>
      <c r="AU86" s="205" t="s">
        <v>82</v>
      </c>
      <c r="AY86" s="204" t="s">
        <v>159</v>
      </c>
      <c r="BK86" s="206">
        <f>BK87</f>
        <v>0</v>
      </c>
    </row>
    <row r="87" s="12" customFormat="1" ht="22.8" customHeight="1">
      <c r="A87" s="12"/>
      <c r="B87" s="193"/>
      <c r="C87" s="194"/>
      <c r="D87" s="195" t="s">
        <v>81</v>
      </c>
      <c r="E87" s="207" t="s">
        <v>90</v>
      </c>
      <c r="F87" s="207" t="s">
        <v>160</v>
      </c>
      <c r="G87" s="194"/>
      <c r="H87" s="194"/>
      <c r="I87" s="197"/>
      <c r="J87" s="208">
        <f>BK87</f>
        <v>0</v>
      </c>
      <c r="K87" s="194"/>
      <c r="L87" s="199"/>
      <c r="M87" s="200"/>
      <c r="N87" s="201"/>
      <c r="O87" s="201"/>
      <c r="P87" s="202">
        <f>SUM(P88:P100)</f>
        <v>0</v>
      </c>
      <c r="Q87" s="201"/>
      <c r="R87" s="202">
        <f>SUM(R88:R100)</f>
        <v>0</v>
      </c>
      <c r="S87" s="201"/>
      <c r="T87" s="203">
        <f>SUM(T88:T100)</f>
        <v>0</v>
      </c>
      <c r="U87" s="12"/>
      <c r="V87" s="12"/>
      <c r="W87" s="12"/>
      <c r="X87" s="12"/>
      <c r="Y87" s="12"/>
      <c r="Z87" s="12"/>
      <c r="AA87" s="12"/>
      <c r="AB87" s="12"/>
      <c r="AC87" s="12"/>
      <c r="AD87" s="12"/>
      <c r="AE87" s="12"/>
      <c r="AR87" s="204" t="s">
        <v>90</v>
      </c>
      <c r="AT87" s="205" t="s">
        <v>81</v>
      </c>
      <c r="AU87" s="205" t="s">
        <v>90</v>
      </c>
      <c r="AY87" s="204" t="s">
        <v>159</v>
      </c>
      <c r="BK87" s="206">
        <f>SUM(BK88:BK100)</f>
        <v>0</v>
      </c>
    </row>
    <row r="88" s="2" customFormat="1" ht="24.15" customHeight="1">
      <c r="A88" s="42"/>
      <c r="B88" s="43"/>
      <c r="C88" s="209" t="s">
        <v>90</v>
      </c>
      <c r="D88" s="209" t="s">
        <v>161</v>
      </c>
      <c r="E88" s="210" t="s">
        <v>714</v>
      </c>
      <c r="F88" s="211" t="s">
        <v>715</v>
      </c>
      <c r="G88" s="212" t="s">
        <v>164</v>
      </c>
      <c r="H88" s="213">
        <v>5.2000000000000002</v>
      </c>
      <c r="I88" s="214"/>
      <c r="J88" s="215">
        <f>ROUND(I88*H88,2)</f>
        <v>0</v>
      </c>
      <c r="K88" s="211" t="s">
        <v>165</v>
      </c>
      <c r="L88" s="48"/>
      <c r="M88" s="216" t="s">
        <v>44</v>
      </c>
      <c r="N88" s="217" t="s">
        <v>53</v>
      </c>
      <c r="O88" s="88"/>
      <c r="P88" s="218">
        <f>O88*H88</f>
        <v>0</v>
      </c>
      <c r="Q88" s="218">
        <v>0</v>
      </c>
      <c r="R88" s="218">
        <f>Q88*H88</f>
        <v>0</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901</v>
      </c>
    </row>
    <row r="89" s="2" customFormat="1">
      <c r="A89" s="42"/>
      <c r="B89" s="43"/>
      <c r="C89" s="44"/>
      <c r="D89" s="222" t="s">
        <v>168</v>
      </c>
      <c r="E89" s="44"/>
      <c r="F89" s="223" t="s">
        <v>717</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902</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903</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904</v>
      </c>
      <c r="G92" s="240"/>
      <c r="H92" s="243">
        <v>1.6000000000000001</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905</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906</v>
      </c>
      <c r="G94" s="240"/>
      <c r="H94" s="243">
        <v>3.2000000000000002</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3" customFormat="1">
      <c r="A95" s="13"/>
      <c r="B95" s="229"/>
      <c r="C95" s="230"/>
      <c r="D95" s="227" t="s">
        <v>172</v>
      </c>
      <c r="E95" s="231" t="s">
        <v>44</v>
      </c>
      <c r="F95" s="232" t="s">
        <v>907</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4" customFormat="1">
      <c r="A96" s="14"/>
      <c r="B96" s="239"/>
      <c r="C96" s="240"/>
      <c r="D96" s="227" t="s">
        <v>172</v>
      </c>
      <c r="E96" s="241" t="s">
        <v>44</v>
      </c>
      <c r="F96" s="242" t="s">
        <v>908</v>
      </c>
      <c r="G96" s="240"/>
      <c r="H96" s="243">
        <v>0.40000000000000002</v>
      </c>
      <c r="I96" s="244"/>
      <c r="J96" s="240"/>
      <c r="K96" s="240"/>
      <c r="L96" s="245"/>
      <c r="M96" s="246"/>
      <c r="N96" s="247"/>
      <c r="O96" s="247"/>
      <c r="P96" s="247"/>
      <c r="Q96" s="247"/>
      <c r="R96" s="247"/>
      <c r="S96" s="247"/>
      <c r="T96" s="248"/>
      <c r="U96" s="14"/>
      <c r="V96" s="14"/>
      <c r="W96" s="14"/>
      <c r="X96" s="14"/>
      <c r="Y96" s="14"/>
      <c r="Z96" s="14"/>
      <c r="AA96" s="14"/>
      <c r="AB96" s="14"/>
      <c r="AC96" s="14"/>
      <c r="AD96" s="14"/>
      <c r="AE96" s="14"/>
      <c r="AT96" s="249" t="s">
        <v>172</v>
      </c>
      <c r="AU96" s="249" t="s">
        <v>92</v>
      </c>
      <c r="AV96" s="14" t="s">
        <v>92</v>
      </c>
      <c r="AW96" s="14" t="s">
        <v>42</v>
      </c>
      <c r="AX96" s="14" t="s">
        <v>82</v>
      </c>
      <c r="AY96" s="249" t="s">
        <v>159</v>
      </c>
    </row>
    <row r="97" s="16" customFormat="1">
      <c r="A97" s="16"/>
      <c r="B97" s="261"/>
      <c r="C97" s="262"/>
      <c r="D97" s="227" t="s">
        <v>172</v>
      </c>
      <c r="E97" s="263" t="s">
        <v>44</v>
      </c>
      <c r="F97" s="264" t="s">
        <v>178</v>
      </c>
      <c r="G97" s="262"/>
      <c r="H97" s="265">
        <v>5.2000000000000002</v>
      </c>
      <c r="I97" s="266"/>
      <c r="J97" s="262"/>
      <c r="K97" s="262"/>
      <c r="L97" s="267"/>
      <c r="M97" s="268"/>
      <c r="N97" s="269"/>
      <c r="O97" s="269"/>
      <c r="P97" s="269"/>
      <c r="Q97" s="269"/>
      <c r="R97" s="269"/>
      <c r="S97" s="269"/>
      <c r="T97" s="270"/>
      <c r="U97" s="16"/>
      <c r="V97" s="16"/>
      <c r="W97" s="16"/>
      <c r="X97" s="16"/>
      <c r="Y97" s="16"/>
      <c r="Z97" s="16"/>
      <c r="AA97" s="16"/>
      <c r="AB97" s="16"/>
      <c r="AC97" s="16"/>
      <c r="AD97" s="16"/>
      <c r="AE97" s="16"/>
      <c r="AT97" s="271" t="s">
        <v>172</v>
      </c>
      <c r="AU97" s="271" t="s">
        <v>92</v>
      </c>
      <c r="AV97" s="16" t="s">
        <v>166</v>
      </c>
      <c r="AW97" s="16" t="s">
        <v>42</v>
      </c>
      <c r="AX97" s="16" t="s">
        <v>90</v>
      </c>
      <c r="AY97" s="271" t="s">
        <v>159</v>
      </c>
    </row>
    <row r="98" s="2" customFormat="1" ht="24.15" customHeight="1">
      <c r="A98" s="42"/>
      <c r="B98" s="43"/>
      <c r="C98" s="209" t="s">
        <v>92</v>
      </c>
      <c r="D98" s="209" t="s">
        <v>161</v>
      </c>
      <c r="E98" s="210" t="s">
        <v>723</v>
      </c>
      <c r="F98" s="211" t="s">
        <v>724</v>
      </c>
      <c r="G98" s="212" t="s">
        <v>164</v>
      </c>
      <c r="H98" s="213">
        <v>5.2000000000000002</v>
      </c>
      <c r="I98" s="214"/>
      <c r="J98" s="215">
        <f>ROUND(I98*H98,2)</f>
        <v>0</v>
      </c>
      <c r="K98" s="211" t="s">
        <v>165</v>
      </c>
      <c r="L98" s="48"/>
      <c r="M98" s="216" t="s">
        <v>44</v>
      </c>
      <c r="N98" s="217" t="s">
        <v>53</v>
      </c>
      <c r="O98" s="88"/>
      <c r="P98" s="218">
        <f>O98*H98</f>
        <v>0</v>
      </c>
      <c r="Q98" s="218">
        <v>0</v>
      </c>
      <c r="R98" s="218">
        <f>Q98*H98</f>
        <v>0</v>
      </c>
      <c r="S98" s="218">
        <v>0</v>
      </c>
      <c r="T98" s="219">
        <f>S98*H98</f>
        <v>0</v>
      </c>
      <c r="U98" s="42"/>
      <c r="V98" s="42"/>
      <c r="W98" s="42"/>
      <c r="X98" s="42"/>
      <c r="Y98" s="42"/>
      <c r="Z98" s="42"/>
      <c r="AA98" s="42"/>
      <c r="AB98" s="42"/>
      <c r="AC98" s="42"/>
      <c r="AD98" s="42"/>
      <c r="AE98" s="42"/>
      <c r="AR98" s="220" t="s">
        <v>166</v>
      </c>
      <c r="AT98" s="220" t="s">
        <v>161</v>
      </c>
      <c r="AU98" s="220" t="s">
        <v>92</v>
      </c>
      <c r="AY98" s="20" t="s">
        <v>159</v>
      </c>
      <c r="BE98" s="221">
        <f>IF(N98="základní",J98,0)</f>
        <v>0</v>
      </c>
      <c r="BF98" s="221">
        <f>IF(N98="snížená",J98,0)</f>
        <v>0</v>
      </c>
      <c r="BG98" s="221">
        <f>IF(N98="zákl. přenesená",J98,0)</f>
        <v>0</v>
      </c>
      <c r="BH98" s="221">
        <f>IF(N98="sníž. přenesená",J98,0)</f>
        <v>0</v>
      </c>
      <c r="BI98" s="221">
        <f>IF(N98="nulová",J98,0)</f>
        <v>0</v>
      </c>
      <c r="BJ98" s="20" t="s">
        <v>90</v>
      </c>
      <c r="BK98" s="221">
        <f>ROUND(I98*H98,2)</f>
        <v>0</v>
      </c>
      <c r="BL98" s="20" t="s">
        <v>166</v>
      </c>
      <c r="BM98" s="220" t="s">
        <v>909</v>
      </c>
    </row>
    <row r="99" s="2" customFormat="1">
      <c r="A99" s="42"/>
      <c r="B99" s="43"/>
      <c r="C99" s="44"/>
      <c r="D99" s="222" t="s">
        <v>168</v>
      </c>
      <c r="E99" s="44"/>
      <c r="F99" s="223" t="s">
        <v>726</v>
      </c>
      <c r="G99" s="44"/>
      <c r="H99" s="44"/>
      <c r="I99" s="224"/>
      <c r="J99" s="44"/>
      <c r="K99" s="44"/>
      <c r="L99" s="48"/>
      <c r="M99" s="225"/>
      <c r="N99" s="226"/>
      <c r="O99" s="88"/>
      <c r="P99" s="88"/>
      <c r="Q99" s="88"/>
      <c r="R99" s="88"/>
      <c r="S99" s="88"/>
      <c r="T99" s="89"/>
      <c r="U99" s="42"/>
      <c r="V99" s="42"/>
      <c r="W99" s="42"/>
      <c r="X99" s="42"/>
      <c r="Y99" s="42"/>
      <c r="Z99" s="42"/>
      <c r="AA99" s="42"/>
      <c r="AB99" s="42"/>
      <c r="AC99" s="42"/>
      <c r="AD99" s="42"/>
      <c r="AE99" s="42"/>
      <c r="AT99" s="20" t="s">
        <v>168</v>
      </c>
      <c r="AU99" s="20" t="s">
        <v>92</v>
      </c>
    </row>
    <row r="100" s="2" customFormat="1">
      <c r="A100" s="42"/>
      <c r="B100" s="43"/>
      <c r="C100" s="44"/>
      <c r="D100" s="227" t="s">
        <v>170</v>
      </c>
      <c r="E100" s="44"/>
      <c r="F100" s="228" t="s">
        <v>727</v>
      </c>
      <c r="G100" s="44"/>
      <c r="H100" s="44"/>
      <c r="I100" s="224"/>
      <c r="J100" s="44"/>
      <c r="K100" s="44"/>
      <c r="L100" s="48"/>
      <c r="M100" s="225"/>
      <c r="N100" s="226"/>
      <c r="O100" s="88"/>
      <c r="P100" s="88"/>
      <c r="Q100" s="88"/>
      <c r="R100" s="88"/>
      <c r="S100" s="88"/>
      <c r="T100" s="89"/>
      <c r="U100" s="42"/>
      <c r="V100" s="42"/>
      <c r="W100" s="42"/>
      <c r="X100" s="42"/>
      <c r="Y100" s="42"/>
      <c r="Z100" s="42"/>
      <c r="AA100" s="42"/>
      <c r="AB100" s="42"/>
      <c r="AC100" s="42"/>
      <c r="AD100" s="42"/>
      <c r="AE100" s="42"/>
      <c r="AT100" s="20" t="s">
        <v>170</v>
      </c>
      <c r="AU100" s="20" t="s">
        <v>92</v>
      </c>
    </row>
    <row r="101" s="12" customFormat="1" ht="25.92" customHeight="1">
      <c r="A101" s="12"/>
      <c r="B101" s="193"/>
      <c r="C101" s="194"/>
      <c r="D101" s="195" t="s">
        <v>81</v>
      </c>
      <c r="E101" s="196" t="s">
        <v>654</v>
      </c>
      <c r="F101" s="196" t="s">
        <v>655</v>
      </c>
      <c r="G101" s="194"/>
      <c r="H101" s="194"/>
      <c r="I101" s="197"/>
      <c r="J101" s="198">
        <f>BK101</f>
        <v>0</v>
      </c>
      <c r="K101" s="194"/>
      <c r="L101" s="199"/>
      <c r="M101" s="200"/>
      <c r="N101" s="201"/>
      <c r="O101" s="201"/>
      <c r="P101" s="202">
        <f>P102+P131</f>
        <v>0</v>
      </c>
      <c r="Q101" s="201"/>
      <c r="R101" s="202">
        <f>R102+R131</f>
        <v>0.59522065000000002</v>
      </c>
      <c r="S101" s="201"/>
      <c r="T101" s="203">
        <f>T102+T131</f>
        <v>0</v>
      </c>
      <c r="U101" s="12"/>
      <c r="V101" s="12"/>
      <c r="W101" s="12"/>
      <c r="X101" s="12"/>
      <c r="Y101" s="12"/>
      <c r="Z101" s="12"/>
      <c r="AA101" s="12"/>
      <c r="AB101" s="12"/>
      <c r="AC101" s="12"/>
      <c r="AD101" s="12"/>
      <c r="AE101" s="12"/>
      <c r="AR101" s="204" t="s">
        <v>92</v>
      </c>
      <c r="AT101" s="205" t="s">
        <v>81</v>
      </c>
      <c r="AU101" s="205" t="s">
        <v>82</v>
      </c>
      <c r="AY101" s="204" t="s">
        <v>159</v>
      </c>
      <c r="BK101" s="206">
        <f>BK102+BK131</f>
        <v>0</v>
      </c>
    </row>
    <row r="102" s="12" customFormat="1" ht="22.8" customHeight="1">
      <c r="A102" s="12"/>
      <c r="B102" s="193"/>
      <c r="C102" s="194"/>
      <c r="D102" s="195" t="s">
        <v>81</v>
      </c>
      <c r="E102" s="207" t="s">
        <v>910</v>
      </c>
      <c r="F102" s="207" t="s">
        <v>911</v>
      </c>
      <c r="G102" s="194"/>
      <c r="H102" s="194"/>
      <c r="I102" s="197"/>
      <c r="J102" s="208">
        <f>BK102</f>
        <v>0</v>
      </c>
      <c r="K102" s="194"/>
      <c r="L102" s="199"/>
      <c r="M102" s="200"/>
      <c r="N102" s="201"/>
      <c r="O102" s="201"/>
      <c r="P102" s="202">
        <f>SUM(P103:P130)</f>
        <v>0</v>
      </c>
      <c r="Q102" s="201"/>
      <c r="R102" s="202">
        <f>SUM(R103:R130)</f>
        <v>0.59059064999999999</v>
      </c>
      <c r="S102" s="201"/>
      <c r="T102" s="203">
        <f>SUM(T103:T130)</f>
        <v>0</v>
      </c>
      <c r="U102" s="12"/>
      <c r="V102" s="12"/>
      <c r="W102" s="12"/>
      <c r="X102" s="12"/>
      <c r="Y102" s="12"/>
      <c r="Z102" s="12"/>
      <c r="AA102" s="12"/>
      <c r="AB102" s="12"/>
      <c r="AC102" s="12"/>
      <c r="AD102" s="12"/>
      <c r="AE102" s="12"/>
      <c r="AR102" s="204" t="s">
        <v>92</v>
      </c>
      <c r="AT102" s="205" t="s">
        <v>81</v>
      </c>
      <c r="AU102" s="205" t="s">
        <v>90</v>
      </c>
      <c r="AY102" s="204" t="s">
        <v>159</v>
      </c>
      <c r="BK102" s="206">
        <f>SUM(BK103:BK130)</f>
        <v>0</v>
      </c>
    </row>
    <row r="103" s="2" customFormat="1" ht="21.75" customHeight="1">
      <c r="A103" s="42"/>
      <c r="B103" s="43"/>
      <c r="C103" s="209" t="s">
        <v>177</v>
      </c>
      <c r="D103" s="209" t="s">
        <v>161</v>
      </c>
      <c r="E103" s="210" t="s">
        <v>912</v>
      </c>
      <c r="F103" s="211" t="s">
        <v>913</v>
      </c>
      <c r="G103" s="212" t="s">
        <v>310</v>
      </c>
      <c r="H103" s="213">
        <v>15.220000000000001</v>
      </c>
      <c r="I103" s="214"/>
      <c r="J103" s="215">
        <f>ROUND(I103*H103,2)</f>
        <v>0</v>
      </c>
      <c r="K103" s="211" t="s">
        <v>165</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358</v>
      </c>
      <c r="AT103" s="220" t="s">
        <v>161</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358</v>
      </c>
      <c r="BM103" s="220" t="s">
        <v>914</v>
      </c>
    </row>
    <row r="104" s="2" customFormat="1">
      <c r="A104" s="42"/>
      <c r="B104" s="43"/>
      <c r="C104" s="44"/>
      <c r="D104" s="222" t="s">
        <v>168</v>
      </c>
      <c r="E104" s="44"/>
      <c r="F104" s="223" t="s">
        <v>915</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168</v>
      </c>
      <c r="AU104" s="20" t="s">
        <v>92</v>
      </c>
    </row>
    <row r="105" s="13" customFormat="1">
      <c r="A105" s="13"/>
      <c r="B105" s="229"/>
      <c r="C105" s="230"/>
      <c r="D105" s="227" t="s">
        <v>172</v>
      </c>
      <c r="E105" s="231" t="s">
        <v>44</v>
      </c>
      <c r="F105" s="232" t="s">
        <v>916</v>
      </c>
      <c r="G105" s="230"/>
      <c r="H105" s="231" t="s">
        <v>44</v>
      </c>
      <c r="I105" s="233"/>
      <c r="J105" s="230"/>
      <c r="K105" s="230"/>
      <c r="L105" s="234"/>
      <c r="M105" s="235"/>
      <c r="N105" s="236"/>
      <c r="O105" s="236"/>
      <c r="P105" s="236"/>
      <c r="Q105" s="236"/>
      <c r="R105" s="236"/>
      <c r="S105" s="236"/>
      <c r="T105" s="237"/>
      <c r="U105" s="13"/>
      <c r="V105" s="13"/>
      <c r="W105" s="13"/>
      <c r="X105" s="13"/>
      <c r="Y105" s="13"/>
      <c r="Z105" s="13"/>
      <c r="AA105" s="13"/>
      <c r="AB105" s="13"/>
      <c r="AC105" s="13"/>
      <c r="AD105" s="13"/>
      <c r="AE105" s="13"/>
      <c r="AT105" s="238" t="s">
        <v>172</v>
      </c>
      <c r="AU105" s="238" t="s">
        <v>92</v>
      </c>
      <c r="AV105" s="13" t="s">
        <v>90</v>
      </c>
      <c r="AW105" s="13" t="s">
        <v>42</v>
      </c>
      <c r="AX105" s="13" t="s">
        <v>82</v>
      </c>
      <c r="AY105" s="238" t="s">
        <v>159</v>
      </c>
    </row>
    <row r="106" s="13" customFormat="1">
      <c r="A106" s="13"/>
      <c r="B106" s="229"/>
      <c r="C106" s="230"/>
      <c r="D106" s="227" t="s">
        <v>172</v>
      </c>
      <c r="E106" s="231" t="s">
        <v>44</v>
      </c>
      <c r="F106" s="232" t="s">
        <v>917</v>
      </c>
      <c r="G106" s="230"/>
      <c r="H106" s="231" t="s">
        <v>44</v>
      </c>
      <c r="I106" s="233"/>
      <c r="J106" s="230"/>
      <c r="K106" s="230"/>
      <c r="L106" s="234"/>
      <c r="M106" s="235"/>
      <c r="N106" s="236"/>
      <c r="O106" s="236"/>
      <c r="P106" s="236"/>
      <c r="Q106" s="236"/>
      <c r="R106" s="236"/>
      <c r="S106" s="236"/>
      <c r="T106" s="237"/>
      <c r="U106" s="13"/>
      <c r="V106" s="13"/>
      <c r="W106" s="13"/>
      <c r="X106" s="13"/>
      <c r="Y106" s="13"/>
      <c r="Z106" s="13"/>
      <c r="AA106" s="13"/>
      <c r="AB106" s="13"/>
      <c r="AC106" s="13"/>
      <c r="AD106" s="13"/>
      <c r="AE106" s="13"/>
      <c r="AT106" s="238" t="s">
        <v>172</v>
      </c>
      <c r="AU106" s="238" t="s">
        <v>92</v>
      </c>
      <c r="AV106" s="13" t="s">
        <v>90</v>
      </c>
      <c r="AW106" s="13" t="s">
        <v>42</v>
      </c>
      <c r="AX106" s="13" t="s">
        <v>82</v>
      </c>
      <c r="AY106" s="238" t="s">
        <v>159</v>
      </c>
    </row>
    <row r="107" s="14" customFormat="1">
      <c r="A107" s="14"/>
      <c r="B107" s="239"/>
      <c r="C107" s="240"/>
      <c r="D107" s="227" t="s">
        <v>172</v>
      </c>
      <c r="E107" s="241" t="s">
        <v>44</v>
      </c>
      <c r="F107" s="242" t="s">
        <v>918</v>
      </c>
      <c r="G107" s="240"/>
      <c r="H107" s="243">
        <v>11.24</v>
      </c>
      <c r="I107" s="244"/>
      <c r="J107" s="240"/>
      <c r="K107" s="240"/>
      <c r="L107" s="245"/>
      <c r="M107" s="246"/>
      <c r="N107" s="247"/>
      <c r="O107" s="247"/>
      <c r="P107" s="247"/>
      <c r="Q107" s="247"/>
      <c r="R107" s="247"/>
      <c r="S107" s="247"/>
      <c r="T107" s="248"/>
      <c r="U107" s="14"/>
      <c r="V107" s="14"/>
      <c r="W107" s="14"/>
      <c r="X107" s="14"/>
      <c r="Y107" s="14"/>
      <c r="Z107" s="14"/>
      <c r="AA107" s="14"/>
      <c r="AB107" s="14"/>
      <c r="AC107" s="14"/>
      <c r="AD107" s="14"/>
      <c r="AE107" s="14"/>
      <c r="AT107" s="249" t="s">
        <v>172</v>
      </c>
      <c r="AU107" s="249" t="s">
        <v>92</v>
      </c>
      <c r="AV107" s="14" t="s">
        <v>92</v>
      </c>
      <c r="AW107" s="14" t="s">
        <v>42</v>
      </c>
      <c r="AX107" s="14" t="s">
        <v>82</v>
      </c>
      <c r="AY107" s="249" t="s">
        <v>159</v>
      </c>
    </row>
    <row r="108" s="13" customFormat="1">
      <c r="A108" s="13"/>
      <c r="B108" s="229"/>
      <c r="C108" s="230"/>
      <c r="D108" s="227" t="s">
        <v>172</v>
      </c>
      <c r="E108" s="231" t="s">
        <v>44</v>
      </c>
      <c r="F108" s="232" t="s">
        <v>919</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4" customFormat="1">
      <c r="A109" s="14"/>
      <c r="B109" s="239"/>
      <c r="C109" s="240"/>
      <c r="D109" s="227" t="s">
        <v>172</v>
      </c>
      <c r="E109" s="241" t="s">
        <v>44</v>
      </c>
      <c r="F109" s="242" t="s">
        <v>920</v>
      </c>
      <c r="G109" s="240"/>
      <c r="H109" s="243">
        <v>3.98</v>
      </c>
      <c r="I109" s="244"/>
      <c r="J109" s="240"/>
      <c r="K109" s="240"/>
      <c r="L109" s="245"/>
      <c r="M109" s="246"/>
      <c r="N109" s="247"/>
      <c r="O109" s="247"/>
      <c r="P109" s="247"/>
      <c r="Q109" s="247"/>
      <c r="R109" s="247"/>
      <c r="S109" s="247"/>
      <c r="T109" s="248"/>
      <c r="U109" s="14"/>
      <c r="V109" s="14"/>
      <c r="W109" s="14"/>
      <c r="X109" s="14"/>
      <c r="Y109" s="14"/>
      <c r="Z109" s="14"/>
      <c r="AA109" s="14"/>
      <c r="AB109" s="14"/>
      <c r="AC109" s="14"/>
      <c r="AD109" s="14"/>
      <c r="AE109" s="14"/>
      <c r="AT109" s="249" t="s">
        <v>172</v>
      </c>
      <c r="AU109" s="249" t="s">
        <v>92</v>
      </c>
      <c r="AV109" s="14" t="s">
        <v>92</v>
      </c>
      <c r="AW109" s="14" t="s">
        <v>42</v>
      </c>
      <c r="AX109" s="14" t="s">
        <v>82</v>
      </c>
      <c r="AY109" s="249" t="s">
        <v>159</v>
      </c>
    </row>
    <row r="110" s="16" customFormat="1">
      <c r="A110" s="16"/>
      <c r="B110" s="261"/>
      <c r="C110" s="262"/>
      <c r="D110" s="227" t="s">
        <v>172</v>
      </c>
      <c r="E110" s="263" t="s">
        <v>44</v>
      </c>
      <c r="F110" s="264" t="s">
        <v>178</v>
      </c>
      <c r="G110" s="262"/>
      <c r="H110" s="265">
        <v>15.220000000000001</v>
      </c>
      <c r="I110" s="266"/>
      <c r="J110" s="262"/>
      <c r="K110" s="262"/>
      <c r="L110" s="267"/>
      <c r="M110" s="268"/>
      <c r="N110" s="269"/>
      <c r="O110" s="269"/>
      <c r="P110" s="269"/>
      <c r="Q110" s="269"/>
      <c r="R110" s="269"/>
      <c r="S110" s="269"/>
      <c r="T110" s="270"/>
      <c r="U110" s="16"/>
      <c r="V110" s="16"/>
      <c r="W110" s="16"/>
      <c r="X110" s="16"/>
      <c r="Y110" s="16"/>
      <c r="Z110" s="16"/>
      <c r="AA110" s="16"/>
      <c r="AB110" s="16"/>
      <c r="AC110" s="16"/>
      <c r="AD110" s="16"/>
      <c r="AE110" s="16"/>
      <c r="AT110" s="271" t="s">
        <v>172</v>
      </c>
      <c r="AU110" s="271" t="s">
        <v>92</v>
      </c>
      <c r="AV110" s="16" t="s">
        <v>166</v>
      </c>
      <c r="AW110" s="16" t="s">
        <v>42</v>
      </c>
      <c r="AX110" s="16" t="s">
        <v>90</v>
      </c>
      <c r="AY110" s="271" t="s">
        <v>159</v>
      </c>
    </row>
    <row r="111" s="2" customFormat="1" ht="16.5" customHeight="1">
      <c r="A111" s="42"/>
      <c r="B111" s="43"/>
      <c r="C111" s="272" t="s">
        <v>166</v>
      </c>
      <c r="D111" s="272" t="s">
        <v>212</v>
      </c>
      <c r="E111" s="273" t="s">
        <v>921</v>
      </c>
      <c r="F111" s="274" t="s">
        <v>922</v>
      </c>
      <c r="G111" s="275" t="s">
        <v>222</v>
      </c>
      <c r="H111" s="276">
        <v>52.106999999999999</v>
      </c>
      <c r="I111" s="277"/>
      <c r="J111" s="278">
        <f>ROUND(I111*H111,2)</f>
        <v>0</v>
      </c>
      <c r="K111" s="274" t="s">
        <v>201</v>
      </c>
      <c r="L111" s="279"/>
      <c r="M111" s="280" t="s">
        <v>44</v>
      </c>
      <c r="N111" s="281" t="s">
        <v>53</v>
      </c>
      <c r="O111" s="88"/>
      <c r="P111" s="218">
        <f>O111*H111</f>
        <v>0</v>
      </c>
      <c r="Q111" s="218">
        <v>0.00315</v>
      </c>
      <c r="R111" s="218">
        <f>Q111*H111</f>
        <v>0.16413705000000001</v>
      </c>
      <c r="S111" s="218">
        <v>0</v>
      </c>
      <c r="T111" s="219">
        <f>S111*H111</f>
        <v>0</v>
      </c>
      <c r="U111" s="42"/>
      <c r="V111" s="42"/>
      <c r="W111" s="42"/>
      <c r="X111" s="42"/>
      <c r="Y111" s="42"/>
      <c r="Z111" s="42"/>
      <c r="AA111" s="42"/>
      <c r="AB111" s="42"/>
      <c r="AC111" s="42"/>
      <c r="AD111" s="42"/>
      <c r="AE111" s="42"/>
      <c r="AR111" s="220" t="s">
        <v>456</v>
      </c>
      <c r="AT111" s="220" t="s">
        <v>212</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358</v>
      </c>
      <c r="BM111" s="220" t="s">
        <v>923</v>
      </c>
    </row>
    <row r="112" s="14" customFormat="1">
      <c r="A112" s="14"/>
      <c r="B112" s="239"/>
      <c r="C112" s="240"/>
      <c r="D112" s="227" t="s">
        <v>172</v>
      </c>
      <c r="E112" s="240"/>
      <c r="F112" s="242" t="s">
        <v>924</v>
      </c>
      <c r="G112" s="240"/>
      <c r="H112" s="243">
        <v>52.106999999999999</v>
      </c>
      <c r="I112" s="244"/>
      <c r="J112" s="240"/>
      <c r="K112" s="240"/>
      <c r="L112" s="245"/>
      <c r="M112" s="246"/>
      <c r="N112" s="247"/>
      <c r="O112" s="247"/>
      <c r="P112" s="247"/>
      <c r="Q112" s="247"/>
      <c r="R112" s="247"/>
      <c r="S112" s="247"/>
      <c r="T112" s="248"/>
      <c r="U112" s="14"/>
      <c r="V112" s="14"/>
      <c r="W112" s="14"/>
      <c r="X112" s="14"/>
      <c r="Y112" s="14"/>
      <c r="Z112" s="14"/>
      <c r="AA112" s="14"/>
      <c r="AB112" s="14"/>
      <c r="AC112" s="14"/>
      <c r="AD112" s="14"/>
      <c r="AE112" s="14"/>
      <c r="AT112" s="249" t="s">
        <v>172</v>
      </c>
      <c r="AU112" s="249" t="s">
        <v>92</v>
      </c>
      <c r="AV112" s="14" t="s">
        <v>92</v>
      </c>
      <c r="AW112" s="14" t="s">
        <v>4</v>
      </c>
      <c r="AX112" s="14" t="s">
        <v>90</v>
      </c>
      <c r="AY112" s="249" t="s">
        <v>159</v>
      </c>
    </row>
    <row r="113" s="2" customFormat="1" ht="24.15" customHeight="1">
      <c r="A113" s="42"/>
      <c r="B113" s="43"/>
      <c r="C113" s="209" t="s">
        <v>197</v>
      </c>
      <c r="D113" s="209" t="s">
        <v>161</v>
      </c>
      <c r="E113" s="210" t="s">
        <v>925</v>
      </c>
      <c r="F113" s="211" t="s">
        <v>926</v>
      </c>
      <c r="G113" s="212" t="s">
        <v>222</v>
      </c>
      <c r="H113" s="213">
        <v>52.106999999999999</v>
      </c>
      <c r="I113" s="214"/>
      <c r="J113" s="215">
        <f>ROUND(I113*H113,2)</f>
        <v>0</v>
      </c>
      <c r="K113" s="211" t="s">
        <v>165</v>
      </c>
      <c r="L113" s="48"/>
      <c r="M113" s="216" t="s">
        <v>44</v>
      </c>
      <c r="N113" s="217" t="s">
        <v>53</v>
      </c>
      <c r="O113" s="88"/>
      <c r="P113" s="218">
        <f>O113*H113</f>
        <v>0</v>
      </c>
      <c r="Q113" s="218">
        <v>0.0011999999999999999</v>
      </c>
      <c r="R113" s="218">
        <f>Q113*H113</f>
        <v>0.062528399999999998</v>
      </c>
      <c r="S113" s="218">
        <v>0</v>
      </c>
      <c r="T113" s="219">
        <f>S113*H113</f>
        <v>0</v>
      </c>
      <c r="U113" s="42"/>
      <c r="V113" s="42"/>
      <c r="W113" s="42"/>
      <c r="X113" s="42"/>
      <c r="Y113" s="42"/>
      <c r="Z113" s="42"/>
      <c r="AA113" s="42"/>
      <c r="AB113" s="42"/>
      <c r="AC113" s="42"/>
      <c r="AD113" s="42"/>
      <c r="AE113" s="42"/>
      <c r="AR113" s="220" t="s">
        <v>358</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358</v>
      </c>
      <c r="BM113" s="220" t="s">
        <v>927</v>
      </c>
    </row>
    <row r="114" s="2" customFormat="1">
      <c r="A114" s="42"/>
      <c r="B114" s="43"/>
      <c r="C114" s="44"/>
      <c r="D114" s="222" t="s">
        <v>168</v>
      </c>
      <c r="E114" s="44"/>
      <c r="F114" s="223" t="s">
        <v>928</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168</v>
      </c>
      <c r="AU114" s="20" t="s">
        <v>92</v>
      </c>
    </row>
    <row r="115" s="14" customFormat="1">
      <c r="A115" s="14"/>
      <c r="B115" s="239"/>
      <c r="C115" s="240"/>
      <c r="D115" s="227" t="s">
        <v>172</v>
      </c>
      <c r="E115" s="240"/>
      <c r="F115" s="242" t="s">
        <v>924</v>
      </c>
      <c r="G115" s="240"/>
      <c r="H115" s="243">
        <v>52.106999999999999</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v>
      </c>
      <c r="AX115" s="14" t="s">
        <v>90</v>
      </c>
      <c r="AY115" s="249" t="s">
        <v>159</v>
      </c>
    </row>
    <row r="116" s="2" customFormat="1" ht="24.15" customHeight="1">
      <c r="A116" s="42"/>
      <c r="B116" s="43"/>
      <c r="C116" s="209" t="s">
        <v>205</v>
      </c>
      <c r="D116" s="209" t="s">
        <v>161</v>
      </c>
      <c r="E116" s="210" t="s">
        <v>929</v>
      </c>
      <c r="F116" s="211" t="s">
        <v>930</v>
      </c>
      <c r="G116" s="212" t="s">
        <v>310</v>
      </c>
      <c r="H116" s="213">
        <v>18.52</v>
      </c>
      <c r="I116" s="214"/>
      <c r="J116" s="215">
        <f>ROUND(I116*H116,2)</f>
        <v>0</v>
      </c>
      <c r="K116" s="211" t="s">
        <v>165</v>
      </c>
      <c r="L116" s="48"/>
      <c r="M116" s="216" t="s">
        <v>44</v>
      </c>
      <c r="N116" s="217" t="s">
        <v>53</v>
      </c>
      <c r="O116" s="88"/>
      <c r="P116" s="218">
        <f>O116*H116</f>
        <v>0</v>
      </c>
      <c r="Q116" s="218">
        <v>0.00021000000000000001</v>
      </c>
      <c r="R116" s="218">
        <f>Q116*H116</f>
        <v>0.0038892000000000002</v>
      </c>
      <c r="S116" s="218">
        <v>0</v>
      </c>
      <c r="T116" s="219">
        <f>S116*H116</f>
        <v>0</v>
      </c>
      <c r="U116" s="42"/>
      <c r="V116" s="42"/>
      <c r="W116" s="42"/>
      <c r="X116" s="42"/>
      <c r="Y116" s="42"/>
      <c r="Z116" s="42"/>
      <c r="AA116" s="42"/>
      <c r="AB116" s="42"/>
      <c r="AC116" s="42"/>
      <c r="AD116" s="42"/>
      <c r="AE116" s="42"/>
      <c r="AR116" s="220" t="s">
        <v>358</v>
      </c>
      <c r="AT116" s="220" t="s">
        <v>161</v>
      </c>
      <c r="AU116" s="220" t="s">
        <v>92</v>
      </c>
      <c r="AY116" s="20" t="s">
        <v>159</v>
      </c>
      <c r="BE116" s="221">
        <f>IF(N116="základní",J116,0)</f>
        <v>0</v>
      </c>
      <c r="BF116" s="221">
        <f>IF(N116="snížená",J116,0)</f>
        <v>0</v>
      </c>
      <c r="BG116" s="221">
        <f>IF(N116="zákl. přenesená",J116,0)</f>
        <v>0</v>
      </c>
      <c r="BH116" s="221">
        <f>IF(N116="sníž. přenesená",J116,0)</f>
        <v>0</v>
      </c>
      <c r="BI116" s="221">
        <f>IF(N116="nulová",J116,0)</f>
        <v>0</v>
      </c>
      <c r="BJ116" s="20" t="s">
        <v>90</v>
      </c>
      <c r="BK116" s="221">
        <f>ROUND(I116*H116,2)</f>
        <v>0</v>
      </c>
      <c r="BL116" s="20" t="s">
        <v>358</v>
      </c>
      <c r="BM116" s="220" t="s">
        <v>931</v>
      </c>
    </row>
    <row r="117" s="2" customFormat="1">
      <c r="A117" s="42"/>
      <c r="B117" s="43"/>
      <c r="C117" s="44"/>
      <c r="D117" s="222" t="s">
        <v>168</v>
      </c>
      <c r="E117" s="44"/>
      <c r="F117" s="223" t="s">
        <v>932</v>
      </c>
      <c r="G117" s="44"/>
      <c r="H117" s="44"/>
      <c r="I117" s="224"/>
      <c r="J117" s="44"/>
      <c r="K117" s="44"/>
      <c r="L117" s="48"/>
      <c r="M117" s="225"/>
      <c r="N117" s="226"/>
      <c r="O117" s="88"/>
      <c r="P117" s="88"/>
      <c r="Q117" s="88"/>
      <c r="R117" s="88"/>
      <c r="S117" s="88"/>
      <c r="T117" s="89"/>
      <c r="U117" s="42"/>
      <c r="V117" s="42"/>
      <c r="W117" s="42"/>
      <c r="X117" s="42"/>
      <c r="Y117" s="42"/>
      <c r="Z117" s="42"/>
      <c r="AA117" s="42"/>
      <c r="AB117" s="42"/>
      <c r="AC117" s="42"/>
      <c r="AD117" s="42"/>
      <c r="AE117" s="42"/>
      <c r="AT117" s="20" t="s">
        <v>168</v>
      </c>
      <c r="AU117" s="20" t="s">
        <v>92</v>
      </c>
    </row>
    <row r="118" s="13" customFormat="1">
      <c r="A118" s="13"/>
      <c r="B118" s="229"/>
      <c r="C118" s="230"/>
      <c r="D118" s="227" t="s">
        <v>172</v>
      </c>
      <c r="E118" s="231" t="s">
        <v>44</v>
      </c>
      <c r="F118" s="232" t="s">
        <v>933</v>
      </c>
      <c r="G118" s="230"/>
      <c r="H118" s="231" t="s">
        <v>44</v>
      </c>
      <c r="I118" s="233"/>
      <c r="J118" s="230"/>
      <c r="K118" s="230"/>
      <c r="L118" s="234"/>
      <c r="M118" s="235"/>
      <c r="N118" s="236"/>
      <c r="O118" s="236"/>
      <c r="P118" s="236"/>
      <c r="Q118" s="236"/>
      <c r="R118" s="236"/>
      <c r="S118" s="236"/>
      <c r="T118" s="237"/>
      <c r="U118" s="13"/>
      <c r="V118" s="13"/>
      <c r="W118" s="13"/>
      <c r="X118" s="13"/>
      <c r="Y118" s="13"/>
      <c r="Z118" s="13"/>
      <c r="AA118" s="13"/>
      <c r="AB118" s="13"/>
      <c r="AC118" s="13"/>
      <c r="AD118" s="13"/>
      <c r="AE118" s="13"/>
      <c r="AT118" s="238" t="s">
        <v>172</v>
      </c>
      <c r="AU118" s="238" t="s">
        <v>92</v>
      </c>
      <c r="AV118" s="13" t="s">
        <v>90</v>
      </c>
      <c r="AW118" s="13" t="s">
        <v>42</v>
      </c>
      <c r="AX118" s="13" t="s">
        <v>82</v>
      </c>
      <c r="AY118" s="238" t="s">
        <v>159</v>
      </c>
    </row>
    <row r="119" s="13" customFormat="1">
      <c r="A119" s="13"/>
      <c r="B119" s="229"/>
      <c r="C119" s="230"/>
      <c r="D119" s="227" t="s">
        <v>172</v>
      </c>
      <c r="E119" s="231" t="s">
        <v>44</v>
      </c>
      <c r="F119" s="232" t="s">
        <v>917</v>
      </c>
      <c r="G119" s="230"/>
      <c r="H119" s="231" t="s">
        <v>44</v>
      </c>
      <c r="I119" s="233"/>
      <c r="J119" s="230"/>
      <c r="K119" s="230"/>
      <c r="L119" s="234"/>
      <c r="M119" s="235"/>
      <c r="N119" s="236"/>
      <c r="O119" s="236"/>
      <c r="P119" s="236"/>
      <c r="Q119" s="236"/>
      <c r="R119" s="236"/>
      <c r="S119" s="236"/>
      <c r="T119" s="237"/>
      <c r="U119" s="13"/>
      <c r="V119" s="13"/>
      <c r="W119" s="13"/>
      <c r="X119" s="13"/>
      <c r="Y119" s="13"/>
      <c r="Z119" s="13"/>
      <c r="AA119" s="13"/>
      <c r="AB119" s="13"/>
      <c r="AC119" s="13"/>
      <c r="AD119" s="13"/>
      <c r="AE119" s="13"/>
      <c r="AT119" s="238" t="s">
        <v>172</v>
      </c>
      <c r="AU119" s="238" t="s">
        <v>92</v>
      </c>
      <c r="AV119" s="13" t="s">
        <v>90</v>
      </c>
      <c r="AW119" s="13" t="s">
        <v>42</v>
      </c>
      <c r="AX119" s="13" t="s">
        <v>82</v>
      </c>
      <c r="AY119" s="238" t="s">
        <v>159</v>
      </c>
    </row>
    <row r="120" s="14" customFormat="1">
      <c r="A120" s="14"/>
      <c r="B120" s="239"/>
      <c r="C120" s="240"/>
      <c r="D120" s="227" t="s">
        <v>172</v>
      </c>
      <c r="E120" s="241" t="s">
        <v>44</v>
      </c>
      <c r="F120" s="242" t="s">
        <v>918</v>
      </c>
      <c r="G120" s="240"/>
      <c r="H120" s="243">
        <v>11.24</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42</v>
      </c>
      <c r="AX120" s="14" t="s">
        <v>82</v>
      </c>
      <c r="AY120" s="249" t="s">
        <v>159</v>
      </c>
    </row>
    <row r="121" s="14" customFormat="1">
      <c r="A121" s="14"/>
      <c r="B121" s="239"/>
      <c r="C121" s="240"/>
      <c r="D121" s="227" t="s">
        <v>172</v>
      </c>
      <c r="E121" s="241" t="s">
        <v>44</v>
      </c>
      <c r="F121" s="242" t="s">
        <v>934</v>
      </c>
      <c r="G121" s="240"/>
      <c r="H121" s="243">
        <v>2.1000000000000001</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3" customFormat="1">
      <c r="A122" s="13"/>
      <c r="B122" s="229"/>
      <c r="C122" s="230"/>
      <c r="D122" s="227" t="s">
        <v>172</v>
      </c>
      <c r="E122" s="231" t="s">
        <v>44</v>
      </c>
      <c r="F122" s="232" t="s">
        <v>919</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920</v>
      </c>
      <c r="G123" s="240"/>
      <c r="H123" s="243">
        <v>3.98</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4" customFormat="1">
      <c r="A124" s="14"/>
      <c r="B124" s="239"/>
      <c r="C124" s="240"/>
      <c r="D124" s="227" t="s">
        <v>172</v>
      </c>
      <c r="E124" s="241" t="s">
        <v>44</v>
      </c>
      <c r="F124" s="242" t="s">
        <v>935</v>
      </c>
      <c r="G124" s="240"/>
      <c r="H124" s="243">
        <v>1.2</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5" customFormat="1">
      <c r="A125" s="15"/>
      <c r="B125" s="250"/>
      <c r="C125" s="251"/>
      <c r="D125" s="227" t="s">
        <v>172</v>
      </c>
      <c r="E125" s="252" t="s">
        <v>895</v>
      </c>
      <c r="F125" s="253" t="s">
        <v>176</v>
      </c>
      <c r="G125" s="251"/>
      <c r="H125" s="254">
        <v>18.52</v>
      </c>
      <c r="I125" s="255"/>
      <c r="J125" s="251"/>
      <c r="K125" s="251"/>
      <c r="L125" s="256"/>
      <c r="M125" s="257"/>
      <c r="N125" s="258"/>
      <c r="O125" s="258"/>
      <c r="P125" s="258"/>
      <c r="Q125" s="258"/>
      <c r="R125" s="258"/>
      <c r="S125" s="258"/>
      <c r="T125" s="259"/>
      <c r="U125" s="15"/>
      <c r="V125" s="15"/>
      <c r="W125" s="15"/>
      <c r="X125" s="15"/>
      <c r="Y125" s="15"/>
      <c r="Z125" s="15"/>
      <c r="AA125" s="15"/>
      <c r="AB125" s="15"/>
      <c r="AC125" s="15"/>
      <c r="AD125" s="15"/>
      <c r="AE125" s="15"/>
      <c r="AT125" s="260" t="s">
        <v>172</v>
      </c>
      <c r="AU125" s="260" t="s">
        <v>92</v>
      </c>
      <c r="AV125" s="15" t="s">
        <v>177</v>
      </c>
      <c r="AW125" s="15" t="s">
        <v>42</v>
      </c>
      <c r="AX125" s="15" t="s">
        <v>82</v>
      </c>
      <c r="AY125" s="260" t="s">
        <v>159</v>
      </c>
    </row>
    <row r="126" s="16" customFormat="1">
      <c r="A126" s="16"/>
      <c r="B126" s="261"/>
      <c r="C126" s="262"/>
      <c r="D126" s="227" t="s">
        <v>172</v>
      </c>
      <c r="E126" s="263" t="s">
        <v>44</v>
      </c>
      <c r="F126" s="264" t="s">
        <v>178</v>
      </c>
      <c r="G126" s="262"/>
      <c r="H126" s="265">
        <v>18.52</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16.5" customHeight="1">
      <c r="A127" s="42"/>
      <c r="B127" s="43"/>
      <c r="C127" s="272" t="s">
        <v>211</v>
      </c>
      <c r="D127" s="272" t="s">
        <v>212</v>
      </c>
      <c r="E127" s="273" t="s">
        <v>936</v>
      </c>
      <c r="F127" s="274" t="s">
        <v>937</v>
      </c>
      <c r="G127" s="275" t="s">
        <v>310</v>
      </c>
      <c r="H127" s="276">
        <v>20.001999999999999</v>
      </c>
      <c r="I127" s="277"/>
      <c r="J127" s="278">
        <f>ROUND(I127*H127,2)</f>
        <v>0</v>
      </c>
      <c r="K127" s="274" t="s">
        <v>201</v>
      </c>
      <c r="L127" s="279"/>
      <c r="M127" s="280" t="s">
        <v>44</v>
      </c>
      <c r="N127" s="281" t="s">
        <v>53</v>
      </c>
      <c r="O127" s="88"/>
      <c r="P127" s="218">
        <f>O127*H127</f>
        <v>0</v>
      </c>
      <c r="Q127" s="218">
        <v>0.017999999999999999</v>
      </c>
      <c r="R127" s="218">
        <f>Q127*H127</f>
        <v>0.36003599999999997</v>
      </c>
      <c r="S127" s="218">
        <v>0</v>
      </c>
      <c r="T127" s="219">
        <f>S127*H127</f>
        <v>0</v>
      </c>
      <c r="U127" s="42"/>
      <c r="V127" s="42"/>
      <c r="W127" s="42"/>
      <c r="X127" s="42"/>
      <c r="Y127" s="42"/>
      <c r="Z127" s="42"/>
      <c r="AA127" s="42"/>
      <c r="AB127" s="42"/>
      <c r="AC127" s="42"/>
      <c r="AD127" s="42"/>
      <c r="AE127" s="42"/>
      <c r="AR127" s="220" t="s">
        <v>456</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358</v>
      </c>
      <c r="BM127" s="220" t="s">
        <v>938</v>
      </c>
    </row>
    <row r="128" s="14" customFormat="1">
      <c r="A128" s="14"/>
      <c r="B128" s="239"/>
      <c r="C128" s="240"/>
      <c r="D128" s="227" t="s">
        <v>172</v>
      </c>
      <c r="E128" s="240"/>
      <c r="F128" s="242" t="s">
        <v>939</v>
      </c>
      <c r="G128" s="240"/>
      <c r="H128" s="243">
        <v>20.001999999999999</v>
      </c>
      <c r="I128" s="244"/>
      <c r="J128" s="240"/>
      <c r="K128" s="240"/>
      <c r="L128" s="245"/>
      <c r="M128" s="246"/>
      <c r="N128" s="247"/>
      <c r="O128" s="247"/>
      <c r="P128" s="247"/>
      <c r="Q128" s="247"/>
      <c r="R128" s="247"/>
      <c r="S128" s="247"/>
      <c r="T128" s="248"/>
      <c r="U128" s="14"/>
      <c r="V128" s="14"/>
      <c r="W128" s="14"/>
      <c r="X128" s="14"/>
      <c r="Y128" s="14"/>
      <c r="Z128" s="14"/>
      <c r="AA128" s="14"/>
      <c r="AB128" s="14"/>
      <c r="AC128" s="14"/>
      <c r="AD128" s="14"/>
      <c r="AE128" s="14"/>
      <c r="AT128" s="249" t="s">
        <v>172</v>
      </c>
      <c r="AU128" s="249" t="s">
        <v>92</v>
      </c>
      <c r="AV128" s="14" t="s">
        <v>92</v>
      </c>
      <c r="AW128" s="14" t="s">
        <v>4</v>
      </c>
      <c r="AX128" s="14" t="s">
        <v>90</v>
      </c>
      <c r="AY128" s="249" t="s">
        <v>159</v>
      </c>
    </row>
    <row r="129" s="2" customFormat="1" ht="24.15" customHeight="1">
      <c r="A129" s="42"/>
      <c r="B129" s="43"/>
      <c r="C129" s="209" t="s">
        <v>215</v>
      </c>
      <c r="D129" s="209" t="s">
        <v>161</v>
      </c>
      <c r="E129" s="210" t="s">
        <v>940</v>
      </c>
      <c r="F129" s="211" t="s">
        <v>941</v>
      </c>
      <c r="G129" s="212" t="s">
        <v>200</v>
      </c>
      <c r="H129" s="213">
        <v>0.59099999999999997</v>
      </c>
      <c r="I129" s="214"/>
      <c r="J129" s="215">
        <f>ROUND(I129*H129,2)</f>
        <v>0</v>
      </c>
      <c r="K129" s="211" t="s">
        <v>165</v>
      </c>
      <c r="L129" s="48"/>
      <c r="M129" s="216" t="s">
        <v>44</v>
      </c>
      <c r="N129" s="217" t="s">
        <v>53</v>
      </c>
      <c r="O129" s="88"/>
      <c r="P129" s="218">
        <f>O129*H129</f>
        <v>0</v>
      </c>
      <c r="Q129" s="218">
        <v>0</v>
      </c>
      <c r="R129" s="218">
        <f>Q129*H129</f>
        <v>0</v>
      </c>
      <c r="S129" s="218">
        <v>0</v>
      </c>
      <c r="T129" s="219">
        <f>S129*H129</f>
        <v>0</v>
      </c>
      <c r="U129" s="42"/>
      <c r="V129" s="42"/>
      <c r="W129" s="42"/>
      <c r="X129" s="42"/>
      <c r="Y129" s="42"/>
      <c r="Z129" s="42"/>
      <c r="AA129" s="42"/>
      <c r="AB129" s="42"/>
      <c r="AC129" s="42"/>
      <c r="AD129" s="42"/>
      <c r="AE129" s="42"/>
      <c r="AR129" s="220" t="s">
        <v>358</v>
      </c>
      <c r="AT129" s="220" t="s">
        <v>161</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358</v>
      </c>
      <c r="BM129" s="220" t="s">
        <v>942</v>
      </c>
    </row>
    <row r="130" s="2" customFormat="1">
      <c r="A130" s="42"/>
      <c r="B130" s="43"/>
      <c r="C130" s="44"/>
      <c r="D130" s="222" t="s">
        <v>168</v>
      </c>
      <c r="E130" s="44"/>
      <c r="F130" s="223" t="s">
        <v>943</v>
      </c>
      <c r="G130" s="44"/>
      <c r="H130" s="44"/>
      <c r="I130" s="224"/>
      <c r="J130" s="44"/>
      <c r="K130" s="44"/>
      <c r="L130" s="48"/>
      <c r="M130" s="225"/>
      <c r="N130" s="226"/>
      <c r="O130" s="88"/>
      <c r="P130" s="88"/>
      <c r="Q130" s="88"/>
      <c r="R130" s="88"/>
      <c r="S130" s="88"/>
      <c r="T130" s="89"/>
      <c r="U130" s="42"/>
      <c r="V130" s="42"/>
      <c r="W130" s="42"/>
      <c r="X130" s="42"/>
      <c r="Y130" s="42"/>
      <c r="Z130" s="42"/>
      <c r="AA130" s="42"/>
      <c r="AB130" s="42"/>
      <c r="AC130" s="42"/>
      <c r="AD130" s="42"/>
      <c r="AE130" s="42"/>
      <c r="AT130" s="20" t="s">
        <v>168</v>
      </c>
      <c r="AU130" s="20" t="s">
        <v>92</v>
      </c>
    </row>
    <row r="131" s="12" customFormat="1" ht="22.8" customHeight="1">
      <c r="A131" s="12"/>
      <c r="B131" s="193"/>
      <c r="C131" s="194"/>
      <c r="D131" s="195" t="s">
        <v>81</v>
      </c>
      <c r="E131" s="207" t="s">
        <v>944</v>
      </c>
      <c r="F131" s="207" t="s">
        <v>945</v>
      </c>
      <c r="G131" s="194"/>
      <c r="H131" s="194"/>
      <c r="I131" s="197"/>
      <c r="J131" s="208">
        <f>BK131</f>
        <v>0</v>
      </c>
      <c r="K131" s="194"/>
      <c r="L131" s="199"/>
      <c r="M131" s="200"/>
      <c r="N131" s="201"/>
      <c r="O131" s="201"/>
      <c r="P131" s="202">
        <f>SUM(P132:P136)</f>
        <v>0</v>
      </c>
      <c r="Q131" s="201"/>
      <c r="R131" s="202">
        <f>SUM(R132:R136)</f>
        <v>0.0046299999999999996</v>
      </c>
      <c r="S131" s="201"/>
      <c r="T131" s="203">
        <f>SUM(T132:T136)</f>
        <v>0</v>
      </c>
      <c r="U131" s="12"/>
      <c r="V131" s="12"/>
      <c r="W131" s="12"/>
      <c r="X131" s="12"/>
      <c r="Y131" s="12"/>
      <c r="Z131" s="12"/>
      <c r="AA131" s="12"/>
      <c r="AB131" s="12"/>
      <c r="AC131" s="12"/>
      <c r="AD131" s="12"/>
      <c r="AE131" s="12"/>
      <c r="AR131" s="204" t="s">
        <v>92</v>
      </c>
      <c r="AT131" s="205" t="s">
        <v>81</v>
      </c>
      <c r="AU131" s="205" t="s">
        <v>90</v>
      </c>
      <c r="AY131" s="204" t="s">
        <v>159</v>
      </c>
      <c r="BK131" s="206">
        <f>SUM(BK132:BK136)</f>
        <v>0</v>
      </c>
    </row>
    <row r="132" s="2" customFormat="1" ht="16.5" customHeight="1">
      <c r="A132" s="42"/>
      <c r="B132" s="43"/>
      <c r="C132" s="209" t="s">
        <v>227</v>
      </c>
      <c r="D132" s="209" t="s">
        <v>161</v>
      </c>
      <c r="E132" s="210" t="s">
        <v>946</v>
      </c>
      <c r="F132" s="211" t="s">
        <v>947</v>
      </c>
      <c r="G132" s="212" t="s">
        <v>310</v>
      </c>
      <c r="H132" s="213">
        <v>18.52</v>
      </c>
      <c r="I132" s="214"/>
      <c r="J132" s="215">
        <f>ROUND(I132*H132,2)</f>
        <v>0</v>
      </c>
      <c r="K132" s="211" t="s">
        <v>165</v>
      </c>
      <c r="L132" s="48"/>
      <c r="M132" s="216" t="s">
        <v>44</v>
      </c>
      <c r="N132" s="217" t="s">
        <v>53</v>
      </c>
      <c r="O132" s="88"/>
      <c r="P132" s="218">
        <f>O132*H132</f>
        <v>0</v>
      </c>
      <c r="Q132" s="218">
        <v>0.00025000000000000001</v>
      </c>
      <c r="R132" s="218">
        <f>Q132*H132</f>
        <v>0.0046299999999999996</v>
      </c>
      <c r="S132" s="218">
        <v>0</v>
      </c>
      <c r="T132" s="219">
        <f>S132*H132</f>
        <v>0</v>
      </c>
      <c r="U132" s="42"/>
      <c r="V132" s="42"/>
      <c r="W132" s="42"/>
      <c r="X132" s="42"/>
      <c r="Y132" s="42"/>
      <c r="Z132" s="42"/>
      <c r="AA132" s="42"/>
      <c r="AB132" s="42"/>
      <c r="AC132" s="42"/>
      <c r="AD132" s="42"/>
      <c r="AE132" s="42"/>
      <c r="AR132" s="220" t="s">
        <v>358</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358</v>
      </c>
      <c r="BM132" s="220" t="s">
        <v>948</v>
      </c>
    </row>
    <row r="133" s="2" customFormat="1">
      <c r="A133" s="42"/>
      <c r="B133" s="43"/>
      <c r="C133" s="44"/>
      <c r="D133" s="222" t="s">
        <v>168</v>
      </c>
      <c r="E133" s="44"/>
      <c r="F133" s="223" t="s">
        <v>949</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13" customFormat="1">
      <c r="A134" s="13"/>
      <c r="B134" s="229"/>
      <c r="C134" s="230"/>
      <c r="D134" s="227" t="s">
        <v>172</v>
      </c>
      <c r="E134" s="231" t="s">
        <v>44</v>
      </c>
      <c r="F134" s="232" t="s">
        <v>950</v>
      </c>
      <c r="G134" s="230"/>
      <c r="H134" s="231" t="s">
        <v>44</v>
      </c>
      <c r="I134" s="233"/>
      <c r="J134" s="230"/>
      <c r="K134" s="230"/>
      <c r="L134" s="234"/>
      <c r="M134" s="235"/>
      <c r="N134" s="236"/>
      <c r="O134" s="236"/>
      <c r="P134" s="236"/>
      <c r="Q134" s="236"/>
      <c r="R134" s="236"/>
      <c r="S134" s="236"/>
      <c r="T134" s="237"/>
      <c r="U134" s="13"/>
      <c r="V134" s="13"/>
      <c r="W134" s="13"/>
      <c r="X134" s="13"/>
      <c r="Y134" s="13"/>
      <c r="Z134" s="13"/>
      <c r="AA134" s="13"/>
      <c r="AB134" s="13"/>
      <c r="AC134" s="13"/>
      <c r="AD134" s="13"/>
      <c r="AE134" s="13"/>
      <c r="AT134" s="238" t="s">
        <v>172</v>
      </c>
      <c r="AU134" s="238" t="s">
        <v>92</v>
      </c>
      <c r="AV134" s="13" t="s">
        <v>90</v>
      </c>
      <c r="AW134" s="13" t="s">
        <v>42</v>
      </c>
      <c r="AX134" s="13" t="s">
        <v>82</v>
      </c>
      <c r="AY134" s="238" t="s">
        <v>159</v>
      </c>
    </row>
    <row r="135" s="14" customFormat="1">
      <c r="A135" s="14"/>
      <c r="B135" s="239"/>
      <c r="C135" s="240"/>
      <c r="D135" s="227" t="s">
        <v>172</v>
      </c>
      <c r="E135" s="241" t="s">
        <v>44</v>
      </c>
      <c r="F135" s="242" t="s">
        <v>895</v>
      </c>
      <c r="G135" s="240"/>
      <c r="H135" s="243">
        <v>18.52</v>
      </c>
      <c r="I135" s="244"/>
      <c r="J135" s="240"/>
      <c r="K135" s="240"/>
      <c r="L135" s="245"/>
      <c r="M135" s="246"/>
      <c r="N135" s="247"/>
      <c r="O135" s="247"/>
      <c r="P135" s="247"/>
      <c r="Q135" s="247"/>
      <c r="R135" s="247"/>
      <c r="S135" s="247"/>
      <c r="T135" s="248"/>
      <c r="U135" s="14"/>
      <c r="V135" s="14"/>
      <c r="W135" s="14"/>
      <c r="X135" s="14"/>
      <c r="Y135" s="14"/>
      <c r="Z135" s="14"/>
      <c r="AA135" s="14"/>
      <c r="AB135" s="14"/>
      <c r="AC135" s="14"/>
      <c r="AD135" s="14"/>
      <c r="AE135" s="14"/>
      <c r="AT135" s="249" t="s">
        <v>172</v>
      </c>
      <c r="AU135" s="249" t="s">
        <v>92</v>
      </c>
      <c r="AV135" s="14" t="s">
        <v>92</v>
      </c>
      <c r="AW135" s="14" t="s">
        <v>42</v>
      </c>
      <c r="AX135" s="14" t="s">
        <v>82</v>
      </c>
      <c r="AY135" s="249" t="s">
        <v>159</v>
      </c>
    </row>
    <row r="136" s="16" customFormat="1">
      <c r="A136" s="16"/>
      <c r="B136" s="261"/>
      <c r="C136" s="262"/>
      <c r="D136" s="227" t="s">
        <v>172</v>
      </c>
      <c r="E136" s="263" t="s">
        <v>44</v>
      </c>
      <c r="F136" s="264" t="s">
        <v>178</v>
      </c>
      <c r="G136" s="262"/>
      <c r="H136" s="265">
        <v>18.52</v>
      </c>
      <c r="I136" s="266"/>
      <c r="J136" s="262"/>
      <c r="K136" s="262"/>
      <c r="L136" s="267"/>
      <c r="M136" s="268"/>
      <c r="N136" s="269"/>
      <c r="O136" s="269"/>
      <c r="P136" s="269"/>
      <c r="Q136" s="269"/>
      <c r="R136" s="269"/>
      <c r="S136" s="269"/>
      <c r="T136" s="270"/>
      <c r="U136" s="16"/>
      <c r="V136" s="16"/>
      <c r="W136" s="16"/>
      <c r="X136" s="16"/>
      <c r="Y136" s="16"/>
      <c r="Z136" s="16"/>
      <c r="AA136" s="16"/>
      <c r="AB136" s="16"/>
      <c r="AC136" s="16"/>
      <c r="AD136" s="16"/>
      <c r="AE136" s="16"/>
      <c r="AT136" s="271" t="s">
        <v>172</v>
      </c>
      <c r="AU136" s="271" t="s">
        <v>92</v>
      </c>
      <c r="AV136" s="16" t="s">
        <v>166</v>
      </c>
      <c r="AW136" s="16" t="s">
        <v>42</v>
      </c>
      <c r="AX136" s="16" t="s">
        <v>90</v>
      </c>
      <c r="AY136" s="271" t="s">
        <v>159</v>
      </c>
    </row>
    <row r="137" s="12" customFormat="1" ht="25.92" customHeight="1">
      <c r="A137" s="12"/>
      <c r="B137" s="193"/>
      <c r="C137" s="194"/>
      <c r="D137" s="195" t="s">
        <v>81</v>
      </c>
      <c r="E137" s="196" t="s">
        <v>663</v>
      </c>
      <c r="F137" s="196" t="s">
        <v>664</v>
      </c>
      <c r="G137" s="194"/>
      <c r="H137" s="194"/>
      <c r="I137" s="197"/>
      <c r="J137" s="198">
        <f>BK137</f>
        <v>0</v>
      </c>
      <c r="K137" s="194"/>
      <c r="L137" s="199"/>
      <c r="M137" s="200"/>
      <c r="N137" s="201"/>
      <c r="O137" s="201"/>
      <c r="P137" s="202">
        <f>SUM(P138:P147)</f>
        <v>0</v>
      </c>
      <c r="Q137" s="201"/>
      <c r="R137" s="202">
        <f>SUM(R138:R147)</f>
        <v>0</v>
      </c>
      <c r="S137" s="201"/>
      <c r="T137" s="203">
        <f>SUM(T138:T147)</f>
        <v>0</v>
      </c>
      <c r="U137" s="12"/>
      <c r="V137" s="12"/>
      <c r="W137" s="12"/>
      <c r="X137" s="12"/>
      <c r="Y137" s="12"/>
      <c r="Z137" s="12"/>
      <c r="AA137" s="12"/>
      <c r="AB137" s="12"/>
      <c r="AC137" s="12"/>
      <c r="AD137" s="12"/>
      <c r="AE137" s="12"/>
      <c r="AR137" s="204" t="s">
        <v>166</v>
      </c>
      <c r="AT137" s="205" t="s">
        <v>81</v>
      </c>
      <c r="AU137" s="205" t="s">
        <v>82</v>
      </c>
      <c r="AY137" s="204" t="s">
        <v>159</v>
      </c>
      <c r="BK137" s="206">
        <f>SUM(BK138:BK147)</f>
        <v>0</v>
      </c>
    </row>
    <row r="138" s="2" customFormat="1" ht="33" customHeight="1">
      <c r="A138" s="42"/>
      <c r="B138" s="43"/>
      <c r="C138" s="209" t="s">
        <v>233</v>
      </c>
      <c r="D138" s="209" t="s">
        <v>161</v>
      </c>
      <c r="E138" s="210" t="s">
        <v>951</v>
      </c>
      <c r="F138" s="211" t="s">
        <v>952</v>
      </c>
      <c r="G138" s="212" t="s">
        <v>661</v>
      </c>
      <c r="H138" s="213">
        <v>1</v>
      </c>
      <c r="I138" s="214"/>
      <c r="J138" s="215">
        <f>ROUND(I138*H138,2)</f>
        <v>0</v>
      </c>
      <c r="K138" s="211" t="s">
        <v>201</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90</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953</v>
      </c>
    </row>
    <row r="139" s="2" customFormat="1" ht="24.15" customHeight="1">
      <c r="A139" s="42"/>
      <c r="B139" s="43"/>
      <c r="C139" s="209" t="s">
        <v>239</v>
      </c>
      <c r="D139" s="209" t="s">
        <v>161</v>
      </c>
      <c r="E139" s="210" t="s">
        <v>954</v>
      </c>
      <c r="F139" s="211" t="s">
        <v>955</v>
      </c>
      <c r="G139" s="212" t="s">
        <v>661</v>
      </c>
      <c r="H139" s="213">
        <v>11</v>
      </c>
      <c r="I139" s="214"/>
      <c r="J139" s="215">
        <f>ROUND(I139*H139,2)</f>
        <v>0</v>
      </c>
      <c r="K139" s="211" t="s">
        <v>201</v>
      </c>
      <c r="L139" s="48"/>
      <c r="M139" s="216" t="s">
        <v>44</v>
      </c>
      <c r="N139" s="217"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166</v>
      </c>
      <c r="AT139" s="220" t="s">
        <v>161</v>
      </c>
      <c r="AU139" s="220" t="s">
        <v>90</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166</v>
      </c>
      <c r="BM139" s="220" t="s">
        <v>956</v>
      </c>
    </row>
    <row r="140" s="2" customFormat="1" ht="24.15" customHeight="1">
      <c r="A140" s="42"/>
      <c r="B140" s="43"/>
      <c r="C140" s="209" t="s">
        <v>8</v>
      </c>
      <c r="D140" s="209" t="s">
        <v>161</v>
      </c>
      <c r="E140" s="210" t="s">
        <v>905</v>
      </c>
      <c r="F140" s="211" t="s">
        <v>957</v>
      </c>
      <c r="G140" s="212" t="s">
        <v>661</v>
      </c>
      <c r="H140" s="213">
        <v>8</v>
      </c>
      <c r="I140" s="214"/>
      <c r="J140" s="215">
        <f>ROUND(I140*H140,2)</f>
        <v>0</v>
      </c>
      <c r="K140" s="211" t="s">
        <v>201</v>
      </c>
      <c r="L140" s="48"/>
      <c r="M140" s="216" t="s">
        <v>44</v>
      </c>
      <c r="N140" s="217" t="s">
        <v>53</v>
      </c>
      <c r="O140" s="88"/>
      <c r="P140" s="218">
        <f>O140*H140</f>
        <v>0</v>
      </c>
      <c r="Q140" s="218">
        <v>0</v>
      </c>
      <c r="R140" s="218">
        <f>Q140*H140</f>
        <v>0</v>
      </c>
      <c r="S140" s="218">
        <v>0</v>
      </c>
      <c r="T140" s="219">
        <f>S140*H140</f>
        <v>0</v>
      </c>
      <c r="U140" s="42"/>
      <c r="V140" s="42"/>
      <c r="W140" s="42"/>
      <c r="X140" s="42"/>
      <c r="Y140" s="42"/>
      <c r="Z140" s="42"/>
      <c r="AA140" s="42"/>
      <c r="AB140" s="42"/>
      <c r="AC140" s="42"/>
      <c r="AD140" s="42"/>
      <c r="AE140" s="42"/>
      <c r="AR140" s="220" t="s">
        <v>166</v>
      </c>
      <c r="AT140" s="220" t="s">
        <v>161</v>
      </c>
      <c r="AU140" s="220" t="s">
        <v>90</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958</v>
      </c>
    </row>
    <row r="141" s="2" customFormat="1" ht="24.15" customHeight="1">
      <c r="A141" s="42"/>
      <c r="B141" s="43"/>
      <c r="C141" s="209" t="s">
        <v>346</v>
      </c>
      <c r="D141" s="209" t="s">
        <v>161</v>
      </c>
      <c r="E141" s="210" t="s">
        <v>959</v>
      </c>
      <c r="F141" s="211" t="s">
        <v>960</v>
      </c>
      <c r="G141" s="212" t="s">
        <v>661</v>
      </c>
      <c r="H141" s="213">
        <v>1</v>
      </c>
      <c r="I141" s="214"/>
      <c r="J141" s="215">
        <f>ROUND(I141*H141,2)</f>
        <v>0</v>
      </c>
      <c r="K141" s="211" t="s">
        <v>201</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166</v>
      </c>
      <c r="AT141" s="220" t="s">
        <v>161</v>
      </c>
      <c r="AU141" s="220" t="s">
        <v>90</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961</v>
      </c>
    </row>
    <row r="142" s="2" customFormat="1" ht="24.15" customHeight="1">
      <c r="A142" s="42"/>
      <c r="B142" s="43"/>
      <c r="C142" s="209" t="s">
        <v>351</v>
      </c>
      <c r="D142" s="209" t="s">
        <v>161</v>
      </c>
      <c r="E142" s="210" t="s">
        <v>962</v>
      </c>
      <c r="F142" s="211" t="s">
        <v>963</v>
      </c>
      <c r="G142" s="212" t="s">
        <v>661</v>
      </c>
      <c r="H142" s="213">
        <v>16</v>
      </c>
      <c r="I142" s="214"/>
      <c r="J142" s="215">
        <f>ROUND(I142*H142,2)</f>
        <v>0</v>
      </c>
      <c r="K142" s="211" t="s">
        <v>201</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90</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964</v>
      </c>
    </row>
    <row r="143" s="2" customFormat="1" ht="24.15" customHeight="1">
      <c r="A143" s="42"/>
      <c r="B143" s="43"/>
      <c r="C143" s="209" t="s">
        <v>358</v>
      </c>
      <c r="D143" s="209" t="s">
        <v>161</v>
      </c>
      <c r="E143" s="210" t="s">
        <v>965</v>
      </c>
      <c r="F143" s="211" t="s">
        <v>966</v>
      </c>
      <c r="G143" s="212" t="s">
        <v>661</v>
      </c>
      <c r="H143" s="213">
        <v>2</v>
      </c>
      <c r="I143" s="214"/>
      <c r="J143" s="215">
        <f>ROUND(I143*H143,2)</f>
        <v>0</v>
      </c>
      <c r="K143" s="211" t="s">
        <v>201</v>
      </c>
      <c r="L143" s="48"/>
      <c r="M143" s="216" t="s">
        <v>44</v>
      </c>
      <c r="N143" s="217" t="s">
        <v>53</v>
      </c>
      <c r="O143" s="88"/>
      <c r="P143" s="218">
        <f>O143*H143</f>
        <v>0</v>
      </c>
      <c r="Q143" s="218">
        <v>0</v>
      </c>
      <c r="R143" s="218">
        <f>Q143*H143</f>
        <v>0</v>
      </c>
      <c r="S143" s="218">
        <v>0</v>
      </c>
      <c r="T143" s="219">
        <f>S143*H143</f>
        <v>0</v>
      </c>
      <c r="U143" s="42"/>
      <c r="V143" s="42"/>
      <c r="W143" s="42"/>
      <c r="X143" s="42"/>
      <c r="Y143" s="42"/>
      <c r="Z143" s="42"/>
      <c r="AA143" s="42"/>
      <c r="AB143" s="42"/>
      <c r="AC143" s="42"/>
      <c r="AD143" s="42"/>
      <c r="AE143" s="42"/>
      <c r="AR143" s="220" t="s">
        <v>166</v>
      </c>
      <c r="AT143" s="220" t="s">
        <v>161</v>
      </c>
      <c r="AU143" s="220" t="s">
        <v>90</v>
      </c>
      <c r="AY143" s="20" t="s">
        <v>159</v>
      </c>
      <c r="BE143" s="221">
        <f>IF(N143="základní",J143,0)</f>
        <v>0</v>
      </c>
      <c r="BF143" s="221">
        <f>IF(N143="snížená",J143,0)</f>
        <v>0</v>
      </c>
      <c r="BG143" s="221">
        <f>IF(N143="zákl. přenesená",J143,0)</f>
        <v>0</v>
      </c>
      <c r="BH143" s="221">
        <f>IF(N143="sníž. přenesená",J143,0)</f>
        <v>0</v>
      </c>
      <c r="BI143" s="221">
        <f>IF(N143="nulová",J143,0)</f>
        <v>0</v>
      </c>
      <c r="BJ143" s="20" t="s">
        <v>90</v>
      </c>
      <c r="BK143" s="221">
        <f>ROUND(I143*H143,2)</f>
        <v>0</v>
      </c>
      <c r="BL143" s="20" t="s">
        <v>166</v>
      </c>
      <c r="BM143" s="220" t="s">
        <v>967</v>
      </c>
    </row>
    <row r="144" s="2" customFormat="1" ht="37.8" customHeight="1">
      <c r="A144" s="42"/>
      <c r="B144" s="43"/>
      <c r="C144" s="209" t="s">
        <v>365</v>
      </c>
      <c r="D144" s="209" t="s">
        <v>161</v>
      </c>
      <c r="E144" s="210" t="s">
        <v>968</v>
      </c>
      <c r="F144" s="211" t="s">
        <v>969</v>
      </c>
      <c r="G144" s="212" t="s">
        <v>661</v>
      </c>
      <c r="H144" s="213">
        <v>6</v>
      </c>
      <c r="I144" s="214"/>
      <c r="J144" s="215">
        <f>ROUND(I144*H144,2)</f>
        <v>0</v>
      </c>
      <c r="K144" s="211" t="s">
        <v>201</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90</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970</v>
      </c>
    </row>
    <row r="145" s="2" customFormat="1" ht="37.8" customHeight="1">
      <c r="A145" s="42"/>
      <c r="B145" s="43"/>
      <c r="C145" s="209" t="s">
        <v>372</v>
      </c>
      <c r="D145" s="209" t="s">
        <v>161</v>
      </c>
      <c r="E145" s="210" t="s">
        <v>971</v>
      </c>
      <c r="F145" s="211" t="s">
        <v>972</v>
      </c>
      <c r="G145" s="212" t="s">
        <v>661</v>
      </c>
      <c r="H145" s="213">
        <v>9</v>
      </c>
      <c r="I145" s="214"/>
      <c r="J145" s="215">
        <f>ROUND(I145*H145,2)</f>
        <v>0</v>
      </c>
      <c r="K145" s="211" t="s">
        <v>201</v>
      </c>
      <c r="L145" s="48"/>
      <c r="M145" s="216" t="s">
        <v>44</v>
      </c>
      <c r="N145" s="217" t="s">
        <v>53</v>
      </c>
      <c r="O145" s="88"/>
      <c r="P145" s="218">
        <f>O145*H145</f>
        <v>0</v>
      </c>
      <c r="Q145" s="218">
        <v>0</v>
      </c>
      <c r="R145" s="218">
        <f>Q145*H145</f>
        <v>0</v>
      </c>
      <c r="S145" s="218">
        <v>0</v>
      </c>
      <c r="T145" s="219">
        <f>S145*H145</f>
        <v>0</v>
      </c>
      <c r="U145" s="42"/>
      <c r="V145" s="42"/>
      <c r="W145" s="42"/>
      <c r="X145" s="42"/>
      <c r="Y145" s="42"/>
      <c r="Z145" s="42"/>
      <c r="AA145" s="42"/>
      <c r="AB145" s="42"/>
      <c r="AC145" s="42"/>
      <c r="AD145" s="42"/>
      <c r="AE145" s="42"/>
      <c r="AR145" s="220" t="s">
        <v>166</v>
      </c>
      <c r="AT145" s="220" t="s">
        <v>161</v>
      </c>
      <c r="AU145" s="220" t="s">
        <v>90</v>
      </c>
      <c r="AY145" s="20" t="s">
        <v>159</v>
      </c>
      <c r="BE145" s="221">
        <f>IF(N145="základní",J145,0)</f>
        <v>0</v>
      </c>
      <c r="BF145" s="221">
        <f>IF(N145="snížená",J145,0)</f>
        <v>0</v>
      </c>
      <c r="BG145" s="221">
        <f>IF(N145="zákl. přenesená",J145,0)</f>
        <v>0</v>
      </c>
      <c r="BH145" s="221">
        <f>IF(N145="sníž. přenesená",J145,0)</f>
        <v>0</v>
      </c>
      <c r="BI145" s="221">
        <f>IF(N145="nulová",J145,0)</f>
        <v>0</v>
      </c>
      <c r="BJ145" s="20" t="s">
        <v>90</v>
      </c>
      <c r="BK145" s="221">
        <f>ROUND(I145*H145,2)</f>
        <v>0</v>
      </c>
      <c r="BL145" s="20" t="s">
        <v>166</v>
      </c>
      <c r="BM145" s="220" t="s">
        <v>973</v>
      </c>
    </row>
    <row r="146" s="2" customFormat="1" ht="24.15" customHeight="1">
      <c r="A146" s="42"/>
      <c r="B146" s="43"/>
      <c r="C146" s="209" t="s">
        <v>377</v>
      </c>
      <c r="D146" s="209" t="s">
        <v>161</v>
      </c>
      <c r="E146" s="210" t="s">
        <v>974</v>
      </c>
      <c r="F146" s="211" t="s">
        <v>975</v>
      </c>
      <c r="G146" s="212" t="s">
        <v>661</v>
      </c>
      <c r="H146" s="213">
        <v>1</v>
      </c>
      <c r="I146" s="214"/>
      <c r="J146" s="215">
        <f>ROUND(I146*H146,2)</f>
        <v>0</v>
      </c>
      <c r="K146" s="211" t="s">
        <v>201</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90</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976</v>
      </c>
    </row>
    <row r="147" s="2" customFormat="1" ht="24.15" customHeight="1">
      <c r="A147" s="42"/>
      <c r="B147" s="43"/>
      <c r="C147" s="209" t="s">
        <v>384</v>
      </c>
      <c r="D147" s="209" t="s">
        <v>161</v>
      </c>
      <c r="E147" s="210" t="s">
        <v>977</v>
      </c>
      <c r="F147" s="211" t="s">
        <v>978</v>
      </c>
      <c r="G147" s="212" t="s">
        <v>661</v>
      </c>
      <c r="H147" s="213">
        <v>2</v>
      </c>
      <c r="I147" s="214"/>
      <c r="J147" s="215">
        <f>ROUND(I147*H147,2)</f>
        <v>0</v>
      </c>
      <c r="K147" s="211" t="s">
        <v>201</v>
      </c>
      <c r="L147" s="48"/>
      <c r="M147" s="289" t="s">
        <v>44</v>
      </c>
      <c r="N147" s="290" t="s">
        <v>53</v>
      </c>
      <c r="O147" s="284"/>
      <c r="P147" s="291">
        <f>O147*H147</f>
        <v>0</v>
      </c>
      <c r="Q147" s="291">
        <v>0</v>
      </c>
      <c r="R147" s="291">
        <f>Q147*H147</f>
        <v>0</v>
      </c>
      <c r="S147" s="291">
        <v>0</v>
      </c>
      <c r="T147" s="292">
        <f>S147*H147</f>
        <v>0</v>
      </c>
      <c r="U147" s="42"/>
      <c r="V147" s="42"/>
      <c r="W147" s="42"/>
      <c r="X147" s="42"/>
      <c r="Y147" s="42"/>
      <c r="Z147" s="42"/>
      <c r="AA147" s="42"/>
      <c r="AB147" s="42"/>
      <c r="AC147" s="42"/>
      <c r="AD147" s="42"/>
      <c r="AE147" s="42"/>
      <c r="AR147" s="220" t="s">
        <v>166</v>
      </c>
      <c r="AT147" s="220" t="s">
        <v>161</v>
      </c>
      <c r="AU147" s="220" t="s">
        <v>90</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979</v>
      </c>
    </row>
    <row r="148" s="2" customFormat="1" ht="6.96" customHeight="1">
      <c r="A148" s="42"/>
      <c r="B148" s="63"/>
      <c r="C148" s="64"/>
      <c r="D148" s="64"/>
      <c r="E148" s="64"/>
      <c r="F148" s="64"/>
      <c r="G148" s="64"/>
      <c r="H148" s="64"/>
      <c r="I148" s="64"/>
      <c r="J148" s="64"/>
      <c r="K148" s="64"/>
      <c r="L148" s="48"/>
      <c r="M148" s="42"/>
      <c r="O148" s="42"/>
      <c r="P148" s="42"/>
      <c r="Q148" s="42"/>
      <c r="R148" s="42"/>
      <c r="S148" s="42"/>
      <c r="T148" s="42"/>
      <c r="U148" s="42"/>
      <c r="V148" s="42"/>
      <c r="W148" s="42"/>
      <c r="X148" s="42"/>
      <c r="Y148" s="42"/>
      <c r="Z148" s="42"/>
      <c r="AA148" s="42"/>
      <c r="AB148" s="42"/>
      <c r="AC148" s="42"/>
      <c r="AD148" s="42"/>
      <c r="AE148" s="42"/>
    </row>
  </sheetData>
  <sheetProtection sheet="1" autoFilter="0" formatColumns="0" formatRows="0" objects="1" scenarios="1" spinCount="100000" saltValue="g22nO+Wm3k6yFKq06ruG38z+9ENoOEjq1spkNeac1NcbkqQyFfrB7t1ovSSfxeCpOJPhyWxghgyd/7y40T8hZg==" hashValue="aLKVZqZlAYnOZADN/GtpN/BL+QzeSjIeO39RLqtmsr8TC2rREJa9f70idUSyTochcZ+TbyLvf6j2a0rwkfGewQ==" algorithmName="SHA-512" password="CC35"/>
  <autoFilter ref="C84:K147"/>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131112531"/>
    <hyperlink ref="F99" r:id="rId2" display="https://podminky.urs.cz/item/CS_URS_2024_02/171111103"/>
    <hyperlink ref="F104" r:id="rId3" display="https://podminky.urs.cz/item/CS_URS_2024_02/762951002"/>
    <hyperlink ref="F114" r:id="rId4" display="https://podminky.urs.cz/item/CS_URS_2024_02/762951102"/>
    <hyperlink ref="F117" r:id="rId5" display="https://podminky.urs.cz/item/CS_URS_2024_02/762952014"/>
    <hyperlink ref="F130" r:id="rId6" display="https://podminky.urs.cz/item/CS_URS_2024_02/998762101"/>
    <hyperlink ref="F133" r:id="rId7" display="https://podminky.urs.cz/item/CS_URS_2024_02/783218111"/>
  </hyperlinks>
  <pageMargins left="0.39375" right="0.39375" top="0.39375" bottom="0.39375" header="0" footer="0"/>
  <pageSetup paperSize="9" orientation="landscape" blackAndWhite="1" fitToHeight="100"/>
  <headerFooter>
    <oddFooter>&amp;CStrana &amp;P z &amp;N</oddFooter>
  </headerFooter>
  <drawing r:id="rId8"/>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107</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980</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ROUND((SUM(BE84:BE123)),  2)</f>
        <v>0</v>
      </c>
      <c r="G33" s="42"/>
      <c r="H33" s="42"/>
      <c r="I33" s="153">
        <v>0.20999999999999999</v>
      </c>
      <c r="J33" s="152">
        <f>ROUND(((SUM(BE84:BE123))*I33),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ROUND((SUM(BF84:BF123)),  2)</f>
        <v>0</v>
      </c>
      <c r="G34" s="42"/>
      <c r="H34" s="42"/>
      <c r="I34" s="153">
        <v>0.12</v>
      </c>
      <c r="J34" s="152">
        <f>ROUND(((SUM(BF84:BF123))*I34),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ROUND((SUM(BG84:BG123)),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ROUND((SUM(BH84:BH123)),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ROUND((SUM(BI84:BI123)),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03.4 - Přemostění kanalizace pod bránou</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J85</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J86</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J99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981</v>
      </c>
      <c r="E63" s="179"/>
      <c r="F63" s="179"/>
      <c r="G63" s="179"/>
      <c r="H63" s="179"/>
      <c r="I63" s="179"/>
      <c r="J63" s="180">
        <f>J117</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143</v>
      </c>
      <c r="E64" s="179"/>
      <c r="F64" s="179"/>
      <c r="G64" s="179"/>
      <c r="H64" s="179"/>
      <c r="I64" s="179"/>
      <c r="J64" s="180">
        <f>J121</f>
        <v>0</v>
      </c>
      <c r="K64" s="177"/>
      <c r="L64" s="181"/>
      <c r="S64" s="10"/>
      <c r="T64" s="10"/>
      <c r="U64" s="10"/>
      <c r="V64" s="10"/>
      <c r="W64" s="10"/>
      <c r="X64" s="10"/>
      <c r="Y64" s="10"/>
      <c r="Z64" s="10"/>
      <c r="AA64" s="10"/>
      <c r="AB64" s="10"/>
      <c r="AC64" s="10"/>
      <c r="AD64" s="10"/>
      <c r="AE64" s="10"/>
    </row>
    <row r="65" s="2" customFormat="1" ht="21.84" customHeight="1">
      <c r="A65" s="42"/>
      <c r="B65" s="43"/>
      <c r="C65" s="44"/>
      <c r="D65" s="44"/>
      <c r="E65" s="44"/>
      <c r="F65" s="44"/>
      <c r="G65" s="44"/>
      <c r="H65" s="44"/>
      <c r="I65" s="44"/>
      <c r="J65" s="44"/>
      <c r="K65" s="44"/>
      <c r="L65" s="139"/>
      <c r="S65" s="42"/>
      <c r="T65" s="42"/>
      <c r="U65" s="42"/>
      <c r="V65" s="42"/>
      <c r="W65" s="42"/>
      <c r="X65" s="42"/>
      <c r="Y65" s="42"/>
      <c r="Z65" s="42"/>
      <c r="AA65" s="42"/>
      <c r="AB65" s="42"/>
      <c r="AC65" s="42"/>
      <c r="AD65" s="42"/>
      <c r="AE65" s="42"/>
    </row>
    <row r="66" s="2" customFormat="1" ht="6.96" customHeight="1">
      <c r="A66" s="42"/>
      <c r="B66" s="63"/>
      <c r="C66" s="64"/>
      <c r="D66" s="64"/>
      <c r="E66" s="64"/>
      <c r="F66" s="64"/>
      <c r="G66" s="64"/>
      <c r="H66" s="64"/>
      <c r="I66" s="64"/>
      <c r="J66" s="64"/>
      <c r="K66" s="64"/>
      <c r="L66" s="139"/>
      <c r="S66" s="42"/>
      <c r="T66" s="42"/>
      <c r="U66" s="42"/>
      <c r="V66" s="42"/>
      <c r="W66" s="42"/>
      <c r="X66" s="42"/>
      <c r="Y66" s="42"/>
      <c r="Z66" s="42"/>
      <c r="AA66" s="42"/>
      <c r="AB66" s="42"/>
      <c r="AC66" s="42"/>
      <c r="AD66" s="42"/>
      <c r="AE66" s="42"/>
    </row>
    <row r="70" s="2" customFormat="1" ht="6.96" customHeight="1">
      <c r="A70" s="42"/>
      <c r="B70" s="65"/>
      <c r="C70" s="66"/>
      <c r="D70" s="66"/>
      <c r="E70" s="66"/>
      <c r="F70" s="66"/>
      <c r="G70" s="66"/>
      <c r="H70" s="66"/>
      <c r="I70" s="66"/>
      <c r="J70" s="66"/>
      <c r="K70" s="66"/>
      <c r="L70" s="139"/>
      <c r="S70" s="42"/>
      <c r="T70" s="42"/>
      <c r="U70" s="42"/>
      <c r="V70" s="42"/>
      <c r="W70" s="42"/>
      <c r="X70" s="42"/>
      <c r="Y70" s="42"/>
      <c r="Z70" s="42"/>
      <c r="AA70" s="42"/>
      <c r="AB70" s="42"/>
      <c r="AC70" s="42"/>
      <c r="AD70" s="42"/>
      <c r="AE70" s="42"/>
    </row>
    <row r="71" s="2" customFormat="1" ht="24.96" customHeight="1">
      <c r="A71" s="42"/>
      <c r="B71" s="43"/>
      <c r="C71" s="26" t="s">
        <v>144</v>
      </c>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43"/>
      <c r="C72" s="44"/>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2" customHeight="1">
      <c r="A73" s="42"/>
      <c r="B73" s="43"/>
      <c r="C73" s="35" t="s">
        <v>16</v>
      </c>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6.5" customHeight="1">
      <c r="A74" s="42"/>
      <c r="B74" s="43"/>
      <c r="C74" s="44"/>
      <c r="D74" s="44"/>
      <c r="E74" s="165" t="str">
        <f>E7</f>
        <v>Víceúčelový sportovní areál UKB - Venkovní sportoviště a plochy</v>
      </c>
      <c r="F74" s="35"/>
      <c r="G74" s="35"/>
      <c r="H74" s="35"/>
      <c r="I74" s="44"/>
      <c r="J74" s="44"/>
      <c r="K74" s="44"/>
      <c r="L74" s="139"/>
      <c r="S74" s="42"/>
      <c r="T74" s="42"/>
      <c r="U74" s="42"/>
      <c r="V74" s="42"/>
      <c r="W74" s="42"/>
      <c r="X74" s="42"/>
      <c r="Y74" s="42"/>
      <c r="Z74" s="42"/>
      <c r="AA74" s="42"/>
      <c r="AB74" s="42"/>
      <c r="AC74" s="42"/>
      <c r="AD74" s="42"/>
      <c r="AE74" s="42"/>
    </row>
    <row r="75" s="2" customFormat="1" ht="12" customHeight="1">
      <c r="A75" s="42"/>
      <c r="B75" s="43"/>
      <c r="C75" s="35" t="s">
        <v>133</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6.5" customHeight="1">
      <c r="A76" s="42"/>
      <c r="B76" s="43"/>
      <c r="C76" s="44"/>
      <c r="D76" s="44"/>
      <c r="E76" s="73" t="str">
        <f>E9</f>
        <v>SO 03.4 - Přemostění kanalizace pod bránou</v>
      </c>
      <c r="F76" s="44"/>
      <c r="G76" s="44"/>
      <c r="H76" s="44"/>
      <c r="I76" s="44"/>
      <c r="J76" s="44"/>
      <c r="K76" s="44"/>
      <c r="L76" s="139"/>
      <c r="S76" s="42"/>
      <c r="T76" s="42"/>
      <c r="U76" s="42"/>
      <c r="V76" s="42"/>
      <c r="W76" s="42"/>
      <c r="X76" s="42"/>
      <c r="Y76" s="42"/>
      <c r="Z76" s="42"/>
      <c r="AA76" s="42"/>
      <c r="AB76" s="42"/>
      <c r="AC76" s="42"/>
      <c r="AD76" s="42"/>
      <c r="AE76" s="42"/>
    </row>
    <row r="77" s="2" customFormat="1" ht="6.96" customHeight="1">
      <c r="A77" s="42"/>
      <c r="B77" s="43"/>
      <c r="C77" s="44"/>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2" customHeight="1">
      <c r="A78" s="42"/>
      <c r="B78" s="43"/>
      <c r="C78" s="35" t="s">
        <v>22</v>
      </c>
      <c r="D78" s="44"/>
      <c r="E78" s="44"/>
      <c r="F78" s="30" t="str">
        <f>F12</f>
        <v>ul. Netroufalky</v>
      </c>
      <c r="G78" s="44"/>
      <c r="H78" s="44"/>
      <c r="I78" s="35" t="s">
        <v>24</v>
      </c>
      <c r="J78" s="76" t="str">
        <f>IF(J12="","",J12)</f>
        <v>29. 8. 2024</v>
      </c>
      <c r="K78" s="44"/>
      <c r="L78" s="139"/>
      <c r="S78" s="42"/>
      <c r="T78" s="42"/>
      <c r="U78" s="42"/>
      <c r="V78" s="42"/>
      <c r="W78" s="42"/>
      <c r="X78" s="42"/>
      <c r="Y78" s="42"/>
      <c r="Z78" s="42"/>
      <c r="AA78" s="42"/>
      <c r="AB78" s="42"/>
      <c r="AC78" s="42"/>
      <c r="AD78" s="42"/>
      <c r="AE78" s="42"/>
    </row>
    <row r="79" s="2" customFormat="1" ht="6.96"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25.65" customHeight="1">
      <c r="A80" s="42"/>
      <c r="B80" s="43"/>
      <c r="C80" s="35" t="s">
        <v>30</v>
      </c>
      <c r="D80" s="44"/>
      <c r="E80" s="44"/>
      <c r="F80" s="30" t="str">
        <f>E15</f>
        <v>Masarykova univerzita</v>
      </c>
      <c r="G80" s="44"/>
      <c r="H80" s="44"/>
      <c r="I80" s="35" t="s">
        <v>38</v>
      </c>
      <c r="J80" s="40" t="str">
        <f>E21</f>
        <v>Ateliér Velehradský s.r.o.</v>
      </c>
      <c r="K80" s="44"/>
      <c r="L80" s="139"/>
      <c r="S80" s="42"/>
      <c r="T80" s="42"/>
      <c r="U80" s="42"/>
      <c r="V80" s="42"/>
      <c r="W80" s="42"/>
      <c r="X80" s="42"/>
      <c r="Y80" s="42"/>
      <c r="Z80" s="42"/>
      <c r="AA80" s="42"/>
      <c r="AB80" s="42"/>
      <c r="AC80" s="42"/>
      <c r="AD80" s="42"/>
      <c r="AE80" s="42"/>
    </row>
    <row r="81" s="2" customFormat="1" ht="40.05" customHeight="1">
      <c r="A81" s="42"/>
      <c r="B81" s="43"/>
      <c r="C81" s="35" t="s">
        <v>36</v>
      </c>
      <c r="D81" s="44"/>
      <c r="E81" s="44"/>
      <c r="F81" s="30" t="str">
        <f>IF(E18="","",E18)</f>
        <v>Vyplň údaj</v>
      </c>
      <c r="G81" s="44"/>
      <c r="H81" s="44"/>
      <c r="I81" s="35" t="s">
        <v>43</v>
      </c>
      <c r="J81" s="40" t="str">
        <f>E24</f>
        <v>Ing. Vojtěch Biolek - Ateliér Velehradský s.r.o.</v>
      </c>
      <c r="K81" s="44"/>
      <c r="L81" s="139"/>
      <c r="S81" s="42"/>
      <c r="T81" s="42"/>
      <c r="U81" s="42"/>
      <c r="V81" s="42"/>
      <c r="W81" s="42"/>
      <c r="X81" s="42"/>
      <c r="Y81" s="42"/>
      <c r="Z81" s="42"/>
      <c r="AA81" s="42"/>
      <c r="AB81" s="42"/>
      <c r="AC81" s="42"/>
      <c r="AD81" s="42"/>
      <c r="AE81" s="42"/>
    </row>
    <row r="82" s="2" customFormat="1" ht="10.32"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11" customFormat="1" ht="29.28" customHeight="1">
      <c r="A83" s="182"/>
      <c r="B83" s="183"/>
      <c r="C83" s="184" t="s">
        <v>145</v>
      </c>
      <c r="D83" s="185" t="s">
        <v>67</v>
      </c>
      <c r="E83" s="185" t="s">
        <v>63</v>
      </c>
      <c r="F83" s="185" t="s">
        <v>64</v>
      </c>
      <c r="G83" s="185" t="s">
        <v>146</v>
      </c>
      <c r="H83" s="185" t="s">
        <v>147</v>
      </c>
      <c r="I83" s="185" t="s">
        <v>148</v>
      </c>
      <c r="J83" s="185" t="s">
        <v>138</v>
      </c>
      <c r="K83" s="186" t="s">
        <v>149</v>
      </c>
      <c r="L83" s="187"/>
      <c r="M83" s="96" t="s">
        <v>44</v>
      </c>
      <c r="N83" s="97" t="s">
        <v>52</v>
      </c>
      <c r="O83" s="97" t="s">
        <v>150</v>
      </c>
      <c r="P83" s="97" t="s">
        <v>151</v>
      </c>
      <c r="Q83" s="97" t="s">
        <v>152</v>
      </c>
      <c r="R83" s="97" t="s">
        <v>153</v>
      </c>
      <c r="S83" s="97" t="s">
        <v>154</v>
      </c>
      <c r="T83" s="98" t="s">
        <v>155</v>
      </c>
      <c r="U83" s="182"/>
      <c r="V83" s="182"/>
      <c r="W83" s="182"/>
      <c r="X83" s="182"/>
      <c r="Y83" s="182"/>
      <c r="Z83" s="182"/>
      <c r="AA83" s="182"/>
      <c r="AB83" s="182"/>
      <c r="AC83" s="182"/>
      <c r="AD83" s="182"/>
      <c r="AE83" s="182"/>
    </row>
    <row r="84" s="2" customFormat="1" ht="22.8" customHeight="1">
      <c r="A84" s="42"/>
      <c r="B84" s="43"/>
      <c r="C84" s="103" t="s">
        <v>156</v>
      </c>
      <c r="D84" s="44"/>
      <c r="E84" s="44"/>
      <c r="F84" s="44"/>
      <c r="G84" s="44"/>
      <c r="H84" s="44"/>
      <c r="I84" s="44"/>
      <c r="J84" s="188">
        <f>BK84</f>
        <v>0</v>
      </c>
      <c r="K84" s="44"/>
      <c r="L84" s="48"/>
      <c r="M84" s="99"/>
      <c r="N84" s="189"/>
      <c r="O84" s="100"/>
      <c r="P84" s="190">
        <f>P85</f>
        <v>0</v>
      </c>
      <c r="Q84" s="100"/>
      <c r="R84" s="190">
        <f>R85</f>
        <v>19.991875929999999</v>
      </c>
      <c r="S84" s="100"/>
      <c r="T84" s="191">
        <f>T85</f>
        <v>0</v>
      </c>
      <c r="U84" s="42"/>
      <c r="V84" s="42"/>
      <c r="W84" s="42"/>
      <c r="X84" s="42"/>
      <c r="Y84" s="42"/>
      <c r="Z84" s="42"/>
      <c r="AA84" s="42"/>
      <c r="AB84" s="42"/>
      <c r="AC84" s="42"/>
      <c r="AD84" s="42"/>
      <c r="AE84" s="42"/>
      <c r="AT84" s="20" t="s">
        <v>81</v>
      </c>
      <c r="AU84" s="20" t="s">
        <v>139</v>
      </c>
      <c r="BK84" s="192">
        <f>BK85</f>
        <v>0</v>
      </c>
    </row>
    <row r="85" s="12" customFormat="1" ht="25.92" customHeight="1">
      <c r="A85" s="12"/>
      <c r="B85" s="193"/>
      <c r="C85" s="194"/>
      <c r="D85" s="195" t="s">
        <v>81</v>
      </c>
      <c r="E85" s="196" t="s">
        <v>157</v>
      </c>
      <c r="F85" s="196" t="s">
        <v>158</v>
      </c>
      <c r="G85" s="194"/>
      <c r="H85" s="194"/>
      <c r="I85" s="197"/>
      <c r="J85" s="198">
        <f>BK85</f>
        <v>0</v>
      </c>
      <c r="K85" s="194"/>
      <c r="L85" s="199"/>
      <c r="M85" s="200"/>
      <c r="N85" s="201"/>
      <c r="O85" s="201"/>
      <c r="P85" s="202">
        <f>P86+P99+P117+P121</f>
        <v>0</v>
      </c>
      <c r="Q85" s="201"/>
      <c r="R85" s="202">
        <f>R86+R99+R117+R121</f>
        <v>19.991875929999999</v>
      </c>
      <c r="S85" s="201"/>
      <c r="T85" s="203">
        <f>T86+T99+T117+T121</f>
        <v>0</v>
      </c>
      <c r="U85" s="12"/>
      <c r="V85" s="12"/>
      <c r="W85" s="12"/>
      <c r="X85" s="12"/>
      <c r="Y85" s="12"/>
      <c r="Z85" s="12"/>
      <c r="AA85" s="12"/>
      <c r="AB85" s="12"/>
      <c r="AC85" s="12"/>
      <c r="AD85" s="12"/>
      <c r="AE85" s="12"/>
      <c r="AR85" s="204" t="s">
        <v>90</v>
      </c>
      <c r="AT85" s="205" t="s">
        <v>81</v>
      </c>
      <c r="AU85" s="205" t="s">
        <v>82</v>
      </c>
      <c r="AY85" s="204" t="s">
        <v>159</v>
      </c>
      <c r="BK85" s="206">
        <f>BK86+BK99+BK117+BK121</f>
        <v>0</v>
      </c>
    </row>
    <row r="86" s="12" customFormat="1" ht="22.8" customHeight="1">
      <c r="A86" s="12"/>
      <c r="B86" s="193"/>
      <c r="C86" s="194"/>
      <c r="D86" s="195" t="s">
        <v>81</v>
      </c>
      <c r="E86" s="207" t="s">
        <v>90</v>
      </c>
      <c r="F86" s="207" t="s">
        <v>160</v>
      </c>
      <c r="G86" s="194"/>
      <c r="H86" s="194"/>
      <c r="I86" s="197"/>
      <c r="J86" s="208">
        <f>BK86</f>
        <v>0</v>
      </c>
      <c r="K86" s="194"/>
      <c r="L86" s="199"/>
      <c r="M86" s="200"/>
      <c r="N86" s="201"/>
      <c r="O86" s="201"/>
      <c r="P86" s="202">
        <f>SUM(P87:P98)</f>
        <v>0</v>
      </c>
      <c r="Q86" s="201"/>
      <c r="R86" s="202">
        <f>SUM(R87:R98)</f>
        <v>0</v>
      </c>
      <c r="S86" s="201"/>
      <c r="T86" s="203">
        <f>SUM(T87:T98)</f>
        <v>0</v>
      </c>
      <c r="U86" s="12"/>
      <c r="V86" s="12"/>
      <c r="W86" s="12"/>
      <c r="X86" s="12"/>
      <c r="Y86" s="12"/>
      <c r="Z86" s="12"/>
      <c r="AA86" s="12"/>
      <c r="AB86" s="12"/>
      <c r="AC86" s="12"/>
      <c r="AD86" s="12"/>
      <c r="AE86" s="12"/>
      <c r="AR86" s="204" t="s">
        <v>90</v>
      </c>
      <c r="AT86" s="205" t="s">
        <v>81</v>
      </c>
      <c r="AU86" s="205" t="s">
        <v>90</v>
      </c>
      <c r="AY86" s="204" t="s">
        <v>159</v>
      </c>
      <c r="BK86" s="206">
        <f>SUM(BK87:BK98)</f>
        <v>0</v>
      </c>
    </row>
    <row r="87" s="2" customFormat="1" ht="24.15" customHeight="1">
      <c r="A87" s="42"/>
      <c r="B87" s="43"/>
      <c r="C87" s="209" t="s">
        <v>90</v>
      </c>
      <c r="D87" s="209" t="s">
        <v>161</v>
      </c>
      <c r="E87" s="210" t="s">
        <v>982</v>
      </c>
      <c r="F87" s="211" t="s">
        <v>983</v>
      </c>
      <c r="G87" s="212" t="s">
        <v>164</v>
      </c>
      <c r="H87" s="213">
        <v>2</v>
      </c>
      <c r="I87" s="214"/>
      <c r="J87" s="215">
        <f>ROUND(I87*H87,2)</f>
        <v>0</v>
      </c>
      <c r="K87" s="211" t="s">
        <v>165</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92</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984</v>
      </c>
    </row>
    <row r="88" s="2" customFormat="1">
      <c r="A88" s="42"/>
      <c r="B88" s="43"/>
      <c r="C88" s="44"/>
      <c r="D88" s="222" t="s">
        <v>168</v>
      </c>
      <c r="E88" s="44"/>
      <c r="F88" s="223" t="s">
        <v>985</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168</v>
      </c>
      <c r="AU88" s="20" t="s">
        <v>92</v>
      </c>
    </row>
    <row r="89" s="2" customFormat="1">
      <c r="A89" s="42"/>
      <c r="B89" s="43"/>
      <c r="C89" s="44"/>
      <c r="D89" s="227" t="s">
        <v>170</v>
      </c>
      <c r="E89" s="44"/>
      <c r="F89" s="228" t="s">
        <v>171</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170</v>
      </c>
      <c r="AU89" s="20" t="s">
        <v>92</v>
      </c>
    </row>
    <row r="90" s="13" customFormat="1">
      <c r="A90" s="13"/>
      <c r="B90" s="229"/>
      <c r="C90" s="230"/>
      <c r="D90" s="227" t="s">
        <v>172</v>
      </c>
      <c r="E90" s="231" t="s">
        <v>44</v>
      </c>
      <c r="F90" s="232" t="s">
        <v>986</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4" customFormat="1">
      <c r="A91" s="14"/>
      <c r="B91" s="239"/>
      <c r="C91" s="240"/>
      <c r="D91" s="227" t="s">
        <v>172</v>
      </c>
      <c r="E91" s="241" t="s">
        <v>44</v>
      </c>
      <c r="F91" s="242" t="s">
        <v>987</v>
      </c>
      <c r="G91" s="240"/>
      <c r="H91" s="243">
        <v>2</v>
      </c>
      <c r="I91" s="244"/>
      <c r="J91" s="240"/>
      <c r="K91" s="240"/>
      <c r="L91" s="245"/>
      <c r="M91" s="246"/>
      <c r="N91" s="247"/>
      <c r="O91" s="247"/>
      <c r="P91" s="247"/>
      <c r="Q91" s="247"/>
      <c r="R91" s="247"/>
      <c r="S91" s="247"/>
      <c r="T91" s="248"/>
      <c r="U91" s="14"/>
      <c r="V91" s="14"/>
      <c r="W91" s="14"/>
      <c r="X91" s="14"/>
      <c r="Y91" s="14"/>
      <c r="Z91" s="14"/>
      <c r="AA91" s="14"/>
      <c r="AB91" s="14"/>
      <c r="AC91" s="14"/>
      <c r="AD91" s="14"/>
      <c r="AE91" s="14"/>
      <c r="AT91" s="249" t="s">
        <v>172</v>
      </c>
      <c r="AU91" s="249" t="s">
        <v>92</v>
      </c>
      <c r="AV91" s="14" t="s">
        <v>92</v>
      </c>
      <c r="AW91" s="14" t="s">
        <v>42</v>
      </c>
      <c r="AX91" s="14" t="s">
        <v>82</v>
      </c>
      <c r="AY91" s="249" t="s">
        <v>159</v>
      </c>
    </row>
    <row r="92" s="16" customFormat="1">
      <c r="A92" s="16"/>
      <c r="B92" s="261"/>
      <c r="C92" s="262"/>
      <c r="D92" s="227" t="s">
        <v>172</v>
      </c>
      <c r="E92" s="263" t="s">
        <v>44</v>
      </c>
      <c r="F92" s="264" t="s">
        <v>178</v>
      </c>
      <c r="G92" s="262"/>
      <c r="H92" s="265">
        <v>2</v>
      </c>
      <c r="I92" s="266"/>
      <c r="J92" s="262"/>
      <c r="K92" s="262"/>
      <c r="L92" s="267"/>
      <c r="M92" s="268"/>
      <c r="N92" s="269"/>
      <c r="O92" s="269"/>
      <c r="P92" s="269"/>
      <c r="Q92" s="269"/>
      <c r="R92" s="269"/>
      <c r="S92" s="269"/>
      <c r="T92" s="270"/>
      <c r="U92" s="16"/>
      <c r="V92" s="16"/>
      <c r="W92" s="16"/>
      <c r="X92" s="16"/>
      <c r="Y92" s="16"/>
      <c r="Z92" s="16"/>
      <c r="AA92" s="16"/>
      <c r="AB92" s="16"/>
      <c r="AC92" s="16"/>
      <c r="AD92" s="16"/>
      <c r="AE92" s="16"/>
      <c r="AT92" s="271" t="s">
        <v>172</v>
      </c>
      <c r="AU92" s="271" t="s">
        <v>92</v>
      </c>
      <c r="AV92" s="16" t="s">
        <v>166</v>
      </c>
      <c r="AW92" s="16" t="s">
        <v>42</v>
      </c>
      <c r="AX92" s="16" t="s">
        <v>90</v>
      </c>
      <c r="AY92" s="271" t="s">
        <v>159</v>
      </c>
    </row>
    <row r="93" s="2" customFormat="1" ht="37.8" customHeight="1">
      <c r="A93" s="42"/>
      <c r="B93" s="43"/>
      <c r="C93" s="209" t="s">
        <v>92</v>
      </c>
      <c r="D93" s="209" t="s">
        <v>161</v>
      </c>
      <c r="E93" s="210" t="s">
        <v>191</v>
      </c>
      <c r="F93" s="211" t="s">
        <v>192</v>
      </c>
      <c r="G93" s="212" t="s">
        <v>164</v>
      </c>
      <c r="H93" s="213">
        <v>2</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988</v>
      </c>
    </row>
    <row r="94" s="2" customFormat="1">
      <c r="A94" s="42"/>
      <c r="B94" s="43"/>
      <c r="C94" s="44"/>
      <c r="D94" s="222" t="s">
        <v>168</v>
      </c>
      <c r="E94" s="44"/>
      <c r="F94" s="223" t="s">
        <v>194</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2" customFormat="1">
      <c r="A95" s="42"/>
      <c r="B95" s="43"/>
      <c r="C95" s="44"/>
      <c r="D95" s="227" t="s">
        <v>170</v>
      </c>
      <c r="E95" s="44"/>
      <c r="F95" s="228" t="s">
        <v>195</v>
      </c>
      <c r="G95" s="44"/>
      <c r="H95" s="44"/>
      <c r="I95" s="224"/>
      <c r="J95" s="44"/>
      <c r="K95" s="44"/>
      <c r="L95" s="48"/>
      <c r="M95" s="225"/>
      <c r="N95" s="226"/>
      <c r="O95" s="88"/>
      <c r="P95" s="88"/>
      <c r="Q95" s="88"/>
      <c r="R95" s="88"/>
      <c r="S95" s="88"/>
      <c r="T95" s="89"/>
      <c r="U95" s="42"/>
      <c r="V95" s="42"/>
      <c r="W95" s="42"/>
      <c r="X95" s="42"/>
      <c r="Y95" s="42"/>
      <c r="Z95" s="42"/>
      <c r="AA95" s="42"/>
      <c r="AB95" s="42"/>
      <c r="AC95" s="42"/>
      <c r="AD95" s="42"/>
      <c r="AE95" s="42"/>
      <c r="AT95" s="20" t="s">
        <v>170</v>
      </c>
      <c r="AU95" s="20" t="s">
        <v>92</v>
      </c>
    </row>
    <row r="96" s="2" customFormat="1" ht="24.15" customHeight="1">
      <c r="A96" s="42"/>
      <c r="B96" s="43"/>
      <c r="C96" s="209" t="s">
        <v>177</v>
      </c>
      <c r="D96" s="209" t="s">
        <v>161</v>
      </c>
      <c r="E96" s="210" t="s">
        <v>198</v>
      </c>
      <c r="F96" s="211" t="s">
        <v>199</v>
      </c>
      <c r="G96" s="212" t="s">
        <v>200</v>
      </c>
      <c r="H96" s="213">
        <v>3.6000000000000001</v>
      </c>
      <c r="I96" s="214"/>
      <c r="J96" s="215">
        <f>ROUND(I96*H96,2)</f>
        <v>0</v>
      </c>
      <c r="K96" s="211" t="s">
        <v>201</v>
      </c>
      <c r="L96" s="48"/>
      <c r="M96" s="216" t="s">
        <v>44</v>
      </c>
      <c r="N96" s="217" t="s">
        <v>53</v>
      </c>
      <c r="O96" s="88"/>
      <c r="P96" s="218">
        <f>O96*H96</f>
        <v>0</v>
      </c>
      <c r="Q96" s="218">
        <v>0</v>
      </c>
      <c r="R96" s="218">
        <f>Q96*H96</f>
        <v>0</v>
      </c>
      <c r="S96" s="218">
        <v>0</v>
      </c>
      <c r="T96" s="219">
        <f>S96*H96</f>
        <v>0</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989</v>
      </c>
    </row>
    <row r="97" s="2" customFormat="1">
      <c r="A97" s="42"/>
      <c r="B97" s="43"/>
      <c r="C97" s="44"/>
      <c r="D97" s="227" t="s">
        <v>170</v>
      </c>
      <c r="E97" s="44"/>
      <c r="F97" s="228" t="s">
        <v>203</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170</v>
      </c>
      <c r="AU97" s="20" t="s">
        <v>92</v>
      </c>
    </row>
    <row r="98" s="14" customFormat="1">
      <c r="A98" s="14"/>
      <c r="B98" s="239"/>
      <c r="C98" s="240"/>
      <c r="D98" s="227" t="s">
        <v>172</v>
      </c>
      <c r="E98" s="240"/>
      <c r="F98" s="242" t="s">
        <v>990</v>
      </c>
      <c r="G98" s="240"/>
      <c r="H98" s="243">
        <v>3.6000000000000001</v>
      </c>
      <c r="I98" s="244"/>
      <c r="J98" s="240"/>
      <c r="K98" s="240"/>
      <c r="L98" s="245"/>
      <c r="M98" s="246"/>
      <c r="N98" s="247"/>
      <c r="O98" s="247"/>
      <c r="P98" s="247"/>
      <c r="Q98" s="247"/>
      <c r="R98" s="247"/>
      <c r="S98" s="247"/>
      <c r="T98" s="248"/>
      <c r="U98" s="14"/>
      <c r="V98" s="14"/>
      <c r="W98" s="14"/>
      <c r="X98" s="14"/>
      <c r="Y98" s="14"/>
      <c r="Z98" s="14"/>
      <c r="AA98" s="14"/>
      <c r="AB98" s="14"/>
      <c r="AC98" s="14"/>
      <c r="AD98" s="14"/>
      <c r="AE98" s="14"/>
      <c r="AT98" s="249" t="s">
        <v>172</v>
      </c>
      <c r="AU98" s="249" t="s">
        <v>92</v>
      </c>
      <c r="AV98" s="14" t="s">
        <v>92</v>
      </c>
      <c r="AW98" s="14" t="s">
        <v>4</v>
      </c>
      <c r="AX98" s="14" t="s">
        <v>90</v>
      </c>
      <c r="AY98" s="249" t="s">
        <v>159</v>
      </c>
    </row>
    <row r="99" s="12" customFormat="1" ht="22.8" customHeight="1">
      <c r="A99" s="12"/>
      <c r="B99" s="193"/>
      <c r="C99" s="194"/>
      <c r="D99" s="195" t="s">
        <v>81</v>
      </c>
      <c r="E99" s="207" t="s">
        <v>92</v>
      </c>
      <c r="F99" s="207" t="s">
        <v>219</v>
      </c>
      <c r="G99" s="194"/>
      <c r="H99" s="194"/>
      <c r="I99" s="197"/>
      <c r="J99" s="208">
        <f>BK99</f>
        <v>0</v>
      </c>
      <c r="K99" s="194"/>
      <c r="L99" s="199"/>
      <c r="M99" s="200"/>
      <c r="N99" s="201"/>
      <c r="O99" s="201"/>
      <c r="P99" s="202">
        <f>SUM(P100:P116)</f>
        <v>0</v>
      </c>
      <c r="Q99" s="201"/>
      <c r="R99" s="202">
        <f>SUM(R100:R116)</f>
        <v>8.1342859300000008</v>
      </c>
      <c r="S99" s="201"/>
      <c r="T99" s="203">
        <f>SUM(T100:T116)</f>
        <v>0</v>
      </c>
      <c r="U99" s="12"/>
      <c r="V99" s="12"/>
      <c r="W99" s="12"/>
      <c r="X99" s="12"/>
      <c r="Y99" s="12"/>
      <c r="Z99" s="12"/>
      <c r="AA99" s="12"/>
      <c r="AB99" s="12"/>
      <c r="AC99" s="12"/>
      <c r="AD99" s="12"/>
      <c r="AE99" s="12"/>
      <c r="AR99" s="204" t="s">
        <v>90</v>
      </c>
      <c r="AT99" s="205" t="s">
        <v>81</v>
      </c>
      <c r="AU99" s="205" t="s">
        <v>90</v>
      </c>
      <c r="AY99" s="204" t="s">
        <v>159</v>
      </c>
      <c r="BK99" s="206">
        <f>SUM(BK100:BK116)</f>
        <v>0</v>
      </c>
    </row>
    <row r="100" s="2" customFormat="1" ht="21.75" customHeight="1">
      <c r="A100" s="42"/>
      <c r="B100" s="43"/>
      <c r="C100" s="209" t="s">
        <v>166</v>
      </c>
      <c r="D100" s="209" t="s">
        <v>161</v>
      </c>
      <c r="E100" s="210" t="s">
        <v>991</v>
      </c>
      <c r="F100" s="211" t="s">
        <v>992</v>
      </c>
      <c r="G100" s="212" t="s">
        <v>164</v>
      </c>
      <c r="H100" s="213">
        <v>3.2200000000000002</v>
      </c>
      <c r="I100" s="214"/>
      <c r="J100" s="215">
        <f>ROUND(I100*H100,2)</f>
        <v>0</v>
      </c>
      <c r="K100" s="211" t="s">
        <v>165</v>
      </c>
      <c r="L100" s="48"/>
      <c r="M100" s="216" t="s">
        <v>44</v>
      </c>
      <c r="N100" s="217" t="s">
        <v>53</v>
      </c>
      <c r="O100" s="88"/>
      <c r="P100" s="218">
        <f>O100*H100</f>
        <v>0</v>
      </c>
      <c r="Q100" s="218">
        <v>2.5018699999999998</v>
      </c>
      <c r="R100" s="218">
        <f>Q100*H100</f>
        <v>8.0560214000000006</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993</v>
      </c>
    </row>
    <row r="101" s="2" customFormat="1">
      <c r="A101" s="42"/>
      <c r="B101" s="43"/>
      <c r="C101" s="44"/>
      <c r="D101" s="222" t="s">
        <v>168</v>
      </c>
      <c r="E101" s="44"/>
      <c r="F101" s="223" t="s">
        <v>994</v>
      </c>
      <c r="G101" s="44"/>
      <c r="H101" s="44"/>
      <c r="I101" s="224"/>
      <c r="J101" s="44"/>
      <c r="K101" s="44"/>
      <c r="L101" s="48"/>
      <c r="M101" s="225"/>
      <c r="N101" s="226"/>
      <c r="O101" s="88"/>
      <c r="P101" s="88"/>
      <c r="Q101" s="88"/>
      <c r="R101" s="88"/>
      <c r="S101" s="88"/>
      <c r="T101" s="89"/>
      <c r="U101" s="42"/>
      <c r="V101" s="42"/>
      <c r="W101" s="42"/>
      <c r="X101" s="42"/>
      <c r="Y101" s="42"/>
      <c r="Z101" s="42"/>
      <c r="AA101" s="42"/>
      <c r="AB101" s="42"/>
      <c r="AC101" s="42"/>
      <c r="AD101" s="42"/>
      <c r="AE101" s="42"/>
      <c r="AT101" s="20" t="s">
        <v>168</v>
      </c>
      <c r="AU101" s="20" t="s">
        <v>92</v>
      </c>
    </row>
    <row r="102" s="13" customFormat="1">
      <c r="A102" s="13"/>
      <c r="B102" s="229"/>
      <c r="C102" s="230"/>
      <c r="D102" s="227" t="s">
        <v>172</v>
      </c>
      <c r="E102" s="231" t="s">
        <v>44</v>
      </c>
      <c r="F102" s="232" t="s">
        <v>995</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996</v>
      </c>
      <c r="G103" s="240"/>
      <c r="H103" s="243">
        <v>3.2200000000000002</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3.2200000000000002</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2" customFormat="1" ht="16.5" customHeight="1">
      <c r="A105" s="42"/>
      <c r="B105" s="43"/>
      <c r="C105" s="209" t="s">
        <v>197</v>
      </c>
      <c r="D105" s="209" t="s">
        <v>161</v>
      </c>
      <c r="E105" s="210" t="s">
        <v>402</v>
      </c>
      <c r="F105" s="211" t="s">
        <v>403</v>
      </c>
      <c r="G105" s="212" t="s">
        <v>310</v>
      </c>
      <c r="H105" s="213">
        <v>9.9199999999999999</v>
      </c>
      <c r="I105" s="214"/>
      <c r="J105" s="215">
        <f>ROUND(I105*H105,2)</f>
        <v>0</v>
      </c>
      <c r="K105" s="211" t="s">
        <v>165</v>
      </c>
      <c r="L105" s="48"/>
      <c r="M105" s="216" t="s">
        <v>44</v>
      </c>
      <c r="N105" s="217" t="s">
        <v>53</v>
      </c>
      <c r="O105" s="88"/>
      <c r="P105" s="218">
        <f>O105*H105</f>
        <v>0</v>
      </c>
      <c r="Q105" s="218">
        <v>0.00264</v>
      </c>
      <c r="R105" s="218">
        <f>Q105*H105</f>
        <v>0.026188799999999998</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997</v>
      </c>
    </row>
    <row r="106" s="2" customFormat="1">
      <c r="A106" s="42"/>
      <c r="B106" s="43"/>
      <c r="C106" s="44"/>
      <c r="D106" s="222" t="s">
        <v>168</v>
      </c>
      <c r="E106" s="44"/>
      <c r="F106" s="223" t="s">
        <v>405</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3" customFormat="1">
      <c r="A107" s="13"/>
      <c r="B107" s="229"/>
      <c r="C107" s="230"/>
      <c r="D107" s="227" t="s">
        <v>172</v>
      </c>
      <c r="E107" s="231" t="s">
        <v>44</v>
      </c>
      <c r="F107" s="232" t="s">
        <v>406</v>
      </c>
      <c r="G107" s="230"/>
      <c r="H107" s="231" t="s">
        <v>44</v>
      </c>
      <c r="I107" s="233"/>
      <c r="J107" s="230"/>
      <c r="K107" s="230"/>
      <c r="L107" s="234"/>
      <c r="M107" s="235"/>
      <c r="N107" s="236"/>
      <c r="O107" s="236"/>
      <c r="P107" s="236"/>
      <c r="Q107" s="236"/>
      <c r="R107" s="236"/>
      <c r="S107" s="236"/>
      <c r="T107" s="237"/>
      <c r="U107" s="13"/>
      <c r="V107" s="13"/>
      <c r="W107" s="13"/>
      <c r="X107" s="13"/>
      <c r="Y107" s="13"/>
      <c r="Z107" s="13"/>
      <c r="AA107" s="13"/>
      <c r="AB107" s="13"/>
      <c r="AC107" s="13"/>
      <c r="AD107" s="13"/>
      <c r="AE107" s="13"/>
      <c r="AT107" s="238" t="s">
        <v>172</v>
      </c>
      <c r="AU107" s="238" t="s">
        <v>92</v>
      </c>
      <c r="AV107" s="13" t="s">
        <v>90</v>
      </c>
      <c r="AW107" s="13" t="s">
        <v>42</v>
      </c>
      <c r="AX107" s="13" t="s">
        <v>82</v>
      </c>
      <c r="AY107" s="238" t="s">
        <v>159</v>
      </c>
    </row>
    <row r="108" s="14" customFormat="1">
      <c r="A108" s="14"/>
      <c r="B108" s="239"/>
      <c r="C108" s="240"/>
      <c r="D108" s="227" t="s">
        <v>172</v>
      </c>
      <c r="E108" s="241" t="s">
        <v>44</v>
      </c>
      <c r="F108" s="242" t="s">
        <v>998</v>
      </c>
      <c r="G108" s="240"/>
      <c r="H108" s="243">
        <v>9.9199999999999999</v>
      </c>
      <c r="I108" s="244"/>
      <c r="J108" s="240"/>
      <c r="K108" s="240"/>
      <c r="L108" s="245"/>
      <c r="M108" s="246"/>
      <c r="N108" s="247"/>
      <c r="O108" s="247"/>
      <c r="P108" s="247"/>
      <c r="Q108" s="247"/>
      <c r="R108" s="247"/>
      <c r="S108" s="247"/>
      <c r="T108" s="248"/>
      <c r="U108" s="14"/>
      <c r="V108" s="14"/>
      <c r="W108" s="14"/>
      <c r="X108" s="14"/>
      <c r="Y108" s="14"/>
      <c r="Z108" s="14"/>
      <c r="AA108" s="14"/>
      <c r="AB108" s="14"/>
      <c r="AC108" s="14"/>
      <c r="AD108" s="14"/>
      <c r="AE108" s="14"/>
      <c r="AT108" s="249" t="s">
        <v>172</v>
      </c>
      <c r="AU108" s="249" t="s">
        <v>92</v>
      </c>
      <c r="AV108" s="14" t="s">
        <v>92</v>
      </c>
      <c r="AW108" s="14" t="s">
        <v>42</v>
      </c>
      <c r="AX108" s="14" t="s">
        <v>82</v>
      </c>
      <c r="AY108" s="249" t="s">
        <v>159</v>
      </c>
    </row>
    <row r="109" s="16" customFormat="1">
      <c r="A109" s="16"/>
      <c r="B109" s="261"/>
      <c r="C109" s="262"/>
      <c r="D109" s="227" t="s">
        <v>172</v>
      </c>
      <c r="E109" s="263" t="s">
        <v>44</v>
      </c>
      <c r="F109" s="264" t="s">
        <v>178</v>
      </c>
      <c r="G109" s="262"/>
      <c r="H109" s="265">
        <v>9.9199999999999999</v>
      </c>
      <c r="I109" s="266"/>
      <c r="J109" s="262"/>
      <c r="K109" s="262"/>
      <c r="L109" s="267"/>
      <c r="M109" s="268"/>
      <c r="N109" s="269"/>
      <c r="O109" s="269"/>
      <c r="P109" s="269"/>
      <c r="Q109" s="269"/>
      <c r="R109" s="269"/>
      <c r="S109" s="269"/>
      <c r="T109" s="270"/>
      <c r="U109" s="16"/>
      <c r="V109" s="16"/>
      <c r="W109" s="16"/>
      <c r="X109" s="16"/>
      <c r="Y109" s="16"/>
      <c r="Z109" s="16"/>
      <c r="AA109" s="16"/>
      <c r="AB109" s="16"/>
      <c r="AC109" s="16"/>
      <c r="AD109" s="16"/>
      <c r="AE109" s="16"/>
      <c r="AT109" s="271" t="s">
        <v>172</v>
      </c>
      <c r="AU109" s="271" t="s">
        <v>92</v>
      </c>
      <c r="AV109" s="16" t="s">
        <v>166</v>
      </c>
      <c r="AW109" s="16" t="s">
        <v>42</v>
      </c>
      <c r="AX109" s="16" t="s">
        <v>90</v>
      </c>
      <c r="AY109" s="271" t="s">
        <v>159</v>
      </c>
    </row>
    <row r="110" s="2" customFormat="1" ht="16.5" customHeight="1">
      <c r="A110" s="42"/>
      <c r="B110" s="43"/>
      <c r="C110" s="209" t="s">
        <v>205</v>
      </c>
      <c r="D110" s="209" t="s">
        <v>161</v>
      </c>
      <c r="E110" s="210" t="s">
        <v>409</v>
      </c>
      <c r="F110" s="211" t="s">
        <v>410</v>
      </c>
      <c r="G110" s="212" t="s">
        <v>310</v>
      </c>
      <c r="H110" s="213">
        <v>9.9199999999999999</v>
      </c>
      <c r="I110" s="214"/>
      <c r="J110" s="215">
        <f>ROUND(I110*H110,2)</f>
        <v>0</v>
      </c>
      <c r="K110" s="211" t="s">
        <v>165</v>
      </c>
      <c r="L110" s="48"/>
      <c r="M110" s="216" t="s">
        <v>44</v>
      </c>
      <c r="N110" s="217" t="s">
        <v>53</v>
      </c>
      <c r="O110" s="88"/>
      <c r="P110" s="218">
        <f>O110*H110</f>
        <v>0</v>
      </c>
      <c r="Q110" s="218">
        <v>0</v>
      </c>
      <c r="R110" s="218">
        <f>Q110*H110</f>
        <v>0</v>
      </c>
      <c r="S110" s="218">
        <v>0</v>
      </c>
      <c r="T110" s="219">
        <f>S110*H110</f>
        <v>0</v>
      </c>
      <c r="U110" s="42"/>
      <c r="V110" s="42"/>
      <c r="W110" s="42"/>
      <c r="X110" s="42"/>
      <c r="Y110" s="42"/>
      <c r="Z110" s="42"/>
      <c r="AA110" s="42"/>
      <c r="AB110" s="42"/>
      <c r="AC110" s="42"/>
      <c r="AD110" s="42"/>
      <c r="AE110" s="42"/>
      <c r="AR110" s="220" t="s">
        <v>166</v>
      </c>
      <c r="AT110" s="220" t="s">
        <v>161</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999</v>
      </c>
    </row>
    <row r="111" s="2" customFormat="1">
      <c r="A111" s="42"/>
      <c r="B111" s="43"/>
      <c r="C111" s="44"/>
      <c r="D111" s="222" t="s">
        <v>168</v>
      </c>
      <c r="E111" s="44"/>
      <c r="F111" s="223" t="s">
        <v>412</v>
      </c>
      <c r="G111" s="44"/>
      <c r="H111" s="44"/>
      <c r="I111" s="224"/>
      <c r="J111" s="44"/>
      <c r="K111" s="44"/>
      <c r="L111" s="48"/>
      <c r="M111" s="225"/>
      <c r="N111" s="226"/>
      <c r="O111" s="88"/>
      <c r="P111" s="88"/>
      <c r="Q111" s="88"/>
      <c r="R111" s="88"/>
      <c r="S111" s="88"/>
      <c r="T111" s="89"/>
      <c r="U111" s="42"/>
      <c r="V111" s="42"/>
      <c r="W111" s="42"/>
      <c r="X111" s="42"/>
      <c r="Y111" s="42"/>
      <c r="Z111" s="42"/>
      <c r="AA111" s="42"/>
      <c r="AB111" s="42"/>
      <c r="AC111" s="42"/>
      <c r="AD111" s="42"/>
      <c r="AE111" s="42"/>
      <c r="AT111" s="20" t="s">
        <v>168</v>
      </c>
      <c r="AU111" s="20" t="s">
        <v>92</v>
      </c>
    </row>
    <row r="112" s="2" customFormat="1" ht="16.5" customHeight="1">
      <c r="A112" s="42"/>
      <c r="B112" s="43"/>
      <c r="C112" s="209" t="s">
        <v>211</v>
      </c>
      <c r="D112" s="209" t="s">
        <v>161</v>
      </c>
      <c r="E112" s="210" t="s">
        <v>1000</v>
      </c>
      <c r="F112" s="211" t="s">
        <v>1001</v>
      </c>
      <c r="G112" s="212" t="s">
        <v>200</v>
      </c>
      <c r="H112" s="213">
        <v>0.049000000000000002</v>
      </c>
      <c r="I112" s="214"/>
      <c r="J112" s="215">
        <f>ROUND(I112*H112,2)</f>
        <v>0</v>
      </c>
      <c r="K112" s="211" t="s">
        <v>165</v>
      </c>
      <c r="L112" s="48"/>
      <c r="M112" s="216" t="s">
        <v>44</v>
      </c>
      <c r="N112" s="217" t="s">
        <v>53</v>
      </c>
      <c r="O112" s="88"/>
      <c r="P112" s="218">
        <f>O112*H112</f>
        <v>0</v>
      </c>
      <c r="Q112" s="218">
        <v>1.06277</v>
      </c>
      <c r="R112" s="218">
        <f>Q112*H112</f>
        <v>0.052075730000000001</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1002</v>
      </c>
    </row>
    <row r="113" s="2" customFormat="1">
      <c r="A113" s="42"/>
      <c r="B113" s="43"/>
      <c r="C113" s="44"/>
      <c r="D113" s="222" t="s">
        <v>168</v>
      </c>
      <c r="E113" s="44"/>
      <c r="F113" s="223" t="s">
        <v>1003</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13" customFormat="1">
      <c r="A114" s="13"/>
      <c r="B114" s="229"/>
      <c r="C114" s="230"/>
      <c r="D114" s="227" t="s">
        <v>172</v>
      </c>
      <c r="E114" s="231" t="s">
        <v>44</v>
      </c>
      <c r="F114" s="232" t="s">
        <v>1004</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1005</v>
      </c>
      <c r="G115" s="240"/>
      <c r="H115" s="243">
        <v>0.049000000000000002</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6" customFormat="1">
      <c r="A116" s="16"/>
      <c r="B116" s="261"/>
      <c r="C116" s="262"/>
      <c r="D116" s="227" t="s">
        <v>172</v>
      </c>
      <c r="E116" s="263" t="s">
        <v>44</v>
      </c>
      <c r="F116" s="264" t="s">
        <v>178</v>
      </c>
      <c r="G116" s="262"/>
      <c r="H116" s="265">
        <v>0.049000000000000002</v>
      </c>
      <c r="I116" s="266"/>
      <c r="J116" s="262"/>
      <c r="K116" s="262"/>
      <c r="L116" s="267"/>
      <c r="M116" s="268"/>
      <c r="N116" s="269"/>
      <c r="O116" s="269"/>
      <c r="P116" s="269"/>
      <c r="Q116" s="269"/>
      <c r="R116" s="269"/>
      <c r="S116" s="269"/>
      <c r="T116" s="270"/>
      <c r="U116" s="16"/>
      <c r="V116" s="16"/>
      <c r="W116" s="16"/>
      <c r="X116" s="16"/>
      <c r="Y116" s="16"/>
      <c r="Z116" s="16"/>
      <c r="AA116" s="16"/>
      <c r="AB116" s="16"/>
      <c r="AC116" s="16"/>
      <c r="AD116" s="16"/>
      <c r="AE116" s="16"/>
      <c r="AT116" s="271" t="s">
        <v>172</v>
      </c>
      <c r="AU116" s="271" t="s">
        <v>92</v>
      </c>
      <c r="AV116" s="16" t="s">
        <v>166</v>
      </c>
      <c r="AW116" s="16" t="s">
        <v>42</v>
      </c>
      <c r="AX116" s="16" t="s">
        <v>90</v>
      </c>
      <c r="AY116" s="271" t="s">
        <v>159</v>
      </c>
    </row>
    <row r="117" s="12" customFormat="1" ht="22.8" customHeight="1">
      <c r="A117" s="12"/>
      <c r="B117" s="193"/>
      <c r="C117" s="194"/>
      <c r="D117" s="195" t="s">
        <v>81</v>
      </c>
      <c r="E117" s="207" t="s">
        <v>166</v>
      </c>
      <c r="F117" s="207" t="s">
        <v>1006</v>
      </c>
      <c r="G117" s="194"/>
      <c r="H117" s="194"/>
      <c r="I117" s="197"/>
      <c r="J117" s="208">
        <f>BK117</f>
        <v>0</v>
      </c>
      <c r="K117" s="194"/>
      <c r="L117" s="199"/>
      <c r="M117" s="200"/>
      <c r="N117" s="201"/>
      <c r="O117" s="201"/>
      <c r="P117" s="202">
        <f>SUM(P118:P120)</f>
        <v>0</v>
      </c>
      <c r="Q117" s="201"/>
      <c r="R117" s="202">
        <f>SUM(R118:R120)</f>
        <v>11.85759</v>
      </c>
      <c r="S117" s="201"/>
      <c r="T117" s="203">
        <f>SUM(T118:T120)</f>
        <v>0</v>
      </c>
      <c r="U117" s="12"/>
      <c r="V117" s="12"/>
      <c r="W117" s="12"/>
      <c r="X117" s="12"/>
      <c r="Y117" s="12"/>
      <c r="Z117" s="12"/>
      <c r="AA117" s="12"/>
      <c r="AB117" s="12"/>
      <c r="AC117" s="12"/>
      <c r="AD117" s="12"/>
      <c r="AE117" s="12"/>
      <c r="AR117" s="204" t="s">
        <v>90</v>
      </c>
      <c r="AT117" s="205" t="s">
        <v>81</v>
      </c>
      <c r="AU117" s="205" t="s">
        <v>90</v>
      </c>
      <c r="AY117" s="204" t="s">
        <v>159</v>
      </c>
      <c r="BK117" s="206">
        <f>SUM(BK118:BK120)</f>
        <v>0</v>
      </c>
    </row>
    <row r="118" s="2" customFormat="1" ht="16.5" customHeight="1">
      <c r="A118" s="42"/>
      <c r="B118" s="43"/>
      <c r="C118" s="209" t="s">
        <v>215</v>
      </c>
      <c r="D118" s="209" t="s">
        <v>161</v>
      </c>
      <c r="E118" s="210" t="s">
        <v>1007</v>
      </c>
      <c r="F118" s="211" t="s">
        <v>1008</v>
      </c>
      <c r="G118" s="212" t="s">
        <v>594</v>
      </c>
      <c r="H118" s="213">
        <v>1</v>
      </c>
      <c r="I118" s="214"/>
      <c r="J118" s="215">
        <f>ROUND(I118*H118,2)</f>
        <v>0</v>
      </c>
      <c r="K118" s="211" t="s">
        <v>165</v>
      </c>
      <c r="L118" s="48"/>
      <c r="M118" s="216" t="s">
        <v>44</v>
      </c>
      <c r="N118" s="217" t="s">
        <v>53</v>
      </c>
      <c r="O118" s="88"/>
      <c r="P118" s="218">
        <f>O118*H118</f>
        <v>0</v>
      </c>
      <c r="Q118" s="218">
        <v>0.20759</v>
      </c>
      <c r="R118" s="218">
        <f>Q118*H118</f>
        <v>0.20759</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1009</v>
      </c>
    </row>
    <row r="119" s="2" customFormat="1">
      <c r="A119" s="42"/>
      <c r="B119" s="43"/>
      <c r="C119" s="44"/>
      <c r="D119" s="222" t="s">
        <v>168</v>
      </c>
      <c r="E119" s="44"/>
      <c r="F119" s="223" t="s">
        <v>1010</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168</v>
      </c>
      <c r="AU119" s="20" t="s">
        <v>92</v>
      </c>
    </row>
    <row r="120" s="2" customFormat="1" ht="16.5" customHeight="1">
      <c r="A120" s="42"/>
      <c r="B120" s="43"/>
      <c r="C120" s="272" t="s">
        <v>227</v>
      </c>
      <c r="D120" s="272" t="s">
        <v>212</v>
      </c>
      <c r="E120" s="273" t="s">
        <v>1011</v>
      </c>
      <c r="F120" s="274" t="s">
        <v>1012</v>
      </c>
      <c r="G120" s="275" t="s">
        <v>164</v>
      </c>
      <c r="H120" s="276">
        <v>1</v>
      </c>
      <c r="I120" s="277"/>
      <c r="J120" s="278">
        <f>ROUND(I120*H120,2)</f>
        <v>0</v>
      </c>
      <c r="K120" s="274" t="s">
        <v>201</v>
      </c>
      <c r="L120" s="279"/>
      <c r="M120" s="280" t="s">
        <v>44</v>
      </c>
      <c r="N120" s="281" t="s">
        <v>53</v>
      </c>
      <c r="O120" s="88"/>
      <c r="P120" s="218">
        <f>O120*H120</f>
        <v>0</v>
      </c>
      <c r="Q120" s="218">
        <v>11.65</v>
      </c>
      <c r="R120" s="218">
        <f>Q120*H120</f>
        <v>11.65</v>
      </c>
      <c r="S120" s="218">
        <v>0</v>
      </c>
      <c r="T120" s="219">
        <f>S120*H120</f>
        <v>0</v>
      </c>
      <c r="U120" s="42"/>
      <c r="V120" s="42"/>
      <c r="W120" s="42"/>
      <c r="X120" s="42"/>
      <c r="Y120" s="42"/>
      <c r="Z120" s="42"/>
      <c r="AA120" s="42"/>
      <c r="AB120" s="42"/>
      <c r="AC120" s="42"/>
      <c r="AD120" s="42"/>
      <c r="AE120" s="42"/>
      <c r="AR120" s="220" t="s">
        <v>215</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166</v>
      </c>
      <c r="BM120" s="220" t="s">
        <v>1013</v>
      </c>
    </row>
    <row r="121" s="12" customFormat="1" ht="22.8" customHeight="1">
      <c r="A121" s="12"/>
      <c r="B121" s="193"/>
      <c r="C121" s="194"/>
      <c r="D121" s="195" t="s">
        <v>81</v>
      </c>
      <c r="E121" s="207" t="s">
        <v>237</v>
      </c>
      <c r="F121" s="207" t="s">
        <v>238</v>
      </c>
      <c r="G121" s="194"/>
      <c r="H121" s="194"/>
      <c r="I121" s="197"/>
      <c r="J121" s="208">
        <f>BK121</f>
        <v>0</v>
      </c>
      <c r="K121" s="194"/>
      <c r="L121" s="199"/>
      <c r="M121" s="200"/>
      <c r="N121" s="201"/>
      <c r="O121" s="201"/>
      <c r="P121" s="202">
        <f>SUM(P122:P123)</f>
        <v>0</v>
      </c>
      <c r="Q121" s="201"/>
      <c r="R121" s="202">
        <f>SUM(R122:R123)</f>
        <v>0</v>
      </c>
      <c r="S121" s="201"/>
      <c r="T121" s="203">
        <f>SUM(T122:T123)</f>
        <v>0</v>
      </c>
      <c r="U121" s="12"/>
      <c r="V121" s="12"/>
      <c r="W121" s="12"/>
      <c r="X121" s="12"/>
      <c r="Y121" s="12"/>
      <c r="Z121" s="12"/>
      <c r="AA121" s="12"/>
      <c r="AB121" s="12"/>
      <c r="AC121" s="12"/>
      <c r="AD121" s="12"/>
      <c r="AE121" s="12"/>
      <c r="AR121" s="204" t="s">
        <v>90</v>
      </c>
      <c r="AT121" s="205" t="s">
        <v>81</v>
      </c>
      <c r="AU121" s="205" t="s">
        <v>90</v>
      </c>
      <c r="AY121" s="204" t="s">
        <v>159</v>
      </c>
      <c r="BK121" s="206">
        <f>SUM(BK122:BK123)</f>
        <v>0</v>
      </c>
    </row>
    <row r="122" s="2" customFormat="1" ht="44.25" customHeight="1">
      <c r="A122" s="42"/>
      <c r="B122" s="43"/>
      <c r="C122" s="209" t="s">
        <v>233</v>
      </c>
      <c r="D122" s="209" t="s">
        <v>161</v>
      </c>
      <c r="E122" s="210" t="s">
        <v>878</v>
      </c>
      <c r="F122" s="211" t="s">
        <v>879</v>
      </c>
      <c r="G122" s="212" t="s">
        <v>200</v>
      </c>
      <c r="H122" s="213">
        <v>19.992000000000001</v>
      </c>
      <c r="I122" s="214"/>
      <c r="J122" s="215">
        <f>ROUND(I122*H122,2)</f>
        <v>0</v>
      </c>
      <c r="K122" s="211" t="s">
        <v>165</v>
      </c>
      <c r="L122" s="48"/>
      <c r="M122" s="216" t="s">
        <v>44</v>
      </c>
      <c r="N122" s="217" t="s">
        <v>53</v>
      </c>
      <c r="O122" s="88"/>
      <c r="P122" s="218">
        <f>O122*H122</f>
        <v>0</v>
      </c>
      <c r="Q122" s="218">
        <v>0</v>
      </c>
      <c r="R122" s="218">
        <f>Q122*H122</f>
        <v>0</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1014</v>
      </c>
    </row>
    <row r="123" s="2" customFormat="1">
      <c r="A123" s="42"/>
      <c r="B123" s="43"/>
      <c r="C123" s="44"/>
      <c r="D123" s="222" t="s">
        <v>168</v>
      </c>
      <c r="E123" s="44"/>
      <c r="F123" s="223" t="s">
        <v>881</v>
      </c>
      <c r="G123" s="44"/>
      <c r="H123" s="44"/>
      <c r="I123" s="224"/>
      <c r="J123" s="44"/>
      <c r="K123" s="44"/>
      <c r="L123" s="48"/>
      <c r="M123" s="282"/>
      <c r="N123" s="283"/>
      <c r="O123" s="284"/>
      <c r="P123" s="284"/>
      <c r="Q123" s="284"/>
      <c r="R123" s="284"/>
      <c r="S123" s="284"/>
      <c r="T123" s="285"/>
      <c r="U123" s="42"/>
      <c r="V123" s="42"/>
      <c r="W123" s="42"/>
      <c r="X123" s="42"/>
      <c r="Y123" s="42"/>
      <c r="Z123" s="42"/>
      <c r="AA123" s="42"/>
      <c r="AB123" s="42"/>
      <c r="AC123" s="42"/>
      <c r="AD123" s="42"/>
      <c r="AE123" s="42"/>
      <c r="AT123" s="20" t="s">
        <v>168</v>
      </c>
      <c r="AU123" s="20" t="s">
        <v>92</v>
      </c>
    </row>
    <row r="124" s="2" customFormat="1" ht="6.96" customHeight="1">
      <c r="A124" s="42"/>
      <c r="B124" s="63"/>
      <c r="C124" s="64"/>
      <c r="D124" s="64"/>
      <c r="E124" s="64"/>
      <c r="F124" s="64"/>
      <c r="G124" s="64"/>
      <c r="H124" s="64"/>
      <c r="I124" s="64"/>
      <c r="J124" s="64"/>
      <c r="K124" s="64"/>
      <c r="L124" s="48"/>
      <c r="M124" s="42"/>
      <c r="O124" s="42"/>
      <c r="P124" s="42"/>
      <c r="Q124" s="42"/>
      <c r="R124" s="42"/>
      <c r="S124" s="42"/>
      <c r="T124" s="42"/>
      <c r="U124" s="42"/>
      <c r="V124" s="42"/>
      <c r="W124" s="42"/>
      <c r="X124" s="42"/>
      <c r="Y124" s="42"/>
      <c r="Z124" s="42"/>
      <c r="AA124" s="42"/>
      <c r="AB124" s="42"/>
      <c r="AC124" s="42"/>
      <c r="AD124" s="42"/>
      <c r="AE124" s="42"/>
    </row>
  </sheetData>
  <sheetProtection sheet="1" autoFilter="0" formatColumns="0" formatRows="0" objects="1" scenarios="1" spinCount="100000" saltValue="SJM9D88Ld++BQnbjUi81Dv3ixO0VcNoM5f4N6qMQ7TBFnZ1nMhDSaV4SF+4YOljiYOc3gpz1cq32KKAqN0sy2Q==" hashValue="b8x13sJ0LbHskEnRRH81eeVB1V50AVOmQC8spbjUR+ZoSFoRWabPE2uE+aCOBgR+hybXf8sHNkFjPUBjvDjD7w==" algorithmName="SHA-512" password="CC35"/>
  <autoFilter ref="C83:K123"/>
  <mergeCells count="9">
    <mergeCell ref="E7:H7"/>
    <mergeCell ref="E9:H9"/>
    <mergeCell ref="E18:H18"/>
    <mergeCell ref="E27:H27"/>
    <mergeCell ref="E48:H48"/>
    <mergeCell ref="E50:H50"/>
    <mergeCell ref="E74:H74"/>
    <mergeCell ref="E76:H76"/>
    <mergeCell ref="L2:V2"/>
  </mergeCells>
  <hyperlinks>
    <hyperlink ref="F88" r:id="rId1" display="https://podminky.urs.cz/item/CS_URS_2024_02/131251100"/>
    <hyperlink ref="F94" r:id="rId2" display="https://podminky.urs.cz/item/CS_URS_2024_02/162751117"/>
    <hyperlink ref="F101" r:id="rId3" display="https://podminky.urs.cz/item/CS_URS_2024_02/275321411"/>
    <hyperlink ref="F106" r:id="rId4" display="https://podminky.urs.cz/item/CS_URS_2024_02/275351121"/>
    <hyperlink ref="F111" r:id="rId5" display="https://podminky.urs.cz/item/CS_URS_2024_02/275351122"/>
    <hyperlink ref="F113" r:id="rId6" display="https://podminky.urs.cz/item/CS_URS_2024_02/275362021"/>
    <hyperlink ref="F119" r:id="rId7" display="https://podminky.urs.cz/item/CS_URS_2024_02/444135004"/>
    <hyperlink ref="F123" r:id="rId8" display="https://podminky.urs.cz/item/CS_URS_2024_02/998014011"/>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110</v>
      </c>
      <c r="AZ2" s="132" t="s">
        <v>1015</v>
      </c>
      <c r="BA2" s="132" t="s">
        <v>44</v>
      </c>
      <c r="BB2" s="132" t="s">
        <v>44</v>
      </c>
      <c r="BC2" s="132" t="s">
        <v>1016</v>
      </c>
      <c r="BD2" s="132" t="s">
        <v>92</v>
      </c>
    </row>
    <row r="3" s="1" customFormat="1" ht="6.96" customHeight="1">
      <c r="B3" s="133"/>
      <c r="C3" s="134"/>
      <c r="D3" s="134"/>
      <c r="E3" s="134"/>
      <c r="F3" s="134"/>
      <c r="G3" s="134"/>
      <c r="H3" s="134"/>
      <c r="I3" s="134"/>
      <c r="J3" s="134"/>
      <c r="K3" s="134"/>
      <c r="L3" s="23"/>
      <c r="AT3" s="20" t="s">
        <v>92</v>
      </c>
      <c r="AZ3" s="132" t="s">
        <v>1017</v>
      </c>
      <c r="BA3" s="132" t="s">
        <v>44</v>
      </c>
      <c r="BB3" s="132" t="s">
        <v>44</v>
      </c>
      <c r="BC3" s="132" t="s">
        <v>1018</v>
      </c>
      <c r="BD3" s="132" t="s">
        <v>92</v>
      </c>
    </row>
    <row r="4" s="1" customFormat="1" ht="24.96" customHeight="1">
      <c r="B4" s="23"/>
      <c r="D4" s="135" t="s">
        <v>130</v>
      </c>
      <c r="L4" s="23"/>
      <c r="M4" s="136" t="s">
        <v>10</v>
      </c>
      <c r="AT4" s="20" t="s">
        <v>4</v>
      </c>
      <c r="AZ4" s="132" t="s">
        <v>1019</v>
      </c>
      <c r="BA4" s="132" t="s">
        <v>44</v>
      </c>
      <c r="BB4" s="132" t="s">
        <v>44</v>
      </c>
      <c r="BC4" s="132" t="s">
        <v>1020</v>
      </c>
      <c r="BD4" s="132" t="s">
        <v>92</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1021</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ROUND((SUM(BE85:BE228)),  2)</f>
        <v>0</v>
      </c>
      <c r="G33" s="42"/>
      <c r="H33" s="42"/>
      <c r="I33" s="153">
        <v>0.20999999999999999</v>
      </c>
      <c r="J33" s="152">
        <f>ROUND(((SUM(BE85:BE228))*I33),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ROUND((SUM(BF85:BF228)),  2)</f>
        <v>0</v>
      </c>
      <c r="G34" s="42"/>
      <c r="H34" s="42"/>
      <c r="I34" s="153">
        <v>0.12</v>
      </c>
      <c r="J34" s="152">
        <f>ROUND(((SUM(BF85:BF228))*I34),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ROUND((SUM(BG85:BG228)),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ROUND((SUM(BH85:BH228)),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ROUND((SUM(BI85:BI228)),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04 - Jižní a západní opěrná stěna</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142</v>
      </c>
      <c r="E61" s="179"/>
      <c r="F61" s="179"/>
      <c r="G61" s="179"/>
      <c r="H61" s="179"/>
      <c r="I61" s="179"/>
      <c r="J61" s="180">
        <f>J87</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713</v>
      </c>
      <c r="E62" s="179"/>
      <c r="F62" s="179"/>
      <c r="G62" s="179"/>
      <c r="H62" s="179"/>
      <c r="I62" s="179"/>
      <c r="J62" s="180">
        <f>J148</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276</v>
      </c>
      <c r="E63" s="179"/>
      <c r="F63" s="179"/>
      <c r="G63" s="179"/>
      <c r="H63" s="179"/>
      <c r="I63" s="179"/>
      <c r="J63" s="180">
        <f>J213</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277</v>
      </c>
      <c r="E64" s="179"/>
      <c r="F64" s="179"/>
      <c r="G64" s="179"/>
      <c r="H64" s="179"/>
      <c r="I64" s="179"/>
      <c r="J64" s="180">
        <f>J219</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143</v>
      </c>
      <c r="E65" s="179"/>
      <c r="F65" s="179"/>
      <c r="G65" s="179"/>
      <c r="H65" s="179"/>
      <c r="I65" s="179"/>
      <c r="J65" s="180">
        <f>J226</f>
        <v>0</v>
      </c>
      <c r="K65" s="177"/>
      <c r="L65" s="181"/>
      <c r="S65" s="10"/>
      <c r="T65" s="10"/>
      <c r="U65" s="10"/>
      <c r="V65" s="10"/>
      <c r="W65" s="10"/>
      <c r="X65" s="10"/>
      <c r="Y65" s="10"/>
      <c r="Z65" s="10"/>
      <c r="AA65" s="10"/>
      <c r="AB65" s="10"/>
      <c r="AC65" s="10"/>
      <c r="AD65" s="10"/>
      <c r="AE65" s="10"/>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04 - Jižní a západní opěrná stěna</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f>
        <v>0</v>
      </c>
      <c r="Q85" s="100"/>
      <c r="R85" s="190">
        <f>R86</f>
        <v>676.14554451999993</v>
      </c>
      <c r="S85" s="100"/>
      <c r="T85" s="191">
        <f>T86</f>
        <v>0</v>
      </c>
      <c r="U85" s="42"/>
      <c r="V85" s="42"/>
      <c r="W85" s="42"/>
      <c r="X85" s="42"/>
      <c r="Y85" s="42"/>
      <c r="Z85" s="42"/>
      <c r="AA85" s="42"/>
      <c r="AB85" s="42"/>
      <c r="AC85" s="42"/>
      <c r="AD85" s="42"/>
      <c r="AE85" s="42"/>
      <c r="AT85" s="20" t="s">
        <v>81</v>
      </c>
      <c r="AU85" s="20" t="s">
        <v>139</v>
      </c>
      <c r="BK85" s="192">
        <f>BK86</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P87+P148+P213+P219+P226</f>
        <v>0</v>
      </c>
      <c r="Q86" s="201"/>
      <c r="R86" s="202">
        <f>R87+R148+R213+R219+R226</f>
        <v>676.14554451999993</v>
      </c>
      <c r="S86" s="201"/>
      <c r="T86" s="203">
        <f>T87+T148+T213+T219+T226</f>
        <v>0</v>
      </c>
      <c r="U86" s="12"/>
      <c r="V86" s="12"/>
      <c r="W86" s="12"/>
      <c r="X86" s="12"/>
      <c r="Y86" s="12"/>
      <c r="Z86" s="12"/>
      <c r="AA86" s="12"/>
      <c r="AB86" s="12"/>
      <c r="AC86" s="12"/>
      <c r="AD86" s="12"/>
      <c r="AE86" s="12"/>
      <c r="AR86" s="204" t="s">
        <v>90</v>
      </c>
      <c r="AT86" s="205" t="s">
        <v>81</v>
      </c>
      <c r="AU86" s="205" t="s">
        <v>82</v>
      </c>
      <c r="AY86" s="204" t="s">
        <v>159</v>
      </c>
      <c r="BK86" s="206">
        <f>BK87+BK148+BK213+BK219+BK226</f>
        <v>0</v>
      </c>
    </row>
    <row r="87" s="12" customFormat="1" ht="22.8" customHeight="1">
      <c r="A87" s="12"/>
      <c r="B87" s="193"/>
      <c r="C87" s="194"/>
      <c r="D87" s="195" t="s">
        <v>81</v>
      </c>
      <c r="E87" s="207" t="s">
        <v>92</v>
      </c>
      <c r="F87" s="207" t="s">
        <v>219</v>
      </c>
      <c r="G87" s="194"/>
      <c r="H87" s="194"/>
      <c r="I87" s="197"/>
      <c r="J87" s="208">
        <f>BK87</f>
        <v>0</v>
      </c>
      <c r="K87" s="194"/>
      <c r="L87" s="199"/>
      <c r="M87" s="200"/>
      <c r="N87" s="201"/>
      <c r="O87" s="201"/>
      <c r="P87" s="202">
        <f>SUM(P88:P147)</f>
        <v>0</v>
      </c>
      <c r="Q87" s="201"/>
      <c r="R87" s="202">
        <f>SUM(R88:R147)</f>
        <v>402.25851869999997</v>
      </c>
      <c r="S87" s="201"/>
      <c r="T87" s="203">
        <f>SUM(T88:T147)</f>
        <v>0</v>
      </c>
      <c r="U87" s="12"/>
      <c r="V87" s="12"/>
      <c r="W87" s="12"/>
      <c r="X87" s="12"/>
      <c r="Y87" s="12"/>
      <c r="Z87" s="12"/>
      <c r="AA87" s="12"/>
      <c r="AB87" s="12"/>
      <c r="AC87" s="12"/>
      <c r="AD87" s="12"/>
      <c r="AE87" s="12"/>
      <c r="AR87" s="204" t="s">
        <v>90</v>
      </c>
      <c r="AT87" s="205" t="s">
        <v>81</v>
      </c>
      <c r="AU87" s="205" t="s">
        <v>90</v>
      </c>
      <c r="AY87" s="204" t="s">
        <v>159</v>
      </c>
      <c r="BK87" s="206">
        <f>SUM(BK88:BK147)</f>
        <v>0</v>
      </c>
    </row>
    <row r="88" s="2" customFormat="1" ht="16.5" customHeight="1">
      <c r="A88" s="42"/>
      <c r="B88" s="43"/>
      <c r="C88" s="209" t="s">
        <v>90</v>
      </c>
      <c r="D88" s="209" t="s">
        <v>161</v>
      </c>
      <c r="E88" s="210" t="s">
        <v>1022</v>
      </c>
      <c r="F88" s="211" t="s">
        <v>1023</v>
      </c>
      <c r="G88" s="212" t="s">
        <v>164</v>
      </c>
      <c r="H88" s="213">
        <v>13.810000000000001</v>
      </c>
      <c r="I88" s="214"/>
      <c r="J88" s="215">
        <f>ROUND(I88*H88,2)</f>
        <v>0</v>
      </c>
      <c r="K88" s="211" t="s">
        <v>165</v>
      </c>
      <c r="L88" s="48"/>
      <c r="M88" s="216" t="s">
        <v>44</v>
      </c>
      <c r="N88" s="217" t="s">
        <v>53</v>
      </c>
      <c r="O88" s="88"/>
      <c r="P88" s="218">
        <f>O88*H88</f>
        <v>0</v>
      </c>
      <c r="Q88" s="218">
        <v>2.3010199999999998</v>
      </c>
      <c r="R88" s="218">
        <f>Q88*H88</f>
        <v>31.777086199999999</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1024</v>
      </c>
    </row>
    <row r="89" s="2" customFormat="1">
      <c r="A89" s="42"/>
      <c r="B89" s="43"/>
      <c r="C89" s="44"/>
      <c r="D89" s="222" t="s">
        <v>168</v>
      </c>
      <c r="E89" s="44"/>
      <c r="F89" s="223" t="s">
        <v>1025</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1026</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1027</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1028</v>
      </c>
      <c r="G92" s="240"/>
      <c r="H92" s="243">
        <v>0.80000000000000004</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1029</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1030</v>
      </c>
      <c r="G94" s="240"/>
      <c r="H94" s="243">
        <v>8.3100000000000005</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3" customFormat="1">
      <c r="A95" s="13"/>
      <c r="B95" s="229"/>
      <c r="C95" s="230"/>
      <c r="D95" s="227" t="s">
        <v>172</v>
      </c>
      <c r="E95" s="231" t="s">
        <v>44</v>
      </c>
      <c r="F95" s="232" t="s">
        <v>1031</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4" customFormat="1">
      <c r="A96" s="14"/>
      <c r="B96" s="239"/>
      <c r="C96" s="240"/>
      <c r="D96" s="227" t="s">
        <v>172</v>
      </c>
      <c r="E96" s="241" t="s">
        <v>44</v>
      </c>
      <c r="F96" s="242" t="s">
        <v>1032</v>
      </c>
      <c r="G96" s="240"/>
      <c r="H96" s="243">
        <v>4.7000000000000002</v>
      </c>
      <c r="I96" s="244"/>
      <c r="J96" s="240"/>
      <c r="K96" s="240"/>
      <c r="L96" s="245"/>
      <c r="M96" s="246"/>
      <c r="N96" s="247"/>
      <c r="O96" s="247"/>
      <c r="P96" s="247"/>
      <c r="Q96" s="247"/>
      <c r="R96" s="247"/>
      <c r="S96" s="247"/>
      <c r="T96" s="248"/>
      <c r="U96" s="14"/>
      <c r="V96" s="14"/>
      <c r="W96" s="14"/>
      <c r="X96" s="14"/>
      <c r="Y96" s="14"/>
      <c r="Z96" s="14"/>
      <c r="AA96" s="14"/>
      <c r="AB96" s="14"/>
      <c r="AC96" s="14"/>
      <c r="AD96" s="14"/>
      <c r="AE96" s="14"/>
      <c r="AT96" s="249" t="s">
        <v>172</v>
      </c>
      <c r="AU96" s="249" t="s">
        <v>92</v>
      </c>
      <c r="AV96" s="14" t="s">
        <v>92</v>
      </c>
      <c r="AW96" s="14" t="s">
        <v>42</v>
      </c>
      <c r="AX96" s="14" t="s">
        <v>82</v>
      </c>
      <c r="AY96" s="249" t="s">
        <v>159</v>
      </c>
    </row>
    <row r="97" s="16" customFormat="1">
      <c r="A97" s="16"/>
      <c r="B97" s="261"/>
      <c r="C97" s="262"/>
      <c r="D97" s="227" t="s">
        <v>172</v>
      </c>
      <c r="E97" s="263" t="s">
        <v>44</v>
      </c>
      <c r="F97" s="264" t="s">
        <v>178</v>
      </c>
      <c r="G97" s="262"/>
      <c r="H97" s="265">
        <v>13.810000000000001</v>
      </c>
      <c r="I97" s="266"/>
      <c r="J97" s="262"/>
      <c r="K97" s="262"/>
      <c r="L97" s="267"/>
      <c r="M97" s="268"/>
      <c r="N97" s="269"/>
      <c r="O97" s="269"/>
      <c r="P97" s="269"/>
      <c r="Q97" s="269"/>
      <c r="R97" s="269"/>
      <c r="S97" s="269"/>
      <c r="T97" s="270"/>
      <c r="U97" s="16"/>
      <c r="V97" s="16"/>
      <c r="W97" s="16"/>
      <c r="X97" s="16"/>
      <c r="Y97" s="16"/>
      <c r="Z97" s="16"/>
      <c r="AA97" s="16"/>
      <c r="AB97" s="16"/>
      <c r="AC97" s="16"/>
      <c r="AD97" s="16"/>
      <c r="AE97" s="16"/>
      <c r="AT97" s="271" t="s">
        <v>172</v>
      </c>
      <c r="AU97" s="271" t="s">
        <v>92</v>
      </c>
      <c r="AV97" s="16" t="s">
        <v>166</v>
      </c>
      <c r="AW97" s="16" t="s">
        <v>42</v>
      </c>
      <c r="AX97" s="16" t="s">
        <v>90</v>
      </c>
      <c r="AY97" s="271" t="s">
        <v>159</v>
      </c>
    </row>
    <row r="98" s="2" customFormat="1" ht="21.75" customHeight="1">
      <c r="A98" s="42"/>
      <c r="B98" s="43"/>
      <c r="C98" s="209" t="s">
        <v>92</v>
      </c>
      <c r="D98" s="209" t="s">
        <v>161</v>
      </c>
      <c r="E98" s="210" t="s">
        <v>1033</v>
      </c>
      <c r="F98" s="211" t="s">
        <v>1034</v>
      </c>
      <c r="G98" s="212" t="s">
        <v>164</v>
      </c>
      <c r="H98" s="213">
        <v>103.64</v>
      </c>
      <c r="I98" s="214"/>
      <c r="J98" s="215">
        <f>ROUND(I98*H98,2)</f>
        <v>0</v>
      </c>
      <c r="K98" s="211" t="s">
        <v>165</v>
      </c>
      <c r="L98" s="48"/>
      <c r="M98" s="216" t="s">
        <v>44</v>
      </c>
      <c r="N98" s="217" t="s">
        <v>53</v>
      </c>
      <c r="O98" s="88"/>
      <c r="P98" s="218">
        <f>O98*H98</f>
        <v>0</v>
      </c>
      <c r="Q98" s="218">
        <v>2.5018699999999998</v>
      </c>
      <c r="R98" s="218">
        <f>Q98*H98</f>
        <v>259.29380679999997</v>
      </c>
      <c r="S98" s="218">
        <v>0</v>
      </c>
      <c r="T98" s="219">
        <f>S98*H98</f>
        <v>0</v>
      </c>
      <c r="U98" s="42"/>
      <c r="V98" s="42"/>
      <c r="W98" s="42"/>
      <c r="X98" s="42"/>
      <c r="Y98" s="42"/>
      <c r="Z98" s="42"/>
      <c r="AA98" s="42"/>
      <c r="AB98" s="42"/>
      <c r="AC98" s="42"/>
      <c r="AD98" s="42"/>
      <c r="AE98" s="42"/>
      <c r="AR98" s="220" t="s">
        <v>166</v>
      </c>
      <c r="AT98" s="220" t="s">
        <v>161</v>
      </c>
      <c r="AU98" s="220" t="s">
        <v>92</v>
      </c>
      <c r="AY98" s="20" t="s">
        <v>159</v>
      </c>
      <c r="BE98" s="221">
        <f>IF(N98="základní",J98,0)</f>
        <v>0</v>
      </c>
      <c r="BF98" s="221">
        <f>IF(N98="snížená",J98,0)</f>
        <v>0</v>
      </c>
      <c r="BG98" s="221">
        <f>IF(N98="zákl. přenesená",J98,0)</f>
        <v>0</v>
      </c>
      <c r="BH98" s="221">
        <f>IF(N98="sníž. přenesená",J98,0)</f>
        <v>0</v>
      </c>
      <c r="BI98" s="221">
        <f>IF(N98="nulová",J98,0)</f>
        <v>0</v>
      </c>
      <c r="BJ98" s="20" t="s">
        <v>90</v>
      </c>
      <c r="BK98" s="221">
        <f>ROUND(I98*H98,2)</f>
        <v>0</v>
      </c>
      <c r="BL98" s="20" t="s">
        <v>166</v>
      </c>
      <c r="BM98" s="220" t="s">
        <v>1035</v>
      </c>
    </row>
    <row r="99" s="2" customFormat="1">
      <c r="A99" s="42"/>
      <c r="B99" s="43"/>
      <c r="C99" s="44"/>
      <c r="D99" s="222" t="s">
        <v>168</v>
      </c>
      <c r="E99" s="44"/>
      <c r="F99" s="223" t="s">
        <v>1036</v>
      </c>
      <c r="G99" s="44"/>
      <c r="H99" s="44"/>
      <c r="I99" s="224"/>
      <c r="J99" s="44"/>
      <c r="K99" s="44"/>
      <c r="L99" s="48"/>
      <c r="M99" s="225"/>
      <c r="N99" s="226"/>
      <c r="O99" s="88"/>
      <c r="P99" s="88"/>
      <c r="Q99" s="88"/>
      <c r="R99" s="88"/>
      <c r="S99" s="88"/>
      <c r="T99" s="89"/>
      <c r="U99" s="42"/>
      <c r="V99" s="42"/>
      <c r="W99" s="42"/>
      <c r="X99" s="42"/>
      <c r="Y99" s="42"/>
      <c r="Z99" s="42"/>
      <c r="AA99" s="42"/>
      <c r="AB99" s="42"/>
      <c r="AC99" s="42"/>
      <c r="AD99" s="42"/>
      <c r="AE99" s="42"/>
      <c r="AT99" s="20" t="s">
        <v>168</v>
      </c>
      <c r="AU99" s="20" t="s">
        <v>92</v>
      </c>
    </row>
    <row r="100" s="13" customFormat="1">
      <c r="A100" s="13"/>
      <c r="B100" s="229"/>
      <c r="C100" s="230"/>
      <c r="D100" s="227" t="s">
        <v>172</v>
      </c>
      <c r="E100" s="231" t="s">
        <v>44</v>
      </c>
      <c r="F100" s="232" t="s">
        <v>1037</v>
      </c>
      <c r="G100" s="230"/>
      <c r="H100" s="231" t="s">
        <v>44</v>
      </c>
      <c r="I100" s="233"/>
      <c r="J100" s="230"/>
      <c r="K100" s="230"/>
      <c r="L100" s="234"/>
      <c r="M100" s="235"/>
      <c r="N100" s="236"/>
      <c r="O100" s="236"/>
      <c r="P100" s="236"/>
      <c r="Q100" s="236"/>
      <c r="R100" s="236"/>
      <c r="S100" s="236"/>
      <c r="T100" s="237"/>
      <c r="U100" s="13"/>
      <c r="V100" s="13"/>
      <c r="W100" s="13"/>
      <c r="X100" s="13"/>
      <c r="Y100" s="13"/>
      <c r="Z100" s="13"/>
      <c r="AA100" s="13"/>
      <c r="AB100" s="13"/>
      <c r="AC100" s="13"/>
      <c r="AD100" s="13"/>
      <c r="AE100" s="13"/>
      <c r="AT100" s="238" t="s">
        <v>172</v>
      </c>
      <c r="AU100" s="238" t="s">
        <v>92</v>
      </c>
      <c r="AV100" s="13" t="s">
        <v>90</v>
      </c>
      <c r="AW100" s="13" t="s">
        <v>42</v>
      </c>
      <c r="AX100" s="13" t="s">
        <v>82</v>
      </c>
      <c r="AY100" s="238" t="s">
        <v>159</v>
      </c>
    </row>
    <row r="101" s="13" customFormat="1">
      <c r="A101" s="13"/>
      <c r="B101" s="229"/>
      <c r="C101" s="230"/>
      <c r="D101" s="227" t="s">
        <v>172</v>
      </c>
      <c r="E101" s="231" t="s">
        <v>44</v>
      </c>
      <c r="F101" s="232" t="s">
        <v>1038</v>
      </c>
      <c r="G101" s="230"/>
      <c r="H101" s="231" t="s">
        <v>44</v>
      </c>
      <c r="I101" s="233"/>
      <c r="J101" s="230"/>
      <c r="K101" s="230"/>
      <c r="L101" s="234"/>
      <c r="M101" s="235"/>
      <c r="N101" s="236"/>
      <c r="O101" s="236"/>
      <c r="P101" s="236"/>
      <c r="Q101" s="236"/>
      <c r="R101" s="236"/>
      <c r="S101" s="236"/>
      <c r="T101" s="237"/>
      <c r="U101" s="13"/>
      <c r="V101" s="13"/>
      <c r="W101" s="13"/>
      <c r="X101" s="13"/>
      <c r="Y101" s="13"/>
      <c r="Z101" s="13"/>
      <c r="AA101" s="13"/>
      <c r="AB101" s="13"/>
      <c r="AC101" s="13"/>
      <c r="AD101" s="13"/>
      <c r="AE101" s="13"/>
      <c r="AT101" s="238" t="s">
        <v>172</v>
      </c>
      <c r="AU101" s="238" t="s">
        <v>92</v>
      </c>
      <c r="AV101" s="13" t="s">
        <v>90</v>
      </c>
      <c r="AW101" s="13" t="s">
        <v>42</v>
      </c>
      <c r="AX101" s="13" t="s">
        <v>82</v>
      </c>
      <c r="AY101" s="238" t="s">
        <v>159</v>
      </c>
    </row>
    <row r="102" s="14" customFormat="1">
      <c r="A102" s="14"/>
      <c r="B102" s="239"/>
      <c r="C102" s="240"/>
      <c r="D102" s="227" t="s">
        <v>172</v>
      </c>
      <c r="E102" s="241" t="s">
        <v>44</v>
      </c>
      <c r="F102" s="242" t="s">
        <v>1039</v>
      </c>
      <c r="G102" s="240"/>
      <c r="H102" s="243">
        <v>5.9699999999999998</v>
      </c>
      <c r="I102" s="244"/>
      <c r="J102" s="240"/>
      <c r="K102" s="240"/>
      <c r="L102" s="245"/>
      <c r="M102" s="246"/>
      <c r="N102" s="247"/>
      <c r="O102" s="247"/>
      <c r="P102" s="247"/>
      <c r="Q102" s="247"/>
      <c r="R102" s="247"/>
      <c r="S102" s="247"/>
      <c r="T102" s="248"/>
      <c r="U102" s="14"/>
      <c r="V102" s="14"/>
      <c r="W102" s="14"/>
      <c r="X102" s="14"/>
      <c r="Y102" s="14"/>
      <c r="Z102" s="14"/>
      <c r="AA102" s="14"/>
      <c r="AB102" s="14"/>
      <c r="AC102" s="14"/>
      <c r="AD102" s="14"/>
      <c r="AE102" s="14"/>
      <c r="AT102" s="249" t="s">
        <v>172</v>
      </c>
      <c r="AU102" s="249" t="s">
        <v>92</v>
      </c>
      <c r="AV102" s="14" t="s">
        <v>92</v>
      </c>
      <c r="AW102" s="14" t="s">
        <v>42</v>
      </c>
      <c r="AX102" s="14" t="s">
        <v>82</v>
      </c>
      <c r="AY102" s="249" t="s">
        <v>159</v>
      </c>
    </row>
    <row r="103" s="13" customFormat="1">
      <c r="A103" s="13"/>
      <c r="B103" s="229"/>
      <c r="C103" s="230"/>
      <c r="D103" s="227" t="s">
        <v>172</v>
      </c>
      <c r="E103" s="231" t="s">
        <v>44</v>
      </c>
      <c r="F103" s="232" t="s">
        <v>1040</v>
      </c>
      <c r="G103" s="230"/>
      <c r="H103" s="231" t="s">
        <v>44</v>
      </c>
      <c r="I103" s="233"/>
      <c r="J103" s="230"/>
      <c r="K103" s="230"/>
      <c r="L103" s="234"/>
      <c r="M103" s="235"/>
      <c r="N103" s="236"/>
      <c r="O103" s="236"/>
      <c r="P103" s="236"/>
      <c r="Q103" s="236"/>
      <c r="R103" s="236"/>
      <c r="S103" s="236"/>
      <c r="T103" s="237"/>
      <c r="U103" s="13"/>
      <c r="V103" s="13"/>
      <c r="W103" s="13"/>
      <c r="X103" s="13"/>
      <c r="Y103" s="13"/>
      <c r="Z103" s="13"/>
      <c r="AA103" s="13"/>
      <c r="AB103" s="13"/>
      <c r="AC103" s="13"/>
      <c r="AD103" s="13"/>
      <c r="AE103" s="13"/>
      <c r="AT103" s="238" t="s">
        <v>172</v>
      </c>
      <c r="AU103" s="238" t="s">
        <v>92</v>
      </c>
      <c r="AV103" s="13" t="s">
        <v>90</v>
      </c>
      <c r="AW103" s="13" t="s">
        <v>42</v>
      </c>
      <c r="AX103" s="13" t="s">
        <v>82</v>
      </c>
      <c r="AY103" s="238" t="s">
        <v>159</v>
      </c>
    </row>
    <row r="104" s="14" customFormat="1">
      <c r="A104" s="14"/>
      <c r="B104" s="239"/>
      <c r="C104" s="240"/>
      <c r="D104" s="227" t="s">
        <v>172</v>
      </c>
      <c r="E104" s="241" t="s">
        <v>44</v>
      </c>
      <c r="F104" s="242" t="s">
        <v>1041</v>
      </c>
      <c r="G104" s="240"/>
      <c r="H104" s="243">
        <v>62.350000000000001</v>
      </c>
      <c r="I104" s="244"/>
      <c r="J104" s="240"/>
      <c r="K104" s="240"/>
      <c r="L104" s="245"/>
      <c r="M104" s="246"/>
      <c r="N104" s="247"/>
      <c r="O104" s="247"/>
      <c r="P104" s="247"/>
      <c r="Q104" s="247"/>
      <c r="R104" s="247"/>
      <c r="S104" s="247"/>
      <c r="T104" s="248"/>
      <c r="U104" s="14"/>
      <c r="V104" s="14"/>
      <c r="W104" s="14"/>
      <c r="X104" s="14"/>
      <c r="Y104" s="14"/>
      <c r="Z104" s="14"/>
      <c r="AA104" s="14"/>
      <c r="AB104" s="14"/>
      <c r="AC104" s="14"/>
      <c r="AD104" s="14"/>
      <c r="AE104" s="14"/>
      <c r="AT104" s="249" t="s">
        <v>172</v>
      </c>
      <c r="AU104" s="249" t="s">
        <v>92</v>
      </c>
      <c r="AV104" s="14" t="s">
        <v>92</v>
      </c>
      <c r="AW104" s="14" t="s">
        <v>42</v>
      </c>
      <c r="AX104" s="14" t="s">
        <v>82</v>
      </c>
      <c r="AY104" s="249" t="s">
        <v>159</v>
      </c>
    </row>
    <row r="105" s="13" customFormat="1">
      <c r="A105" s="13"/>
      <c r="B105" s="229"/>
      <c r="C105" s="230"/>
      <c r="D105" s="227" t="s">
        <v>172</v>
      </c>
      <c r="E105" s="231" t="s">
        <v>44</v>
      </c>
      <c r="F105" s="232" t="s">
        <v>1042</v>
      </c>
      <c r="G105" s="230"/>
      <c r="H105" s="231" t="s">
        <v>44</v>
      </c>
      <c r="I105" s="233"/>
      <c r="J105" s="230"/>
      <c r="K105" s="230"/>
      <c r="L105" s="234"/>
      <c r="M105" s="235"/>
      <c r="N105" s="236"/>
      <c r="O105" s="236"/>
      <c r="P105" s="236"/>
      <c r="Q105" s="236"/>
      <c r="R105" s="236"/>
      <c r="S105" s="236"/>
      <c r="T105" s="237"/>
      <c r="U105" s="13"/>
      <c r="V105" s="13"/>
      <c r="W105" s="13"/>
      <c r="X105" s="13"/>
      <c r="Y105" s="13"/>
      <c r="Z105" s="13"/>
      <c r="AA105" s="13"/>
      <c r="AB105" s="13"/>
      <c r="AC105" s="13"/>
      <c r="AD105" s="13"/>
      <c r="AE105" s="13"/>
      <c r="AT105" s="238" t="s">
        <v>172</v>
      </c>
      <c r="AU105" s="238" t="s">
        <v>92</v>
      </c>
      <c r="AV105" s="13" t="s">
        <v>90</v>
      </c>
      <c r="AW105" s="13" t="s">
        <v>42</v>
      </c>
      <c r="AX105" s="13" t="s">
        <v>82</v>
      </c>
      <c r="AY105" s="238" t="s">
        <v>159</v>
      </c>
    </row>
    <row r="106" s="14" customFormat="1">
      <c r="A106" s="14"/>
      <c r="B106" s="239"/>
      <c r="C106" s="240"/>
      <c r="D106" s="227" t="s">
        <v>172</v>
      </c>
      <c r="E106" s="241" t="s">
        <v>44</v>
      </c>
      <c r="F106" s="242" t="s">
        <v>1043</v>
      </c>
      <c r="G106" s="240"/>
      <c r="H106" s="243">
        <v>35.32</v>
      </c>
      <c r="I106" s="244"/>
      <c r="J106" s="240"/>
      <c r="K106" s="240"/>
      <c r="L106" s="245"/>
      <c r="M106" s="246"/>
      <c r="N106" s="247"/>
      <c r="O106" s="247"/>
      <c r="P106" s="247"/>
      <c r="Q106" s="247"/>
      <c r="R106" s="247"/>
      <c r="S106" s="247"/>
      <c r="T106" s="248"/>
      <c r="U106" s="14"/>
      <c r="V106" s="14"/>
      <c r="W106" s="14"/>
      <c r="X106" s="14"/>
      <c r="Y106" s="14"/>
      <c r="Z106" s="14"/>
      <c r="AA106" s="14"/>
      <c r="AB106" s="14"/>
      <c r="AC106" s="14"/>
      <c r="AD106" s="14"/>
      <c r="AE106" s="14"/>
      <c r="AT106" s="249" t="s">
        <v>172</v>
      </c>
      <c r="AU106" s="249" t="s">
        <v>92</v>
      </c>
      <c r="AV106" s="14" t="s">
        <v>92</v>
      </c>
      <c r="AW106" s="14" t="s">
        <v>42</v>
      </c>
      <c r="AX106" s="14" t="s">
        <v>82</v>
      </c>
      <c r="AY106" s="249" t="s">
        <v>159</v>
      </c>
    </row>
    <row r="107" s="15" customFormat="1">
      <c r="A107" s="15"/>
      <c r="B107" s="250"/>
      <c r="C107" s="251"/>
      <c r="D107" s="227" t="s">
        <v>172</v>
      </c>
      <c r="E107" s="252" t="s">
        <v>1017</v>
      </c>
      <c r="F107" s="253" t="s">
        <v>176</v>
      </c>
      <c r="G107" s="251"/>
      <c r="H107" s="254">
        <v>103.64</v>
      </c>
      <c r="I107" s="255"/>
      <c r="J107" s="251"/>
      <c r="K107" s="251"/>
      <c r="L107" s="256"/>
      <c r="M107" s="257"/>
      <c r="N107" s="258"/>
      <c r="O107" s="258"/>
      <c r="P107" s="258"/>
      <c r="Q107" s="258"/>
      <c r="R107" s="258"/>
      <c r="S107" s="258"/>
      <c r="T107" s="259"/>
      <c r="U107" s="15"/>
      <c r="V107" s="15"/>
      <c r="W107" s="15"/>
      <c r="X107" s="15"/>
      <c r="Y107" s="15"/>
      <c r="Z107" s="15"/>
      <c r="AA107" s="15"/>
      <c r="AB107" s="15"/>
      <c r="AC107" s="15"/>
      <c r="AD107" s="15"/>
      <c r="AE107" s="15"/>
      <c r="AT107" s="260" t="s">
        <v>172</v>
      </c>
      <c r="AU107" s="260" t="s">
        <v>92</v>
      </c>
      <c r="AV107" s="15" t="s">
        <v>177</v>
      </c>
      <c r="AW107" s="15" t="s">
        <v>42</v>
      </c>
      <c r="AX107" s="15" t="s">
        <v>82</v>
      </c>
      <c r="AY107" s="260" t="s">
        <v>159</v>
      </c>
    </row>
    <row r="108" s="16" customFormat="1">
      <c r="A108" s="16"/>
      <c r="B108" s="261"/>
      <c r="C108" s="262"/>
      <c r="D108" s="227" t="s">
        <v>172</v>
      </c>
      <c r="E108" s="263" t="s">
        <v>44</v>
      </c>
      <c r="F108" s="264" t="s">
        <v>178</v>
      </c>
      <c r="G108" s="262"/>
      <c r="H108" s="265">
        <v>103.64</v>
      </c>
      <c r="I108" s="266"/>
      <c r="J108" s="262"/>
      <c r="K108" s="262"/>
      <c r="L108" s="267"/>
      <c r="M108" s="268"/>
      <c r="N108" s="269"/>
      <c r="O108" s="269"/>
      <c r="P108" s="269"/>
      <c r="Q108" s="269"/>
      <c r="R108" s="269"/>
      <c r="S108" s="269"/>
      <c r="T108" s="270"/>
      <c r="U108" s="16"/>
      <c r="V108" s="16"/>
      <c r="W108" s="16"/>
      <c r="X108" s="16"/>
      <c r="Y108" s="16"/>
      <c r="Z108" s="16"/>
      <c r="AA108" s="16"/>
      <c r="AB108" s="16"/>
      <c r="AC108" s="16"/>
      <c r="AD108" s="16"/>
      <c r="AE108" s="16"/>
      <c r="AT108" s="271" t="s">
        <v>172</v>
      </c>
      <c r="AU108" s="271" t="s">
        <v>92</v>
      </c>
      <c r="AV108" s="16" t="s">
        <v>166</v>
      </c>
      <c r="AW108" s="16" t="s">
        <v>42</v>
      </c>
      <c r="AX108" s="16" t="s">
        <v>90</v>
      </c>
      <c r="AY108" s="271" t="s">
        <v>159</v>
      </c>
    </row>
    <row r="109" s="2" customFormat="1" ht="16.5" customHeight="1">
      <c r="A109" s="42"/>
      <c r="B109" s="43"/>
      <c r="C109" s="209" t="s">
        <v>177</v>
      </c>
      <c r="D109" s="209" t="s">
        <v>161</v>
      </c>
      <c r="E109" s="210" t="s">
        <v>366</v>
      </c>
      <c r="F109" s="211" t="s">
        <v>367</v>
      </c>
      <c r="G109" s="212" t="s">
        <v>310</v>
      </c>
      <c r="H109" s="213">
        <v>171.22200000000001</v>
      </c>
      <c r="I109" s="214"/>
      <c r="J109" s="215">
        <f>ROUND(I109*H109,2)</f>
        <v>0</v>
      </c>
      <c r="K109" s="211" t="s">
        <v>165</v>
      </c>
      <c r="L109" s="48"/>
      <c r="M109" s="216" t="s">
        <v>44</v>
      </c>
      <c r="N109" s="217" t="s">
        <v>53</v>
      </c>
      <c r="O109" s="88"/>
      <c r="P109" s="218">
        <f>O109*H109</f>
        <v>0</v>
      </c>
      <c r="Q109" s="218">
        <v>0.0026900000000000001</v>
      </c>
      <c r="R109" s="218">
        <f>Q109*H109</f>
        <v>0.46058718000000004</v>
      </c>
      <c r="S109" s="218">
        <v>0</v>
      </c>
      <c r="T109" s="219">
        <f>S109*H109</f>
        <v>0</v>
      </c>
      <c r="U109" s="42"/>
      <c r="V109" s="42"/>
      <c r="W109" s="42"/>
      <c r="X109" s="42"/>
      <c r="Y109" s="42"/>
      <c r="Z109" s="42"/>
      <c r="AA109" s="42"/>
      <c r="AB109" s="42"/>
      <c r="AC109" s="42"/>
      <c r="AD109" s="42"/>
      <c r="AE109" s="42"/>
      <c r="AR109" s="220" t="s">
        <v>166</v>
      </c>
      <c r="AT109" s="220" t="s">
        <v>161</v>
      </c>
      <c r="AU109" s="220" t="s">
        <v>92</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166</v>
      </c>
      <c r="BM109" s="220" t="s">
        <v>1044</v>
      </c>
    </row>
    <row r="110" s="2" customFormat="1">
      <c r="A110" s="42"/>
      <c r="B110" s="43"/>
      <c r="C110" s="44"/>
      <c r="D110" s="222" t="s">
        <v>168</v>
      </c>
      <c r="E110" s="44"/>
      <c r="F110" s="223" t="s">
        <v>369</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168</v>
      </c>
      <c r="AU110" s="20" t="s">
        <v>92</v>
      </c>
    </row>
    <row r="111" s="13" customFormat="1">
      <c r="A111" s="13"/>
      <c r="B111" s="229"/>
      <c r="C111" s="230"/>
      <c r="D111" s="227" t="s">
        <v>172</v>
      </c>
      <c r="E111" s="231" t="s">
        <v>44</v>
      </c>
      <c r="F111" s="232" t="s">
        <v>1045</v>
      </c>
      <c r="G111" s="230"/>
      <c r="H111" s="231" t="s">
        <v>44</v>
      </c>
      <c r="I111" s="233"/>
      <c r="J111" s="230"/>
      <c r="K111" s="230"/>
      <c r="L111" s="234"/>
      <c r="M111" s="235"/>
      <c r="N111" s="236"/>
      <c r="O111" s="236"/>
      <c r="P111" s="236"/>
      <c r="Q111" s="236"/>
      <c r="R111" s="236"/>
      <c r="S111" s="236"/>
      <c r="T111" s="237"/>
      <c r="U111" s="13"/>
      <c r="V111" s="13"/>
      <c r="W111" s="13"/>
      <c r="X111" s="13"/>
      <c r="Y111" s="13"/>
      <c r="Z111" s="13"/>
      <c r="AA111" s="13"/>
      <c r="AB111" s="13"/>
      <c r="AC111" s="13"/>
      <c r="AD111" s="13"/>
      <c r="AE111" s="13"/>
      <c r="AT111" s="238" t="s">
        <v>172</v>
      </c>
      <c r="AU111" s="238" t="s">
        <v>92</v>
      </c>
      <c r="AV111" s="13" t="s">
        <v>90</v>
      </c>
      <c r="AW111" s="13" t="s">
        <v>42</v>
      </c>
      <c r="AX111" s="13" t="s">
        <v>82</v>
      </c>
      <c r="AY111" s="238" t="s">
        <v>159</v>
      </c>
    </row>
    <row r="112" s="13" customFormat="1">
      <c r="A112" s="13"/>
      <c r="B112" s="229"/>
      <c r="C112" s="230"/>
      <c r="D112" s="227" t="s">
        <v>172</v>
      </c>
      <c r="E112" s="231" t="s">
        <v>44</v>
      </c>
      <c r="F112" s="232" t="s">
        <v>1027</v>
      </c>
      <c r="G112" s="230"/>
      <c r="H112" s="231" t="s">
        <v>44</v>
      </c>
      <c r="I112" s="233"/>
      <c r="J112" s="230"/>
      <c r="K112" s="230"/>
      <c r="L112" s="234"/>
      <c r="M112" s="235"/>
      <c r="N112" s="236"/>
      <c r="O112" s="236"/>
      <c r="P112" s="236"/>
      <c r="Q112" s="236"/>
      <c r="R112" s="236"/>
      <c r="S112" s="236"/>
      <c r="T112" s="237"/>
      <c r="U112" s="13"/>
      <c r="V112" s="13"/>
      <c r="W112" s="13"/>
      <c r="X112" s="13"/>
      <c r="Y112" s="13"/>
      <c r="Z112" s="13"/>
      <c r="AA112" s="13"/>
      <c r="AB112" s="13"/>
      <c r="AC112" s="13"/>
      <c r="AD112" s="13"/>
      <c r="AE112" s="13"/>
      <c r="AT112" s="238" t="s">
        <v>172</v>
      </c>
      <c r="AU112" s="238" t="s">
        <v>92</v>
      </c>
      <c r="AV112" s="13" t="s">
        <v>90</v>
      </c>
      <c r="AW112" s="13" t="s">
        <v>42</v>
      </c>
      <c r="AX112" s="13" t="s">
        <v>82</v>
      </c>
      <c r="AY112" s="238" t="s">
        <v>159</v>
      </c>
    </row>
    <row r="113" s="14" customFormat="1">
      <c r="A113" s="14"/>
      <c r="B113" s="239"/>
      <c r="C113" s="240"/>
      <c r="D113" s="227" t="s">
        <v>172</v>
      </c>
      <c r="E113" s="241" t="s">
        <v>44</v>
      </c>
      <c r="F113" s="242" t="s">
        <v>1046</v>
      </c>
      <c r="G113" s="240"/>
      <c r="H113" s="243">
        <v>1.224</v>
      </c>
      <c r="I113" s="244"/>
      <c r="J113" s="240"/>
      <c r="K113" s="240"/>
      <c r="L113" s="245"/>
      <c r="M113" s="246"/>
      <c r="N113" s="247"/>
      <c r="O113" s="247"/>
      <c r="P113" s="247"/>
      <c r="Q113" s="247"/>
      <c r="R113" s="247"/>
      <c r="S113" s="247"/>
      <c r="T113" s="248"/>
      <c r="U113" s="14"/>
      <c r="V113" s="14"/>
      <c r="W113" s="14"/>
      <c r="X113" s="14"/>
      <c r="Y113" s="14"/>
      <c r="Z113" s="14"/>
      <c r="AA113" s="14"/>
      <c r="AB113" s="14"/>
      <c r="AC113" s="14"/>
      <c r="AD113" s="14"/>
      <c r="AE113" s="14"/>
      <c r="AT113" s="249" t="s">
        <v>172</v>
      </c>
      <c r="AU113" s="249" t="s">
        <v>92</v>
      </c>
      <c r="AV113" s="14" t="s">
        <v>92</v>
      </c>
      <c r="AW113" s="14" t="s">
        <v>42</v>
      </c>
      <c r="AX113" s="14" t="s">
        <v>82</v>
      </c>
      <c r="AY113" s="249" t="s">
        <v>159</v>
      </c>
    </row>
    <row r="114" s="13" customFormat="1">
      <c r="A114" s="13"/>
      <c r="B114" s="229"/>
      <c r="C114" s="230"/>
      <c r="D114" s="227" t="s">
        <v>172</v>
      </c>
      <c r="E114" s="231" t="s">
        <v>44</v>
      </c>
      <c r="F114" s="232" t="s">
        <v>1029</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1047</v>
      </c>
      <c r="G115" s="240"/>
      <c r="H115" s="243">
        <v>11.345000000000001</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3" customFormat="1">
      <c r="A116" s="13"/>
      <c r="B116" s="229"/>
      <c r="C116" s="230"/>
      <c r="D116" s="227" t="s">
        <v>172</v>
      </c>
      <c r="E116" s="231" t="s">
        <v>44</v>
      </c>
      <c r="F116" s="232" t="s">
        <v>1031</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1048</v>
      </c>
      <c r="G117" s="240"/>
      <c r="H117" s="243">
        <v>6.4649999999999999</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3" customFormat="1">
      <c r="A118" s="13"/>
      <c r="B118" s="229"/>
      <c r="C118" s="230"/>
      <c r="D118" s="227" t="s">
        <v>172</v>
      </c>
      <c r="E118" s="231" t="s">
        <v>44</v>
      </c>
      <c r="F118" s="232" t="s">
        <v>1038</v>
      </c>
      <c r="G118" s="230"/>
      <c r="H118" s="231" t="s">
        <v>44</v>
      </c>
      <c r="I118" s="233"/>
      <c r="J118" s="230"/>
      <c r="K118" s="230"/>
      <c r="L118" s="234"/>
      <c r="M118" s="235"/>
      <c r="N118" s="236"/>
      <c r="O118" s="236"/>
      <c r="P118" s="236"/>
      <c r="Q118" s="236"/>
      <c r="R118" s="236"/>
      <c r="S118" s="236"/>
      <c r="T118" s="237"/>
      <c r="U118" s="13"/>
      <c r="V118" s="13"/>
      <c r="W118" s="13"/>
      <c r="X118" s="13"/>
      <c r="Y118" s="13"/>
      <c r="Z118" s="13"/>
      <c r="AA118" s="13"/>
      <c r="AB118" s="13"/>
      <c r="AC118" s="13"/>
      <c r="AD118" s="13"/>
      <c r="AE118" s="13"/>
      <c r="AT118" s="238" t="s">
        <v>172</v>
      </c>
      <c r="AU118" s="238" t="s">
        <v>92</v>
      </c>
      <c r="AV118" s="13" t="s">
        <v>90</v>
      </c>
      <c r="AW118" s="13" t="s">
        <v>42</v>
      </c>
      <c r="AX118" s="13" t="s">
        <v>82</v>
      </c>
      <c r="AY118" s="238" t="s">
        <v>159</v>
      </c>
    </row>
    <row r="119" s="14" customFormat="1">
      <c r="A119" s="14"/>
      <c r="B119" s="239"/>
      <c r="C119" s="240"/>
      <c r="D119" s="227" t="s">
        <v>172</v>
      </c>
      <c r="E119" s="241" t="s">
        <v>44</v>
      </c>
      <c r="F119" s="242" t="s">
        <v>1049</v>
      </c>
      <c r="G119" s="240"/>
      <c r="H119" s="243">
        <v>9.7119999999999997</v>
      </c>
      <c r="I119" s="244"/>
      <c r="J119" s="240"/>
      <c r="K119" s="240"/>
      <c r="L119" s="245"/>
      <c r="M119" s="246"/>
      <c r="N119" s="247"/>
      <c r="O119" s="247"/>
      <c r="P119" s="247"/>
      <c r="Q119" s="247"/>
      <c r="R119" s="247"/>
      <c r="S119" s="247"/>
      <c r="T119" s="248"/>
      <c r="U119" s="14"/>
      <c r="V119" s="14"/>
      <c r="W119" s="14"/>
      <c r="X119" s="14"/>
      <c r="Y119" s="14"/>
      <c r="Z119" s="14"/>
      <c r="AA119" s="14"/>
      <c r="AB119" s="14"/>
      <c r="AC119" s="14"/>
      <c r="AD119" s="14"/>
      <c r="AE119" s="14"/>
      <c r="AT119" s="249" t="s">
        <v>172</v>
      </c>
      <c r="AU119" s="249" t="s">
        <v>92</v>
      </c>
      <c r="AV119" s="14" t="s">
        <v>92</v>
      </c>
      <c r="AW119" s="14" t="s">
        <v>42</v>
      </c>
      <c r="AX119" s="14" t="s">
        <v>82</v>
      </c>
      <c r="AY119" s="249" t="s">
        <v>159</v>
      </c>
    </row>
    <row r="120" s="13" customFormat="1">
      <c r="A120" s="13"/>
      <c r="B120" s="229"/>
      <c r="C120" s="230"/>
      <c r="D120" s="227" t="s">
        <v>172</v>
      </c>
      <c r="E120" s="231" t="s">
        <v>44</v>
      </c>
      <c r="F120" s="232" t="s">
        <v>1040</v>
      </c>
      <c r="G120" s="230"/>
      <c r="H120" s="231" t="s">
        <v>44</v>
      </c>
      <c r="I120" s="233"/>
      <c r="J120" s="230"/>
      <c r="K120" s="230"/>
      <c r="L120" s="234"/>
      <c r="M120" s="235"/>
      <c r="N120" s="236"/>
      <c r="O120" s="236"/>
      <c r="P120" s="236"/>
      <c r="Q120" s="236"/>
      <c r="R120" s="236"/>
      <c r="S120" s="236"/>
      <c r="T120" s="237"/>
      <c r="U120" s="13"/>
      <c r="V120" s="13"/>
      <c r="W120" s="13"/>
      <c r="X120" s="13"/>
      <c r="Y120" s="13"/>
      <c r="Z120" s="13"/>
      <c r="AA120" s="13"/>
      <c r="AB120" s="13"/>
      <c r="AC120" s="13"/>
      <c r="AD120" s="13"/>
      <c r="AE120" s="13"/>
      <c r="AT120" s="238" t="s">
        <v>172</v>
      </c>
      <c r="AU120" s="238" t="s">
        <v>92</v>
      </c>
      <c r="AV120" s="13" t="s">
        <v>90</v>
      </c>
      <c r="AW120" s="13" t="s">
        <v>42</v>
      </c>
      <c r="AX120" s="13" t="s">
        <v>82</v>
      </c>
      <c r="AY120" s="238" t="s">
        <v>159</v>
      </c>
    </row>
    <row r="121" s="14" customFormat="1">
      <c r="A121" s="14"/>
      <c r="B121" s="239"/>
      <c r="C121" s="240"/>
      <c r="D121" s="227" t="s">
        <v>172</v>
      </c>
      <c r="E121" s="241" t="s">
        <v>44</v>
      </c>
      <c r="F121" s="242" t="s">
        <v>1050</v>
      </c>
      <c r="G121" s="240"/>
      <c r="H121" s="243">
        <v>90.676000000000002</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3" customFormat="1">
      <c r="A122" s="13"/>
      <c r="B122" s="229"/>
      <c r="C122" s="230"/>
      <c r="D122" s="227" t="s">
        <v>172</v>
      </c>
      <c r="E122" s="231" t="s">
        <v>44</v>
      </c>
      <c r="F122" s="232" t="s">
        <v>1042</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1051</v>
      </c>
      <c r="G123" s="240"/>
      <c r="H123" s="243">
        <v>51.799999999999997</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6" customFormat="1">
      <c r="A124" s="16"/>
      <c r="B124" s="261"/>
      <c r="C124" s="262"/>
      <c r="D124" s="227" t="s">
        <v>172</v>
      </c>
      <c r="E124" s="263" t="s">
        <v>44</v>
      </c>
      <c r="F124" s="264" t="s">
        <v>178</v>
      </c>
      <c r="G124" s="262"/>
      <c r="H124" s="265">
        <v>171.22200000000001</v>
      </c>
      <c r="I124" s="266"/>
      <c r="J124" s="262"/>
      <c r="K124" s="262"/>
      <c r="L124" s="267"/>
      <c r="M124" s="268"/>
      <c r="N124" s="269"/>
      <c r="O124" s="269"/>
      <c r="P124" s="269"/>
      <c r="Q124" s="269"/>
      <c r="R124" s="269"/>
      <c r="S124" s="269"/>
      <c r="T124" s="270"/>
      <c r="U124" s="16"/>
      <c r="V124" s="16"/>
      <c r="W124" s="16"/>
      <c r="X124" s="16"/>
      <c r="Y124" s="16"/>
      <c r="Z124" s="16"/>
      <c r="AA124" s="16"/>
      <c r="AB124" s="16"/>
      <c r="AC124" s="16"/>
      <c r="AD124" s="16"/>
      <c r="AE124" s="16"/>
      <c r="AT124" s="271" t="s">
        <v>172</v>
      </c>
      <c r="AU124" s="271" t="s">
        <v>92</v>
      </c>
      <c r="AV124" s="16" t="s">
        <v>166</v>
      </c>
      <c r="AW124" s="16" t="s">
        <v>42</v>
      </c>
      <c r="AX124" s="16" t="s">
        <v>90</v>
      </c>
      <c r="AY124" s="271" t="s">
        <v>159</v>
      </c>
    </row>
    <row r="125" s="2" customFormat="1" ht="16.5" customHeight="1">
      <c r="A125" s="42"/>
      <c r="B125" s="43"/>
      <c r="C125" s="209" t="s">
        <v>166</v>
      </c>
      <c r="D125" s="209" t="s">
        <v>161</v>
      </c>
      <c r="E125" s="210" t="s">
        <v>373</v>
      </c>
      <c r="F125" s="211" t="s">
        <v>374</v>
      </c>
      <c r="G125" s="212" t="s">
        <v>310</v>
      </c>
      <c r="H125" s="213">
        <v>171.22200000000001</v>
      </c>
      <c r="I125" s="214"/>
      <c r="J125" s="215">
        <f>ROUND(I125*H125,2)</f>
        <v>0</v>
      </c>
      <c r="K125" s="211" t="s">
        <v>165</v>
      </c>
      <c r="L125" s="48"/>
      <c r="M125" s="216" t="s">
        <v>44</v>
      </c>
      <c r="N125" s="217" t="s">
        <v>53</v>
      </c>
      <c r="O125" s="88"/>
      <c r="P125" s="218">
        <f>O125*H125</f>
        <v>0</v>
      </c>
      <c r="Q125" s="218">
        <v>0</v>
      </c>
      <c r="R125" s="218">
        <f>Q125*H125</f>
        <v>0</v>
      </c>
      <c r="S125" s="218">
        <v>0</v>
      </c>
      <c r="T125" s="219">
        <f>S125*H125</f>
        <v>0</v>
      </c>
      <c r="U125" s="42"/>
      <c r="V125" s="42"/>
      <c r="W125" s="42"/>
      <c r="X125" s="42"/>
      <c r="Y125" s="42"/>
      <c r="Z125" s="42"/>
      <c r="AA125" s="42"/>
      <c r="AB125" s="42"/>
      <c r="AC125" s="42"/>
      <c r="AD125" s="42"/>
      <c r="AE125" s="42"/>
      <c r="AR125" s="220" t="s">
        <v>166</v>
      </c>
      <c r="AT125" s="220" t="s">
        <v>161</v>
      </c>
      <c r="AU125" s="220" t="s">
        <v>92</v>
      </c>
      <c r="AY125" s="20" t="s">
        <v>159</v>
      </c>
      <c r="BE125" s="221">
        <f>IF(N125="základní",J125,0)</f>
        <v>0</v>
      </c>
      <c r="BF125" s="221">
        <f>IF(N125="snížená",J125,0)</f>
        <v>0</v>
      </c>
      <c r="BG125" s="221">
        <f>IF(N125="zákl. přenesená",J125,0)</f>
        <v>0</v>
      </c>
      <c r="BH125" s="221">
        <f>IF(N125="sníž. přenesená",J125,0)</f>
        <v>0</v>
      </c>
      <c r="BI125" s="221">
        <f>IF(N125="nulová",J125,0)</f>
        <v>0</v>
      </c>
      <c r="BJ125" s="20" t="s">
        <v>90</v>
      </c>
      <c r="BK125" s="221">
        <f>ROUND(I125*H125,2)</f>
        <v>0</v>
      </c>
      <c r="BL125" s="20" t="s">
        <v>166</v>
      </c>
      <c r="BM125" s="220" t="s">
        <v>1052</v>
      </c>
    </row>
    <row r="126" s="2" customFormat="1">
      <c r="A126" s="42"/>
      <c r="B126" s="43"/>
      <c r="C126" s="44"/>
      <c r="D126" s="222" t="s">
        <v>168</v>
      </c>
      <c r="E126" s="44"/>
      <c r="F126" s="223" t="s">
        <v>376</v>
      </c>
      <c r="G126" s="44"/>
      <c r="H126" s="44"/>
      <c r="I126" s="224"/>
      <c r="J126" s="44"/>
      <c r="K126" s="44"/>
      <c r="L126" s="48"/>
      <c r="M126" s="225"/>
      <c r="N126" s="226"/>
      <c r="O126" s="88"/>
      <c r="P126" s="88"/>
      <c r="Q126" s="88"/>
      <c r="R126" s="88"/>
      <c r="S126" s="88"/>
      <c r="T126" s="89"/>
      <c r="U126" s="42"/>
      <c r="V126" s="42"/>
      <c r="W126" s="42"/>
      <c r="X126" s="42"/>
      <c r="Y126" s="42"/>
      <c r="Z126" s="42"/>
      <c r="AA126" s="42"/>
      <c r="AB126" s="42"/>
      <c r="AC126" s="42"/>
      <c r="AD126" s="42"/>
      <c r="AE126" s="42"/>
      <c r="AT126" s="20" t="s">
        <v>168</v>
      </c>
      <c r="AU126" s="20" t="s">
        <v>92</v>
      </c>
    </row>
    <row r="127" s="2" customFormat="1" ht="16.5" customHeight="1">
      <c r="A127" s="42"/>
      <c r="B127" s="43"/>
      <c r="C127" s="209" t="s">
        <v>197</v>
      </c>
      <c r="D127" s="209" t="s">
        <v>161</v>
      </c>
      <c r="E127" s="210" t="s">
        <v>378</v>
      </c>
      <c r="F127" s="211" t="s">
        <v>379</v>
      </c>
      <c r="G127" s="212" t="s">
        <v>200</v>
      </c>
      <c r="H127" s="213">
        <v>15.545999999999999</v>
      </c>
      <c r="I127" s="214"/>
      <c r="J127" s="215">
        <f>ROUND(I127*H127,2)</f>
        <v>0</v>
      </c>
      <c r="K127" s="211" t="s">
        <v>165</v>
      </c>
      <c r="L127" s="48"/>
      <c r="M127" s="216" t="s">
        <v>44</v>
      </c>
      <c r="N127" s="217" t="s">
        <v>53</v>
      </c>
      <c r="O127" s="88"/>
      <c r="P127" s="218">
        <f>O127*H127</f>
        <v>0</v>
      </c>
      <c r="Q127" s="218">
        <v>1.0606199999999999</v>
      </c>
      <c r="R127" s="218">
        <f>Q127*H127</f>
        <v>16.488398519999997</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1053</v>
      </c>
    </row>
    <row r="128" s="2" customFormat="1">
      <c r="A128" s="42"/>
      <c r="B128" s="43"/>
      <c r="C128" s="44"/>
      <c r="D128" s="222" t="s">
        <v>168</v>
      </c>
      <c r="E128" s="44"/>
      <c r="F128" s="223" t="s">
        <v>381</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1054</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1055</v>
      </c>
      <c r="G130" s="240"/>
      <c r="H130" s="243">
        <v>15.545999999999999</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6" customFormat="1">
      <c r="A131" s="16"/>
      <c r="B131" s="261"/>
      <c r="C131" s="262"/>
      <c r="D131" s="227" t="s">
        <v>172</v>
      </c>
      <c r="E131" s="263" t="s">
        <v>44</v>
      </c>
      <c r="F131" s="264" t="s">
        <v>178</v>
      </c>
      <c r="G131" s="262"/>
      <c r="H131" s="265">
        <v>15.545999999999999</v>
      </c>
      <c r="I131" s="266"/>
      <c r="J131" s="262"/>
      <c r="K131" s="262"/>
      <c r="L131" s="267"/>
      <c r="M131" s="268"/>
      <c r="N131" s="269"/>
      <c r="O131" s="269"/>
      <c r="P131" s="269"/>
      <c r="Q131" s="269"/>
      <c r="R131" s="269"/>
      <c r="S131" s="269"/>
      <c r="T131" s="270"/>
      <c r="U131" s="16"/>
      <c r="V131" s="16"/>
      <c r="W131" s="16"/>
      <c r="X131" s="16"/>
      <c r="Y131" s="16"/>
      <c r="Z131" s="16"/>
      <c r="AA131" s="16"/>
      <c r="AB131" s="16"/>
      <c r="AC131" s="16"/>
      <c r="AD131" s="16"/>
      <c r="AE131" s="16"/>
      <c r="AT131" s="271" t="s">
        <v>172</v>
      </c>
      <c r="AU131" s="271" t="s">
        <v>92</v>
      </c>
      <c r="AV131" s="16" t="s">
        <v>166</v>
      </c>
      <c r="AW131" s="16" t="s">
        <v>42</v>
      </c>
      <c r="AX131" s="16" t="s">
        <v>90</v>
      </c>
      <c r="AY131" s="271" t="s">
        <v>159</v>
      </c>
    </row>
    <row r="132" s="2" customFormat="1" ht="16.5" customHeight="1">
      <c r="A132" s="42"/>
      <c r="B132" s="43"/>
      <c r="C132" s="209" t="s">
        <v>205</v>
      </c>
      <c r="D132" s="209" t="s">
        <v>161</v>
      </c>
      <c r="E132" s="210" t="s">
        <v>1056</v>
      </c>
      <c r="F132" s="211" t="s">
        <v>1057</v>
      </c>
      <c r="G132" s="212" t="s">
        <v>222</v>
      </c>
      <c r="H132" s="213">
        <v>84</v>
      </c>
      <c r="I132" s="214"/>
      <c r="J132" s="215">
        <f>ROUND(I132*H132,2)</f>
        <v>0</v>
      </c>
      <c r="K132" s="211" t="s">
        <v>201</v>
      </c>
      <c r="L132" s="48"/>
      <c r="M132" s="216" t="s">
        <v>44</v>
      </c>
      <c r="N132" s="217" t="s">
        <v>53</v>
      </c>
      <c r="O132" s="88"/>
      <c r="P132" s="218">
        <f>O132*H132</f>
        <v>0</v>
      </c>
      <c r="Q132" s="218">
        <v>0.032849999999999997</v>
      </c>
      <c r="R132" s="218">
        <f>Q132*H132</f>
        <v>2.7593999999999999</v>
      </c>
      <c r="S132" s="218">
        <v>0</v>
      </c>
      <c r="T132" s="219">
        <f>S132*H132</f>
        <v>0</v>
      </c>
      <c r="U132" s="42"/>
      <c r="V132" s="42"/>
      <c r="W132" s="42"/>
      <c r="X132" s="42"/>
      <c r="Y132" s="42"/>
      <c r="Z132" s="42"/>
      <c r="AA132" s="42"/>
      <c r="AB132" s="42"/>
      <c r="AC132" s="42"/>
      <c r="AD132" s="42"/>
      <c r="AE132" s="42"/>
      <c r="AR132" s="220" t="s">
        <v>166</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1058</v>
      </c>
    </row>
    <row r="133" s="2" customFormat="1">
      <c r="A133" s="42"/>
      <c r="B133" s="43"/>
      <c r="C133" s="44"/>
      <c r="D133" s="227" t="s">
        <v>170</v>
      </c>
      <c r="E133" s="44"/>
      <c r="F133" s="228" t="s">
        <v>1059</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170</v>
      </c>
      <c r="AU133" s="20" t="s">
        <v>92</v>
      </c>
    </row>
    <row r="134" s="13" customFormat="1">
      <c r="A134" s="13"/>
      <c r="B134" s="229"/>
      <c r="C134" s="230"/>
      <c r="D134" s="227" t="s">
        <v>172</v>
      </c>
      <c r="E134" s="231" t="s">
        <v>44</v>
      </c>
      <c r="F134" s="232" t="s">
        <v>1060</v>
      </c>
      <c r="G134" s="230"/>
      <c r="H134" s="231" t="s">
        <v>44</v>
      </c>
      <c r="I134" s="233"/>
      <c r="J134" s="230"/>
      <c r="K134" s="230"/>
      <c r="L134" s="234"/>
      <c r="M134" s="235"/>
      <c r="N134" s="236"/>
      <c r="O134" s="236"/>
      <c r="P134" s="236"/>
      <c r="Q134" s="236"/>
      <c r="R134" s="236"/>
      <c r="S134" s="236"/>
      <c r="T134" s="237"/>
      <c r="U134" s="13"/>
      <c r="V134" s="13"/>
      <c r="W134" s="13"/>
      <c r="X134" s="13"/>
      <c r="Y134" s="13"/>
      <c r="Z134" s="13"/>
      <c r="AA134" s="13"/>
      <c r="AB134" s="13"/>
      <c r="AC134" s="13"/>
      <c r="AD134" s="13"/>
      <c r="AE134" s="13"/>
      <c r="AT134" s="238" t="s">
        <v>172</v>
      </c>
      <c r="AU134" s="238" t="s">
        <v>92</v>
      </c>
      <c r="AV134" s="13" t="s">
        <v>90</v>
      </c>
      <c r="AW134" s="13" t="s">
        <v>42</v>
      </c>
      <c r="AX134" s="13" t="s">
        <v>82</v>
      </c>
      <c r="AY134" s="238" t="s">
        <v>159</v>
      </c>
    </row>
    <row r="135" s="13" customFormat="1">
      <c r="A135" s="13"/>
      <c r="B135" s="229"/>
      <c r="C135" s="230"/>
      <c r="D135" s="227" t="s">
        <v>172</v>
      </c>
      <c r="E135" s="231" t="s">
        <v>44</v>
      </c>
      <c r="F135" s="232" t="s">
        <v>1061</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1062</v>
      </c>
      <c r="G136" s="240"/>
      <c r="H136" s="243">
        <v>84</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6" customFormat="1">
      <c r="A137" s="16"/>
      <c r="B137" s="261"/>
      <c r="C137" s="262"/>
      <c r="D137" s="227" t="s">
        <v>172</v>
      </c>
      <c r="E137" s="263" t="s">
        <v>44</v>
      </c>
      <c r="F137" s="264" t="s">
        <v>178</v>
      </c>
      <c r="G137" s="262"/>
      <c r="H137" s="265">
        <v>84</v>
      </c>
      <c r="I137" s="266"/>
      <c r="J137" s="262"/>
      <c r="K137" s="262"/>
      <c r="L137" s="267"/>
      <c r="M137" s="268"/>
      <c r="N137" s="269"/>
      <c r="O137" s="269"/>
      <c r="P137" s="269"/>
      <c r="Q137" s="269"/>
      <c r="R137" s="269"/>
      <c r="S137" s="269"/>
      <c r="T137" s="270"/>
      <c r="U137" s="16"/>
      <c r="V137" s="16"/>
      <c r="W137" s="16"/>
      <c r="X137" s="16"/>
      <c r="Y137" s="16"/>
      <c r="Z137" s="16"/>
      <c r="AA137" s="16"/>
      <c r="AB137" s="16"/>
      <c r="AC137" s="16"/>
      <c r="AD137" s="16"/>
      <c r="AE137" s="16"/>
      <c r="AT137" s="271" t="s">
        <v>172</v>
      </c>
      <c r="AU137" s="271" t="s">
        <v>92</v>
      </c>
      <c r="AV137" s="16" t="s">
        <v>166</v>
      </c>
      <c r="AW137" s="16" t="s">
        <v>42</v>
      </c>
      <c r="AX137" s="16" t="s">
        <v>90</v>
      </c>
      <c r="AY137" s="271" t="s">
        <v>159</v>
      </c>
    </row>
    <row r="138" s="2" customFormat="1" ht="16.5" customHeight="1">
      <c r="A138" s="42"/>
      <c r="B138" s="43"/>
      <c r="C138" s="209" t="s">
        <v>211</v>
      </c>
      <c r="D138" s="209" t="s">
        <v>161</v>
      </c>
      <c r="E138" s="210" t="s">
        <v>1063</v>
      </c>
      <c r="F138" s="211" t="s">
        <v>1064</v>
      </c>
      <c r="G138" s="212" t="s">
        <v>222</v>
      </c>
      <c r="H138" s="213">
        <v>348</v>
      </c>
      <c r="I138" s="214"/>
      <c r="J138" s="215">
        <f>ROUND(I138*H138,2)</f>
        <v>0</v>
      </c>
      <c r="K138" s="211" t="s">
        <v>201</v>
      </c>
      <c r="L138" s="48"/>
      <c r="M138" s="216" t="s">
        <v>44</v>
      </c>
      <c r="N138" s="217" t="s">
        <v>53</v>
      </c>
      <c r="O138" s="88"/>
      <c r="P138" s="218">
        <f>O138*H138</f>
        <v>0</v>
      </c>
      <c r="Q138" s="218">
        <v>0.032849999999999997</v>
      </c>
      <c r="R138" s="218">
        <f>Q138*H138</f>
        <v>11.431799999999999</v>
      </c>
      <c r="S138" s="218">
        <v>0</v>
      </c>
      <c r="T138" s="219">
        <f>S138*H138</f>
        <v>0</v>
      </c>
      <c r="U138" s="42"/>
      <c r="V138" s="42"/>
      <c r="W138" s="42"/>
      <c r="X138" s="42"/>
      <c r="Y138" s="42"/>
      <c r="Z138" s="42"/>
      <c r="AA138" s="42"/>
      <c r="AB138" s="42"/>
      <c r="AC138" s="42"/>
      <c r="AD138" s="42"/>
      <c r="AE138" s="42"/>
      <c r="AR138" s="220" t="s">
        <v>166</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1065</v>
      </c>
    </row>
    <row r="139" s="2" customFormat="1">
      <c r="A139" s="42"/>
      <c r="B139" s="43"/>
      <c r="C139" s="44"/>
      <c r="D139" s="227" t="s">
        <v>170</v>
      </c>
      <c r="E139" s="44"/>
      <c r="F139" s="228" t="s">
        <v>1059</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170</v>
      </c>
      <c r="AU139" s="20" t="s">
        <v>92</v>
      </c>
    </row>
    <row r="140" s="13" customFormat="1">
      <c r="A140" s="13"/>
      <c r="B140" s="229"/>
      <c r="C140" s="230"/>
      <c r="D140" s="227" t="s">
        <v>172</v>
      </c>
      <c r="E140" s="231" t="s">
        <v>44</v>
      </c>
      <c r="F140" s="232" t="s">
        <v>1066</v>
      </c>
      <c r="G140" s="230"/>
      <c r="H140" s="231" t="s">
        <v>44</v>
      </c>
      <c r="I140" s="233"/>
      <c r="J140" s="230"/>
      <c r="K140" s="230"/>
      <c r="L140" s="234"/>
      <c r="M140" s="235"/>
      <c r="N140" s="236"/>
      <c r="O140" s="236"/>
      <c r="P140" s="236"/>
      <c r="Q140" s="236"/>
      <c r="R140" s="236"/>
      <c r="S140" s="236"/>
      <c r="T140" s="237"/>
      <c r="U140" s="13"/>
      <c r="V140" s="13"/>
      <c r="W140" s="13"/>
      <c r="X140" s="13"/>
      <c r="Y140" s="13"/>
      <c r="Z140" s="13"/>
      <c r="AA140" s="13"/>
      <c r="AB140" s="13"/>
      <c r="AC140" s="13"/>
      <c r="AD140" s="13"/>
      <c r="AE140" s="13"/>
      <c r="AT140" s="238" t="s">
        <v>172</v>
      </c>
      <c r="AU140" s="238" t="s">
        <v>92</v>
      </c>
      <c r="AV140" s="13" t="s">
        <v>90</v>
      </c>
      <c r="AW140" s="13" t="s">
        <v>42</v>
      </c>
      <c r="AX140" s="13" t="s">
        <v>82</v>
      </c>
      <c r="AY140" s="238" t="s">
        <v>159</v>
      </c>
    </row>
    <row r="141" s="13" customFormat="1">
      <c r="A141" s="13"/>
      <c r="B141" s="229"/>
      <c r="C141" s="230"/>
      <c r="D141" s="227" t="s">
        <v>172</v>
      </c>
      <c r="E141" s="231" t="s">
        <v>44</v>
      </c>
      <c r="F141" s="232" t="s">
        <v>1067</v>
      </c>
      <c r="G141" s="230"/>
      <c r="H141" s="231" t="s">
        <v>44</v>
      </c>
      <c r="I141" s="233"/>
      <c r="J141" s="230"/>
      <c r="K141" s="230"/>
      <c r="L141" s="234"/>
      <c r="M141" s="235"/>
      <c r="N141" s="236"/>
      <c r="O141" s="236"/>
      <c r="P141" s="236"/>
      <c r="Q141" s="236"/>
      <c r="R141" s="236"/>
      <c r="S141" s="236"/>
      <c r="T141" s="237"/>
      <c r="U141" s="13"/>
      <c r="V141" s="13"/>
      <c r="W141" s="13"/>
      <c r="X141" s="13"/>
      <c r="Y141" s="13"/>
      <c r="Z141" s="13"/>
      <c r="AA141" s="13"/>
      <c r="AB141" s="13"/>
      <c r="AC141" s="13"/>
      <c r="AD141" s="13"/>
      <c r="AE141" s="13"/>
      <c r="AT141" s="238" t="s">
        <v>172</v>
      </c>
      <c r="AU141" s="238" t="s">
        <v>92</v>
      </c>
      <c r="AV141" s="13" t="s">
        <v>90</v>
      </c>
      <c r="AW141" s="13" t="s">
        <v>42</v>
      </c>
      <c r="AX141" s="13" t="s">
        <v>82</v>
      </c>
      <c r="AY141" s="238" t="s">
        <v>159</v>
      </c>
    </row>
    <row r="142" s="14" customFormat="1">
      <c r="A142" s="14"/>
      <c r="B142" s="239"/>
      <c r="C142" s="240"/>
      <c r="D142" s="227" t="s">
        <v>172</v>
      </c>
      <c r="E142" s="241" t="s">
        <v>44</v>
      </c>
      <c r="F142" s="242" t="s">
        <v>1068</v>
      </c>
      <c r="G142" s="240"/>
      <c r="H142" s="243">
        <v>348</v>
      </c>
      <c r="I142" s="244"/>
      <c r="J142" s="240"/>
      <c r="K142" s="240"/>
      <c r="L142" s="245"/>
      <c r="M142" s="246"/>
      <c r="N142" s="247"/>
      <c r="O142" s="247"/>
      <c r="P142" s="247"/>
      <c r="Q142" s="247"/>
      <c r="R142" s="247"/>
      <c r="S142" s="247"/>
      <c r="T142" s="248"/>
      <c r="U142" s="14"/>
      <c r="V142" s="14"/>
      <c r="W142" s="14"/>
      <c r="X142" s="14"/>
      <c r="Y142" s="14"/>
      <c r="Z142" s="14"/>
      <c r="AA142" s="14"/>
      <c r="AB142" s="14"/>
      <c r="AC142" s="14"/>
      <c r="AD142" s="14"/>
      <c r="AE142" s="14"/>
      <c r="AT142" s="249" t="s">
        <v>172</v>
      </c>
      <c r="AU142" s="249" t="s">
        <v>92</v>
      </c>
      <c r="AV142" s="14" t="s">
        <v>92</v>
      </c>
      <c r="AW142" s="14" t="s">
        <v>42</v>
      </c>
      <c r="AX142" s="14" t="s">
        <v>82</v>
      </c>
      <c r="AY142" s="249" t="s">
        <v>159</v>
      </c>
    </row>
    <row r="143" s="16" customFormat="1">
      <c r="A143" s="16"/>
      <c r="B143" s="261"/>
      <c r="C143" s="262"/>
      <c r="D143" s="227" t="s">
        <v>172</v>
      </c>
      <c r="E143" s="263" t="s">
        <v>44</v>
      </c>
      <c r="F143" s="264" t="s">
        <v>178</v>
      </c>
      <c r="G143" s="262"/>
      <c r="H143" s="265">
        <v>348</v>
      </c>
      <c r="I143" s="266"/>
      <c r="J143" s="262"/>
      <c r="K143" s="262"/>
      <c r="L143" s="267"/>
      <c r="M143" s="268"/>
      <c r="N143" s="269"/>
      <c r="O143" s="269"/>
      <c r="P143" s="269"/>
      <c r="Q143" s="269"/>
      <c r="R143" s="269"/>
      <c r="S143" s="269"/>
      <c r="T143" s="270"/>
      <c r="U143" s="16"/>
      <c r="V143" s="16"/>
      <c r="W143" s="16"/>
      <c r="X143" s="16"/>
      <c r="Y143" s="16"/>
      <c r="Z143" s="16"/>
      <c r="AA143" s="16"/>
      <c r="AB143" s="16"/>
      <c r="AC143" s="16"/>
      <c r="AD143" s="16"/>
      <c r="AE143" s="16"/>
      <c r="AT143" s="271" t="s">
        <v>172</v>
      </c>
      <c r="AU143" s="271" t="s">
        <v>92</v>
      </c>
      <c r="AV143" s="16" t="s">
        <v>166</v>
      </c>
      <c r="AW143" s="16" t="s">
        <v>42</v>
      </c>
      <c r="AX143" s="16" t="s">
        <v>90</v>
      </c>
      <c r="AY143" s="271" t="s">
        <v>159</v>
      </c>
    </row>
    <row r="144" s="2" customFormat="1" ht="16.5" customHeight="1">
      <c r="A144" s="42"/>
      <c r="B144" s="43"/>
      <c r="C144" s="209" t="s">
        <v>215</v>
      </c>
      <c r="D144" s="209" t="s">
        <v>161</v>
      </c>
      <c r="E144" s="210" t="s">
        <v>823</v>
      </c>
      <c r="F144" s="211" t="s">
        <v>824</v>
      </c>
      <c r="G144" s="212" t="s">
        <v>594</v>
      </c>
      <c r="H144" s="213">
        <v>141</v>
      </c>
      <c r="I144" s="214"/>
      <c r="J144" s="215">
        <f>ROUND(I144*H144,2)</f>
        <v>0</v>
      </c>
      <c r="K144" s="211" t="s">
        <v>201</v>
      </c>
      <c r="L144" s="48"/>
      <c r="M144" s="216" t="s">
        <v>44</v>
      </c>
      <c r="N144" s="217" t="s">
        <v>53</v>
      </c>
      <c r="O144" s="88"/>
      <c r="P144" s="218">
        <f>O144*H144</f>
        <v>0</v>
      </c>
      <c r="Q144" s="218">
        <v>0.11984</v>
      </c>
      <c r="R144" s="218">
        <f>Q144*H144</f>
        <v>16.89744</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1069</v>
      </c>
    </row>
    <row r="145" s="2" customFormat="1" ht="24.15" customHeight="1">
      <c r="A145" s="42"/>
      <c r="B145" s="43"/>
      <c r="C145" s="272" t="s">
        <v>227</v>
      </c>
      <c r="D145" s="272" t="s">
        <v>212</v>
      </c>
      <c r="E145" s="273" t="s">
        <v>1070</v>
      </c>
      <c r="F145" s="274" t="s">
        <v>1071</v>
      </c>
      <c r="G145" s="275" t="s">
        <v>594</v>
      </c>
      <c r="H145" s="276">
        <v>71</v>
      </c>
      <c r="I145" s="277"/>
      <c r="J145" s="278">
        <f>ROUND(I145*H145,2)</f>
        <v>0</v>
      </c>
      <c r="K145" s="274" t="s">
        <v>201</v>
      </c>
      <c r="L145" s="279"/>
      <c r="M145" s="280" t="s">
        <v>44</v>
      </c>
      <c r="N145" s="281" t="s">
        <v>53</v>
      </c>
      <c r="O145" s="88"/>
      <c r="P145" s="218">
        <f>O145*H145</f>
        <v>0</v>
      </c>
      <c r="Q145" s="218">
        <v>0.29999999999999999</v>
      </c>
      <c r="R145" s="218">
        <f>Q145*H145</f>
        <v>21.300000000000001</v>
      </c>
      <c r="S145" s="218">
        <v>0</v>
      </c>
      <c r="T145" s="219">
        <f>S145*H145</f>
        <v>0</v>
      </c>
      <c r="U145" s="42"/>
      <c r="V145" s="42"/>
      <c r="W145" s="42"/>
      <c r="X145" s="42"/>
      <c r="Y145" s="42"/>
      <c r="Z145" s="42"/>
      <c r="AA145" s="42"/>
      <c r="AB145" s="42"/>
      <c r="AC145" s="42"/>
      <c r="AD145" s="42"/>
      <c r="AE145" s="42"/>
      <c r="AR145" s="220" t="s">
        <v>215</v>
      </c>
      <c r="AT145" s="220" t="s">
        <v>212</v>
      </c>
      <c r="AU145" s="220" t="s">
        <v>92</v>
      </c>
      <c r="AY145" s="20" t="s">
        <v>159</v>
      </c>
      <c r="BE145" s="221">
        <f>IF(N145="základní",J145,0)</f>
        <v>0</v>
      </c>
      <c r="BF145" s="221">
        <f>IF(N145="snížená",J145,0)</f>
        <v>0</v>
      </c>
      <c r="BG145" s="221">
        <f>IF(N145="zákl. přenesená",J145,0)</f>
        <v>0</v>
      </c>
      <c r="BH145" s="221">
        <f>IF(N145="sníž. přenesená",J145,0)</f>
        <v>0</v>
      </c>
      <c r="BI145" s="221">
        <f>IF(N145="nulová",J145,0)</f>
        <v>0</v>
      </c>
      <c r="BJ145" s="20" t="s">
        <v>90</v>
      </c>
      <c r="BK145" s="221">
        <f>ROUND(I145*H145,2)</f>
        <v>0</v>
      </c>
      <c r="BL145" s="20" t="s">
        <v>166</v>
      </c>
      <c r="BM145" s="220" t="s">
        <v>1072</v>
      </c>
    </row>
    <row r="146" s="2" customFormat="1" ht="16.5" customHeight="1">
      <c r="A146" s="42"/>
      <c r="B146" s="43"/>
      <c r="C146" s="272" t="s">
        <v>233</v>
      </c>
      <c r="D146" s="272" t="s">
        <v>212</v>
      </c>
      <c r="E146" s="273" t="s">
        <v>1073</v>
      </c>
      <c r="F146" s="274" t="s">
        <v>1074</v>
      </c>
      <c r="G146" s="275" t="s">
        <v>594</v>
      </c>
      <c r="H146" s="276">
        <v>69</v>
      </c>
      <c r="I146" s="277"/>
      <c r="J146" s="278">
        <f>ROUND(I146*H146,2)</f>
        <v>0</v>
      </c>
      <c r="K146" s="274" t="s">
        <v>201</v>
      </c>
      <c r="L146" s="279"/>
      <c r="M146" s="280" t="s">
        <v>44</v>
      </c>
      <c r="N146" s="281" t="s">
        <v>53</v>
      </c>
      <c r="O146" s="88"/>
      <c r="P146" s="218">
        <f>O146*H146</f>
        <v>0</v>
      </c>
      <c r="Q146" s="218">
        <v>0.59999999999999998</v>
      </c>
      <c r="R146" s="218">
        <f>Q146*H146</f>
        <v>41.399999999999999</v>
      </c>
      <c r="S146" s="218">
        <v>0</v>
      </c>
      <c r="T146" s="219">
        <f>S146*H146</f>
        <v>0</v>
      </c>
      <c r="U146" s="42"/>
      <c r="V146" s="42"/>
      <c r="W146" s="42"/>
      <c r="X146" s="42"/>
      <c r="Y146" s="42"/>
      <c r="Z146" s="42"/>
      <c r="AA146" s="42"/>
      <c r="AB146" s="42"/>
      <c r="AC146" s="42"/>
      <c r="AD146" s="42"/>
      <c r="AE146" s="42"/>
      <c r="AR146" s="220" t="s">
        <v>215</v>
      </c>
      <c r="AT146" s="220" t="s">
        <v>212</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1075</v>
      </c>
    </row>
    <row r="147" s="2" customFormat="1" ht="16.5" customHeight="1">
      <c r="A147" s="42"/>
      <c r="B147" s="43"/>
      <c r="C147" s="272" t="s">
        <v>239</v>
      </c>
      <c r="D147" s="272" t="s">
        <v>212</v>
      </c>
      <c r="E147" s="273" t="s">
        <v>1076</v>
      </c>
      <c r="F147" s="274" t="s">
        <v>1077</v>
      </c>
      <c r="G147" s="275" t="s">
        <v>594</v>
      </c>
      <c r="H147" s="276">
        <v>1</v>
      </c>
      <c r="I147" s="277"/>
      <c r="J147" s="278">
        <f>ROUND(I147*H147,2)</f>
        <v>0</v>
      </c>
      <c r="K147" s="274" t="s">
        <v>201</v>
      </c>
      <c r="L147" s="279"/>
      <c r="M147" s="280" t="s">
        <v>44</v>
      </c>
      <c r="N147" s="281" t="s">
        <v>53</v>
      </c>
      <c r="O147" s="88"/>
      <c r="P147" s="218">
        <f>O147*H147</f>
        <v>0</v>
      </c>
      <c r="Q147" s="218">
        <v>0.45000000000000001</v>
      </c>
      <c r="R147" s="218">
        <f>Q147*H147</f>
        <v>0.45000000000000001</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1078</v>
      </c>
    </row>
    <row r="148" s="12" customFormat="1" ht="22.8" customHeight="1">
      <c r="A148" s="12"/>
      <c r="B148" s="193"/>
      <c r="C148" s="194"/>
      <c r="D148" s="195" t="s">
        <v>81</v>
      </c>
      <c r="E148" s="207" t="s">
        <v>177</v>
      </c>
      <c r="F148" s="207" t="s">
        <v>728</v>
      </c>
      <c r="G148" s="194"/>
      <c r="H148" s="194"/>
      <c r="I148" s="197"/>
      <c r="J148" s="208">
        <f>BK148</f>
        <v>0</v>
      </c>
      <c r="K148" s="194"/>
      <c r="L148" s="199"/>
      <c r="M148" s="200"/>
      <c r="N148" s="201"/>
      <c r="O148" s="201"/>
      <c r="P148" s="202">
        <f>SUM(P149:P212)</f>
        <v>0</v>
      </c>
      <c r="Q148" s="201"/>
      <c r="R148" s="202">
        <f>SUM(R149:R212)</f>
        <v>273.83977582</v>
      </c>
      <c r="S148" s="201"/>
      <c r="T148" s="203">
        <f>SUM(T149:T212)</f>
        <v>0</v>
      </c>
      <c r="U148" s="12"/>
      <c r="V148" s="12"/>
      <c r="W148" s="12"/>
      <c r="X148" s="12"/>
      <c r="Y148" s="12"/>
      <c r="Z148" s="12"/>
      <c r="AA148" s="12"/>
      <c r="AB148" s="12"/>
      <c r="AC148" s="12"/>
      <c r="AD148" s="12"/>
      <c r="AE148" s="12"/>
      <c r="AR148" s="204" t="s">
        <v>90</v>
      </c>
      <c r="AT148" s="205" t="s">
        <v>81</v>
      </c>
      <c r="AU148" s="205" t="s">
        <v>90</v>
      </c>
      <c r="AY148" s="204" t="s">
        <v>159</v>
      </c>
      <c r="BK148" s="206">
        <f>SUM(BK149:BK212)</f>
        <v>0</v>
      </c>
    </row>
    <row r="149" s="2" customFormat="1" ht="24.15" customHeight="1">
      <c r="A149" s="42"/>
      <c r="B149" s="43"/>
      <c r="C149" s="209" t="s">
        <v>8</v>
      </c>
      <c r="D149" s="209" t="s">
        <v>161</v>
      </c>
      <c r="E149" s="210" t="s">
        <v>1079</v>
      </c>
      <c r="F149" s="211" t="s">
        <v>1080</v>
      </c>
      <c r="G149" s="212" t="s">
        <v>164</v>
      </c>
      <c r="H149" s="213">
        <v>101.94</v>
      </c>
      <c r="I149" s="214"/>
      <c r="J149" s="215">
        <f>ROUND(I149*H149,2)</f>
        <v>0</v>
      </c>
      <c r="K149" s="211" t="s">
        <v>201</v>
      </c>
      <c r="L149" s="48"/>
      <c r="M149" s="216" t="s">
        <v>44</v>
      </c>
      <c r="N149" s="217" t="s">
        <v>53</v>
      </c>
      <c r="O149" s="88"/>
      <c r="P149" s="218">
        <f>O149*H149</f>
        <v>0</v>
      </c>
      <c r="Q149" s="218">
        <v>2.5018699999999998</v>
      </c>
      <c r="R149" s="218">
        <f>Q149*H149</f>
        <v>255.04062779999998</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1081</v>
      </c>
    </row>
    <row r="150" s="13" customFormat="1">
      <c r="A150" s="13"/>
      <c r="B150" s="229"/>
      <c r="C150" s="230"/>
      <c r="D150" s="227" t="s">
        <v>172</v>
      </c>
      <c r="E150" s="231" t="s">
        <v>44</v>
      </c>
      <c r="F150" s="232" t="s">
        <v>1082</v>
      </c>
      <c r="G150" s="230"/>
      <c r="H150" s="231" t="s">
        <v>44</v>
      </c>
      <c r="I150" s="233"/>
      <c r="J150" s="230"/>
      <c r="K150" s="230"/>
      <c r="L150" s="234"/>
      <c r="M150" s="235"/>
      <c r="N150" s="236"/>
      <c r="O150" s="236"/>
      <c r="P150" s="236"/>
      <c r="Q150" s="236"/>
      <c r="R150" s="236"/>
      <c r="S150" s="236"/>
      <c r="T150" s="237"/>
      <c r="U150" s="13"/>
      <c r="V150" s="13"/>
      <c r="W150" s="13"/>
      <c r="X150" s="13"/>
      <c r="Y150" s="13"/>
      <c r="Z150" s="13"/>
      <c r="AA150" s="13"/>
      <c r="AB150" s="13"/>
      <c r="AC150" s="13"/>
      <c r="AD150" s="13"/>
      <c r="AE150" s="13"/>
      <c r="AT150" s="238" t="s">
        <v>172</v>
      </c>
      <c r="AU150" s="238" t="s">
        <v>92</v>
      </c>
      <c r="AV150" s="13" t="s">
        <v>90</v>
      </c>
      <c r="AW150" s="13" t="s">
        <v>42</v>
      </c>
      <c r="AX150" s="13" t="s">
        <v>82</v>
      </c>
      <c r="AY150" s="238" t="s">
        <v>159</v>
      </c>
    </row>
    <row r="151" s="13" customFormat="1">
      <c r="A151" s="13"/>
      <c r="B151" s="229"/>
      <c r="C151" s="230"/>
      <c r="D151" s="227" t="s">
        <v>172</v>
      </c>
      <c r="E151" s="231" t="s">
        <v>44</v>
      </c>
      <c r="F151" s="232" t="s">
        <v>1083</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4" customFormat="1">
      <c r="A152" s="14"/>
      <c r="B152" s="239"/>
      <c r="C152" s="240"/>
      <c r="D152" s="227" t="s">
        <v>172</v>
      </c>
      <c r="E152" s="241" t="s">
        <v>44</v>
      </c>
      <c r="F152" s="242" t="s">
        <v>1016</v>
      </c>
      <c r="G152" s="240"/>
      <c r="H152" s="243">
        <v>101.94</v>
      </c>
      <c r="I152" s="244"/>
      <c r="J152" s="240"/>
      <c r="K152" s="240"/>
      <c r="L152" s="245"/>
      <c r="M152" s="246"/>
      <c r="N152" s="247"/>
      <c r="O152" s="247"/>
      <c r="P152" s="247"/>
      <c r="Q152" s="247"/>
      <c r="R152" s="247"/>
      <c r="S152" s="247"/>
      <c r="T152" s="248"/>
      <c r="U152" s="14"/>
      <c r="V152" s="14"/>
      <c r="W152" s="14"/>
      <c r="X152" s="14"/>
      <c r="Y152" s="14"/>
      <c r="Z152" s="14"/>
      <c r="AA152" s="14"/>
      <c r="AB152" s="14"/>
      <c r="AC152" s="14"/>
      <c r="AD152" s="14"/>
      <c r="AE152" s="14"/>
      <c r="AT152" s="249" t="s">
        <v>172</v>
      </c>
      <c r="AU152" s="249" t="s">
        <v>92</v>
      </c>
      <c r="AV152" s="14" t="s">
        <v>92</v>
      </c>
      <c r="AW152" s="14" t="s">
        <v>42</v>
      </c>
      <c r="AX152" s="14" t="s">
        <v>82</v>
      </c>
      <c r="AY152" s="249" t="s">
        <v>159</v>
      </c>
    </row>
    <row r="153" s="15" customFormat="1">
      <c r="A153" s="15"/>
      <c r="B153" s="250"/>
      <c r="C153" s="251"/>
      <c r="D153" s="227" t="s">
        <v>172</v>
      </c>
      <c r="E153" s="252" t="s">
        <v>1015</v>
      </c>
      <c r="F153" s="253" t="s">
        <v>176</v>
      </c>
      <c r="G153" s="251"/>
      <c r="H153" s="254">
        <v>101.94</v>
      </c>
      <c r="I153" s="255"/>
      <c r="J153" s="251"/>
      <c r="K153" s="251"/>
      <c r="L153" s="256"/>
      <c r="M153" s="257"/>
      <c r="N153" s="258"/>
      <c r="O153" s="258"/>
      <c r="P153" s="258"/>
      <c r="Q153" s="258"/>
      <c r="R153" s="258"/>
      <c r="S153" s="258"/>
      <c r="T153" s="259"/>
      <c r="U153" s="15"/>
      <c r="V153" s="15"/>
      <c r="W153" s="15"/>
      <c r="X153" s="15"/>
      <c r="Y153" s="15"/>
      <c r="Z153" s="15"/>
      <c r="AA153" s="15"/>
      <c r="AB153" s="15"/>
      <c r="AC153" s="15"/>
      <c r="AD153" s="15"/>
      <c r="AE153" s="15"/>
      <c r="AT153" s="260" t="s">
        <v>172</v>
      </c>
      <c r="AU153" s="260" t="s">
        <v>92</v>
      </c>
      <c r="AV153" s="15" t="s">
        <v>177</v>
      </c>
      <c r="AW153" s="15" t="s">
        <v>42</v>
      </c>
      <c r="AX153" s="15" t="s">
        <v>82</v>
      </c>
      <c r="AY153" s="260" t="s">
        <v>159</v>
      </c>
    </row>
    <row r="154" s="16" customFormat="1">
      <c r="A154" s="16"/>
      <c r="B154" s="261"/>
      <c r="C154" s="262"/>
      <c r="D154" s="227" t="s">
        <v>172</v>
      </c>
      <c r="E154" s="263" t="s">
        <v>44</v>
      </c>
      <c r="F154" s="264" t="s">
        <v>178</v>
      </c>
      <c r="G154" s="262"/>
      <c r="H154" s="265">
        <v>101.94</v>
      </c>
      <c r="I154" s="266"/>
      <c r="J154" s="262"/>
      <c r="K154" s="262"/>
      <c r="L154" s="267"/>
      <c r="M154" s="268"/>
      <c r="N154" s="269"/>
      <c r="O154" s="269"/>
      <c r="P154" s="269"/>
      <c r="Q154" s="269"/>
      <c r="R154" s="269"/>
      <c r="S154" s="269"/>
      <c r="T154" s="270"/>
      <c r="U154" s="16"/>
      <c r="V154" s="16"/>
      <c r="W154" s="16"/>
      <c r="X154" s="16"/>
      <c r="Y154" s="16"/>
      <c r="Z154" s="16"/>
      <c r="AA154" s="16"/>
      <c r="AB154" s="16"/>
      <c r="AC154" s="16"/>
      <c r="AD154" s="16"/>
      <c r="AE154" s="16"/>
      <c r="AT154" s="271" t="s">
        <v>172</v>
      </c>
      <c r="AU154" s="271" t="s">
        <v>92</v>
      </c>
      <c r="AV154" s="16" t="s">
        <v>166</v>
      </c>
      <c r="AW154" s="16" t="s">
        <v>42</v>
      </c>
      <c r="AX154" s="16" t="s">
        <v>90</v>
      </c>
      <c r="AY154" s="271" t="s">
        <v>159</v>
      </c>
    </row>
    <row r="155" s="2" customFormat="1" ht="16.5" customHeight="1">
      <c r="A155" s="42"/>
      <c r="B155" s="43"/>
      <c r="C155" s="209" t="s">
        <v>339</v>
      </c>
      <c r="D155" s="209" t="s">
        <v>161</v>
      </c>
      <c r="E155" s="210" t="s">
        <v>1084</v>
      </c>
      <c r="F155" s="211" t="s">
        <v>1085</v>
      </c>
      <c r="G155" s="212" t="s">
        <v>310</v>
      </c>
      <c r="H155" s="213">
        <v>693.10000000000002</v>
      </c>
      <c r="I155" s="214"/>
      <c r="J155" s="215">
        <f>ROUND(I155*H155,2)</f>
        <v>0</v>
      </c>
      <c r="K155" s="211" t="s">
        <v>165</v>
      </c>
      <c r="L155" s="48"/>
      <c r="M155" s="216" t="s">
        <v>44</v>
      </c>
      <c r="N155" s="217" t="s">
        <v>53</v>
      </c>
      <c r="O155" s="88"/>
      <c r="P155" s="218">
        <f>O155*H155</f>
        <v>0</v>
      </c>
      <c r="Q155" s="218">
        <v>0.0027499999999999998</v>
      </c>
      <c r="R155" s="218">
        <f>Q155*H155</f>
        <v>1.9060249999999999</v>
      </c>
      <c r="S155" s="218">
        <v>0</v>
      </c>
      <c r="T155" s="219">
        <f>S155*H155</f>
        <v>0</v>
      </c>
      <c r="U155" s="42"/>
      <c r="V155" s="42"/>
      <c r="W155" s="42"/>
      <c r="X155" s="42"/>
      <c r="Y155" s="42"/>
      <c r="Z155" s="42"/>
      <c r="AA155" s="42"/>
      <c r="AB155" s="42"/>
      <c r="AC155" s="42"/>
      <c r="AD155" s="42"/>
      <c r="AE155" s="42"/>
      <c r="AR155" s="220" t="s">
        <v>166</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166</v>
      </c>
      <c r="BM155" s="220" t="s">
        <v>1086</v>
      </c>
    </row>
    <row r="156" s="2" customFormat="1">
      <c r="A156" s="42"/>
      <c r="B156" s="43"/>
      <c r="C156" s="44"/>
      <c r="D156" s="222" t="s">
        <v>168</v>
      </c>
      <c r="E156" s="44"/>
      <c r="F156" s="223" t="s">
        <v>1087</v>
      </c>
      <c r="G156" s="44"/>
      <c r="H156" s="44"/>
      <c r="I156" s="224"/>
      <c r="J156" s="44"/>
      <c r="K156" s="44"/>
      <c r="L156" s="48"/>
      <c r="M156" s="225"/>
      <c r="N156" s="226"/>
      <c r="O156" s="88"/>
      <c r="P156" s="88"/>
      <c r="Q156" s="88"/>
      <c r="R156" s="88"/>
      <c r="S156" s="88"/>
      <c r="T156" s="89"/>
      <c r="U156" s="42"/>
      <c r="V156" s="42"/>
      <c r="W156" s="42"/>
      <c r="X156" s="42"/>
      <c r="Y156" s="42"/>
      <c r="Z156" s="42"/>
      <c r="AA156" s="42"/>
      <c r="AB156" s="42"/>
      <c r="AC156" s="42"/>
      <c r="AD156" s="42"/>
      <c r="AE156" s="42"/>
      <c r="AT156" s="20" t="s">
        <v>168</v>
      </c>
      <c r="AU156" s="20" t="s">
        <v>92</v>
      </c>
    </row>
    <row r="157" s="2" customFormat="1">
      <c r="A157" s="42"/>
      <c r="B157" s="43"/>
      <c r="C157" s="44"/>
      <c r="D157" s="227" t="s">
        <v>170</v>
      </c>
      <c r="E157" s="44"/>
      <c r="F157" s="228" t="s">
        <v>1088</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170</v>
      </c>
      <c r="AU157" s="20" t="s">
        <v>92</v>
      </c>
    </row>
    <row r="158" s="13" customFormat="1">
      <c r="A158" s="13"/>
      <c r="B158" s="229"/>
      <c r="C158" s="230"/>
      <c r="D158" s="227" t="s">
        <v>172</v>
      </c>
      <c r="E158" s="231" t="s">
        <v>44</v>
      </c>
      <c r="F158" s="232" t="s">
        <v>1089</v>
      </c>
      <c r="G158" s="230"/>
      <c r="H158" s="231" t="s">
        <v>44</v>
      </c>
      <c r="I158" s="233"/>
      <c r="J158" s="230"/>
      <c r="K158" s="230"/>
      <c r="L158" s="234"/>
      <c r="M158" s="235"/>
      <c r="N158" s="236"/>
      <c r="O158" s="236"/>
      <c r="P158" s="236"/>
      <c r="Q158" s="236"/>
      <c r="R158" s="236"/>
      <c r="S158" s="236"/>
      <c r="T158" s="237"/>
      <c r="U158" s="13"/>
      <c r="V158" s="13"/>
      <c r="W158" s="13"/>
      <c r="X158" s="13"/>
      <c r="Y158" s="13"/>
      <c r="Z158" s="13"/>
      <c r="AA158" s="13"/>
      <c r="AB158" s="13"/>
      <c r="AC158" s="13"/>
      <c r="AD158" s="13"/>
      <c r="AE158" s="13"/>
      <c r="AT158" s="238" t="s">
        <v>172</v>
      </c>
      <c r="AU158" s="238" t="s">
        <v>92</v>
      </c>
      <c r="AV158" s="13" t="s">
        <v>90</v>
      </c>
      <c r="AW158" s="13" t="s">
        <v>42</v>
      </c>
      <c r="AX158" s="13" t="s">
        <v>82</v>
      </c>
      <c r="AY158" s="238" t="s">
        <v>159</v>
      </c>
    </row>
    <row r="159" s="13" customFormat="1">
      <c r="A159" s="13"/>
      <c r="B159" s="229"/>
      <c r="C159" s="230"/>
      <c r="D159" s="227" t="s">
        <v>172</v>
      </c>
      <c r="E159" s="231" t="s">
        <v>44</v>
      </c>
      <c r="F159" s="232" t="s">
        <v>1090</v>
      </c>
      <c r="G159" s="230"/>
      <c r="H159" s="231" t="s">
        <v>44</v>
      </c>
      <c r="I159" s="233"/>
      <c r="J159" s="230"/>
      <c r="K159" s="230"/>
      <c r="L159" s="234"/>
      <c r="M159" s="235"/>
      <c r="N159" s="236"/>
      <c r="O159" s="236"/>
      <c r="P159" s="236"/>
      <c r="Q159" s="236"/>
      <c r="R159" s="236"/>
      <c r="S159" s="236"/>
      <c r="T159" s="237"/>
      <c r="U159" s="13"/>
      <c r="V159" s="13"/>
      <c r="W159" s="13"/>
      <c r="X159" s="13"/>
      <c r="Y159" s="13"/>
      <c r="Z159" s="13"/>
      <c r="AA159" s="13"/>
      <c r="AB159" s="13"/>
      <c r="AC159" s="13"/>
      <c r="AD159" s="13"/>
      <c r="AE159" s="13"/>
      <c r="AT159" s="238" t="s">
        <v>172</v>
      </c>
      <c r="AU159" s="238" t="s">
        <v>92</v>
      </c>
      <c r="AV159" s="13" t="s">
        <v>90</v>
      </c>
      <c r="AW159" s="13" t="s">
        <v>42</v>
      </c>
      <c r="AX159" s="13" t="s">
        <v>82</v>
      </c>
      <c r="AY159" s="238" t="s">
        <v>159</v>
      </c>
    </row>
    <row r="160" s="14" customFormat="1">
      <c r="A160" s="14"/>
      <c r="B160" s="239"/>
      <c r="C160" s="240"/>
      <c r="D160" s="227" t="s">
        <v>172</v>
      </c>
      <c r="E160" s="241" t="s">
        <v>44</v>
      </c>
      <c r="F160" s="242" t="s">
        <v>1091</v>
      </c>
      <c r="G160" s="240"/>
      <c r="H160" s="243">
        <v>62.259999999999998</v>
      </c>
      <c r="I160" s="244"/>
      <c r="J160" s="240"/>
      <c r="K160" s="240"/>
      <c r="L160" s="245"/>
      <c r="M160" s="246"/>
      <c r="N160" s="247"/>
      <c r="O160" s="247"/>
      <c r="P160" s="247"/>
      <c r="Q160" s="247"/>
      <c r="R160" s="247"/>
      <c r="S160" s="247"/>
      <c r="T160" s="248"/>
      <c r="U160" s="14"/>
      <c r="V160" s="14"/>
      <c r="W160" s="14"/>
      <c r="X160" s="14"/>
      <c r="Y160" s="14"/>
      <c r="Z160" s="14"/>
      <c r="AA160" s="14"/>
      <c r="AB160" s="14"/>
      <c r="AC160" s="14"/>
      <c r="AD160" s="14"/>
      <c r="AE160" s="14"/>
      <c r="AT160" s="249" t="s">
        <v>172</v>
      </c>
      <c r="AU160" s="249" t="s">
        <v>92</v>
      </c>
      <c r="AV160" s="14" t="s">
        <v>92</v>
      </c>
      <c r="AW160" s="14" t="s">
        <v>42</v>
      </c>
      <c r="AX160" s="14" t="s">
        <v>82</v>
      </c>
      <c r="AY160" s="249" t="s">
        <v>159</v>
      </c>
    </row>
    <row r="161" s="13" customFormat="1">
      <c r="A161" s="13"/>
      <c r="B161" s="229"/>
      <c r="C161" s="230"/>
      <c r="D161" s="227" t="s">
        <v>172</v>
      </c>
      <c r="E161" s="231" t="s">
        <v>44</v>
      </c>
      <c r="F161" s="232" t="s">
        <v>1092</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1093</v>
      </c>
      <c r="G162" s="240"/>
      <c r="H162" s="243">
        <v>103.08</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3" customFormat="1">
      <c r="A163" s="13"/>
      <c r="B163" s="229"/>
      <c r="C163" s="230"/>
      <c r="D163" s="227" t="s">
        <v>172</v>
      </c>
      <c r="E163" s="231" t="s">
        <v>44</v>
      </c>
      <c r="F163" s="232" t="s">
        <v>1094</v>
      </c>
      <c r="G163" s="230"/>
      <c r="H163" s="231" t="s">
        <v>44</v>
      </c>
      <c r="I163" s="233"/>
      <c r="J163" s="230"/>
      <c r="K163" s="230"/>
      <c r="L163" s="234"/>
      <c r="M163" s="235"/>
      <c r="N163" s="236"/>
      <c r="O163" s="236"/>
      <c r="P163" s="236"/>
      <c r="Q163" s="236"/>
      <c r="R163" s="236"/>
      <c r="S163" s="236"/>
      <c r="T163" s="237"/>
      <c r="U163" s="13"/>
      <c r="V163" s="13"/>
      <c r="W163" s="13"/>
      <c r="X163" s="13"/>
      <c r="Y163" s="13"/>
      <c r="Z163" s="13"/>
      <c r="AA163" s="13"/>
      <c r="AB163" s="13"/>
      <c r="AC163" s="13"/>
      <c r="AD163" s="13"/>
      <c r="AE163" s="13"/>
      <c r="AT163" s="238" t="s">
        <v>172</v>
      </c>
      <c r="AU163" s="238" t="s">
        <v>92</v>
      </c>
      <c r="AV163" s="13" t="s">
        <v>90</v>
      </c>
      <c r="AW163" s="13" t="s">
        <v>42</v>
      </c>
      <c r="AX163" s="13" t="s">
        <v>82</v>
      </c>
      <c r="AY163" s="238" t="s">
        <v>159</v>
      </c>
    </row>
    <row r="164" s="14" customFormat="1">
      <c r="A164" s="14"/>
      <c r="B164" s="239"/>
      <c r="C164" s="240"/>
      <c r="D164" s="227" t="s">
        <v>172</v>
      </c>
      <c r="E164" s="241" t="s">
        <v>44</v>
      </c>
      <c r="F164" s="242" t="s">
        <v>1095</v>
      </c>
      <c r="G164" s="240"/>
      <c r="H164" s="243">
        <v>78</v>
      </c>
      <c r="I164" s="244"/>
      <c r="J164" s="240"/>
      <c r="K164" s="240"/>
      <c r="L164" s="245"/>
      <c r="M164" s="246"/>
      <c r="N164" s="247"/>
      <c r="O164" s="247"/>
      <c r="P164" s="247"/>
      <c r="Q164" s="247"/>
      <c r="R164" s="247"/>
      <c r="S164" s="247"/>
      <c r="T164" s="248"/>
      <c r="U164" s="14"/>
      <c r="V164" s="14"/>
      <c r="W164" s="14"/>
      <c r="X164" s="14"/>
      <c r="Y164" s="14"/>
      <c r="Z164" s="14"/>
      <c r="AA164" s="14"/>
      <c r="AB164" s="14"/>
      <c r="AC164" s="14"/>
      <c r="AD164" s="14"/>
      <c r="AE164" s="14"/>
      <c r="AT164" s="249" t="s">
        <v>172</v>
      </c>
      <c r="AU164" s="249" t="s">
        <v>92</v>
      </c>
      <c r="AV164" s="14" t="s">
        <v>92</v>
      </c>
      <c r="AW164" s="14" t="s">
        <v>42</v>
      </c>
      <c r="AX164" s="14" t="s">
        <v>82</v>
      </c>
      <c r="AY164" s="249" t="s">
        <v>159</v>
      </c>
    </row>
    <row r="165" s="13" customFormat="1">
      <c r="A165" s="13"/>
      <c r="B165" s="229"/>
      <c r="C165" s="230"/>
      <c r="D165" s="227" t="s">
        <v>172</v>
      </c>
      <c r="E165" s="231" t="s">
        <v>44</v>
      </c>
      <c r="F165" s="232" t="s">
        <v>1096</v>
      </c>
      <c r="G165" s="230"/>
      <c r="H165" s="231" t="s">
        <v>44</v>
      </c>
      <c r="I165" s="233"/>
      <c r="J165" s="230"/>
      <c r="K165" s="230"/>
      <c r="L165" s="234"/>
      <c r="M165" s="235"/>
      <c r="N165" s="236"/>
      <c r="O165" s="236"/>
      <c r="P165" s="236"/>
      <c r="Q165" s="236"/>
      <c r="R165" s="236"/>
      <c r="S165" s="236"/>
      <c r="T165" s="237"/>
      <c r="U165" s="13"/>
      <c r="V165" s="13"/>
      <c r="W165" s="13"/>
      <c r="X165" s="13"/>
      <c r="Y165" s="13"/>
      <c r="Z165" s="13"/>
      <c r="AA165" s="13"/>
      <c r="AB165" s="13"/>
      <c r="AC165" s="13"/>
      <c r="AD165" s="13"/>
      <c r="AE165" s="13"/>
      <c r="AT165" s="238" t="s">
        <v>172</v>
      </c>
      <c r="AU165" s="238" t="s">
        <v>92</v>
      </c>
      <c r="AV165" s="13" t="s">
        <v>90</v>
      </c>
      <c r="AW165" s="13" t="s">
        <v>42</v>
      </c>
      <c r="AX165" s="13" t="s">
        <v>82</v>
      </c>
      <c r="AY165" s="238" t="s">
        <v>159</v>
      </c>
    </row>
    <row r="166" s="14" customFormat="1">
      <c r="A166" s="14"/>
      <c r="B166" s="239"/>
      <c r="C166" s="240"/>
      <c r="D166" s="227" t="s">
        <v>172</v>
      </c>
      <c r="E166" s="241" t="s">
        <v>44</v>
      </c>
      <c r="F166" s="242" t="s">
        <v>1097</v>
      </c>
      <c r="G166" s="240"/>
      <c r="H166" s="243">
        <v>85.799999999999997</v>
      </c>
      <c r="I166" s="244"/>
      <c r="J166" s="240"/>
      <c r="K166" s="240"/>
      <c r="L166" s="245"/>
      <c r="M166" s="246"/>
      <c r="N166" s="247"/>
      <c r="O166" s="247"/>
      <c r="P166" s="247"/>
      <c r="Q166" s="247"/>
      <c r="R166" s="247"/>
      <c r="S166" s="247"/>
      <c r="T166" s="248"/>
      <c r="U166" s="14"/>
      <c r="V166" s="14"/>
      <c r="W166" s="14"/>
      <c r="X166" s="14"/>
      <c r="Y166" s="14"/>
      <c r="Z166" s="14"/>
      <c r="AA166" s="14"/>
      <c r="AB166" s="14"/>
      <c r="AC166" s="14"/>
      <c r="AD166" s="14"/>
      <c r="AE166" s="14"/>
      <c r="AT166" s="249" t="s">
        <v>172</v>
      </c>
      <c r="AU166" s="249" t="s">
        <v>92</v>
      </c>
      <c r="AV166" s="14" t="s">
        <v>92</v>
      </c>
      <c r="AW166" s="14" t="s">
        <v>42</v>
      </c>
      <c r="AX166" s="14" t="s">
        <v>82</v>
      </c>
      <c r="AY166" s="249" t="s">
        <v>159</v>
      </c>
    </row>
    <row r="167" s="13" customFormat="1">
      <c r="A167" s="13"/>
      <c r="B167" s="229"/>
      <c r="C167" s="230"/>
      <c r="D167" s="227" t="s">
        <v>172</v>
      </c>
      <c r="E167" s="231" t="s">
        <v>44</v>
      </c>
      <c r="F167" s="232" t="s">
        <v>1098</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4" customFormat="1">
      <c r="A168" s="14"/>
      <c r="B168" s="239"/>
      <c r="C168" s="240"/>
      <c r="D168" s="227" t="s">
        <v>172</v>
      </c>
      <c r="E168" s="241" t="s">
        <v>44</v>
      </c>
      <c r="F168" s="242" t="s">
        <v>1099</v>
      </c>
      <c r="G168" s="240"/>
      <c r="H168" s="243">
        <v>72.959999999999994</v>
      </c>
      <c r="I168" s="244"/>
      <c r="J168" s="240"/>
      <c r="K168" s="240"/>
      <c r="L168" s="245"/>
      <c r="M168" s="246"/>
      <c r="N168" s="247"/>
      <c r="O168" s="247"/>
      <c r="P168" s="247"/>
      <c r="Q168" s="247"/>
      <c r="R168" s="247"/>
      <c r="S168" s="247"/>
      <c r="T168" s="248"/>
      <c r="U168" s="14"/>
      <c r="V168" s="14"/>
      <c r="W168" s="14"/>
      <c r="X168" s="14"/>
      <c r="Y168" s="14"/>
      <c r="Z168" s="14"/>
      <c r="AA168" s="14"/>
      <c r="AB168" s="14"/>
      <c r="AC168" s="14"/>
      <c r="AD168" s="14"/>
      <c r="AE168" s="14"/>
      <c r="AT168" s="249" t="s">
        <v>172</v>
      </c>
      <c r="AU168" s="249" t="s">
        <v>92</v>
      </c>
      <c r="AV168" s="14" t="s">
        <v>92</v>
      </c>
      <c r="AW168" s="14" t="s">
        <v>42</v>
      </c>
      <c r="AX168" s="14" t="s">
        <v>82</v>
      </c>
      <c r="AY168" s="249" t="s">
        <v>159</v>
      </c>
    </row>
    <row r="169" s="13" customFormat="1">
      <c r="A169" s="13"/>
      <c r="B169" s="229"/>
      <c r="C169" s="230"/>
      <c r="D169" s="227" t="s">
        <v>172</v>
      </c>
      <c r="E169" s="231" t="s">
        <v>44</v>
      </c>
      <c r="F169" s="232" t="s">
        <v>1100</v>
      </c>
      <c r="G169" s="230"/>
      <c r="H169" s="231" t="s">
        <v>44</v>
      </c>
      <c r="I169" s="233"/>
      <c r="J169" s="230"/>
      <c r="K169" s="230"/>
      <c r="L169" s="234"/>
      <c r="M169" s="235"/>
      <c r="N169" s="236"/>
      <c r="O169" s="236"/>
      <c r="P169" s="236"/>
      <c r="Q169" s="236"/>
      <c r="R169" s="236"/>
      <c r="S169" s="236"/>
      <c r="T169" s="237"/>
      <c r="U169" s="13"/>
      <c r="V169" s="13"/>
      <c r="W169" s="13"/>
      <c r="X169" s="13"/>
      <c r="Y169" s="13"/>
      <c r="Z169" s="13"/>
      <c r="AA169" s="13"/>
      <c r="AB169" s="13"/>
      <c r="AC169" s="13"/>
      <c r="AD169" s="13"/>
      <c r="AE169" s="13"/>
      <c r="AT169" s="238" t="s">
        <v>172</v>
      </c>
      <c r="AU169" s="238" t="s">
        <v>92</v>
      </c>
      <c r="AV169" s="13" t="s">
        <v>90</v>
      </c>
      <c r="AW169" s="13" t="s">
        <v>42</v>
      </c>
      <c r="AX169" s="13" t="s">
        <v>82</v>
      </c>
      <c r="AY169" s="238" t="s">
        <v>159</v>
      </c>
    </row>
    <row r="170" s="14" customFormat="1">
      <c r="A170" s="14"/>
      <c r="B170" s="239"/>
      <c r="C170" s="240"/>
      <c r="D170" s="227" t="s">
        <v>172</v>
      </c>
      <c r="E170" s="241" t="s">
        <v>44</v>
      </c>
      <c r="F170" s="242" t="s">
        <v>1101</v>
      </c>
      <c r="G170" s="240"/>
      <c r="H170" s="243">
        <v>152.74000000000001</v>
      </c>
      <c r="I170" s="244"/>
      <c r="J170" s="240"/>
      <c r="K170" s="240"/>
      <c r="L170" s="245"/>
      <c r="M170" s="246"/>
      <c r="N170" s="247"/>
      <c r="O170" s="247"/>
      <c r="P170" s="247"/>
      <c r="Q170" s="247"/>
      <c r="R170" s="247"/>
      <c r="S170" s="247"/>
      <c r="T170" s="248"/>
      <c r="U170" s="14"/>
      <c r="V170" s="14"/>
      <c r="W170" s="14"/>
      <c r="X170" s="14"/>
      <c r="Y170" s="14"/>
      <c r="Z170" s="14"/>
      <c r="AA170" s="14"/>
      <c r="AB170" s="14"/>
      <c r="AC170" s="14"/>
      <c r="AD170" s="14"/>
      <c r="AE170" s="14"/>
      <c r="AT170" s="249" t="s">
        <v>172</v>
      </c>
      <c r="AU170" s="249" t="s">
        <v>92</v>
      </c>
      <c r="AV170" s="14" t="s">
        <v>92</v>
      </c>
      <c r="AW170" s="14" t="s">
        <v>42</v>
      </c>
      <c r="AX170" s="14" t="s">
        <v>82</v>
      </c>
      <c r="AY170" s="249" t="s">
        <v>159</v>
      </c>
    </row>
    <row r="171" s="13" customFormat="1">
      <c r="A171" s="13"/>
      <c r="B171" s="229"/>
      <c r="C171" s="230"/>
      <c r="D171" s="227" t="s">
        <v>172</v>
      </c>
      <c r="E171" s="231" t="s">
        <v>44</v>
      </c>
      <c r="F171" s="232" t="s">
        <v>1102</v>
      </c>
      <c r="G171" s="230"/>
      <c r="H171" s="231" t="s">
        <v>44</v>
      </c>
      <c r="I171" s="233"/>
      <c r="J171" s="230"/>
      <c r="K171" s="230"/>
      <c r="L171" s="234"/>
      <c r="M171" s="235"/>
      <c r="N171" s="236"/>
      <c r="O171" s="236"/>
      <c r="P171" s="236"/>
      <c r="Q171" s="236"/>
      <c r="R171" s="236"/>
      <c r="S171" s="236"/>
      <c r="T171" s="237"/>
      <c r="U171" s="13"/>
      <c r="V171" s="13"/>
      <c r="W171" s="13"/>
      <c r="X171" s="13"/>
      <c r="Y171" s="13"/>
      <c r="Z171" s="13"/>
      <c r="AA171" s="13"/>
      <c r="AB171" s="13"/>
      <c r="AC171" s="13"/>
      <c r="AD171" s="13"/>
      <c r="AE171" s="13"/>
      <c r="AT171" s="238" t="s">
        <v>172</v>
      </c>
      <c r="AU171" s="238" t="s">
        <v>92</v>
      </c>
      <c r="AV171" s="13" t="s">
        <v>90</v>
      </c>
      <c r="AW171" s="13" t="s">
        <v>42</v>
      </c>
      <c r="AX171" s="13" t="s">
        <v>82</v>
      </c>
      <c r="AY171" s="238" t="s">
        <v>159</v>
      </c>
    </row>
    <row r="172" s="14" customFormat="1">
      <c r="A172" s="14"/>
      <c r="B172" s="239"/>
      <c r="C172" s="240"/>
      <c r="D172" s="227" t="s">
        <v>172</v>
      </c>
      <c r="E172" s="241" t="s">
        <v>44</v>
      </c>
      <c r="F172" s="242" t="s">
        <v>1103</v>
      </c>
      <c r="G172" s="240"/>
      <c r="H172" s="243">
        <v>64.599999999999994</v>
      </c>
      <c r="I172" s="244"/>
      <c r="J172" s="240"/>
      <c r="K172" s="240"/>
      <c r="L172" s="245"/>
      <c r="M172" s="246"/>
      <c r="N172" s="247"/>
      <c r="O172" s="247"/>
      <c r="P172" s="247"/>
      <c r="Q172" s="247"/>
      <c r="R172" s="247"/>
      <c r="S172" s="247"/>
      <c r="T172" s="248"/>
      <c r="U172" s="14"/>
      <c r="V172" s="14"/>
      <c r="W172" s="14"/>
      <c r="X172" s="14"/>
      <c r="Y172" s="14"/>
      <c r="Z172" s="14"/>
      <c r="AA172" s="14"/>
      <c r="AB172" s="14"/>
      <c r="AC172" s="14"/>
      <c r="AD172" s="14"/>
      <c r="AE172" s="14"/>
      <c r="AT172" s="249" t="s">
        <v>172</v>
      </c>
      <c r="AU172" s="249" t="s">
        <v>92</v>
      </c>
      <c r="AV172" s="14" t="s">
        <v>92</v>
      </c>
      <c r="AW172" s="14" t="s">
        <v>42</v>
      </c>
      <c r="AX172" s="14" t="s">
        <v>82</v>
      </c>
      <c r="AY172" s="249" t="s">
        <v>159</v>
      </c>
    </row>
    <row r="173" s="13" customFormat="1">
      <c r="A173" s="13"/>
      <c r="B173" s="229"/>
      <c r="C173" s="230"/>
      <c r="D173" s="227" t="s">
        <v>172</v>
      </c>
      <c r="E173" s="231" t="s">
        <v>44</v>
      </c>
      <c r="F173" s="232" t="s">
        <v>1104</v>
      </c>
      <c r="G173" s="230"/>
      <c r="H173" s="231" t="s">
        <v>44</v>
      </c>
      <c r="I173" s="233"/>
      <c r="J173" s="230"/>
      <c r="K173" s="230"/>
      <c r="L173" s="234"/>
      <c r="M173" s="235"/>
      <c r="N173" s="236"/>
      <c r="O173" s="236"/>
      <c r="P173" s="236"/>
      <c r="Q173" s="236"/>
      <c r="R173" s="236"/>
      <c r="S173" s="236"/>
      <c r="T173" s="237"/>
      <c r="U173" s="13"/>
      <c r="V173" s="13"/>
      <c r="W173" s="13"/>
      <c r="X173" s="13"/>
      <c r="Y173" s="13"/>
      <c r="Z173" s="13"/>
      <c r="AA173" s="13"/>
      <c r="AB173" s="13"/>
      <c r="AC173" s="13"/>
      <c r="AD173" s="13"/>
      <c r="AE173" s="13"/>
      <c r="AT173" s="238" t="s">
        <v>172</v>
      </c>
      <c r="AU173" s="238" t="s">
        <v>92</v>
      </c>
      <c r="AV173" s="13" t="s">
        <v>90</v>
      </c>
      <c r="AW173" s="13" t="s">
        <v>42</v>
      </c>
      <c r="AX173" s="13" t="s">
        <v>82</v>
      </c>
      <c r="AY173" s="238" t="s">
        <v>159</v>
      </c>
    </row>
    <row r="174" s="14" customFormat="1">
      <c r="A174" s="14"/>
      <c r="B174" s="239"/>
      <c r="C174" s="240"/>
      <c r="D174" s="227" t="s">
        <v>172</v>
      </c>
      <c r="E174" s="241" t="s">
        <v>44</v>
      </c>
      <c r="F174" s="242" t="s">
        <v>1105</v>
      </c>
      <c r="G174" s="240"/>
      <c r="H174" s="243">
        <v>52.420000000000002</v>
      </c>
      <c r="I174" s="244"/>
      <c r="J174" s="240"/>
      <c r="K174" s="240"/>
      <c r="L174" s="245"/>
      <c r="M174" s="246"/>
      <c r="N174" s="247"/>
      <c r="O174" s="247"/>
      <c r="P174" s="247"/>
      <c r="Q174" s="247"/>
      <c r="R174" s="247"/>
      <c r="S174" s="247"/>
      <c r="T174" s="248"/>
      <c r="U174" s="14"/>
      <c r="V174" s="14"/>
      <c r="W174" s="14"/>
      <c r="X174" s="14"/>
      <c r="Y174" s="14"/>
      <c r="Z174" s="14"/>
      <c r="AA174" s="14"/>
      <c r="AB174" s="14"/>
      <c r="AC174" s="14"/>
      <c r="AD174" s="14"/>
      <c r="AE174" s="14"/>
      <c r="AT174" s="249" t="s">
        <v>172</v>
      </c>
      <c r="AU174" s="249" t="s">
        <v>92</v>
      </c>
      <c r="AV174" s="14" t="s">
        <v>92</v>
      </c>
      <c r="AW174" s="14" t="s">
        <v>42</v>
      </c>
      <c r="AX174" s="14" t="s">
        <v>82</v>
      </c>
      <c r="AY174" s="249" t="s">
        <v>159</v>
      </c>
    </row>
    <row r="175" s="13" customFormat="1">
      <c r="A175" s="13"/>
      <c r="B175" s="229"/>
      <c r="C175" s="230"/>
      <c r="D175" s="227" t="s">
        <v>172</v>
      </c>
      <c r="E175" s="231" t="s">
        <v>44</v>
      </c>
      <c r="F175" s="232" t="s">
        <v>1106</v>
      </c>
      <c r="G175" s="230"/>
      <c r="H175" s="231" t="s">
        <v>44</v>
      </c>
      <c r="I175" s="233"/>
      <c r="J175" s="230"/>
      <c r="K175" s="230"/>
      <c r="L175" s="234"/>
      <c r="M175" s="235"/>
      <c r="N175" s="236"/>
      <c r="O175" s="236"/>
      <c r="P175" s="236"/>
      <c r="Q175" s="236"/>
      <c r="R175" s="236"/>
      <c r="S175" s="236"/>
      <c r="T175" s="237"/>
      <c r="U175" s="13"/>
      <c r="V175" s="13"/>
      <c r="W175" s="13"/>
      <c r="X175" s="13"/>
      <c r="Y175" s="13"/>
      <c r="Z175" s="13"/>
      <c r="AA175" s="13"/>
      <c r="AB175" s="13"/>
      <c r="AC175" s="13"/>
      <c r="AD175" s="13"/>
      <c r="AE175" s="13"/>
      <c r="AT175" s="238" t="s">
        <v>172</v>
      </c>
      <c r="AU175" s="238" t="s">
        <v>92</v>
      </c>
      <c r="AV175" s="13" t="s">
        <v>90</v>
      </c>
      <c r="AW175" s="13" t="s">
        <v>42</v>
      </c>
      <c r="AX175" s="13" t="s">
        <v>82</v>
      </c>
      <c r="AY175" s="238" t="s">
        <v>159</v>
      </c>
    </row>
    <row r="176" s="14" customFormat="1">
      <c r="A176" s="14"/>
      <c r="B176" s="239"/>
      <c r="C176" s="240"/>
      <c r="D176" s="227" t="s">
        <v>172</v>
      </c>
      <c r="E176" s="241" t="s">
        <v>44</v>
      </c>
      <c r="F176" s="242" t="s">
        <v>1107</v>
      </c>
      <c r="G176" s="240"/>
      <c r="H176" s="243">
        <v>6.8600000000000003</v>
      </c>
      <c r="I176" s="244"/>
      <c r="J176" s="240"/>
      <c r="K176" s="240"/>
      <c r="L176" s="245"/>
      <c r="M176" s="246"/>
      <c r="N176" s="247"/>
      <c r="O176" s="247"/>
      <c r="P176" s="247"/>
      <c r="Q176" s="247"/>
      <c r="R176" s="247"/>
      <c r="S176" s="247"/>
      <c r="T176" s="248"/>
      <c r="U176" s="14"/>
      <c r="V176" s="14"/>
      <c r="W176" s="14"/>
      <c r="X176" s="14"/>
      <c r="Y176" s="14"/>
      <c r="Z176" s="14"/>
      <c r="AA176" s="14"/>
      <c r="AB176" s="14"/>
      <c r="AC176" s="14"/>
      <c r="AD176" s="14"/>
      <c r="AE176" s="14"/>
      <c r="AT176" s="249" t="s">
        <v>172</v>
      </c>
      <c r="AU176" s="249" t="s">
        <v>92</v>
      </c>
      <c r="AV176" s="14" t="s">
        <v>92</v>
      </c>
      <c r="AW176" s="14" t="s">
        <v>42</v>
      </c>
      <c r="AX176" s="14" t="s">
        <v>82</v>
      </c>
      <c r="AY176" s="249" t="s">
        <v>159</v>
      </c>
    </row>
    <row r="177" s="13" customFormat="1">
      <c r="A177" s="13"/>
      <c r="B177" s="229"/>
      <c r="C177" s="230"/>
      <c r="D177" s="227" t="s">
        <v>172</v>
      </c>
      <c r="E177" s="231" t="s">
        <v>44</v>
      </c>
      <c r="F177" s="232" t="s">
        <v>1108</v>
      </c>
      <c r="G177" s="230"/>
      <c r="H177" s="231" t="s">
        <v>44</v>
      </c>
      <c r="I177" s="233"/>
      <c r="J177" s="230"/>
      <c r="K177" s="230"/>
      <c r="L177" s="234"/>
      <c r="M177" s="235"/>
      <c r="N177" s="236"/>
      <c r="O177" s="236"/>
      <c r="P177" s="236"/>
      <c r="Q177" s="236"/>
      <c r="R177" s="236"/>
      <c r="S177" s="236"/>
      <c r="T177" s="237"/>
      <c r="U177" s="13"/>
      <c r="V177" s="13"/>
      <c r="W177" s="13"/>
      <c r="X177" s="13"/>
      <c r="Y177" s="13"/>
      <c r="Z177" s="13"/>
      <c r="AA177" s="13"/>
      <c r="AB177" s="13"/>
      <c r="AC177" s="13"/>
      <c r="AD177" s="13"/>
      <c r="AE177" s="13"/>
      <c r="AT177" s="238" t="s">
        <v>172</v>
      </c>
      <c r="AU177" s="238" t="s">
        <v>92</v>
      </c>
      <c r="AV177" s="13" t="s">
        <v>90</v>
      </c>
      <c r="AW177" s="13" t="s">
        <v>42</v>
      </c>
      <c r="AX177" s="13" t="s">
        <v>82</v>
      </c>
      <c r="AY177" s="238" t="s">
        <v>159</v>
      </c>
    </row>
    <row r="178" s="14" customFormat="1">
      <c r="A178" s="14"/>
      <c r="B178" s="239"/>
      <c r="C178" s="240"/>
      <c r="D178" s="227" t="s">
        <v>172</v>
      </c>
      <c r="E178" s="241" t="s">
        <v>44</v>
      </c>
      <c r="F178" s="242" t="s">
        <v>1109</v>
      </c>
      <c r="G178" s="240"/>
      <c r="H178" s="243">
        <v>0.88</v>
      </c>
      <c r="I178" s="244"/>
      <c r="J178" s="240"/>
      <c r="K178" s="240"/>
      <c r="L178" s="245"/>
      <c r="M178" s="246"/>
      <c r="N178" s="247"/>
      <c r="O178" s="247"/>
      <c r="P178" s="247"/>
      <c r="Q178" s="247"/>
      <c r="R178" s="247"/>
      <c r="S178" s="247"/>
      <c r="T178" s="248"/>
      <c r="U178" s="14"/>
      <c r="V178" s="14"/>
      <c r="W178" s="14"/>
      <c r="X178" s="14"/>
      <c r="Y178" s="14"/>
      <c r="Z178" s="14"/>
      <c r="AA178" s="14"/>
      <c r="AB178" s="14"/>
      <c r="AC178" s="14"/>
      <c r="AD178" s="14"/>
      <c r="AE178" s="14"/>
      <c r="AT178" s="249" t="s">
        <v>172</v>
      </c>
      <c r="AU178" s="249" t="s">
        <v>92</v>
      </c>
      <c r="AV178" s="14" t="s">
        <v>92</v>
      </c>
      <c r="AW178" s="14" t="s">
        <v>42</v>
      </c>
      <c r="AX178" s="14" t="s">
        <v>82</v>
      </c>
      <c r="AY178" s="249" t="s">
        <v>159</v>
      </c>
    </row>
    <row r="179" s="13" customFormat="1">
      <c r="A179" s="13"/>
      <c r="B179" s="229"/>
      <c r="C179" s="230"/>
      <c r="D179" s="227" t="s">
        <v>172</v>
      </c>
      <c r="E179" s="231" t="s">
        <v>44</v>
      </c>
      <c r="F179" s="232" t="s">
        <v>1110</v>
      </c>
      <c r="G179" s="230"/>
      <c r="H179" s="231" t="s">
        <v>44</v>
      </c>
      <c r="I179" s="233"/>
      <c r="J179" s="230"/>
      <c r="K179" s="230"/>
      <c r="L179" s="234"/>
      <c r="M179" s="235"/>
      <c r="N179" s="236"/>
      <c r="O179" s="236"/>
      <c r="P179" s="236"/>
      <c r="Q179" s="236"/>
      <c r="R179" s="236"/>
      <c r="S179" s="236"/>
      <c r="T179" s="237"/>
      <c r="U179" s="13"/>
      <c r="V179" s="13"/>
      <c r="W179" s="13"/>
      <c r="X179" s="13"/>
      <c r="Y179" s="13"/>
      <c r="Z179" s="13"/>
      <c r="AA179" s="13"/>
      <c r="AB179" s="13"/>
      <c r="AC179" s="13"/>
      <c r="AD179" s="13"/>
      <c r="AE179" s="13"/>
      <c r="AT179" s="238" t="s">
        <v>172</v>
      </c>
      <c r="AU179" s="238" t="s">
        <v>92</v>
      </c>
      <c r="AV179" s="13" t="s">
        <v>90</v>
      </c>
      <c r="AW179" s="13" t="s">
        <v>42</v>
      </c>
      <c r="AX179" s="13" t="s">
        <v>82</v>
      </c>
      <c r="AY179" s="238" t="s">
        <v>159</v>
      </c>
    </row>
    <row r="180" s="14" customFormat="1">
      <c r="A180" s="14"/>
      <c r="B180" s="239"/>
      <c r="C180" s="240"/>
      <c r="D180" s="227" t="s">
        <v>172</v>
      </c>
      <c r="E180" s="241" t="s">
        <v>44</v>
      </c>
      <c r="F180" s="242" t="s">
        <v>1111</v>
      </c>
      <c r="G180" s="240"/>
      <c r="H180" s="243">
        <v>13.5</v>
      </c>
      <c r="I180" s="244"/>
      <c r="J180" s="240"/>
      <c r="K180" s="240"/>
      <c r="L180" s="245"/>
      <c r="M180" s="246"/>
      <c r="N180" s="247"/>
      <c r="O180" s="247"/>
      <c r="P180" s="247"/>
      <c r="Q180" s="247"/>
      <c r="R180" s="247"/>
      <c r="S180" s="247"/>
      <c r="T180" s="248"/>
      <c r="U180" s="14"/>
      <c r="V180" s="14"/>
      <c r="W180" s="14"/>
      <c r="X180" s="14"/>
      <c r="Y180" s="14"/>
      <c r="Z180" s="14"/>
      <c r="AA180" s="14"/>
      <c r="AB180" s="14"/>
      <c r="AC180" s="14"/>
      <c r="AD180" s="14"/>
      <c r="AE180" s="14"/>
      <c r="AT180" s="249" t="s">
        <v>172</v>
      </c>
      <c r="AU180" s="249" t="s">
        <v>92</v>
      </c>
      <c r="AV180" s="14" t="s">
        <v>92</v>
      </c>
      <c r="AW180" s="14" t="s">
        <v>42</v>
      </c>
      <c r="AX180" s="14" t="s">
        <v>82</v>
      </c>
      <c r="AY180" s="249" t="s">
        <v>159</v>
      </c>
    </row>
    <row r="181" s="16" customFormat="1">
      <c r="A181" s="16"/>
      <c r="B181" s="261"/>
      <c r="C181" s="262"/>
      <c r="D181" s="227" t="s">
        <v>172</v>
      </c>
      <c r="E181" s="263" t="s">
        <v>44</v>
      </c>
      <c r="F181" s="264" t="s">
        <v>178</v>
      </c>
      <c r="G181" s="262"/>
      <c r="H181" s="265">
        <v>693.10000000000002</v>
      </c>
      <c r="I181" s="266"/>
      <c r="J181" s="262"/>
      <c r="K181" s="262"/>
      <c r="L181" s="267"/>
      <c r="M181" s="268"/>
      <c r="N181" s="269"/>
      <c r="O181" s="269"/>
      <c r="P181" s="269"/>
      <c r="Q181" s="269"/>
      <c r="R181" s="269"/>
      <c r="S181" s="269"/>
      <c r="T181" s="270"/>
      <c r="U181" s="16"/>
      <c r="V181" s="16"/>
      <c r="W181" s="16"/>
      <c r="X181" s="16"/>
      <c r="Y181" s="16"/>
      <c r="Z181" s="16"/>
      <c r="AA181" s="16"/>
      <c r="AB181" s="16"/>
      <c r="AC181" s="16"/>
      <c r="AD181" s="16"/>
      <c r="AE181" s="16"/>
      <c r="AT181" s="271" t="s">
        <v>172</v>
      </c>
      <c r="AU181" s="271" t="s">
        <v>92</v>
      </c>
      <c r="AV181" s="16" t="s">
        <v>166</v>
      </c>
      <c r="AW181" s="16" t="s">
        <v>42</v>
      </c>
      <c r="AX181" s="16" t="s">
        <v>90</v>
      </c>
      <c r="AY181" s="271" t="s">
        <v>159</v>
      </c>
    </row>
    <row r="182" s="2" customFormat="1" ht="16.5" customHeight="1">
      <c r="A182" s="42"/>
      <c r="B182" s="43"/>
      <c r="C182" s="209" t="s">
        <v>346</v>
      </c>
      <c r="D182" s="209" t="s">
        <v>161</v>
      </c>
      <c r="E182" s="210" t="s">
        <v>1112</v>
      </c>
      <c r="F182" s="211" t="s">
        <v>1113</v>
      </c>
      <c r="G182" s="212" t="s">
        <v>310</v>
      </c>
      <c r="H182" s="213">
        <v>693.10000000000002</v>
      </c>
      <c r="I182" s="214"/>
      <c r="J182" s="215">
        <f>ROUND(I182*H182,2)</f>
        <v>0</v>
      </c>
      <c r="K182" s="211" t="s">
        <v>165</v>
      </c>
      <c r="L182" s="48"/>
      <c r="M182" s="216" t="s">
        <v>44</v>
      </c>
      <c r="N182" s="217" t="s">
        <v>53</v>
      </c>
      <c r="O182" s="88"/>
      <c r="P182" s="218">
        <f>O182*H182</f>
        <v>0</v>
      </c>
      <c r="Q182" s="218">
        <v>0</v>
      </c>
      <c r="R182" s="218">
        <f>Q182*H182</f>
        <v>0</v>
      </c>
      <c r="S182" s="218">
        <v>0</v>
      </c>
      <c r="T182" s="219">
        <f>S182*H182</f>
        <v>0</v>
      </c>
      <c r="U182" s="42"/>
      <c r="V182" s="42"/>
      <c r="W182" s="42"/>
      <c r="X182" s="42"/>
      <c r="Y182" s="42"/>
      <c r="Z182" s="42"/>
      <c r="AA182" s="42"/>
      <c r="AB182" s="42"/>
      <c r="AC182" s="42"/>
      <c r="AD182" s="42"/>
      <c r="AE182" s="42"/>
      <c r="AR182" s="220" t="s">
        <v>166</v>
      </c>
      <c r="AT182" s="220" t="s">
        <v>161</v>
      </c>
      <c r="AU182" s="220" t="s">
        <v>92</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1114</v>
      </c>
    </row>
    <row r="183" s="2" customFormat="1">
      <c r="A183" s="42"/>
      <c r="B183" s="43"/>
      <c r="C183" s="44"/>
      <c r="D183" s="222" t="s">
        <v>168</v>
      </c>
      <c r="E183" s="44"/>
      <c r="F183" s="223" t="s">
        <v>1115</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168</v>
      </c>
      <c r="AU183" s="20" t="s">
        <v>92</v>
      </c>
    </row>
    <row r="184" s="2" customFormat="1" ht="16.5" customHeight="1">
      <c r="A184" s="42"/>
      <c r="B184" s="43"/>
      <c r="C184" s="209" t="s">
        <v>351</v>
      </c>
      <c r="D184" s="209" t="s">
        <v>161</v>
      </c>
      <c r="E184" s="210" t="s">
        <v>1116</v>
      </c>
      <c r="F184" s="211" t="s">
        <v>1117</v>
      </c>
      <c r="G184" s="212" t="s">
        <v>310</v>
      </c>
      <c r="H184" s="213">
        <v>339.80000000000001</v>
      </c>
      <c r="I184" s="214"/>
      <c r="J184" s="215">
        <f>ROUND(I184*H184,2)</f>
        <v>0</v>
      </c>
      <c r="K184" s="211" t="s">
        <v>201</v>
      </c>
      <c r="L184" s="48"/>
      <c r="M184" s="216" t="s">
        <v>44</v>
      </c>
      <c r="N184" s="217" t="s">
        <v>53</v>
      </c>
      <c r="O184" s="88"/>
      <c r="P184" s="218">
        <f>O184*H184</f>
        <v>0</v>
      </c>
      <c r="Q184" s="218">
        <v>0.0025000000000000001</v>
      </c>
      <c r="R184" s="218">
        <f>Q184*H184</f>
        <v>0.84950000000000003</v>
      </c>
      <c r="S184" s="218">
        <v>0</v>
      </c>
      <c r="T184" s="219">
        <f>S184*H184</f>
        <v>0</v>
      </c>
      <c r="U184" s="42"/>
      <c r="V184" s="42"/>
      <c r="W184" s="42"/>
      <c r="X184" s="42"/>
      <c r="Y184" s="42"/>
      <c r="Z184" s="42"/>
      <c r="AA184" s="42"/>
      <c r="AB184" s="42"/>
      <c r="AC184" s="42"/>
      <c r="AD184" s="42"/>
      <c r="AE184" s="42"/>
      <c r="AR184" s="220" t="s">
        <v>166</v>
      </c>
      <c r="AT184" s="220" t="s">
        <v>161</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1118</v>
      </c>
    </row>
    <row r="185" s="13" customFormat="1">
      <c r="A185" s="13"/>
      <c r="B185" s="229"/>
      <c r="C185" s="230"/>
      <c r="D185" s="227" t="s">
        <v>172</v>
      </c>
      <c r="E185" s="231" t="s">
        <v>44</v>
      </c>
      <c r="F185" s="232" t="s">
        <v>1119</v>
      </c>
      <c r="G185" s="230"/>
      <c r="H185" s="231" t="s">
        <v>44</v>
      </c>
      <c r="I185" s="233"/>
      <c r="J185" s="230"/>
      <c r="K185" s="230"/>
      <c r="L185" s="234"/>
      <c r="M185" s="235"/>
      <c r="N185" s="236"/>
      <c r="O185" s="236"/>
      <c r="P185" s="236"/>
      <c r="Q185" s="236"/>
      <c r="R185" s="236"/>
      <c r="S185" s="236"/>
      <c r="T185" s="237"/>
      <c r="U185" s="13"/>
      <c r="V185" s="13"/>
      <c r="W185" s="13"/>
      <c r="X185" s="13"/>
      <c r="Y185" s="13"/>
      <c r="Z185" s="13"/>
      <c r="AA185" s="13"/>
      <c r="AB185" s="13"/>
      <c r="AC185" s="13"/>
      <c r="AD185" s="13"/>
      <c r="AE185" s="13"/>
      <c r="AT185" s="238" t="s">
        <v>172</v>
      </c>
      <c r="AU185" s="238" t="s">
        <v>92</v>
      </c>
      <c r="AV185" s="13" t="s">
        <v>90</v>
      </c>
      <c r="AW185" s="13" t="s">
        <v>42</v>
      </c>
      <c r="AX185" s="13" t="s">
        <v>82</v>
      </c>
      <c r="AY185" s="238" t="s">
        <v>159</v>
      </c>
    </row>
    <row r="186" s="13" customFormat="1">
      <c r="A186" s="13"/>
      <c r="B186" s="229"/>
      <c r="C186" s="230"/>
      <c r="D186" s="227" t="s">
        <v>172</v>
      </c>
      <c r="E186" s="231" t="s">
        <v>44</v>
      </c>
      <c r="F186" s="232" t="s">
        <v>1090</v>
      </c>
      <c r="G186" s="230"/>
      <c r="H186" s="231" t="s">
        <v>44</v>
      </c>
      <c r="I186" s="233"/>
      <c r="J186" s="230"/>
      <c r="K186" s="230"/>
      <c r="L186" s="234"/>
      <c r="M186" s="235"/>
      <c r="N186" s="236"/>
      <c r="O186" s="236"/>
      <c r="P186" s="236"/>
      <c r="Q186" s="236"/>
      <c r="R186" s="236"/>
      <c r="S186" s="236"/>
      <c r="T186" s="237"/>
      <c r="U186" s="13"/>
      <c r="V186" s="13"/>
      <c r="W186" s="13"/>
      <c r="X186" s="13"/>
      <c r="Y186" s="13"/>
      <c r="Z186" s="13"/>
      <c r="AA186" s="13"/>
      <c r="AB186" s="13"/>
      <c r="AC186" s="13"/>
      <c r="AD186" s="13"/>
      <c r="AE186" s="13"/>
      <c r="AT186" s="238" t="s">
        <v>172</v>
      </c>
      <c r="AU186" s="238" t="s">
        <v>92</v>
      </c>
      <c r="AV186" s="13" t="s">
        <v>90</v>
      </c>
      <c r="AW186" s="13" t="s">
        <v>42</v>
      </c>
      <c r="AX186" s="13" t="s">
        <v>82</v>
      </c>
      <c r="AY186" s="238" t="s">
        <v>159</v>
      </c>
    </row>
    <row r="187" s="14" customFormat="1">
      <c r="A187" s="14"/>
      <c r="B187" s="239"/>
      <c r="C187" s="240"/>
      <c r="D187" s="227" t="s">
        <v>172</v>
      </c>
      <c r="E187" s="241" t="s">
        <v>44</v>
      </c>
      <c r="F187" s="242" t="s">
        <v>1120</v>
      </c>
      <c r="G187" s="240"/>
      <c r="H187" s="243">
        <v>31.129999999999999</v>
      </c>
      <c r="I187" s="244"/>
      <c r="J187" s="240"/>
      <c r="K187" s="240"/>
      <c r="L187" s="245"/>
      <c r="M187" s="246"/>
      <c r="N187" s="247"/>
      <c r="O187" s="247"/>
      <c r="P187" s="247"/>
      <c r="Q187" s="247"/>
      <c r="R187" s="247"/>
      <c r="S187" s="247"/>
      <c r="T187" s="248"/>
      <c r="U187" s="14"/>
      <c r="V187" s="14"/>
      <c r="W187" s="14"/>
      <c r="X187" s="14"/>
      <c r="Y187" s="14"/>
      <c r="Z187" s="14"/>
      <c r="AA187" s="14"/>
      <c r="AB187" s="14"/>
      <c r="AC187" s="14"/>
      <c r="AD187" s="14"/>
      <c r="AE187" s="14"/>
      <c r="AT187" s="249" t="s">
        <v>172</v>
      </c>
      <c r="AU187" s="249" t="s">
        <v>92</v>
      </c>
      <c r="AV187" s="14" t="s">
        <v>92</v>
      </c>
      <c r="AW187" s="14" t="s">
        <v>42</v>
      </c>
      <c r="AX187" s="14" t="s">
        <v>82</v>
      </c>
      <c r="AY187" s="249" t="s">
        <v>159</v>
      </c>
    </row>
    <row r="188" s="13" customFormat="1">
      <c r="A188" s="13"/>
      <c r="B188" s="229"/>
      <c r="C188" s="230"/>
      <c r="D188" s="227" t="s">
        <v>172</v>
      </c>
      <c r="E188" s="231" t="s">
        <v>44</v>
      </c>
      <c r="F188" s="232" t="s">
        <v>1092</v>
      </c>
      <c r="G188" s="230"/>
      <c r="H188" s="231" t="s">
        <v>44</v>
      </c>
      <c r="I188" s="233"/>
      <c r="J188" s="230"/>
      <c r="K188" s="230"/>
      <c r="L188" s="234"/>
      <c r="M188" s="235"/>
      <c r="N188" s="236"/>
      <c r="O188" s="236"/>
      <c r="P188" s="236"/>
      <c r="Q188" s="236"/>
      <c r="R188" s="236"/>
      <c r="S188" s="236"/>
      <c r="T188" s="237"/>
      <c r="U188" s="13"/>
      <c r="V188" s="13"/>
      <c r="W188" s="13"/>
      <c r="X188" s="13"/>
      <c r="Y188" s="13"/>
      <c r="Z188" s="13"/>
      <c r="AA188" s="13"/>
      <c r="AB188" s="13"/>
      <c r="AC188" s="13"/>
      <c r="AD188" s="13"/>
      <c r="AE188" s="13"/>
      <c r="AT188" s="238" t="s">
        <v>172</v>
      </c>
      <c r="AU188" s="238" t="s">
        <v>92</v>
      </c>
      <c r="AV188" s="13" t="s">
        <v>90</v>
      </c>
      <c r="AW188" s="13" t="s">
        <v>42</v>
      </c>
      <c r="AX188" s="13" t="s">
        <v>82</v>
      </c>
      <c r="AY188" s="238" t="s">
        <v>159</v>
      </c>
    </row>
    <row r="189" s="14" customFormat="1">
      <c r="A189" s="14"/>
      <c r="B189" s="239"/>
      <c r="C189" s="240"/>
      <c r="D189" s="227" t="s">
        <v>172</v>
      </c>
      <c r="E189" s="241" t="s">
        <v>44</v>
      </c>
      <c r="F189" s="242" t="s">
        <v>1121</v>
      </c>
      <c r="G189" s="240"/>
      <c r="H189" s="243">
        <v>51.539999999999999</v>
      </c>
      <c r="I189" s="244"/>
      <c r="J189" s="240"/>
      <c r="K189" s="240"/>
      <c r="L189" s="245"/>
      <c r="M189" s="246"/>
      <c r="N189" s="247"/>
      <c r="O189" s="247"/>
      <c r="P189" s="247"/>
      <c r="Q189" s="247"/>
      <c r="R189" s="247"/>
      <c r="S189" s="247"/>
      <c r="T189" s="248"/>
      <c r="U189" s="14"/>
      <c r="V189" s="14"/>
      <c r="W189" s="14"/>
      <c r="X189" s="14"/>
      <c r="Y189" s="14"/>
      <c r="Z189" s="14"/>
      <c r="AA189" s="14"/>
      <c r="AB189" s="14"/>
      <c r="AC189" s="14"/>
      <c r="AD189" s="14"/>
      <c r="AE189" s="14"/>
      <c r="AT189" s="249" t="s">
        <v>172</v>
      </c>
      <c r="AU189" s="249" t="s">
        <v>92</v>
      </c>
      <c r="AV189" s="14" t="s">
        <v>92</v>
      </c>
      <c r="AW189" s="14" t="s">
        <v>42</v>
      </c>
      <c r="AX189" s="14" t="s">
        <v>82</v>
      </c>
      <c r="AY189" s="249" t="s">
        <v>159</v>
      </c>
    </row>
    <row r="190" s="13" customFormat="1">
      <c r="A190" s="13"/>
      <c r="B190" s="229"/>
      <c r="C190" s="230"/>
      <c r="D190" s="227" t="s">
        <v>172</v>
      </c>
      <c r="E190" s="231" t="s">
        <v>44</v>
      </c>
      <c r="F190" s="232" t="s">
        <v>1094</v>
      </c>
      <c r="G190" s="230"/>
      <c r="H190" s="231" t="s">
        <v>44</v>
      </c>
      <c r="I190" s="233"/>
      <c r="J190" s="230"/>
      <c r="K190" s="230"/>
      <c r="L190" s="234"/>
      <c r="M190" s="235"/>
      <c r="N190" s="236"/>
      <c r="O190" s="236"/>
      <c r="P190" s="236"/>
      <c r="Q190" s="236"/>
      <c r="R190" s="236"/>
      <c r="S190" s="236"/>
      <c r="T190" s="237"/>
      <c r="U190" s="13"/>
      <c r="V190" s="13"/>
      <c r="W190" s="13"/>
      <c r="X190" s="13"/>
      <c r="Y190" s="13"/>
      <c r="Z190" s="13"/>
      <c r="AA190" s="13"/>
      <c r="AB190" s="13"/>
      <c r="AC190" s="13"/>
      <c r="AD190" s="13"/>
      <c r="AE190" s="13"/>
      <c r="AT190" s="238" t="s">
        <v>172</v>
      </c>
      <c r="AU190" s="238" t="s">
        <v>92</v>
      </c>
      <c r="AV190" s="13" t="s">
        <v>90</v>
      </c>
      <c r="AW190" s="13" t="s">
        <v>42</v>
      </c>
      <c r="AX190" s="13" t="s">
        <v>82</v>
      </c>
      <c r="AY190" s="238" t="s">
        <v>159</v>
      </c>
    </row>
    <row r="191" s="14" customFormat="1">
      <c r="A191" s="14"/>
      <c r="B191" s="239"/>
      <c r="C191" s="240"/>
      <c r="D191" s="227" t="s">
        <v>172</v>
      </c>
      <c r="E191" s="241" t="s">
        <v>44</v>
      </c>
      <c r="F191" s="242" t="s">
        <v>1122</v>
      </c>
      <c r="G191" s="240"/>
      <c r="H191" s="243">
        <v>39</v>
      </c>
      <c r="I191" s="244"/>
      <c r="J191" s="240"/>
      <c r="K191" s="240"/>
      <c r="L191" s="245"/>
      <c r="M191" s="246"/>
      <c r="N191" s="247"/>
      <c r="O191" s="247"/>
      <c r="P191" s="247"/>
      <c r="Q191" s="247"/>
      <c r="R191" s="247"/>
      <c r="S191" s="247"/>
      <c r="T191" s="248"/>
      <c r="U191" s="14"/>
      <c r="V191" s="14"/>
      <c r="W191" s="14"/>
      <c r="X191" s="14"/>
      <c r="Y191" s="14"/>
      <c r="Z191" s="14"/>
      <c r="AA191" s="14"/>
      <c r="AB191" s="14"/>
      <c r="AC191" s="14"/>
      <c r="AD191" s="14"/>
      <c r="AE191" s="14"/>
      <c r="AT191" s="249" t="s">
        <v>172</v>
      </c>
      <c r="AU191" s="249" t="s">
        <v>92</v>
      </c>
      <c r="AV191" s="14" t="s">
        <v>92</v>
      </c>
      <c r="AW191" s="14" t="s">
        <v>42</v>
      </c>
      <c r="AX191" s="14" t="s">
        <v>82</v>
      </c>
      <c r="AY191" s="249" t="s">
        <v>159</v>
      </c>
    </row>
    <row r="192" s="13" customFormat="1">
      <c r="A192" s="13"/>
      <c r="B192" s="229"/>
      <c r="C192" s="230"/>
      <c r="D192" s="227" t="s">
        <v>172</v>
      </c>
      <c r="E192" s="231" t="s">
        <v>44</v>
      </c>
      <c r="F192" s="232" t="s">
        <v>1096</v>
      </c>
      <c r="G192" s="230"/>
      <c r="H192" s="231" t="s">
        <v>44</v>
      </c>
      <c r="I192" s="233"/>
      <c r="J192" s="230"/>
      <c r="K192" s="230"/>
      <c r="L192" s="234"/>
      <c r="M192" s="235"/>
      <c r="N192" s="236"/>
      <c r="O192" s="236"/>
      <c r="P192" s="236"/>
      <c r="Q192" s="236"/>
      <c r="R192" s="236"/>
      <c r="S192" s="236"/>
      <c r="T192" s="237"/>
      <c r="U192" s="13"/>
      <c r="V192" s="13"/>
      <c r="W192" s="13"/>
      <c r="X192" s="13"/>
      <c r="Y192" s="13"/>
      <c r="Z192" s="13"/>
      <c r="AA192" s="13"/>
      <c r="AB192" s="13"/>
      <c r="AC192" s="13"/>
      <c r="AD192" s="13"/>
      <c r="AE192" s="13"/>
      <c r="AT192" s="238" t="s">
        <v>172</v>
      </c>
      <c r="AU192" s="238" t="s">
        <v>92</v>
      </c>
      <c r="AV192" s="13" t="s">
        <v>90</v>
      </c>
      <c r="AW192" s="13" t="s">
        <v>42</v>
      </c>
      <c r="AX192" s="13" t="s">
        <v>82</v>
      </c>
      <c r="AY192" s="238" t="s">
        <v>159</v>
      </c>
    </row>
    <row r="193" s="14" customFormat="1">
      <c r="A193" s="14"/>
      <c r="B193" s="239"/>
      <c r="C193" s="240"/>
      <c r="D193" s="227" t="s">
        <v>172</v>
      </c>
      <c r="E193" s="241" t="s">
        <v>44</v>
      </c>
      <c r="F193" s="242" t="s">
        <v>1123</v>
      </c>
      <c r="G193" s="240"/>
      <c r="H193" s="243">
        <v>42.899999999999999</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42</v>
      </c>
      <c r="AX193" s="14" t="s">
        <v>82</v>
      </c>
      <c r="AY193" s="249" t="s">
        <v>159</v>
      </c>
    </row>
    <row r="194" s="13" customFormat="1">
      <c r="A194" s="13"/>
      <c r="B194" s="229"/>
      <c r="C194" s="230"/>
      <c r="D194" s="227" t="s">
        <v>172</v>
      </c>
      <c r="E194" s="231" t="s">
        <v>44</v>
      </c>
      <c r="F194" s="232" t="s">
        <v>1098</v>
      </c>
      <c r="G194" s="230"/>
      <c r="H194" s="231" t="s">
        <v>44</v>
      </c>
      <c r="I194" s="233"/>
      <c r="J194" s="230"/>
      <c r="K194" s="230"/>
      <c r="L194" s="234"/>
      <c r="M194" s="235"/>
      <c r="N194" s="236"/>
      <c r="O194" s="236"/>
      <c r="P194" s="236"/>
      <c r="Q194" s="236"/>
      <c r="R194" s="236"/>
      <c r="S194" s="236"/>
      <c r="T194" s="237"/>
      <c r="U194" s="13"/>
      <c r="V194" s="13"/>
      <c r="W194" s="13"/>
      <c r="X194" s="13"/>
      <c r="Y194" s="13"/>
      <c r="Z194" s="13"/>
      <c r="AA194" s="13"/>
      <c r="AB194" s="13"/>
      <c r="AC194" s="13"/>
      <c r="AD194" s="13"/>
      <c r="AE194" s="13"/>
      <c r="AT194" s="238" t="s">
        <v>172</v>
      </c>
      <c r="AU194" s="238" t="s">
        <v>92</v>
      </c>
      <c r="AV194" s="13" t="s">
        <v>90</v>
      </c>
      <c r="AW194" s="13" t="s">
        <v>42</v>
      </c>
      <c r="AX194" s="13" t="s">
        <v>82</v>
      </c>
      <c r="AY194" s="238" t="s">
        <v>159</v>
      </c>
    </row>
    <row r="195" s="14" customFormat="1">
      <c r="A195" s="14"/>
      <c r="B195" s="239"/>
      <c r="C195" s="240"/>
      <c r="D195" s="227" t="s">
        <v>172</v>
      </c>
      <c r="E195" s="241" t="s">
        <v>44</v>
      </c>
      <c r="F195" s="242" t="s">
        <v>1124</v>
      </c>
      <c r="G195" s="240"/>
      <c r="H195" s="243">
        <v>36.479999999999997</v>
      </c>
      <c r="I195" s="244"/>
      <c r="J195" s="240"/>
      <c r="K195" s="240"/>
      <c r="L195" s="245"/>
      <c r="M195" s="246"/>
      <c r="N195" s="247"/>
      <c r="O195" s="247"/>
      <c r="P195" s="247"/>
      <c r="Q195" s="247"/>
      <c r="R195" s="247"/>
      <c r="S195" s="247"/>
      <c r="T195" s="248"/>
      <c r="U195" s="14"/>
      <c r="V195" s="14"/>
      <c r="W195" s="14"/>
      <c r="X195" s="14"/>
      <c r="Y195" s="14"/>
      <c r="Z195" s="14"/>
      <c r="AA195" s="14"/>
      <c r="AB195" s="14"/>
      <c r="AC195" s="14"/>
      <c r="AD195" s="14"/>
      <c r="AE195" s="14"/>
      <c r="AT195" s="249" t="s">
        <v>172</v>
      </c>
      <c r="AU195" s="249" t="s">
        <v>92</v>
      </c>
      <c r="AV195" s="14" t="s">
        <v>92</v>
      </c>
      <c r="AW195" s="14" t="s">
        <v>42</v>
      </c>
      <c r="AX195" s="14" t="s">
        <v>82</v>
      </c>
      <c r="AY195" s="249" t="s">
        <v>159</v>
      </c>
    </row>
    <row r="196" s="13" customFormat="1">
      <c r="A196" s="13"/>
      <c r="B196" s="229"/>
      <c r="C196" s="230"/>
      <c r="D196" s="227" t="s">
        <v>172</v>
      </c>
      <c r="E196" s="231" t="s">
        <v>44</v>
      </c>
      <c r="F196" s="232" t="s">
        <v>1100</v>
      </c>
      <c r="G196" s="230"/>
      <c r="H196" s="231" t="s">
        <v>44</v>
      </c>
      <c r="I196" s="233"/>
      <c r="J196" s="230"/>
      <c r="K196" s="230"/>
      <c r="L196" s="234"/>
      <c r="M196" s="235"/>
      <c r="N196" s="236"/>
      <c r="O196" s="236"/>
      <c r="P196" s="236"/>
      <c r="Q196" s="236"/>
      <c r="R196" s="236"/>
      <c r="S196" s="236"/>
      <c r="T196" s="237"/>
      <c r="U196" s="13"/>
      <c r="V196" s="13"/>
      <c r="W196" s="13"/>
      <c r="X196" s="13"/>
      <c r="Y196" s="13"/>
      <c r="Z196" s="13"/>
      <c r="AA196" s="13"/>
      <c r="AB196" s="13"/>
      <c r="AC196" s="13"/>
      <c r="AD196" s="13"/>
      <c r="AE196" s="13"/>
      <c r="AT196" s="238" t="s">
        <v>172</v>
      </c>
      <c r="AU196" s="238" t="s">
        <v>92</v>
      </c>
      <c r="AV196" s="13" t="s">
        <v>90</v>
      </c>
      <c r="AW196" s="13" t="s">
        <v>42</v>
      </c>
      <c r="AX196" s="13" t="s">
        <v>82</v>
      </c>
      <c r="AY196" s="238" t="s">
        <v>159</v>
      </c>
    </row>
    <row r="197" s="14" customFormat="1">
      <c r="A197" s="14"/>
      <c r="B197" s="239"/>
      <c r="C197" s="240"/>
      <c r="D197" s="227" t="s">
        <v>172</v>
      </c>
      <c r="E197" s="241" t="s">
        <v>44</v>
      </c>
      <c r="F197" s="242" t="s">
        <v>1125</v>
      </c>
      <c r="G197" s="240"/>
      <c r="H197" s="243">
        <v>76.370000000000005</v>
      </c>
      <c r="I197" s="244"/>
      <c r="J197" s="240"/>
      <c r="K197" s="240"/>
      <c r="L197" s="245"/>
      <c r="M197" s="246"/>
      <c r="N197" s="247"/>
      <c r="O197" s="247"/>
      <c r="P197" s="247"/>
      <c r="Q197" s="247"/>
      <c r="R197" s="247"/>
      <c r="S197" s="247"/>
      <c r="T197" s="248"/>
      <c r="U197" s="14"/>
      <c r="V197" s="14"/>
      <c r="W197" s="14"/>
      <c r="X197" s="14"/>
      <c r="Y197" s="14"/>
      <c r="Z197" s="14"/>
      <c r="AA197" s="14"/>
      <c r="AB197" s="14"/>
      <c r="AC197" s="14"/>
      <c r="AD197" s="14"/>
      <c r="AE197" s="14"/>
      <c r="AT197" s="249" t="s">
        <v>172</v>
      </c>
      <c r="AU197" s="249" t="s">
        <v>92</v>
      </c>
      <c r="AV197" s="14" t="s">
        <v>92</v>
      </c>
      <c r="AW197" s="14" t="s">
        <v>42</v>
      </c>
      <c r="AX197" s="14" t="s">
        <v>82</v>
      </c>
      <c r="AY197" s="249" t="s">
        <v>159</v>
      </c>
    </row>
    <row r="198" s="13" customFormat="1">
      <c r="A198" s="13"/>
      <c r="B198" s="229"/>
      <c r="C198" s="230"/>
      <c r="D198" s="227" t="s">
        <v>172</v>
      </c>
      <c r="E198" s="231" t="s">
        <v>44</v>
      </c>
      <c r="F198" s="232" t="s">
        <v>1102</v>
      </c>
      <c r="G198" s="230"/>
      <c r="H198" s="231" t="s">
        <v>44</v>
      </c>
      <c r="I198" s="233"/>
      <c r="J198" s="230"/>
      <c r="K198" s="230"/>
      <c r="L198" s="234"/>
      <c r="M198" s="235"/>
      <c r="N198" s="236"/>
      <c r="O198" s="236"/>
      <c r="P198" s="236"/>
      <c r="Q198" s="236"/>
      <c r="R198" s="236"/>
      <c r="S198" s="236"/>
      <c r="T198" s="237"/>
      <c r="U198" s="13"/>
      <c r="V198" s="13"/>
      <c r="W198" s="13"/>
      <c r="X198" s="13"/>
      <c r="Y198" s="13"/>
      <c r="Z198" s="13"/>
      <c r="AA198" s="13"/>
      <c r="AB198" s="13"/>
      <c r="AC198" s="13"/>
      <c r="AD198" s="13"/>
      <c r="AE198" s="13"/>
      <c r="AT198" s="238" t="s">
        <v>172</v>
      </c>
      <c r="AU198" s="238" t="s">
        <v>92</v>
      </c>
      <c r="AV198" s="13" t="s">
        <v>90</v>
      </c>
      <c r="AW198" s="13" t="s">
        <v>42</v>
      </c>
      <c r="AX198" s="13" t="s">
        <v>82</v>
      </c>
      <c r="AY198" s="238" t="s">
        <v>159</v>
      </c>
    </row>
    <row r="199" s="14" customFormat="1">
      <c r="A199" s="14"/>
      <c r="B199" s="239"/>
      <c r="C199" s="240"/>
      <c r="D199" s="227" t="s">
        <v>172</v>
      </c>
      <c r="E199" s="241" t="s">
        <v>44</v>
      </c>
      <c r="F199" s="242" t="s">
        <v>1126</v>
      </c>
      <c r="G199" s="240"/>
      <c r="H199" s="243">
        <v>32.299999999999997</v>
      </c>
      <c r="I199" s="244"/>
      <c r="J199" s="240"/>
      <c r="K199" s="240"/>
      <c r="L199" s="245"/>
      <c r="M199" s="246"/>
      <c r="N199" s="247"/>
      <c r="O199" s="247"/>
      <c r="P199" s="247"/>
      <c r="Q199" s="247"/>
      <c r="R199" s="247"/>
      <c r="S199" s="247"/>
      <c r="T199" s="248"/>
      <c r="U199" s="14"/>
      <c r="V199" s="14"/>
      <c r="W199" s="14"/>
      <c r="X199" s="14"/>
      <c r="Y199" s="14"/>
      <c r="Z199" s="14"/>
      <c r="AA199" s="14"/>
      <c r="AB199" s="14"/>
      <c r="AC199" s="14"/>
      <c r="AD199" s="14"/>
      <c r="AE199" s="14"/>
      <c r="AT199" s="249" t="s">
        <v>172</v>
      </c>
      <c r="AU199" s="249" t="s">
        <v>92</v>
      </c>
      <c r="AV199" s="14" t="s">
        <v>92</v>
      </c>
      <c r="AW199" s="14" t="s">
        <v>42</v>
      </c>
      <c r="AX199" s="14" t="s">
        <v>82</v>
      </c>
      <c r="AY199" s="249" t="s">
        <v>159</v>
      </c>
    </row>
    <row r="200" s="13" customFormat="1">
      <c r="A200" s="13"/>
      <c r="B200" s="229"/>
      <c r="C200" s="230"/>
      <c r="D200" s="227" t="s">
        <v>172</v>
      </c>
      <c r="E200" s="231" t="s">
        <v>44</v>
      </c>
      <c r="F200" s="232" t="s">
        <v>1104</v>
      </c>
      <c r="G200" s="230"/>
      <c r="H200" s="231" t="s">
        <v>44</v>
      </c>
      <c r="I200" s="233"/>
      <c r="J200" s="230"/>
      <c r="K200" s="230"/>
      <c r="L200" s="234"/>
      <c r="M200" s="235"/>
      <c r="N200" s="236"/>
      <c r="O200" s="236"/>
      <c r="P200" s="236"/>
      <c r="Q200" s="236"/>
      <c r="R200" s="236"/>
      <c r="S200" s="236"/>
      <c r="T200" s="237"/>
      <c r="U200" s="13"/>
      <c r="V200" s="13"/>
      <c r="W200" s="13"/>
      <c r="X200" s="13"/>
      <c r="Y200" s="13"/>
      <c r="Z200" s="13"/>
      <c r="AA200" s="13"/>
      <c r="AB200" s="13"/>
      <c r="AC200" s="13"/>
      <c r="AD200" s="13"/>
      <c r="AE200" s="13"/>
      <c r="AT200" s="238" t="s">
        <v>172</v>
      </c>
      <c r="AU200" s="238" t="s">
        <v>92</v>
      </c>
      <c r="AV200" s="13" t="s">
        <v>90</v>
      </c>
      <c r="AW200" s="13" t="s">
        <v>42</v>
      </c>
      <c r="AX200" s="13" t="s">
        <v>82</v>
      </c>
      <c r="AY200" s="238" t="s">
        <v>159</v>
      </c>
    </row>
    <row r="201" s="14" customFormat="1">
      <c r="A201" s="14"/>
      <c r="B201" s="239"/>
      <c r="C201" s="240"/>
      <c r="D201" s="227" t="s">
        <v>172</v>
      </c>
      <c r="E201" s="241" t="s">
        <v>44</v>
      </c>
      <c r="F201" s="242" t="s">
        <v>1127</v>
      </c>
      <c r="G201" s="240"/>
      <c r="H201" s="243">
        <v>26.210000000000001</v>
      </c>
      <c r="I201" s="244"/>
      <c r="J201" s="240"/>
      <c r="K201" s="240"/>
      <c r="L201" s="245"/>
      <c r="M201" s="246"/>
      <c r="N201" s="247"/>
      <c r="O201" s="247"/>
      <c r="P201" s="247"/>
      <c r="Q201" s="247"/>
      <c r="R201" s="247"/>
      <c r="S201" s="247"/>
      <c r="T201" s="248"/>
      <c r="U201" s="14"/>
      <c r="V201" s="14"/>
      <c r="W201" s="14"/>
      <c r="X201" s="14"/>
      <c r="Y201" s="14"/>
      <c r="Z201" s="14"/>
      <c r="AA201" s="14"/>
      <c r="AB201" s="14"/>
      <c r="AC201" s="14"/>
      <c r="AD201" s="14"/>
      <c r="AE201" s="14"/>
      <c r="AT201" s="249" t="s">
        <v>172</v>
      </c>
      <c r="AU201" s="249" t="s">
        <v>92</v>
      </c>
      <c r="AV201" s="14" t="s">
        <v>92</v>
      </c>
      <c r="AW201" s="14" t="s">
        <v>42</v>
      </c>
      <c r="AX201" s="14" t="s">
        <v>82</v>
      </c>
      <c r="AY201" s="249" t="s">
        <v>159</v>
      </c>
    </row>
    <row r="202" s="13" customFormat="1">
      <c r="A202" s="13"/>
      <c r="B202" s="229"/>
      <c r="C202" s="230"/>
      <c r="D202" s="227" t="s">
        <v>172</v>
      </c>
      <c r="E202" s="231" t="s">
        <v>44</v>
      </c>
      <c r="F202" s="232" t="s">
        <v>1106</v>
      </c>
      <c r="G202" s="230"/>
      <c r="H202" s="231" t="s">
        <v>44</v>
      </c>
      <c r="I202" s="233"/>
      <c r="J202" s="230"/>
      <c r="K202" s="230"/>
      <c r="L202" s="234"/>
      <c r="M202" s="235"/>
      <c r="N202" s="236"/>
      <c r="O202" s="236"/>
      <c r="P202" s="236"/>
      <c r="Q202" s="236"/>
      <c r="R202" s="236"/>
      <c r="S202" s="236"/>
      <c r="T202" s="237"/>
      <c r="U202" s="13"/>
      <c r="V202" s="13"/>
      <c r="W202" s="13"/>
      <c r="X202" s="13"/>
      <c r="Y202" s="13"/>
      <c r="Z202" s="13"/>
      <c r="AA202" s="13"/>
      <c r="AB202" s="13"/>
      <c r="AC202" s="13"/>
      <c r="AD202" s="13"/>
      <c r="AE202" s="13"/>
      <c r="AT202" s="238" t="s">
        <v>172</v>
      </c>
      <c r="AU202" s="238" t="s">
        <v>92</v>
      </c>
      <c r="AV202" s="13" t="s">
        <v>90</v>
      </c>
      <c r="AW202" s="13" t="s">
        <v>42</v>
      </c>
      <c r="AX202" s="13" t="s">
        <v>82</v>
      </c>
      <c r="AY202" s="238" t="s">
        <v>159</v>
      </c>
    </row>
    <row r="203" s="14" customFormat="1">
      <c r="A203" s="14"/>
      <c r="B203" s="239"/>
      <c r="C203" s="240"/>
      <c r="D203" s="227" t="s">
        <v>172</v>
      </c>
      <c r="E203" s="241" t="s">
        <v>44</v>
      </c>
      <c r="F203" s="242" t="s">
        <v>1128</v>
      </c>
      <c r="G203" s="240"/>
      <c r="H203" s="243">
        <v>3.4300000000000002</v>
      </c>
      <c r="I203" s="244"/>
      <c r="J203" s="240"/>
      <c r="K203" s="240"/>
      <c r="L203" s="245"/>
      <c r="M203" s="246"/>
      <c r="N203" s="247"/>
      <c r="O203" s="247"/>
      <c r="P203" s="247"/>
      <c r="Q203" s="247"/>
      <c r="R203" s="247"/>
      <c r="S203" s="247"/>
      <c r="T203" s="248"/>
      <c r="U203" s="14"/>
      <c r="V203" s="14"/>
      <c r="W203" s="14"/>
      <c r="X203" s="14"/>
      <c r="Y203" s="14"/>
      <c r="Z203" s="14"/>
      <c r="AA203" s="14"/>
      <c r="AB203" s="14"/>
      <c r="AC203" s="14"/>
      <c r="AD203" s="14"/>
      <c r="AE203" s="14"/>
      <c r="AT203" s="249" t="s">
        <v>172</v>
      </c>
      <c r="AU203" s="249" t="s">
        <v>92</v>
      </c>
      <c r="AV203" s="14" t="s">
        <v>92</v>
      </c>
      <c r="AW203" s="14" t="s">
        <v>42</v>
      </c>
      <c r="AX203" s="14" t="s">
        <v>82</v>
      </c>
      <c r="AY203" s="249" t="s">
        <v>159</v>
      </c>
    </row>
    <row r="204" s="13" customFormat="1">
      <c r="A204" s="13"/>
      <c r="B204" s="229"/>
      <c r="C204" s="230"/>
      <c r="D204" s="227" t="s">
        <v>172</v>
      </c>
      <c r="E204" s="231" t="s">
        <v>44</v>
      </c>
      <c r="F204" s="232" t="s">
        <v>1108</v>
      </c>
      <c r="G204" s="230"/>
      <c r="H204" s="231" t="s">
        <v>44</v>
      </c>
      <c r="I204" s="233"/>
      <c r="J204" s="230"/>
      <c r="K204" s="230"/>
      <c r="L204" s="234"/>
      <c r="M204" s="235"/>
      <c r="N204" s="236"/>
      <c r="O204" s="236"/>
      <c r="P204" s="236"/>
      <c r="Q204" s="236"/>
      <c r="R204" s="236"/>
      <c r="S204" s="236"/>
      <c r="T204" s="237"/>
      <c r="U204" s="13"/>
      <c r="V204" s="13"/>
      <c r="W204" s="13"/>
      <c r="X204" s="13"/>
      <c r="Y204" s="13"/>
      <c r="Z204" s="13"/>
      <c r="AA204" s="13"/>
      <c r="AB204" s="13"/>
      <c r="AC204" s="13"/>
      <c r="AD204" s="13"/>
      <c r="AE204" s="13"/>
      <c r="AT204" s="238" t="s">
        <v>172</v>
      </c>
      <c r="AU204" s="238" t="s">
        <v>92</v>
      </c>
      <c r="AV204" s="13" t="s">
        <v>90</v>
      </c>
      <c r="AW204" s="13" t="s">
        <v>42</v>
      </c>
      <c r="AX204" s="13" t="s">
        <v>82</v>
      </c>
      <c r="AY204" s="238" t="s">
        <v>159</v>
      </c>
    </row>
    <row r="205" s="14" customFormat="1">
      <c r="A205" s="14"/>
      <c r="B205" s="239"/>
      <c r="C205" s="240"/>
      <c r="D205" s="227" t="s">
        <v>172</v>
      </c>
      <c r="E205" s="241" t="s">
        <v>44</v>
      </c>
      <c r="F205" s="242" t="s">
        <v>1129</v>
      </c>
      <c r="G205" s="240"/>
      <c r="H205" s="243">
        <v>0.44</v>
      </c>
      <c r="I205" s="244"/>
      <c r="J205" s="240"/>
      <c r="K205" s="240"/>
      <c r="L205" s="245"/>
      <c r="M205" s="246"/>
      <c r="N205" s="247"/>
      <c r="O205" s="247"/>
      <c r="P205" s="247"/>
      <c r="Q205" s="247"/>
      <c r="R205" s="247"/>
      <c r="S205" s="247"/>
      <c r="T205" s="248"/>
      <c r="U205" s="14"/>
      <c r="V205" s="14"/>
      <c r="W205" s="14"/>
      <c r="X205" s="14"/>
      <c r="Y205" s="14"/>
      <c r="Z205" s="14"/>
      <c r="AA205" s="14"/>
      <c r="AB205" s="14"/>
      <c r="AC205" s="14"/>
      <c r="AD205" s="14"/>
      <c r="AE205" s="14"/>
      <c r="AT205" s="249" t="s">
        <v>172</v>
      </c>
      <c r="AU205" s="249" t="s">
        <v>92</v>
      </c>
      <c r="AV205" s="14" t="s">
        <v>92</v>
      </c>
      <c r="AW205" s="14" t="s">
        <v>42</v>
      </c>
      <c r="AX205" s="14" t="s">
        <v>82</v>
      </c>
      <c r="AY205" s="249" t="s">
        <v>159</v>
      </c>
    </row>
    <row r="206" s="15" customFormat="1">
      <c r="A206" s="15"/>
      <c r="B206" s="250"/>
      <c r="C206" s="251"/>
      <c r="D206" s="227" t="s">
        <v>172</v>
      </c>
      <c r="E206" s="252" t="s">
        <v>1019</v>
      </c>
      <c r="F206" s="253" t="s">
        <v>176</v>
      </c>
      <c r="G206" s="251"/>
      <c r="H206" s="254">
        <v>339.80000000000001</v>
      </c>
      <c r="I206" s="255"/>
      <c r="J206" s="251"/>
      <c r="K206" s="251"/>
      <c r="L206" s="256"/>
      <c r="M206" s="257"/>
      <c r="N206" s="258"/>
      <c r="O206" s="258"/>
      <c r="P206" s="258"/>
      <c r="Q206" s="258"/>
      <c r="R206" s="258"/>
      <c r="S206" s="258"/>
      <c r="T206" s="259"/>
      <c r="U206" s="15"/>
      <c r="V206" s="15"/>
      <c r="W206" s="15"/>
      <c r="X206" s="15"/>
      <c r="Y206" s="15"/>
      <c r="Z206" s="15"/>
      <c r="AA206" s="15"/>
      <c r="AB206" s="15"/>
      <c r="AC206" s="15"/>
      <c r="AD206" s="15"/>
      <c r="AE206" s="15"/>
      <c r="AT206" s="260" t="s">
        <v>172</v>
      </c>
      <c r="AU206" s="260" t="s">
        <v>92</v>
      </c>
      <c r="AV206" s="15" t="s">
        <v>177</v>
      </c>
      <c r="AW206" s="15" t="s">
        <v>42</v>
      </c>
      <c r="AX206" s="15" t="s">
        <v>82</v>
      </c>
      <c r="AY206" s="260" t="s">
        <v>159</v>
      </c>
    </row>
    <row r="207" s="16" customFormat="1">
      <c r="A207" s="16"/>
      <c r="B207" s="261"/>
      <c r="C207" s="262"/>
      <c r="D207" s="227" t="s">
        <v>172</v>
      </c>
      <c r="E207" s="263" t="s">
        <v>44</v>
      </c>
      <c r="F207" s="264" t="s">
        <v>178</v>
      </c>
      <c r="G207" s="262"/>
      <c r="H207" s="265">
        <v>339.80000000000001</v>
      </c>
      <c r="I207" s="266"/>
      <c r="J207" s="262"/>
      <c r="K207" s="262"/>
      <c r="L207" s="267"/>
      <c r="M207" s="268"/>
      <c r="N207" s="269"/>
      <c r="O207" s="269"/>
      <c r="P207" s="269"/>
      <c r="Q207" s="269"/>
      <c r="R207" s="269"/>
      <c r="S207" s="269"/>
      <c r="T207" s="270"/>
      <c r="U207" s="16"/>
      <c r="V207" s="16"/>
      <c r="W207" s="16"/>
      <c r="X207" s="16"/>
      <c r="Y207" s="16"/>
      <c r="Z207" s="16"/>
      <c r="AA207" s="16"/>
      <c r="AB207" s="16"/>
      <c r="AC207" s="16"/>
      <c r="AD207" s="16"/>
      <c r="AE207" s="16"/>
      <c r="AT207" s="271" t="s">
        <v>172</v>
      </c>
      <c r="AU207" s="271" t="s">
        <v>92</v>
      </c>
      <c r="AV207" s="16" t="s">
        <v>166</v>
      </c>
      <c r="AW207" s="16" t="s">
        <v>42</v>
      </c>
      <c r="AX207" s="16" t="s">
        <v>90</v>
      </c>
      <c r="AY207" s="271" t="s">
        <v>159</v>
      </c>
    </row>
    <row r="208" s="2" customFormat="1" ht="24.15" customHeight="1">
      <c r="A208" s="42"/>
      <c r="B208" s="43"/>
      <c r="C208" s="209" t="s">
        <v>358</v>
      </c>
      <c r="D208" s="209" t="s">
        <v>161</v>
      </c>
      <c r="E208" s="210" t="s">
        <v>1130</v>
      </c>
      <c r="F208" s="211" t="s">
        <v>1131</v>
      </c>
      <c r="G208" s="212" t="s">
        <v>200</v>
      </c>
      <c r="H208" s="213">
        <v>15.291</v>
      </c>
      <c r="I208" s="214"/>
      <c r="J208" s="215">
        <f>ROUND(I208*H208,2)</f>
        <v>0</v>
      </c>
      <c r="K208" s="211" t="s">
        <v>165</v>
      </c>
      <c r="L208" s="48"/>
      <c r="M208" s="216" t="s">
        <v>44</v>
      </c>
      <c r="N208" s="217" t="s">
        <v>53</v>
      </c>
      <c r="O208" s="88"/>
      <c r="P208" s="218">
        <f>O208*H208</f>
        <v>0</v>
      </c>
      <c r="Q208" s="218">
        <v>1.04922</v>
      </c>
      <c r="R208" s="218">
        <f>Q208*H208</f>
        <v>16.043623020000002</v>
      </c>
      <c r="S208" s="218">
        <v>0</v>
      </c>
      <c r="T208" s="219">
        <f>S208*H208</f>
        <v>0</v>
      </c>
      <c r="U208" s="42"/>
      <c r="V208" s="42"/>
      <c r="W208" s="42"/>
      <c r="X208" s="42"/>
      <c r="Y208" s="42"/>
      <c r="Z208" s="42"/>
      <c r="AA208" s="42"/>
      <c r="AB208" s="42"/>
      <c r="AC208" s="42"/>
      <c r="AD208" s="42"/>
      <c r="AE208" s="42"/>
      <c r="AR208" s="220" t="s">
        <v>166</v>
      </c>
      <c r="AT208" s="220" t="s">
        <v>161</v>
      </c>
      <c r="AU208" s="220" t="s">
        <v>92</v>
      </c>
      <c r="AY208" s="20" t="s">
        <v>159</v>
      </c>
      <c r="BE208" s="221">
        <f>IF(N208="základní",J208,0)</f>
        <v>0</v>
      </c>
      <c r="BF208" s="221">
        <f>IF(N208="snížená",J208,0)</f>
        <v>0</v>
      </c>
      <c r="BG208" s="221">
        <f>IF(N208="zákl. přenesená",J208,0)</f>
        <v>0</v>
      </c>
      <c r="BH208" s="221">
        <f>IF(N208="sníž. přenesená",J208,0)</f>
        <v>0</v>
      </c>
      <c r="BI208" s="221">
        <f>IF(N208="nulová",J208,0)</f>
        <v>0</v>
      </c>
      <c r="BJ208" s="20" t="s">
        <v>90</v>
      </c>
      <c r="BK208" s="221">
        <f>ROUND(I208*H208,2)</f>
        <v>0</v>
      </c>
      <c r="BL208" s="20" t="s">
        <v>166</v>
      </c>
      <c r="BM208" s="220" t="s">
        <v>1132</v>
      </c>
    </row>
    <row r="209" s="2" customFormat="1">
      <c r="A209" s="42"/>
      <c r="B209" s="43"/>
      <c r="C209" s="44"/>
      <c r="D209" s="222" t="s">
        <v>168</v>
      </c>
      <c r="E209" s="44"/>
      <c r="F209" s="223" t="s">
        <v>1133</v>
      </c>
      <c r="G209" s="44"/>
      <c r="H209" s="44"/>
      <c r="I209" s="224"/>
      <c r="J209" s="44"/>
      <c r="K209" s="44"/>
      <c r="L209" s="48"/>
      <c r="M209" s="225"/>
      <c r="N209" s="226"/>
      <c r="O209" s="88"/>
      <c r="P209" s="88"/>
      <c r="Q209" s="88"/>
      <c r="R209" s="88"/>
      <c r="S209" s="88"/>
      <c r="T209" s="89"/>
      <c r="U209" s="42"/>
      <c r="V209" s="42"/>
      <c r="W209" s="42"/>
      <c r="X209" s="42"/>
      <c r="Y209" s="42"/>
      <c r="Z209" s="42"/>
      <c r="AA209" s="42"/>
      <c r="AB209" s="42"/>
      <c r="AC209" s="42"/>
      <c r="AD209" s="42"/>
      <c r="AE209" s="42"/>
      <c r="AT209" s="20" t="s">
        <v>168</v>
      </c>
      <c r="AU209" s="20" t="s">
        <v>92</v>
      </c>
    </row>
    <row r="210" s="13" customFormat="1">
      <c r="A210" s="13"/>
      <c r="B210" s="229"/>
      <c r="C210" s="230"/>
      <c r="D210" s="227" t="s">
        <v>172</v>
      </c>
      <c r="E210" s="231" t="s">
        <v>44</v>
      </c>
      <c r="F210" s="232" t="s">
        <v>1054</v>
      </c>
      <c r="G210" s="230"/>
      <c r="H210" s="231" t="s">
        <v>44</v>
      </c>
      <c r="I210" s="233"/>
      <c r="J210" s="230"/>
      <c r="K210" s="230"/>
      <c r="L210" s="234"/>
      <c r="M210" s="235"/>
      <c r="N210" s="236"/>
      <c r="O210" s="236"/>
      <c r="P210" s="236"/>
      <c r="Q210" s="236"/>
      <c r="R210" s="236"/>
      <c r="S210" s="236"/>
      <c r="T210" s="237"/>
      <c r="U210" s="13"/>
      <c r="V210" s="13"/>
      <c r="W210" s="13"/>
      <c r="X210" s="13"/>
      <c r="Y210" s="13"/>
      <c r="Z210" s="13"/>
      <c r="AA210" s="13"/>
      <c r="AB210" s="13"/>
      <c r="AC210" s="13"/>
      <c r="AD210" s="13"/>
      <c r="AE210" s="13"/>
      <c r="AT210" s="238" t="s">
        <v>172</v>
      </c>
      <c r="AU210" s="238" t="s">
        <v>92</v>
      </c>
      <c r="AV210" s="13" t="s">
        <v>90</v>
      </c>
      <c r="AW210" s="13" t="s">
        <v>42</v>
      </c>
      <c r="AX210" s="13" t="s">
        <v>82</v>
      </c>
      <c r="AY210" s="238" t="s">
        <v>159</v>
      </c>
    </row>
    <row r="211" s="14" customFormat="1">
      <c r="A211" s="14"/>
      <c r="B211" s="239"/>
      <c r="C211" s="240"/>
      <c r="D211" s="227" t="s">
        <v>172</v>
      </c>
      <c r="E211" s="241" t="s">
        <v>44</v>
      </c>
      <c r="F211" s="242" t="s">
        <v>1134</v>
      </c>
      <c r="G211" s="240"/>
      <c r="H211" s="243">
        <v>15.291</v>
      </c>
      <c r="I211" s="244"/>
      <c r="J211" s="240"/>
      <c r="K211" s="240"/>
      <c r="L211" s="245"/>
      <c r="M211" s="246"/>
      <c r="N211" s="247"/>
      <c r="O211" s="247"/>
      <c r="P211" s="247"/>
      <c r="Q211" s="247"/>
      <c r="R211" s="247"/>
      <c r="S211" s="247"/>
      <c r="T211" s="248"/>
      <c r="U211" s="14"/>
      <c r="V211" s="14"/>
      <c r="W211" s="14"/>
      <c r="X211" s="14"/>
      <c r="Y211" s="14"/>
      <c r="Z211" s="14"/>
      <c r="AA211" s="14"/>
      <c r="AB211" s="14"/>
      <c r="AC211" s="14"/>
      <c r="AD211" s="14"/>
      <c r="AE211" s="14"/>
      <c r="AT211" s="249" t="s">
        <v>172</v>
      </c>
      <c r="AU211" s="249" t="s">
        <v>92</v>
      </c>
      <c r="AV211" s="14" t="s">
        <v>92</v>
      </c>
      <c r="AW211" s="14" t="s">
        <v>42</v>
      </c>
      <c r="AX211" s="14" t="s">
        <v>82</v>
      </c>
      <c r="AY211" s="249" t="s">
        <v>159</v>
      </c>
    </row>
    <row r="212" s="16" customFormat="1">
      <c r="A212" s="16"/>
      <c r="B212" s="261"/>
      <c r="C212" s="262"/>
      <c r="D212" s="227" t="s">
        <v>172</v>
      </c>
      <c r="E212" s="263" t="s">
        <v>44</v>
      </c>
      <c r="F212" s="264" t="s">
        <v>178</v>
      </c>
      <c r="G212" s="262"/>
      <c r="H212" s="265">
        <v>15.291</v>
      </c>
      <c r="I212" s="266"/>
      <c r="J212" s="262"/>
      <c r="K212" s="262"/>
      <c r="L212" s="267"/>
      <c r="M212" s="268"/>
      <c r="N212" s="269"/>
      <c r="O212" s="269"/>
      <c r="P212" s="269"/>
      <c r="Q212" s="269"/>
      <c r="R212" s="269"/>
      <c r="S212" s="269"/>
      <c r="T212" s="270"/>
      <c r="U212" s="16"/>
      <c r="V212" s="16"/>
      <c r="W212" s="16"/>
      <c r="X212" s="16"/>
      <c r="Y212" s="16"/>
      <c r="Z212" s="16"/>
      <c r="AA212" s="16"/>
      <c r="AB212" s="16"/>
      <c r="AC212" s="16"/>
      <c r="AD212" s="16"/>
      <c r="AE212" s="16"/>
      <c r="AT212" s="271" t="s">
        <v>172</v>
      </c>
      <c r="AU212" s="271" t="s">
        <v>92</v>
      </c>
      <c r="AV212" s="16" t="s">
        <v>166</v>
      </c>
      <c r="AW212" s="16" t="s">
        <v>42</v>
      </c>
      <c r="AX212" s="16" t="s">
        <v>90</v>
      </c>
      <c r="AY212" s="271" t="s">
        <v>159</v>
      </c>
    </row>
    <row r="213" s="12" customFormat="1" ht="22.8" customHeight="1">
      <c r="A213" s="12"/>
      <c r="B213" s="193"/>
      <c r="C213" s="194"/>
      <c r="D213" s="195" t="s">
        <v>81</v>
      </c>
      <c r="E213" s="207" t="s">
        <v>205</v>
      </c>
      <c r="F213" s="207" t="s">
        <v>529</v>
      </c>
      <c r="G213" s="194"/>
      <c r="H213" s="194"/>
      <c r="I213" s="197"/>
      <c r="J213" s="208">
        <f>BK213</f>
        <v>0</v>
      </c>
      <c r="K213" s="194"/>
      <c r="L213" s="199"/>
      <c r="M213" s="200"/>
      <c r="N213" s="201"/>
      <c r="O213" s="201"/>
      <c r="P213" s="202">
        <f>SUM(P214:P218)</f>
        <v>0</v>
      </c>
      <c r="Q213" s="201"/>
      <c r="R213" s="202">
        <f>SUM(R214:R218)</f>
        <v>0</v>
      </c>
      <c r="S213" s="201"/>
      <c r="T213" s="203">
        <f>SUM(T214:T218)</f>
        <v>0</v>
      </c>
      <c r="U213" s="12"/>
      <c r="V213" s="12"/>
      <c r="W213" s="12"/>
      <c r="X213" s="12"/>
      <c r="Y213" s="12"/>
      <c r="Z213" s="12"/>
      <c r="AA213" s="12"/>
      <c r="AB213" s="12"/>
      <c r="AC213" s="12"/>
      <c r="AD213" s="12"/>
      <c r="AE213" s="12"/>
      <c r="AR213" s="204" t="s">
        <v>90</v>
      </c>
      <c r="AT213" s="205" t="s">
        <v>81</v>
      </c>
      <c r="AU213" s="205" t="s">
        <v>90</v>
      </c>
      <c r="AY213" s="204" t="s">
        <v>159</v>
      </c>
      <c r="BK213" s="206">
        <f>SUM(BK214:BK218)</f>
        <v>0</v>
      </c>
    </row>
    <row r="214" s="2" customFormat="1" ht="24.15" customHeight="1">
      <c r="A214" s="42"/>
      <c r="B214" s="43"/>
      <c r="C214" s="209" t="s">
        <v>365</v>
      </c>
      <c r="D214" s="209" t="s">
        <v>161</v>
      </c>
      <c r="E214" s="210" t="s">
        <v>1135</v>
      </c>
      <c r="F214" s="211" t="s">
        <v>1136</v>
      </c>
      <c r="G214" s="212" t="s">
        <v>310</v>
      </c>
      <c r="H214" s="213">
        <v>339.80000000000001</v>
      </c>
      <c r="I214" s="214"/>
      <c r="J214" s="215">
        <f>ROUND(I214*H214,2)</f>
        <v>0</v>
      </c>
      <c r="K214" s="211" t="s">
        <v>165</v>
      </c>
      <c r="L214" s="48"/>
      <c r="M214" s="216" t="s">
        <v>44</v>
      </c>
      <c r="N214" s="217" t="s">
        <v>53</v>
      </c>
      <c r="O214" s="88"/>
      <c r="P214" s="218">
        <f>O214*H214</f>
        <v>0</v>
      </c>
      <c r="Q214" s="218">
        <v>0</v>
      </c>
      <c r="R214" s="218">
        <f>Q214*H214</f>
        <v>0</v>
      </c>
      <c r="S214" s="218">
        <v>0</v>
      </c>
      <c r="T214" s="219">
        <f>S214*H214</f>
        <v>0</v>
      </c>
      <c r="U214" s="42"/>
      <c r="V214" s="42"/>
      <c r="W214" s="42"/>
      <c r="X214" s="42"/>
      <c r="Y214" s="42"/>
      <c r="Z214" s="42"/>
      <c r="AA214" s="42"/>
      <c r="AB214" s="42"/>
      <c r="AC214" s="42"/>
      <c r="AD214" s="42"/>
      <c r="AE214" s="42"/>
      <c r="AR214" s="220" t="s">
        <v>166</v>
      </c>
      <c r="AT214" s="220" t="s">
        <v>161</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166</v>
      </c>
      <c r="BM214" s="220" t="s">
        <v>1137</v>
      </c>
    </row>
    <row r="215" s="2" customFormat="1">
      <c r="A215" s="42"/>
      <c r="B215" s="43"/>
      <c r="C215" s="44"/>
      <c r="D215" s="222" t="s">
        <v>168</v>
      </c>
      <c r="E215" s="44"/>
      <c r="F215" s="223" t="s">
        <v>1138</v>
      </c>
      <c r="G215" s="44"/>
      <c r="H215" s="44"/>
      <c r="I215" s="224"/>
      <c r="J215" s="44"/>
      <c r="K215" s="44"/>
      <c r="L215" s="48"/>
      <c r="M215" s="225"/>
      <c r="N215" s="226"/>
      <c r="O215" s="88"/>
      <c r="P215" s="88"/>
      <c r="Q215" s="88"/>
      <c r="R215" s="88"/>
      <c r="S215" s="88"/>
      <c r="T215" s="89"/>
      <c r="U215" s="42"/>
      <c r="V215" s="42"/>
      <c r="W215" s="42"/>
      <c r="X215" s="42"/>
      <c r="Y215" s="42"/>
      <c r="Z215" s="42"/>
      <c r="AA215" s="42"/>
      <c r="AB215" s="42"/>
      <c r="AC215" s="42"/>
      <c r="AD215" s="42"/>
      <c r="AE215" s="42"/>
      <c r="AT215" s="20" t="s">
        <v>168</v>
      </c>
      <c r="AU215" s="20" t="s">
        <v>92</v>
      </c>
    </row>
    <row r="216" s="13" customFormat="1">
      <c r="A216" s="13"/>
      <c r="B216" s="229"/>
      <c r="C216" s="230"/>
      <c r="D216" s="227" t="s">
        <v>172</v>
      </c>
      <c r="E216" s="231" t="s">
        <v>44</v>
      </c>
      <c r="F216" s="232" t="s">
        <v>1139</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4" customFormat="1">
      <c r="A217" s="14"/>
      <c r="B217" s="239"/>
      <c r="C217" s="240"/>
      <c r="D217" s="227" t="s">
        <v>172</v>
      </c>
      <c r="E217" s="241" t="s">
        <v>44</v>
      </c>
      <c r="F217" s="242" t="s">
        <v>1019</v>
      </c>
      <c r="G217" s="240"/>
      <c r="H217" s="243">
        <v>339.80000000000001</v>
      </c>
      <c r="I217" s="244"/>
      <c r="J217" s="240"/>
      <c r="K217" s="240"/>
      <c r="L217" s="245"/>
      <c r="M217" s="246"/>
      <c r="N217" s="247"/>
      <c r="O217" s="247"/>
      <c r="P217" s="247"/>
      <c r="Q217" s="247"/>
      <c r="R217" s="247"/>
      <c r="S217" s="247"/>
      <c r="T217" s="248"/>
      <c r="U217" s="14"/>
      <c r="V217" s="14"/>
      <c r="W217" s="14"/>
      <c r="X217" s="14"/>
      <c r="Y217" s="14"/>
      <c r="Z217" s="14"/>
      <c r="AA217" s="14"/>
      <c r="AB217" s="14"/>
      <c r="AC217" s="14"/>
      <c r="AD217" s="14"/>
      <c r="AE217" s="14"/>
      <c r="AT217" s="249" t="s">
        <v>172</v>
      </c>
      <c r="AU217" s="249" t="s">
        <v>92</v>
      </c>
      <c r="AV217" s="14" t="s">
        <v>92</v>
      </c>
      <c r="AW217" s="14" t="s">
        <v>42</v>
      </c>
      <c r="AX217" s="14" t="s">
        <v>82</v>
      </c>
      <c r="AY217" s="249" t="s">
        <v>159</v>
      </c>
    </row>
    <row r="218" s="16" customFormat="1">
      <c r="A218" s="16"/>
      <c r="B218" s="261"/>
      <c r="C218" s="262"/>
      <c r="D218" s="227" t="s">
        <v>172</v>
      </c>
      <c r="E218" s="263" t="s">
        <v>44</v>
      </c>
      <c r="F218" s="264" t="s">
        <v>178</v>
      </c>
      <c r="G218" s="262"/>
      <c r="H218" s="265">
        <v>339.80000000000001</v>
      </c>
      <c r="I218" s="266"/>
      <c r="J218" s="262"/>
      <c r="K218" s="262"/>
      <c r="L218" s="267"/>
      <c r="M218" s="268"/>
      <c r="N218" s="269"/>
      <c r="O218" s="269"/>
      <c r="P218" s="269"/>
      <c r="Q218" s="269"/>
      <c r="R218" s="269"/>
      <c r="S218" s="269"/>
      <c r="T218" s="270"/>
      <c r="U218" s="16"/>
      <c r="V218" s="16"/>
      <c r="W218" s="16"/>
      <c r="X218" s="16"/>
      <c r="Y218" s="16"/>
      <c r="Z218" s="16"/>
      <c r="AA218" s="16"/>
      <c r="AB218" s="16"/>
      <c r="AC218" s="16"/>
      <c r="AD218" s="16"/>
      <c r="AE218" s="16"/>
      <c r="AT218" s="271" t="s">
        <v>172</v>
      </c>
      <c r="AU218" s="271" t="s">
        <v>92</v>
      </c>
      <c r="AV218" s="16" t="s">
        <v>166</v>
      </c>
      <c r="AW218" s="16" t="s">
        <v>42</v>
      </c>
      <c r="AX218" s="16" t="s">
        <v>90</v>
      </c>
      <c r="AY218" s="271" t="s">
        <v>159</v>
      </c>
    </row>
    <row r="219" s="12" customFormat="1" ht="22.8" customHeight="1">
      <c r="A219" s="12"/>
      <c r="B219" s="193"/>
      <c r="C219" s="194"/>
      <c r="D219" s="195" t="s">
        <v>81</v>
      </c>
      <c r="E219" s="207" t="s">
        <v>227</v>
      </c>
      <c r="F219" s="207" t="s">
        <v>566</v>
      </c>
      <c r="G219" s="194"/>
      <c r="H219" s="194"/>
      <c r="I219" s="197"/>
      <c r="J219" s="208">
        <f>BK219</f>
        <v>0</v>
      </c>
      <c r="K219" s="194"/>
      <c r="L219" s="199"/>
      <c r="M219" s="200"/>
      <c r="N219" s="201"/>
      <c r="O219" s="201"/>
      <c r="P219" s="202">
        <f>SUM(P220:P225)</f>
        <v>0</v>
      </c>
      <c r="Q219" s="201"/>
      <c r="R219" s="202">
        <f>SUM(R220:R225)</f>
        <v>0.04725</v>
      </c>
      <c r="S219" s="201"/>
      <c r="T219" s="203">
        <f>SUM(T220:T225)</f>
        <v>0</v>
      </c>
      <c r="U219" s="12"/>
      <c r="V219" s="12"/>
      <c r="W219" s="12"/>
      <c r="X219" s="12"/>
      <c r="Y219" s="12"/>
      <c r="Z219" s="12"/>
      <c r="AA219" s="12"/>
      <c r="AB219" s="12"/>
      <c r="AC219" s="12"/>
      <c r="AD219" s="12"/>
      <c r="AE219" s="12"/>
      <c r="AR219" s="204" t="s">
        <v>90</v>
      </c>
      <c r="AT219" s="205" t="s">
        <v>81</v>
      </c>
      <c r="AU219" s="205" t="s">
        <v>90</v>
      </c>
      <c r="AY219" s="204" t="s">
        <v>159</v>
      </c>
      <c r="BK219" s="206">
        <f>SUM(BK220:BK225)</f>
        <v>0</v>
      </c>
    </row>
    <row r="220" s="2" customFormat="1" ht="16.5" customHeight="1">
      <c r="A220" s="42"/>
      <c r="B220" s="43"/>
      <c r="C220" s="209" t="s">
        <v>372</v>
      </c>
      <c r="D220" s="209" t="s">
        <v>161</v>
      </c>
      <c r="E220" s="210" t="s">
        <v>1140</v>
      </c>
      <c r="F220" s="211" t="s">
        <v>1141</v>
      </c>
      <c r="G220" s="212" t="s">
        <v>222</v>
      </c>
      <c r="H220" s="213">
        <v>45</v>
      </c>
      <c r="I220" s="214"/>
      <c r="J220" s="215">
        <f>ROUND(I220*H220,2)</f>
        <v>0</v>
      </c>
      <c r="K220" s="211" t="s">
        <v>201</v>
      </c>
      <c r="L220" s="48"/>
      <c r="M220" s="216" t="s">
        <v>44</v>
      </c>
      <c r="N220" s="217" t="s">
        <v>53</v>
      </c>
      <c r="O220" s="88"/>
      <c r="P220" s="218">
        <f>O220*H220</f>
        <v>0</v>
      </c>
      <c r="Q220" s="218">
        <v>0.00063000000000000003</v>
      </c>
      <c r="R220" s="218">
        <f>Q220*H220</f>
        <v>0.02835</v>
      </c>
      <c r="S220" s="218">
        <v>0</v>
      </c>
      <c r="T220" s="219">
        <f>S220*H220</f>
        <v>0</v>
      </c>
      <c r="U220" s="42"/>
      <c r="V220" s="42"/>
      <c r="W220" s="42"/>
      <c r="X220" s="42"/>
      <c r="Y220" s="42"/>
      <c r="Z220" s="42"/>
      <c r="AA220" s="42"/>
      <c r="AB220" s="42"/>
      <c r="AC220" s="42"/>
      <c r="AD220" s="42"/>
      <c r="AE220" s="42"/>
      <c r="AR220" s="220" t="s">
        <v>166</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166</v>
      </c>
      <c r="BM220" s="220" t="s">
        <v>1142</v>
      </c>
    </row>
    <row r="221" s="2" customFormat="1">
      <c r="A221" s="42"/>
      <c r="B221" s="43"/>
      <c r="C221" s="44"/>
      <c r="D221" s="227" t="s">
        <v>170</v>
      </c>
      <c r="E221" s="44"/>
      <c r="F221" s="228" t="s">
        <v>1143</v>
      </c>
      <c r="G221" s="44"/>
      <c r="H221" s="44"/>
      <c r="I221" s="224"/>
      <c r="J221" s="44"/>
      <c r="K221" s="44"/>
      <c r="L221" s="48"/>
      <c r="M221" s="225"/>
      <c r="N221" s="226"/>
      <c r="O221" s="88"/>
      <c r="P221" s="88"/>
      <c r="Q221" s="88"/>
      <c r="R221" s="88"/>
      <c r="S221" s="88"/>
      <c r="T221" s="89"/>
      <c r="U221" s="42"/>
      <c r="V221" s="42"/>
      <c r="W221" s="42"/>
      <c r="X221" s="42"/>
      <c r="Y221" s="42"/>
      <c r="Z221" s="42"/>
      <c r="AA221" s="42"/>
      <c r="AB221" s="42"/>
      <c r="AC221" s="42"/>
      <c r="AD221" s="42"/>
      <c r="AE221" s="42"/>
      <c r="AT221" s="20" t="s">
        <v>170</v>
      </c>
      <c r="AU221" s="20" t="s">
        <v>92</v>
      </c>
    </row>
    <row r="222" s="13" customFormat="1">
      <c r="A222" s="13"/>
      <c r="B222" s="229"/>
      <c r="C222" s="230"/>
      <c r="D222" s="227" t="s">
        <v>172</v>
      </c>
      <c r="E222" s="231" t="s">
        <v>44</v>
      </c>
      <c r="F222" s="232" t="s">
        <v>1144</v>
      </c>
      <c r="G222" s="230"/>
      <c r="H222" s="231" t="s">
        <v>44</v>
      </c>
      <c r="I222" s="233"/>
      <c r="J222" s="230"/>
      <c r="K222" s="230"/>
      <c r="L222" s="234"/>
      <c r="M222" s="235"/>
      <c r="N222" s="236"/>
      <c r="O222" s="236"/>
      <c r="P222" s="236"/>
      <c r="Q222" s="236"/>
      <c r="R222" s="236"/>
      <c r="S222" s="236"/>
      <c r="T222" s="237"/>
      <c r="U222" s="13"/>
      <c r="V222" s="13"/>
      <c r="W222" s="13"/>
      <c r="X222" s="13"/>
      <c r="Y222" s="13"/>
      <c r="Z222" s="13"/>
      <c r="AA222" s="13"/>
      <c r="AB222" s="13"/>
      <c r="AC222" s="13"/>
      <c r="AD222" s="13"/>
      <c r="AE222" s="13"/>
      <c r="AT222" s="238" t="s">
        <v>172</v>
      </c>
      <c r="AU222" s="238" t="s">
        <v>92</v>
      </c>
      <c r="AV222" s="13" t="s">
        <v>90</v>
      </c>
      <c r="AW222" s="13" t="s">
        <v>42</v>
      </c>
      <c r="AX222" s="13" t="s">
        <v>82</v>
      </c>
      <c r="AY222" s="238" t="s">
        <v>159</v>
      </c>
    </row>
    <row r="223" s="14" customFormat="1">
      <c r="A223" s="14"/>
      <c r="B223" s="239"/>
      <c r="C223" s="240"/>
      <c r="D223" s="227" t="s">
        <v>172</v>
      </c>
      <c r="E223" s="241" t="s">
        <v>44</v>
      </c>
      <c r="F223" s="242" t="s">
        <v>1145</v>
      </c>
      <c r="G223" s="240"/>
      <c r="H223" s="243">
        <v>45</v>
      </c>
      <c r="I223" s="244"/>
      <c r="J223" s="240"/>
      <c r="K223" s="240"/>
      <c r="L223" s="245"/>
      <c r="M223" s="246"/>
      <c r="N223" s="247"/>
      <c r="O223" s="247"/>
      <c r="P223" s="247"/>
      <c r="Q223" s="247"/>
      <c r="R223" s="247"/>
      <c r="S223" s="247"/>
      <c r="T223" s="248"/>
      <c r="U223" s="14"/>
      <c r="V223" s="14"/>
      <c r="W223" s="14"/>
      <c r="X223" s="14"/>
      <c r="Y223" s="14"/>
      <c r="Z223" s="14"/>
      <c r="AA223" s="14"/>
      <c r="AB223" s="14"/>
      <c r="AC223" s="14"/>
      <c r="AD223" s="14"/>
      <c r="AE223" s="14"/>
      <c r="AT223" s="249" t="s">
        <v>172</v>
      </c>
      <c r="AU223" s="249" t="s">
        <v>92</v>
      </c>
      <c r="AV223" s="14" t="s">
        <v>92</v>
      </c>
      <c r="AW223" s="14" t="s">
        <v>42</v>
      </c>
      <c r="AX223" s="14" t="s">
        <v>82</v>
      </c>
      <c r="AY223" s="249" t="s">
        <v>159</v>
      </c>
    </row>
    <row r="224" s="16" customFormat="1">
      <c r="A224" s="16"/>
      <c r="B224" s="261"/>
      <c r="C224" s="262"/>
      <c r="D224" s="227" t="s">
        <v>172</v>
      </c>
      <c r="E224" s="263" t="s">
        <v>44</v>
      </c>
      <c r="F224" s="264" t="s">
        <v>178</v>
      </c>
      <c r="G224" s="262"/>
      <c r="H224" s="265">
        <v>45</v>
      </c>
      <c r="I224" s="266"/>
      <c r="J224" s="262"/>
      <c r="K224" s="262"/>
      <c r="L224" s="267"/>
      <c r="M224" s="268"/>
      <c r="N224" s="269"/>
      <c r="O224" s="269"/>
      <c r="P224" s="269"/>
      <c r="Q224" s="269"/>
      <c r="R224" s="269"/>
      <c r="S224" s="269"/>
      <c r="T224" s="270"/>
      <c r="U224" s="16"/>
      <c r="V224" s="16"/>
      <c r="W224" s="16"/>
      <c r="X224" s="16"/>
      <c r="Y224" s="16"/>
      <c r="Z224" s="16"/>
      <c r="AA224" s="16"/>
      <c r="AB224" s="16"/>
      <c r="AC224" s="16"/>
      <c r="AD224" s="16"/>
      <c r="AE224" s="16"/>
      <c r="AT224" s="271" t="s">
        <v>172</v>
      </c>
      <c r="AU224" s="271" t="s">
        <v>92</v>
      </c>
      <c r="AV224" s="16" t="s">
        <v>166</v>
      </c>
      <c r="AW224" s="16" t="s">
        <v>42</v>
      </c>
      <c r="AX224" s="16" t="s">
        <v>90</v>
      </c>
      <c r="AY224" s="271" t="s">
        <v>159</v>
      </c>
    </row>
    <row r="225" s="2" customFormat="1" ht="16.5" customHeight="1">
      <c r="A225" s="42"/>
      <c r="B225" s="43"/>
      <c r="C225" s="209" t="s">
        <v>377</v>
      </c>
      <c r="D225" s="209" t="s">
        <v>161</v>
      </c>
      <c r="E225" s="210" t="s">
        <v>1146</v>
      </c>
      <c r="F225" s="211" t="s">
        <v>1147</v>
      </c>
      <c r="G225" s="212" t="s">
        <v>594</v>
      </c>
      <c r="H225" s="213">
        <v>30</v>
      </c>
      <c r="I225" s="214"/>
      <c r="J225" s="215">
        <f>ROUND(I225*H225,2)</f>
        <v>0</v>
      </c>
      <c r="K225" s="211" t="s">
        <v>201</v>
      </c>
      <c r="L225" s="48"/>
      <c r="M225" s="216" t="s">
        <v>44</v>
      </c>
      <c r="N225" s="217" t="s">
        <v>53</v>
      </c>
      <c r="O225" s="88"/>
      <c r="P225" s="218">
        <f>O225*H225</f>
        <v>0</v>
      </c>
      <c r="Q225" s="218">
        <v>0.00063000000000000003</v>
      </c>
      <c r="R225" s="218">
        <f>Q225*H225</f>
        <v>0.0189</v>
      </c>
      <c r="S225" s="218">
        <v>0</v>
      </c>
      <c r="T225" s="219">
        <f>S225*H225</f>
        <v>0</v>
      </c>
      <c r="U225" s="42"/>
      <c r="V225" s="42"/>
      <c r="W225" s="42"/>
      <c r="X225" s="42"/>
      <c r="Y225" s="42"/>
      <c r="Z225" s="42"/>
      <c r="AA225" s="42"/>
      <c r="AB225" s="42"/>
      <c r="AC225" s="42"/>
      <c r="AD225" s="42"/>
      <c r="AE225" s="42"/>
      <c r="AR225" s="220" t="s">
        <v>166</v>
      </c>
      <c r="AT225" s="220" t="s">
        <v>161</v>
      </c>
      <c r="AU225" s="220" t="s">
        <v>92</v>
      </c>
      <c r="AY225" s="20" t="s">
        <v>159</v>
      </c>
      <c r="BE225" s="221">
        <f>IF(N225="základní",J225,0)</f>
        <v>0</v>
      </c>
      <c r="BF225" s="221">
        <f>IF(N225="snížená",J225,0)</f>
        <v>0</v>
      </c>
      <c r="BG225" s="221">
        <f>IF(N225="zákl. přenesená",J225,0)</f>
        <v>0</v>
      </c>
      <c r="BH225" s="221">
        <f>IF(N225="sníž. přenesená",J225,0)</f>
        <v>0</v>
      </c>
      <c r="BI225" s="221">
        <f>IF(N225="nulová",J225,0)</f>
        <v>0</v>
      </c>
      <c r="BJ225" s="20" t="s">
        <v>90</v>
      </c>
      <c r="BK225" s="221">
        <f>ROUND(I225*H225,2)</f>
        <v>0</v>
      </c>
      <c r="BL225" s="20" t="s">
        <v>166</v>
      </c>
      <c r="BM225" s="220" t="s">
        <v>1148</v>
      </c>
    </row>
    <row r="226" s="12" customFormat="1" ht="22.8" customHeight="1">
      <c r="A226" s="12"/>
      <c r="B226" s="193"/>
      <c r="C226" s="194"/>
      <c r="D226" s="195" t="s">
        <v>81</v>
      </c>
      <c r="E226" s="207" t="s">
        <v>237</v>
      </c>
      <c r="F226" s="207" t="s">
        <v>238</v>
      </c>
      <c r="G226" s="194"/>
      <c r="H226" s="194"/>
      <c r="I226" s="197"/>
      <c r="J226" s="208">
        <f>BK226</f>
        <v>0</v>
      </c>
      <c r="K226" s="194"/>
      <c r="L226" s="199"/>
      <c r="M226" s="200"/>
      <c r="N226" s="201"/>
      <c r="O226" s="201"/>
      <c r="P226" s="202">
        <f>SUM(P227:P228)</f>
        <v>0</v>
      </c>
      <c r="Q226" s="201"/>
      <c r="R226" s="202">
        <f>SUM(R227:R228)</f>
        <v>0</v>
      </c>
      <c r="S226" s="201"/>
      <c r="T226" s="203">
        <f>SUM(T227:T228)</f>
        <v>0</v>
      </c>
      <c r="U226" s="12"/>
      <c r="V226" s="12"/>
      <c r="W226" s="12"/>
      <c r="X226" s="12"/>
      <c r="Y226" s="12"/>
      <c r="Z226" s="12"/>
      <c r="AA226" s="12"/>
      <c r="AB226" s="12"/>
      <c r="AC226" s="12"/>
      <c r="AD226" s="12"/>
      <c r="AE226" s="12"/>
      <c r="AR226" s="204" t="s">
        <v>90</v>
      </c>
      <c r="AT226" s="205" t="s">
        <v>81</v>
      </c>
      <c r="AU226" s="205" t="s">
        <v>90</v>
      </c>
      <c r="AY226" s="204" t="s">
        <v>159</v>
      </c>
      <c r="BK226" s="206">
        <f>SUM(BK227:BK228)</f>
        <v>0</v>
      </c>
    </row>
    <row r="227" s="2" customFormat="1" ht="37.8" customHeight="1">
      <c r="A227" s="42"/>
      <c r="B227" s="43"/>
      <c r="C227" s="209" t="s">
        <v>384</v>
      </c>
      <c r="D227" s="209" t="s">
        <v>161</v>
      </c>
      <c r="E227" s="210" t="s">
        <v>1149</v>
      </c>
      <c r="F227" s="211" t="s">
        <v>1150</v>
      </c>
      <c r="G227" s="212" t="s">
        <v>200</v>
      </c>
      <c r="H227" s="213">
        <v>676.14599999999996</v>
      </c>
      <c r="I227" s="214"/>
      <c r="J227" s="215">
        <f>ROUND(I227*H227,2)</f>
        <v>0</v>
      </c>
      <c r="K227" s="211" t="s">
        <v>165</v>
      </c>
      <c r="L227" s="48"/>
      <c r="M227" s="216" t="s">
        <v>44</v>
      </c>
      <c r="N227" s="217" t="s">
        <v>53</v>
      </c>
      <c r="O227" s="88"/>
      <c r="P227" s="218">
        <f>O227*H227</f>
        <v>0</v>
      </c>
      <c r="Q227" s="218">
        <v>0</v>
      </c>
      <c r="R227" s="218">
        <f>Q227*H227</f>
        <v>0</v>
      </c>
      <c r="S227" s="218">
        <v>0</v>
      </c>
      <c r="T227" s="219">
        <f>S227*H227</f>
        <v>0</v>
      </c>
      <c r="U227" s="42"/>
      <c r="V227" s="42"/>
      <c r="W227" s="42"/>
      <c r="X227" s="42"/>
      <c r="Y227" s="42"/>
      <c r="Z227" s="42"/>
      <c r="AA227" s="42"/>
      <c r="AB227" s="42"/>
      <c r="AC227" s="42"/>
      <c r="AD227" s="42"/>
      <c r="AE227" s="42"/>
      <c r="AR227" s="220" t="s">
        <v>166</v>
      </c>
      <c r="AT227" s="220" t="s">
        <v>161</v>
      </c>
      <c r="AU227" s="220" t="s">
        <v>92</v>
      </c>
      <c r="AY227" s="20" t="s">
        <v>159</v>
      </c>
      <c r="BE227" s="221">
        <f>IF(N227="základní",J227,0)</f>
        <v>0</v>
      </c>
      <c r="BF227" s="221">
        <f>IF(N227="snížená",J227,0)</f>
        <v>0</v>
      </c>
      <c r="BG227" s="221">
        <f>IF(N227="zákl. přenesená",J227,0)</f>
        <v>0</v>
      </c>
      <c r="BH227" s="221">
        <f>IF(N227="sníž. přenesená",J227,0)</f>
        <v>0</v>
      </c>
      <c r="BI227" s="221">
        <f>IF(N227="nulová",J227,0)</f>
        <v>0</v>
      </c>
      <c r="BJ227" s="20" t="s">
        <v>90</v>
      </c>
      <c r="BK227" s="221">
        <f>ROUND(I227*H227,2)</f>
        <v>0</v>
      </c>
      <c r="BL227" s="20" t="s">
        <v>166</v>
      </c>
      <c r="BM227" s="220" t="s">
        <v>1151</v>
      </c>
    </row>
    <row r="228" s="2" customFormat="1">
      <c r="A228" s="42"/>
      <c r="B228" s="43"/>
      <c r="C228" s="44"/>
      <c r="D228" s="222" t="s">
        <v>168</v>
      </c>
      <c r="E228" s="44"/>
      <c r="F228" s="223" t="s">
        <v>1152</v>
      </c>
      <c r="G228" s="44"/>
      <c r="H228" s="44"/>
      <c r="I228" s="224"/>
      <c r="J228" s="44"/>
      <c r="K228" s="44"/>
      <c r="L228" s="48"/>
      <c r="M228" s="282"/>
      <c r="N228" s="283"/>
      <c r="O228" s="284"/>
      <c r="P228" s="284"/>
      <c r="Q228" s="284"/>
      <c r="R228" s="284"/>
      <c r="S228" s="284"/>
      <c r="T228" s="285"/>
      <c r="U228" s="42"/>
      <c r="V228" s="42"/>
      <c r="W228" s="42"/>
      <c r="X228" s="42"/>
      <c r="Y228" s="42"/>
      <c r="Z228" s="42"/>
      <c r="AA228" s="42"/>
      <c r="AB228" s="42"/>
      <c r="AC228" s="42"/>
      <c r="AD228" s="42"/>
      <c r="AE228" s="42"/>
      <c r="AT228" s="20" t="s">
        <v>168</v>
      </c>
      <c r="AU228" s="20" t="s">
        <v>92</v>
      </c>
    </row>
    <row r="229" s="2" customFormat="1" ht="6.96" customHeight="1">
      <c r="A229" s="42"/>
      <c r="B229" s="63"/>
      <c r="C229" s="64"/>
      <c r="D229" s="64"/>
      <c r="E229" s="64"/>
      <c r="F229" s="64"/>
      <c r="G229" s="64"/>
      <c r="H229" s="64"/>
      <c r="I229" s="64"/>
      <c r="J229" s="64"/>
      <c r="K229" s="64"/>
      <c r="L229" s="48"/>
      <c r="M229" s="42"/>
      <c r="O229" s="42"/>
      <c r="P229" s="42"/>
      <c r="Q229" s="42"/>
      <c r="R229" s="42"/>
      <c r="S229" s="42"/>
      <c r="T229" s="42"/>
      <c r="U229" s="42"/>
      <c r="V229" s="42"/>
      <c r="W229" s="42"/>
      <c r="X229" s="42"/>
      <c r="Y229" s="42"/>
      <c r="Z229" s="42"/>
      <c r="AA229" s="42"/>
      <c r="AB229" s="42"/>
      <c r="AC229" s="42"/>
      <c r="AD229" s="42"/>
      <c r="AE229" s="42"/>
    </row>
  </sheetData>
  <sheetProtection sheet="1" autoFilter="0" formatColumns="0" formatRows="0" objects="1" scenarios="1" spinCount="100000" saltValue="5vET1SyYcHEu9f+TiBzhoBZidlj88ynqXCRsUCQP6HiqYuNGc/8WwVY9KuBVSkRZ2nuZPGWJPW3r6NePf7WXJQ==" hashValue="pQ2RTOUXUdPCLsqTbuUz/4bd3llKYdhdI7H/9fzF/faZ5tjv+Fem2Qrv6aVrAH6bXHchCaWn8keWtLitEpczHw==" algorithmName="SHA-512" password="CC35"/>
  <autoFilter ref="C84:K228"/>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274313511"/>
    <hyperlink ref="F99" r:id="rId2" display="https://podminky.urs.cz/item/CS_URS_2024_02/274322611"/>
    <hyperlink ref="F110" r:id="rId3" display="https://podminky.urs.cz/item/CS_URS_2024_02/274351121"/>
    <hyperlink ref="F126" r:id="rId4" display="https://podminky.urs.cz/item/CS_URS_2024_02/274351122"/>
    <hyperlink ref="F128" r:id="rId5" display="https://podminky.urs.cz/item/CS_URS_2024_02/274361821"/>
    <hyperlink ref="F156" r:id="rId6" display="https://podminky.urs.cz/item/CS_URS_2024_02/311351121"/>
    <hyperlink ref="F183" r:id="rId7" display="https://podminky.urs.cz/item/CS_URS_2024_02/311351122"/>
    <hyperlink ref="F209" r:id="rId8" display="https://podminky.urs.cz/item/CS_URS_2024_02/311361821"/>
    <hyperlink ref="F215" r:id="rId9" display="https://podminky.urs.cz/item/CS_URS_2024_02/622111001"/>
    <hyperlink ref="F228" r:id="rId10" display="https://podminky.urs.cz/item/CS_URS_2024_02/998012023"/>
  </hyperlinks>
  <pageMargins left="0.39375" right="0.39375" top="0.39375" bottom="0.39375" header="0" footer="0"/>
  <pageSetup paperSize="9" orientation="landscape" blackAndWhite="1" fitToHeight="100"/>
  <headerFooter>
    <oddFooter>&amp;CStrana &amp;P z &amp;N</oddFooter>
  </headerFooter>
  <drawing r:id="rId1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113</v>
      </c>
      <c r="AZ2" s="132" t="s">
        <v>1153</v>
      </c>
      <c r="BA2" s="132" t="s">
        <v>44</v>
      </c>
      <c r="BB2" s="132" t="s">
        <v>44</v>
      </c>
      <c r="BC2" s="132" t="s">
        <v>1154</v>
      </c>
      <c r="BD2" s="132" t="s">
        <v>92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1155</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ROUND(J88,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ROUND((SUM(BE88:BE190)),  2)</f>
        <v>0</v>
      </c>
      <c r="G33" s="42"/>
      <c r="H33" s="42"/>
      <c r="I33" s="153">
        <v>0.20999999999999999</v>
      </c>
      <c r="J33" s="152">
        <f>ROUND(((SUM(BE88:BE190))*I33),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ROUND((SUM(BF88:BF190)),  2)</f>
        <v>0</v>
      </c>
      <c r="G34" s="42"/>
      <c r="H34" s="42"/>
      <c r="I34" s="153">
        <v>0.12</v>
      </c>
      <c r="J34" s="152">
        <f>ROUND(((SUM(BF88:BF190))*I34),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ROUND((SUM(BG88:BG190)),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ROUND((SUM(BH88:BH190)),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ROUND((SUM(BI88:BI190)),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05.1 - Zpevněné plochy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J88</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J89</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J90</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713</v>
      </c>
      <c r="E62" s="179"/>
      <c r="F62" s="179"/>
      <c r="G62" s="179"/>
      <c r="H62" s="179"/>
      <c r="I62" s="179"/>
      <c r="J62" s="180">
        <f>J104</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275</v>
      </c>
      <c r="E63" s="179"/>
      <c r="F63" s="179"/>
      <c r="G63" s="179"/>
      <c r="H63" s="179"/>
      <c r="I63" s="179"/>
      <c r="J63" s="180">
        <f>J112</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276</v>
      </c>
      <c r="E64" s="179"/>
      <c r="F64" s="179"/>
      <c r="G64" s="179"/>
      <c r="H64" s="179"/>
      <c r="I64" s="179"/>
      <c r="J64" s="180">
        <f>J158</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277</v>
      </c>
      <c r="E65" s="179"/>
      <c r="F65" s="179"/>
      <c r="G65" s="179"/>
      <c r="H65" s="179"/>
      <c r="I65" s="179"/>
      <c r="J65" s="180">
        <f>J167</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143</v>
      </c>
      <c r="E66" s="179"/>
      <c r="F66" s="179"/>
      <c r="G66" s="179"/>
      <c r="H66" s="179"/>
      <c r="I66" s="179"/>
      <c r="J66" s="180">
        <f>J185</f>
        <v>0</v>
      </c>
      <c r="K66" s="177"/>
      <c r="L66" s="181"/>
      <c r="S66" s="10"/>
      <c r="T66" s="10"/>
      <c r="U66" s="10"/>
      <c r="V66" s="10"/>
      <c r="W66" s="10"/>
      <c r="X66" s="10"/>
      <c r="Y66" s="10"/>
      <c r="Z66" s="10"/>
      <c r="AA66" s="10"/>
      <c r="AB66" s="10"/>
      <c r="AC66" s="10"/>
      <c r="AD66" s="10"/>
      <c r="AE66" s="10"/>
    </row>
    <row r="67" s="9" customFormat="1" ht="24.96" customHeight="1">
      <c r="A67" s="9"/>
      <c r="B67" s="170"/>
      <c r="C67" s="171"/>
      <c r="D67" s="172" t="s">
        <v>278</v>
      </c>
      <c r="E67" s="173"/>
      <c r="F67" s="173"/>
      <c r="G67" s="173"/>
      <c r="H67" s="173"/>
      <c r="I67" s="173"/>
      <c r="J67" s="174">
        <f>J188</f>
        <v>0</v>
      </c>
      <c r="K67" s="171"/>
      <c r="L67" s="175"/>
      <c r="S67" s="9"/>
      <c r="T67" s="9"/>
      <c r="U67" s="9"/>
      <c r="V67" s="9"/>
      <c r="W67" s="9"/>
      <c r="X67" s="9"/>
      <c r="Y67" s="9"/>
      <c r="Z67" s="9"/>
      <c r="AA67" s="9"/>
      <c r="AB67" s="9"/>
      <c r="AC67" s="9"/>
      <c r="AD67" s="9"/>
      <c r="AE67" s="9"/>
    </row>
    <row r="68" s="10" customFormat="1" ht="19.92" customHeight="1">
      <c r="A68" s="10"/>
      <c r="B68" s="176"/>
      <c r="C68" s="177"/>
      <c r="D68" s="178" t="s">
        <v>279</v>
      </c>
      <c r="E68" s="179"/>
      <c r="F68" s="179"/>
      <c r="G68" s="179"/>
      <c r="H68" s="179"/>
      <c r="I68" s="179"/>
      <c r="J68" s="180">
        <f>J189</f>
        <v>0</v>
      </c>
      <c r="K68" s="177"/>
      <c r="L68" s="181"/>
      <c r="S68" s="10"/>
      <c r="T68" s="10"/>
      <c r="U68" s="10"/>
      <c r="V68" s="10"/>
      <c r="W68" s="10"/>
      <c r="X68" s="10"/>
      <c r="Y68" s="10"/>
      <c r="Z68" s="10"/>
      <c r="AA68" s="10"/>
      <c r="AB68" s="10"/>
      <c r="AC68" s="10"/>
      <c r="AD68" s="10"/>
      <c r="AE68" s="10"/>
    </row>
    <row r="69" s="2" customFormat="1" ht="21.84" customHeight="1">
      <c r="A69" s="42"/>
      <c r="B69" s="43"/>
      <c r="C69" s="44"/>
      <c r="D69" s="44"/>
      <c r="E69" s="44"/>
      <c r="F69" s="44"/>
      <c r="G69" s="44"/>
      <c r="H69" s="44"/>
      <c r="I69" s="44"/>
      <c r="J69" s="44"/>
      <c r="K69" s="44"/>
      <c r="L69" s="139"/>
      <c r="S69" s="42"/>
      <c r="T69" s="42"/>
      <c r="U69" s="42"/>
      <c r="V69" s="42"/>
      <c r="W69" s="42"/>
      <c r="X69" s="42"/>
      <c r="Y69" s="42"/>
      <c r="Z69" s="42"/>
      <c r="AA69" s="42"/>
      <c r="AB69" s="42"/>
      <c r="AC69" s="42"/>
      <c r="AD69" s="42"/>
      <c r="AE69" s="42"/>
    </row>
    <row r="70" s="2" customFormat="1" ht="6.96" customHeight="1">
      <c r="A70" s="42"/>
      <c r="B70" s="63"/>
      <c r="C70" s="64"/>
      <c r="D70" s="64"/>
      <c r="E70" s="64"/>
      <c r="F70" s="64"/>
      <c r="G70" s="64"/>
      <c r="H70" s="64"/>
      <c r="I70" s="64"/>
      <c r="J70" s="64"/>
      <c r="K70" s="64"/>
      <c r="L70" s="139"/>
      <c r="S70" s="42"/>
      <c r="T70" s="42"/>
      <c r="U70" s="42"/>
      <c r="V70" s="42"/>
      <c r="W70" s="42"/>
      <c r="X70" s="42"/>
      <c r="Y70" s="42"/>
      <c r="Z70" s="42"/>
      <c r="AA70" s="42"/>
      <c r="AB70" s="42"/>
      <c r="AC70" s="42"/>
      <c r="AD70" s="42"/>
      <c r="AE70" s="42"/>
    </row>
    <row r="74" s="2" customFormat="1" ht="6.96" customHeight="1">
      <c r="A74" s="42"/>
      <c r="B74" s="65"/>
      <c r="C74" s="66"/>
      <c r="D74" s="66"/>
      <c r="E74" s="66"/>
      <c r="F74" s="66"/>
      <c r="G74" s="66"/>
      <c r="H74" s="66"/>
      <c r="I74" s="66"/>
      <c r="J74" s="66"/>
      <c r="K74" s="66"/>
      <c r="L74" s="139"/>
      <c r="S74" s="42"/>
      <c r="T74" s="42"/>
      <c r="U74" s="42"/>
      <c r="V74" s="42"/>
      <c r="W74" s="42"/>
      <c r="X74" s="42"/>
      <c r="Y74" s="42"/>
      <c r="Z74" s="42"/>
      <c r="AA74" s="42"/>
      <c r="AB74" s="42"/>
      <c r="AC74" s="42"/>
      <c r="AD74" s="42"/>
      <c r="AE74" s="42"/>
    </row>
    <row r="75" s="2" customFormat="1" ht="24.96" customHeight="1">
      <c r="A75" s="42"/>
      <c r="B75" s="43"/>
      <c r="C75" s="26" t="s">
        <v>144</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2" customHeight="1">
      <c r="A77" s="42"/>
      <c r="B77" s="43"/>
      <c r="C77" s="35" t="s">
        <v>16</v>
      </c>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6.5" customHeight="1">
      <c r="A78" s="42"/>
      <c r="B78" s="43"/>
      <c r="C78" s="44"/>
      <c r="D78" s="44"/>
      <c r="E78" s="165" t="str">
        <f>E7</f>
        <v>Víceúčelový sportovní areál UKB - Venkovní sportoviště a plochy</v>
      </c>
      <c r="F78" s="35"/>
      <c r="G78" s="35"/>
      <c r="H78" s="35"/>
      <c r="I78" s="44"/>
      <c r="J78" s="44"/>
      <c r="K78" s="44"/>
      <c r="L78" s="139"/>
      <c r="S78" s="42"/>
      <c r="T78" s="42"/>
      <c r="U78" s="42"/>
      <c r="V78" s="42"/>
      <c r="W78" s="42"/>
      <c r="X78" s="42"/>
      <c r="Y78" s="42"/>
      <c r="Z78" s="42"/>
      <c r="AA78" s="42"/>
      <c r="AB78" s="42"/>
      <c r="AC78" s="42"/>
      <c r="AD78" s="42"/>
      <c r="AE78" s="42"/>
    </row>
    <row r="79" s="2" customFormat="1" ht="12" customHeight="1">
      <c r="A79" s="42"/>
      <c r="B79" s="43"/>
      <c r="C79" s="35" t="s">
        <v>133</v>
      </c>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16.5" customHeight="1">
      <c r="A80" s="42"/>
      <c r="B80" s="43"/>
      <c r="C80" s="44"/>
      <c r="D80" s="44"/>
      <c r="E80" s="73" t="str">
        <f>E9</f>
        <v>SO 05.1 - Zpevněné plochy</v>
      </c>
      <c r="F80" s="44"/>
      <c r="G80" s="44"/>
      <c r="H80" s="44"/>
      <c r="I80" s="44"/>
      <c r="J80" s="44"/>
      <c r="K80" s="44"/>
      <c r="L80" s="139"/>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F12</f>
        <v>ul. Netroufalky</v>
      </c>
      <c r="G82" s="44"/>
      <c r="H82" s="44"/>
      <c r="I82" s="35" t="s">
        <v>24</v>
      </c>
      <c r="J82" s="76" t="str">
        <f>IF(J12="","",J12)</f>
        <v>29. 8. 2024</v>
      </c>
      <c r="K82" s="44"/>
      <c r="L82" s="139"/>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25.65" customHeight="1">
      <c r="A84" s="42"/>
      <c r="B84" s="43"/>
      <c r="C84" s="35" t="s">
        <v>30</v>
      </c>
      <c r="D84" s="44"/>
      <c r="E84" s="44"/>
      <c r="F84" s="30" t="str">
        <f>E15</f>
        <v>Masarykova univerzita</v>
      </c>
      <c r="G84" s="44"/>
      <c r="H84" s="44"/>
      <c r="I84" s="35" t="s">
        <v>38</v>
      </c>
      <c r="J84" s="40" t="str">
        <f>E21</f>
        <v>Ateliér Velehradský s.r.o.</v>
      </c>
      <c r="K84" s="44"/>
      <c r="L84" s="139"/>
      <c r="S84" s="42"/>
      <c r="T84" s="42"/>
      <c r="U84" s="42"/>
      <c r="V84" s="42"/>
      <c r="W84" s="42"/>
      <c r="X84" s="42"/>
      <c r="Y84" s="42"/>
      <c r="Z84" s="42"/>
      <c r="AA84" s="42"/>
      <c r="AB84" s="42"/>
      <c r="AC84" s="42"/>
      <c r="AD84" s="42"/>
      <c r="AE84" s="42"/>
    </row>
    <row r="85" s="2" customFormat="1" ht="40.05" customHeight="1">
      <c r="A85" s="42"/>
      <c r="B85" s="43"/>
      <c r="C85" s="35" t="s">
        <v>36</v>
      </c>
      <c r="D85" s="44"/>
      <c r="E85" s="44"/>
      <c r="F85" s="30" t="str">
        <f>IF(E18="","",E18)</f>
        <v>Vyplň údaj</v>
      </c>
      <c r="G85" s="44"/>
      <c r="H85" s="44"/>
      <c r="I85" s="35" t="s">
        <v>43</v>
      </c>
      <c r="J85" s="40" t="str">
        <f>E24</f>
        <v>Ing. Vojtěch Biolek - Ateliér Velehradský s.r.o.</v>
      </c>
      <c r="K85" s="44"/>
      <c r="L85" s="139"/>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39"/>
      <c r="S86" s="42"/>
      <c r="T86" s="42"/>
      <c r="U86" s="42"/>
      <c r="V86" s="42"/>
      <c r="W86" s="42"/>
      <c r="X86" s="42"/>
      <c r="Y86" s="42"/>
      <c r="Z86" s="42"/>
      <c r="AA86" s="42"/>
      <c r="AB86" s="42"/>
      <c r="AC86" s="42"/>
      <c r="AD86" s="42"/>
      <c r="AE86" s="42"/>
    </row>
    <row r="87" s="11" customFormat="1" ht="29.28" customHeight="1">
      <c r="A87" s="182"/>
      <c r="B87" s="183"/>
      <c r="C87" s="184" t="s">
        <v>145</v>
      </c>
      <c r="D87" s="185" t="s">
        <v>67</v>
      </c>
      <c r="E87" s="185" t="s">
        <v>63</v>
      </c>
      <c r="F87" s="185" t="s">
        <v>64</v>
      </c>
      <c r="G87" s="185" t="s">
        <v>146</v>
      </c>
      <c r="H87" s="185" t="s">
        <v>147</v>
      </c>
      <c r="I87" s="185" t="s">
        <v>148</v>
      </c>
      <c r="J87" s="185" t="s">
        <v>138</v>
      </c>
      <c r="K87" s="186" t="s">
        <v>149</v>
      </c>
      <c r="L87" s="187"/>
      <c r="M87" s="96" t="s">
        <v>44</v>
      </c>
      <c r="N87" s="97" t="s">
        <v>52</v>
      </c>
      <c r="O87" s="97" t="s">
        <v>150</v>
      </c>
      <c r="P87" s="97" t="s">
        <v>151</v>
      </c>
      <c r="Q87" s="97" t="s">
        <v>152</v>
      </c>
      <c r="R87" s="97" t="s">
        <v>153</v>
      </c>
      <c r="S87" s="97" t="s">
        <v>154</v>
      </c>
      <c r="T87" s="98" t="s">
        <v>155</v>
      </c>
      <c r="U87" s="182"/>
      <c r="V87" s="182"/>
      <c r="W87" s="182"/>
      <c r="X87" s="182"/>
      <c r="Y87" s="182"/>
      <c r="Z87" s="182"/>
      <c r="AA87" s="182"/>
      <c r="AB87" s="182"/>
      <c r="AC87" s="182"/>
      <c r="AD87" s="182"/>
      <c r="AE87" s="182"/>
    </row>
    <row r="88" s="2" customFormat="1" ht="22.8" customHeight="1">
      <c r="A88" s="42"/>
      <c r="B88" s="43"/>
      <c r="C88" s="103" t="s">
        <v>156</v>
      </c>
      <c r="D88" s="44"/>
      <c r="E88" s="44"/>
      <c r="F88" s="44"/>
      <c r="G88" s="44"/>
      <c r="H88" s="44"/>
      <c r="I88" s="44"/>
      <c r="J88" s="188">
        <f>BK88</f>
        <v>0</v>
      </c>
      <c r="K88" s="44"/>
      <c r="L88" s="48"/>
      <c r="M88" s="99"/>
      <c r="N88" s="189"/>
      <c r="O88" s="100"/>
      <c r="P88" s="190">
        <f>P89+P188</f>
        <v>0</v>
      </c>
      <c r="Q88" s="100"/>
      <c r="R88" s="190">
        <f>R89+R188</f>
        <v>259.09854580000001</v>
      </c>
      <c r="S88" s="100"/>
      <c r="T88" s="191">
        <f>T89+T188</f>
        <v>0</v>
      </c>
      <c r="U88" s="42"/>
      <c r="V88" s="42"/>
      <c r="W88" s="42"/>
      <c r="X88" s="42"/>
      <c r="Y88" s="42"/>
      <c r="Z88" s="42"/>
      <c r="AA88" s="42"/>
      <c r="AB88" s="42"/>
      <c r="AC88" s="42"/>
      <c r="AD88" s="42"/>
      <c r="AE88" s="42"/>
      <c r="AT88" s="20" t="s">
        <v>81</v>
      </c>
      <c r="AU88" s="20" t="s">
        <v>139</v>
      </c>
      <c r="BK88" s="192">
        <f>BK89+BK188</f>
        <v>0</v>
      </c>
    </row>
    <row r="89" s="12" customFormat="1" ht="25.92" customHeight="1">
      <c r="A89" s="12"/>
      <c r="B89" s="193"/>
      <c r="C89" s="194"/>
      <c r="D89" s="195" t="s">
        <v>81</v>
      </c>
      <c r="E89" s="196" t="s">
        <v>157</v>
      </c>
      <c r="F89" s="196" t="s">
        <v>158</v>
      </c>
      <c r="G89" s="194"/>
      <c r="H89" s="194"/>
      <c r="I89" s="197"/>
      <c r="J89" s="198">
        <f>BK89</f>
        <v>0</v>
      </c>
      <c r="K89" s="194"/>
      <c r="L89" s="199"/>
      <c r="M89" s="200"/>
      <c r="N89" s="201"/>
      <c r="O89" s="201"/>
      <c r="P89" s="202">
        <f>P90+P104+P112+P158+P167+P185</f>
        <v>0</v>
      </c>
      <c r="Q89" s="201"/>
      <c r="R89" s="202">
        <f>R90+R104+R112+R158+R167+R185</f>
        <v>259.09854580000001</v>
      </c>
      <c r="S89" s="201"/>
      <c r="T89" s="203">
        <f>T90+T104+T112+T158+T167+T185</f>
        <v>0</v>
      </c>
      <c r="U89" s="12"/>
      <c r="V89" s="12"/>
      <c r="W89" s="12"/>
      <c r="X89" s="12"/>
      <c r="Y89" s="12"/>
      <c r="Z89" s="12"/>
      <c r="AA89" s="12"/>
      <c r="AB89" s="12"/>
      <c r="AC89" s="12"/>
      <c r="AD89" s="12"/>
      <c r="AE89" s="12"/>
      <c r="AR89" s="204" t="s">
        <v>90</v>
      </c>
      <c r="AT89" s="205" t="s">
        <v>81</v>
      </c>
      <c r="AU89" s="205" t="s">
        <v>82</v>
      </c>
      <c r="AY89" s="204" t="s">
        <v>159</v>
      </c>
      <c r="BK89" s="206">
        <f>BK90+BK104+BK112+BK158+BK167+BK185</f>
        <v>0</v>
      </c>
    </row>
    <row r="90" s="12" customFormat="1" ht="22.8" customHeight="1">
      <c r="A90" s="12"/>
      <c r="B90" s="193"/>
      <c r="C90" s="194"/>
      <c r="D90" s="195" t="s">
        <v>81</v>
      </c>
      <c r="E90" s="207" t="s">
        <v>90</v>
      </c>
      <c r="F90" s="207" t="s">
        <v>160</v>
      </c>
      <c r="G90" s="194"/>
      <c r="H90" s="194"/>
      <c r="I90" s="197"/>
      <c r="J90" s="208">
        <f>BK90</f>
        <v>0</v>
      </c>
      <c r="K90" s="194"/>
      <c r="L90" s="199"/>
      <c r="M90" s="200"/>
      <c r="N90" s="201"/>
      <c r="O90" s="201"/>
      <c r="P90" s="202">
        <f>SUM(P91:P103)</f>
        <v>0</v>
      </c>
      <c r="Q90" s="201"/>
      <c r="R90" s="202">
        <f>SUM(R91:R103)</f>
        <v>0.0051120000000000002</v>
      </c>
      <c r="S90" s="201"/>
      <c r="T90" s="203">
        <f>SUM(T91:T103)</f>
        <v>0</v>
      </c>
      <c r="U90" s="12"/>
      <c r="V90" s="12"/>
      <c r="W90" s="12"/>
      <c r="X90" s="12"/>
      <c r="Y90" s="12"/>
      <c r="Z90" s="12"/>
      <c r="AA90" s="12"/>
      <c r="AB90" s="12"/>
      <c r="AC90" s="12"/>
      <c r="AD90" s="12"/>
      <c r="AE90" s="12"/>
      <c r="AR90" s="204" t="s">
        <v>90</v>
      </c>
      <c r="AT90" s="205" t="s">
        <v>81</v>
      </c>
      <c r="AU90" s="205" t="s">
        <v>90</v>
      </c>
      <c r="AY90" s="204" t="s">
        <v>159</v>
      </c>
      <c r="BK90" s="206">
        <f>SUM(BK91:BK103)</f>
        <v>0</v>
      </c>
    </row>
    <row r="91" s="2" customFormat="1" ht="21.75" customHeight="1">
      <c r="A91" s="42"/>
      <c r="B91" s="43"/>
      <c r="C91" s="209" t="s">
        <v>90</v>
      </c>
      <c r="D91" s="209" t="s">
        <v>161</v>
      </c>
      <c r="E91" s="210" t="s">
        <v>1156</v>
      </c>
      <c r="F91" s="211" t="s">
        <v>1157</v>
      </c>
      <c r="G91" s="212" t="s">
        <v>310</v>
      </c>
      <c r="H91" s="213">
        <v>1077.8800000000001</v>
      </c>
      <c r="I91" s="214"/>
      <c r="J91" s="215">
        <f>ROUND(I91*H91,2)</f>
        <v>0</v>
      </c>
      <c r="K91" s="211" t="s">
        <v>165</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92</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1158</v>
      </c>
    </row>
    <row r="92" s="2" customFormat="1">
      <c r="A92" s="42"/>
      <c r="B92" s="43"/>
      <c r="C92" s="44"/>
      <c r="D92" s="222" t="s">
        <v>168</v>
      </c>
      <c r="E92" s="44"/>
      <c r="F92" s="223" t="s">
        <v>1159</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168</v>
      </c>
      <c r="AU92" s="20" t="s">
        <v>92</v>
      </c>
    </row>
    <row r="93" s="13" customFormat="1">
      <c r="A93" s="13"/>
      <c r="B93" s="229"/>
      <c r="C93" s="230"/>
      <c r="D93" s="227" t="s">
        <v>172</v>
      </c>
      <c r="E93" s="231" t="s">
        <v>44</v>
      </c>
      <c r="F93" s="232" t="s">
        <v>313</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3" customFormat="1">
      <c r="A94" s="13"/>
      <c r="B94" s="229"/>
      <c r="C94" s="230"/>
      <c r="D94" s="227" t="s">
        <v>172</v>
      </c>
      <c r="E94" s="231" t="s">
        <v>44</v>
      </c>
      <c r="F94" s="232" t="s">
        <v>1160</v>
      </c>
      <c r="G94" s="230"/>
      <c r="H94" s="231" t="s">
        <v>44</v>
      </c>
      <c r="I94" s="233"/>
      <c r="J94" s="230"/>
      <c r="K94" s="230"/>
      <c r="L94" s="234"/>
      <c r="M94" s="235"/>
      <c r="N94" s="236"/>
      <c r="O94" s="236"/>
      <c r="P94" s="236"/>
      <c r="Q94" s="236"/>
      <c r="R94" s="236"/>
      <c r="S94" s="236"/>
      <c r="T94" s="237"/>
      <c r="U94" s="13"/>
      <c r="V94" s="13"/>
      <c r="W94" s="13"/>
      <c r="X94" s="13"/>
      <c r="Y94" s="13"/>
      <c r="Z94" s="13"/>
      <c r="AA94" s="13"/>
      <c r="AB94" s="13"/>
      <c r="AC94" s="13"/>
      <c r="AD94" s="13"/>
      <c r="AE94" s="13"/>
      <c r="AT94" s="238" t="s">
        <v>172</v>
      </c>
      <c r="AU94" s="238" t="s">
        <v>92</v>
      </c>
      <c r="AV94" s="13" t="s">
        <v>90</v>
      </c>
      <c r="AW94" s="13" t="s">
        <v>42</v>
      </c>
      <c r="AX94" s="13" t="s">
        <v>82</v>
      </c>
      <c r="AY94" s="238" t="s">
        <v>159</v>
      </c>
    </row>
    <row r="95" s="14" customFormat="1">
      <c r="A95" s="14"/>
      <c r="B95" s="239"/>
      <c r="C95" s="240"/>
      <c r="D95" s="227" t="s">
        <v>172</v>
      </c>
      <c r="E95" s="241" t="s">
        <v>44</v>
      </c>
      <c r="F95" s="242" t="s">
        <v>1161</v>
      </c>
      <c r="G95" s="240"/>
      <c r="H95" s="243">
        <v>1077.8800000000001</v>
      </c>
      <c r="I95" s="244"/>
      <c r="J95" s="240"/>
      <c r="K95" s="240"/>
      <c r="L95" s="245"/>
      <c r="M95" s="246"/>
      <c r="N95" s="247"/>
      <c r="O95" s="247"/>
      <c r="P95" s="247"/>
      <c r="Q95" s="247"/>
      <c r="R95" s="247"/>
      <c r="S95" s="247"/>
      <c r="T95" s="248"/>
      <c r="U95" s="14"/>
      <c r="V95" s="14"/>
      <c r="W95" s="14"/>
      <c r="X95" s="14"/>
      <c r="Y95" s="14"/>
      <c r="Z95" s="14"/>
      <c r="AA95" s="14"/>
      <c r="AB95" s="14"/>
      <c r="AC95" s="14"/>
      <c r="AD95" s="14"/>
      <c r="AE95" s="14"/>
      <c r="AT95" s="249" t="s">
        <v>172</v>
      </c>
      <c r="AU95" s="249" t="s">
        <v>92</v>
      </c>
      <c r="AV95" s="14" t="s">
        <v>92</v>
      </c>
      <c r="AW95" s="14" t="s">
        <v>42</v>
      </c>
      <c r="AX95" s="14" t="s">
        <v>82</v>
      </c>
      <c r="AY95" s="249" t="s">
        <v>159</v>
      </c>
    </row>
    <row r="96" s="16" customFormat="1">
      <c r="A96" s="16"/>
      <c r="B96" s="261"/>
      <c r="C96" s="262"/>
      <c r="D96" s="227" t="s">
        <v>172</v>
      </c>
      <c r="E96" s="263" t="s">
        <v>44</v>
      </c>
      <c r="F96" s="264" t="s">
        <v>178</v>
      </c>
      <c r="G96" s="262"/>
      <c r="H96" s="265">
        <v>1077.8800000000001</v>
      </c>
      <c r="I96" s="266"/>
      <c r="J96" s="262"/>
      <c r="K96" s="262"/>
      <c r="L96" s="267"/>
      <c r="M96" s="268"/>
      <c r="N96" s="269"/>
      <c r="O96" s="269"/>
      <c r="P96" s="269"/>
      <c r="Q96" s="269"/>
      <c r="R96" s="269"/>
      <c r="S96" s="269"/>
      <c r="T96" s="270"/>
      <c r="U96" s="16"/>
      <c r="V96" s="16"/>
      <c r="W96" s="16"/>
      <c r="X96" s="16"/>
      <c r="Y96" s="16"/>
      <c r="Z96" s="16"/>
      <c r="AA96" s="16"/>
      <c r="AB96" s="16"/>
      <c r="AC96" s="16"/>
      <c r="AD96" s="16"/>
      <c r="AE96" s="16"/>
      <c r="AT96" s="271" t="s">
        <v>172</v>
      </c>
      <c r="AU96" s="271" t="s">
        <v>92</v>
      </c>
      <c r="AV96" s="16" t="s">
        <v>166</v>
      </c>
      <c r="AW96" s="16" t="s">
        <v>42</v>
      </c>
      <c r="AX96" s="16" t="s">
        <v>90</v>
      </c>
      <c r="AY96" s="271" t="s">
        <v>159</v>
      </c>
    </row>
    <row r="97" s="2" customFormat="1" ht="24.15" customHeight="1">
      <c r="A97" s="42"/>
      <c r="B97" s="43"/>
      <c r="C97" s="209" t="s">
        <v>92</v>
      </c>
      <c r="D97" s="209" t="s">
        <v>161</v>
      </c>
      <c r="E97" s="210" t="s">
        <v>1162</v>
      </c>
      <c r="F97" s="211" t="s">
        <v>1163</v>
      </c>
      <c r="G97" s="212" t="s">
        <v>310</v>
      </c>
      <c r="H97" s="213">
        <v>255.59999999999999</v>
      </c>
      <c r="I97" s="214"/>
      <c r="J97" s="215">
        <f>ROUND(I97*H97,2)</f>
        <v>0</v>
      </c>
      <c r="K97" s="211" t="s">
        <v>165</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1164</v>
      </c>
    </row>
    <row r="98" s="2" customFormat="1">
      <c r="A98" s="42"/>
      <c r="B98" s="43"/>
      <c r="C98" s="44"/>
      <c r="D98" s="222" t="s">
        <v>168</v>
      </c>
      <c r="E98" s="44"/>
      <c r="F98" s="223" t="s">
        <v>1165</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13" customFormat="1">
      <c r="A99" s="13"/>
      <c r="B99" s="229"/>
      <c r="C99" s="230"/>
      <c r="D99" s="227" t="s">
        <v>172</v>
      </c>
      <c r="E99" s="231" t="s">
        <v>44</v>
      </c>
      <c r="F99" s="232" t="s">
        <v>1166</v>
      </c>
      <c r="G99" s="230"/>
      <c r="H99" s="231" t="s">
        <v>44</v>
      </c>
      <c r="I99" s="233"/>
      <c r="J99" s="230"/>
      <c r="K99" s="230"/>
      <c r="L99" s="234"/>
      <c r="M99" s="235"/>
      <c r="N99" s="236"/>
      <c r="O99" s="236"/>
      <c r="P99" s="236"/>
      <c r="Q99" s="236"/>
      <c r="R99" s="236"/>
      <c r="S99" s="236"/>
      <c r="T99" s="237"/>
      <c r="U99" s="13"/>
      <c r="V99" s="13"/>
      <c r="W99" s="13"/>
      <c r="X99" s="13"/>
      <c r="Y99" s="13"/>
      <c r="Z99" s="13"/>
      <c r="AA99" s="13"/>
      <c r="AB99" s="13"/>
      <c r="AC99" s="13"/>
      <c r="AD99" s="13"/>
      <c r="AE99" s="13"/>
      <c r="AT99" s="238" t="s">
        <v>172</v>
      </c>
      <c r="AU99" s="238" t="s">
        <v>92</v>
      </c>
      <c r="AV99" s="13" t="s">
        <v>90</v>
      </c>
      <c r="AW99" s="13" t="s">
        <v>42</v>
      </c>
      <c r="AX99" s="13" t="s">
        <v>82</v>
      </c>
      <c r="AY99" s="238" t="s">
        <v>159</v>
      </c>
    </row>
    <row r="100" s="14" customFormat="1">
      <c r="A100" s="14"/>
      <c r="B100" s="239"/>
      <c r="C100" s="240"/>
      <c r="D100" s="227" t="s">
        <v>172</v>
      </c>
      <c r="E100" s="241" t="s">
        <v>44</v>
      </c>
      <c r="F100" s="242" t="s">
        <v>1153</v>
      </c>
      <c r="G100" s="240"/>
      <c r="H100" s="243">
        <v>255.59999999999999</v>
      </c>
      <c r="I100" s="244"/>
      <c r="J100" s="240"/>
      <c r="K100" s="240"/>
      <c r="L100" s="245"/>
      <c r="M100" s="246"/>
      <c r="N100" s="247"/>
      <c r="O100" s="247"/>
      <c r="P100" s="247"/>
      <c r="Q100" s="247"/>
      <c r="R100" s="247"/>
      <c r="S100" s="247"/>
      <c r="T100" s="248"/>
      <c r="U100" s="14"/>
      <c r="V100" s="14"/>
      <c r="W100" s="14"/>
      <c r="X100" s="14"/>
      <c r="Y100" s="14"/>
      <c r="Z100" s="14"/>
      <c r="AA100" s="14"/>
      <c r="AB100" s="14"/>
      <c r="AC100" s="14"/>
      <c r="AD100" s="14"/>
      <c r="AE100" s="14"/>
      <c r="AT100" s="249" t="s">
        <v>172</v>
      </c>
      <c r="AU100" s="249" t="s">
        <v>92</v>
      </c>
      <c r="AV100" s="14" t="s">
        <v>92</v>
      </c>
      <c r="AW100" s="14" t="s">
        <v>42</v>
      </c>
      <c r="AX100" s="14" t="s">
        <v>82</v>
      </c>
      <c r="AY100" s="249" t="s">
        <v>159</v>
      </c>
    </row>
    <row r="101" s="16" customFormat="1">
      <c r="A101" s="16"/>
      <c r="B101" s="261"/>
      <c r="C101" s="262"/>
      <c r="D101" s="227" t="s">
        <v>172</v>
      </c>
      <c r="E101" s="263" t="s">
        <v>44</v>
      </c>
      <c r="F101" s="264" t="s">
        <v>178</v>
      </c>
      <c r="G101" s="262"/>
      <c r="H101" s="265">
        <v>255.59999999999999</v>
      </c>
      <c r="I101" s="266"/>
      <c r="J101" s="262"/>
      <c r="K101" s="262"/>
      <c r="L101" s="267"/>
      <c r="M101" s="268"/>
      <c r="N101" s="269"/>
      <c r="O101" s="269"/>
      <c r="P101" s="269"/>
      <c r="Q101" s="269"/>
      <c r="R101" s="269"/>
      <c r="S101" s="269"/>
      <c r="T101" s="270"/>
      <c r="U101" s="16"/>
      <c r="V101" s="16"/>
      <c r="W101" s="16"/>
      <c r="X101" s="16"/>
      <c r="Y101" s="16"/>
      <c r="Z101" s="16"/>
      <c r="AA101" s="16"/>
      <c r="AB101" s="16"/>
      <c r="AC101" s="16"/>
      <c r="AD101" s="16"/>
      <c r="AE101" s="16"/>
      <c r="AT101" s="271" t="s">
        <v>172</v>
      </c>
      <c r="AU101" s="271" t="s">
        <v>92</v>
      </c>
      <c r="AV101" s="16" t="s">
        <v>166</v>
      </c>
      <c r="AW101" s="16" t="s">
        <v>42</v>
      </c>
      <c r="AX101" s="16" t="s">
        <v>90</v>
      </c>
      <c r="AY101" s="271" t="s">
        <v>159</v>
      </c>
    </row>
    <row r="102" s="2" customFormat="1" ht="16.5" customHeight="1">
      <c r="A102" s="42"/>
      <c r="B102" s="43"/>
      <c r="C102" s="272" t="s">
        <v>177</v>
      </c>
      <c r="D102" s="272" t="s">
        <v>212</v>
      </c>
      <c r="E102" s="273" t="s">
        <v>1167</v>
      </c>
      <c r="F102" s="274" t="s">
        <v>1168</v>
      </c>
      <c r="G102" s="275" t="s">
        <v>1169</v>
      </c>
      <c r="H102" s="276">
        <v>5.1120000000000001</v>
      </c>
      <c r="I102" s="277"/>
      <c r="J102" s="278">
        <f>ROUND(I102*H102,2)</f>
        <v>0</v>
      </c>
      <c r="K102" s="274" t="s">
        <v>165</v>
      </c>
      <c r="L102" s="279"/>
      <c r="M102" s="280" t="s">
        <v>44</v>
      </c>
      <c r="N102" s="281" t="s">
        <v>53</v>
      </c>
      <c r="O102" s="88"/>
      <c r="P102" s="218">
        <f>O102*H102</f>
        <v>0</v>
      </c>
      <c r="Q102" s="218">
        <v>0.001</v>
      </c>
      <c r="R102" s="218">
        <f>Q102*H102</f>
        <v>0.0051120000000000002</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1170</v>
      </c>
    </row>
    <row r="103" s="14" customFormat="1">
      <c r="A103" s="14"/>
      <c r="B103" s="239"/>
      <c r="C103" s="240"/>
      <c r="D103" s="227" t="s">
        <v>172</v>
      </c>
      <c r="E103" s="240"/>
      <c r="F103" s="242" t="s">
        <v>1171</v>
      </c>
      <c r="G103" s="240"/>
      <c r="H103" s="243">
        <v>5.1120000000000001</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v>
      </c>
      <c r="AX103" s="14" t="s">
        <v>90</v>
      </c>
      <c r="AY103" s="249" t="s">
        <v>159</v>
      </c>
    </row>
    <row r="104" s="12" customFormat="1" ht="22.8" customHeight="1">
      <c r="A104" s="12"/>
      <c r="B104" s="193"/>
      <c r="C104" s="194"/>
      <c r="D104" s="195" t="s">
        <v>81</v>
      </c>
      <c r="E104" s="207" t="s">
        <v>177</v>
      </c>
      <c r="F104" s="207" t="s">
        <v>728</v>
      </c>
      <c r="G104" s="194"/>
      <c r="H104" s="194"/>
      <c r="I104" s="197"/>
      <c r="J104" s="208">
        <f>BK104</f>
        <v>0</v>
      </c>
      <c r="K104" s="194"/>
      <c r="L104" s="199"/>
      <c r="M104" s="200"/>
      <c r="N104" s="201"/>
      <c r="O104" s="201"/>
      <c r="P104" s="202">
        <f>SUM(P105:P111)</f>
        <v>0</v>
      </c>
      <c r="Q104" s="201"/>
      <c r="R104" s="202">
        <f>SUM(R105:R111)</f>
        <v>6.1801300000000001</v>
      </c>
      <c r="S104" s="201"/>
      <c r="T104" s="203">
        <f>SUM(T105:T111)</f>
        <v>0</v>
      </c>
      <c r="U104" s="12"/>
      <c r="V104" s="12"/>
      <c r="W104" s="12"/>
      <c r="X104" s="12"/>
      <c r="Y104" s="12"/>
      <c r="Z104" s="12"/>
      <c r="AA104" s="12"/>
      <c r="AB104" s="12"/>
      <c r="AC104" s="12"/>
      <c r="AD104" s="12"/>
      <c r="AE104" s="12"/>
      <c r="AR104" s="204" t="s">
        <v>90</v>
      </c>
      <c r="AT104" s="205" t="s">
        <v>81</v>
      </c>
      <c r="AU104" s="205" t="s">
        <v>90</v>
      </c>
      <c r="AY104" s="204" t="s">
        <v>159</v>
      </c>
      <c r="BK104" s="206">
        <f>SUM(BK105:BK111)</f>
        <v>0</v>
      </c>
    </row>
    <row r="105" s="2" customFormat="1" ht="16.5" customHeight="1">
      <c r="A105" s="42"/>
      <c r="B105" s="43"/>
      <c r="C105" s="209" t="s">
        <v>166</v>
      </c>
      <c r="D105" s="209" t="s">
        <v>161</v>
      </c>
      <c r="E105" s="210" t="s">
        <v>1172</v>
      </c>
      <c r="F105" s="211" t="s">
        <v>1173</v>
      </c>
      <c r="G105" s="212" t="s">
        <v>222</v>
      </c>
      <c r="H105" s="213">
        <v>19</v>
      </c>
      <c r="I105" s="214"/>
      <c r="J105" s="215">
        <f>ROUND(I105*H105,2)</f>
        <v>0</v>
      </c>
      <c r="K105" s="211" t="s">
        <v>165</v>
      </c>
      <c r="L105" s="48"/>
      <c r="M105" s="216" t="s">
        <v>44</v>
      </c>
      <c r="N105" s="217" t="s">
        <v>53</v>
      </c>
      <c r="O105" s="88"/>
      <c r="P105" s="218">
        <f>O105*H105</f>
        <v>0</v>
      </c>
      <c r="Q105" s="218">
        <v>0.24127000000000001</v>
      </c>
      <c r="R105" s="218">
        <f>Q105*H105</f>
        <v>4.58413</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1174</v>
      </c>
    </row>
    <row r="106" s="2" customFormat="1">
      <c r="A106" s="42"/>
      <c r="B106" s="43"/>
      <c r="C106" s="44"/>
      <c r="D106" s="222" t="s">
        <v>168</v>
      </c>
      <c r="E106" s="44"/>
      <c r="F106" s="223" t="s">
        <v>1175</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3" customFormat="1">
      <c r="A107" s="13"/>
      <c r="B107" s="229"/>
      <c r="C107" s="230"/>
      <c r="D107" s="227" t="s">
        <v>172</v>
      </c>
      <c r="E107" s="231" t="s">
        <v>44</v>
      </c>
      <c r="F107" s="232" t="s">
        <v>1176</v>
      </c>
      <c r="G107" s="230"/>
      <c r="H107" s="231" t="s">
        <v>44</v>
      </c>
      <c r="I107" s="233"/>
      <c r="J107" s="230"/>
      <c r="K107" s="230"/>
      <c r="L107" s="234"/>
      <c r="M107" s="235"/>
      <c r="N107" s="236"/>
      <c r="O107" s="236"/>
      <c r="P107" s="236"/>
      <c r="Q107" s="236"/>
      <c r="R107" s="236"/>
      <c r="S107" s="236"/>
      <c r="T107" s="237"/>
      <c r="U107" s="13"/>
      <c r="V107" s="13"/>
      <c r="W107" s="13"/>
      <c r="X107" s="13"/>
      <c r="Y107" s="13"/>
      <c r="Z107" s="13"/>
      <c r="AA107" s="13"/>
      <c r="AB107" s="13"/>
      <c r="AC107" s="13"/>
      <c r="AD107" s="13"/>
      <c r="AE107" s="13"/>
      <c r="AT107" s="238" t="s">
        <v>172</v>
      </c>
      <c r="AU107" s="238" t="s">
        <v>92</v>
      </c>
      <c r="AV107" s="13" t="s">
        <v>90</v>
      </c>
      <c r="AW107" s="13" t="s">
        <v>42</v>
      </c>
      <c r="AX107" s="13" t="s">
        <v>82</v>
      </c>
      <c r="AY107" s="238" t="s">
        <v>159</v>
      </c>
    </row>
    <row r="108" s="14" customFormat="1">
      <c r="A108" s="14"/>
      <c r="B108" s="239"/>
      <c r="C108" s="240"/>
      <c r="D108" s="227" t="s">
        <v>172</v>
      </c>
      <c r="E108" s="241" t="s">
        <v>44</v>
      </c>
      <c r="F108" s="242" t="s">
        <v>1177</v>
      </c>
      <c r="G108" s="240"/>
      <c r="H108" s="243">
        <v>19</v>
      </c>
      <c r="I108" s="244"/>
      <c r="J108" s="240"/>
      <c r="K108" s="240"/>
      <c r="L108" s="245"/>
      <c r="M108" s="246"/>
      <c r="N108" s="247"/>
      <c r="O108" s="247"/>
      <c r="P108" s="247"/>
      <c r="Q108" s="247"/>
      <c r="R108" s="247"/>
      <c r="S108" s="247"/>
      <c r="T108" s="248"/>
      <c r="U108" s="14"/>
      <c r="V108" s="14"/>
      <c r="W108" s="14"/>
      <c r="X108" s="14"/>
      <c r="Y108" s="14"/>
      <c r="Z108" s="14"/>
      <c r="AA108" s="14"/>
      <c r="AB108" s="14"/>
      <c r="AC108" s="14"/>
      <c r="AD108" s="14"/>
      <c r="AE108" s="14"/>
      <c r="AT108" s="249" t="s">
        <v>172</v>
      </c>
      <c r="AU108" s="249" t="s">
        <v>92</v>
      </c>
      <c r="AV108" s="14" t="s">
        <v>92</v>
      </c>
      <c r="AW108" s="14" t="s">
        <v>42</v>
      </c>
      <c r="AX108" s="14" t="s">
        <v>82</v>
      </c>
      <c r="AY108" s="249" t="s">
        <v>159</v>
      </c>
    </row>
    <row r="109" s="16" customFormat="1">
      <c r="A109" s="16"/>
      <c r="B109" s="261"/>
      <c r="C109" s="262"/>
      <c r="D109" s="227" t="s">
        <v>172</v>
      </c>
      <c r="E109" s="263" t="s">
        <v>44</v>
      </c>
      <c r="F109" s="264" t="s">
        <v>178</v>
      </c>
      <c r="G109" s="262"/>
      <c r="H109" s="265">
        <v>19</v>
      </c>
      <c r="I109" s="266"/>
      <c r="J109" s="262"/>
      <c r="K109" s="262"/>
      <c r="L109" s="267"/>
      <c r="M109" s="268"/>
      <c r="N109" s="269"/>
      <c r="O109" s="269"/>
      <c r="P109" s="269"/>
      <c r="Q109" s="269"/>
      <c r="R109" s="269"/>
      <c r="S109" s="269"/>
      <c r="T109" s="270"/>
      <c r="U109" s="16"/>
      <c r="V109" s="16"/>
      <c r="W109" s="16"/>
      <c r="X109" s="16"/>
      <c r="Y109" s="16"/>
      <c r="Z109" s="16"/>
      <c r="AA109" s="16"/>
      <c r="AB109" s="16"/>
      <c r="AC109" s="16"/>
      <c r="AD109" s="16"/>
      <c r="AE109" s="16"/>
      <c r="AT109" s="271" t="s">
        <v>172</v>
      </c>
      <c r="AU109" s="271" t="s">
        <v>92</v>
      </c>
      <c r="AV109" s="16" t="s">
        <v>166</v>
      </c>
      <c r="AW109" s="16" t="s">
        <v>42</v>
      </c>
      <c r="AX109" s="16" t="s">
        <v>90</v>
      </c>
      <c r="AY109" s="271" t="s">
        <v>159</v>
      </c>
    </row>
    <row r="110" s="2" customFormat="1" ht="16.5" customHeight="1">
      <c r="A110" s="42"/>
      <c r="B110" s="43"/>
      <c r="C110" s="272" t="s">
        <v>197</v>
      </c>
      <c r="D110" s="272" t="s">
        <v>212</v>
      </c>
      <c r="E110" s="273" t="s">
        <v>1178</v>
      </c>
      <c r="F110" s="274" t="s">
        <v>1179</v>
      </c>
      <c r="G110" s="275" t="s">
        <v>594</v>
      </c>
      <c r="H110" s="276">
        <v>133</v>
      </c>
      <c r="I110" s="277"/>
      <c r="J110" s="278">
        <f>ROUND(I110*H110,2)</f>
        <v>0</v>
      </c>
      <c r="K110" s="274" t="s">
        <v>165</v>
      </c>
      <c r="L110" s="279"/>
      <c r="M110" s="280" t="s">
        <v>44</v>
      </c>
      <c r="N110" s="281" t="s">
        <v>53</v>
      </c>
      <c r="O110" s="88"/>
      <c r="P110" s="218">
        <f>O110*H110</f>
        <v>0</v>
      </c>
      <c r="Q110" s="218">
        <v>0.012</v>
      </c>
      <c r="R110" s="218">
        <f>Q110*H110</f>
        <v>1.5960000000000001</v>
      </c>
      <c r="S110" s="218">
        <v>0</v>
      </c>
      <c r="T110" s="219">
        <f>S110*H110</f>
        <v>0</v>
      </c>
      <c r="U110" s="42"/>
      <c r="V110" s="42"/>
      <c r="W110" s="42"/>
      <c r="X110" s="42"/>
      <c r="Y110" s="42"/>
      <c r="Z110" s="42"/>
      <c r="AA110" s="42"/>
      <c r="AB110" s="42"/>
      <c r="AC110" s="42"/>
      <c r="AD110" s="42"/>
      <c r="AE110" s="42"/>
      <c r="AR110" s="220" t="s">
        <v>215</v>
      </c>
      <c r="AT110" s="220" t="s">
        <v>212</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1180</v>
      </c>
    </row>
    <row r="111" s="14" customFormat="1">
      <c r="A111" s="14"/>
      <c r="B111" s="239"/>
      <c r="C111" s="240"/>
      <c r="D111" s="227" t="s">
        <v>172</v>
      </c>
      <c r="E111" s="240"/>
      <c r="F111" s="242" t="s">
        <v>1181</v>
      </c>
      <c r="G111" s="240"/>
      <c r="H111" s="243">
        <v>133</v>
      </c>
      <c r="I111" s="244"/>
      <c r="J111" s="240"/>
      <c r="K111" s="240"/>
      <c r="L111" s="245"/>
      <c r="M111" s="246"/>
      <c r="N111" s="247"/>
      <c r="O111" s="247"/>
      <c r="P111" s="247"/>
      <c r="Q111" s="247"/>
      <c r="R111" s="247"/>
      <c r="S111" s="247"/>
      <c r="T111" s="248"/>
      <c r="U111" s="14"/>
      <c r="V111" s="14"/>
      <c r="W111" s="14"/>
      <c r="X111" s="14"/>
      <c r="Y111" s="14"/>
      <c r="Z111" s="14"/>
      <c r="AA111" s="14"/>
      <c r="AB111" s="14"/>
      <c r="AC111" s="14"/>
      <c r="AD111" s="14"/>
      <c r="AE111" s="14"/>
      <c r="AT111" s="249" t="s">
        <v>172</v>
      </c>
      <c r="AU111" s="249" t="s">
        <v>92</v>
      </c>
      <c r="AV111" s="14" t="s">
        <v>92</v>
      </c>
      <c r="AW111" s="14" t="s">
        <v>4</v>
      </c>
      <c r="AX111" s="14" t="s">
        <v>90</v>
      </c>
      <c r="AY111" s="249" t="s">
        <v>159</v>
      </c>
    </row>
    <row r="112" s="12" customFormat="1" ht="22.8" customHeight="1">
      <c r="A112" s="12"/>
      <c r="B112" s="193"/>
      <c r="C112" s="194"/>
      <c r="D112" s="195" t="s">
        <v>81</v>
      </c>
      <c r="E112" s="207" t="s">
        <v>197</v>
      </c>
      <c r="F112" s="207" t="s">
        <v>419</v>
      </c>
      <c r="G112" s="194"/>
      <c r="H112" s="194"/>
      <c r="I112" s="197"/>
      <c r="J112" s="208">
        <f>BK112</f>
        <v>0</v>
      </c>
      <c r="K112" s="194"/>
      <c r="L112" s="199"/>
      <c r="M112" s="200"/>
      <c r="N112" s="201"/>
      <c r="O112" s="201"/>
      <c r="P112" s="202">
        <f>SUM(P113:P157)</f>
        <v>0</v>
      </c>
      <c r="Q112" s="201"/>
      <c r="R112" s="202">
        <f>SUM(R113:R157)</f>
        <v>209.47880480000001</v>
      </c>
      <c r="S112" s="201"/>
      <c r="T112" s="203">
        <f>SUM(T113:T157)</f>
        <v>0</v>
      </c>
      <c r="U112" s="12"/>
      <c r="V112" s="12"/>
      <c r="W112" s="12"/>
      <c r="X112" s="12"/>
      <c r="Y112" s="12"/>
      <c r="Z112" s="12"/>
      <c r="AA112" s="12"/>
      <c r="AB112" s="12"/>
      <c r="AC112" s="12"/>
      <c r="AD112" s="12"/>
      <c r="AE112" s="12"/>
      <c r="AR112" s="204" t="s">
        <v>90</v>
      </c>
      <c r="AT112" s="205" t="s">
        <v>81</v>
      </c>
      <c r="AU112" s="205" t="s">
        <v>90</v>
      </c>
      <c r="AY112" s="204" t="s">
        <v>159</v>
      </c>
      <c r="BK112" s="206">
        <f>SUM(BK113:BK157)</f>
        <v>0</v>
      </c>
    </row>
    <row r="113" s="2" customFormat="1" ht="33" customHeight="1">
      <c r="A113" s="42"/>
      <c r="B113" s="43"/>
      <c r="C113" s="209" t="s">
        <v>205</v>
      </c>
      <c r="D113" s="209" t="s">
        <v>161</v>
      </c>
      <c r="E113" s="210" t="s">
        <v>1182</v>
      </c>
      <c r="F113" s="211" t="s">
        <v>1183</v>
      </c>
      <c r="G113" s="212" t="s">
        <v>310</v>
      </c>
      <c r="H113" s="213">
        <v>417.10000000000002</v>
      </c>
      <c r="I113" s="214"/>
      <c r="J113" s="215">
        <f>ROUND(I113*H113,2)</f>
        <v>0</v>
      </c>
      <c r="K113" s="211" t="s">
        <v>165</v>
      </c>
      <c r="L113" s="48"/>
      <c r="M113" s="216" t="s">
        <v>44</v>
      </c>
      <c r="N113" s="217" t="s">
        <v>53</v>
      </c>
      <c r="O113" s="88"/>
      <c r="P113" s="218">
        <f>O113*H113</f>
        <v>0</v>
      </c>
      <c r="Q113" s="218">
        <v>0.1837</v>
      </c>
      <c r="R113" s="218">
        <f>Q113*H113</f>
        <v>76.62127000000001</v>
      </c>
      <c r="S113" s="218">
        <v>0</v>
      </c>
      <c r="T113" s="219">
        <f>S113*H113</f>
        <v>0</v>
      </c>
      <c r="U113" s="42"/>
      <c r="V113" s="42"/>
      <c r="W113" s="42"/>
      <c r="X113" s="42"/>
      <c r="Y113" s="42"/>
      <c r="Z113" s="42"/>
      <c r="AA113" s="42"/>
      <c r="AB113" s="42"/>
      <c r="AC113" s="42"/>
      <c r="AD113" s="42"/>
      <c r="AE113" s="42"/>
      <c r="AR113" s="220" t="s">
        <v>166</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1184</v>
      </c>
    </row>
    <row r="114" s="2" customFormat="1">
      <c r="A114" s="42"/>
      <c r="B114" s="43"/>
      <c r="C114" s="44"/>
      <c r="D114" s="222" t="s">
        <v>168</v>
      </c>
      <c r="E114" s="44"/>
      <c r="F114" s="223" t="s">
        <v>1185</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168</v>
      </c>
      <c r="AU114" s="20" t="s">
        <v>92</v>
      </c>
    </row>
    <row r="115" s="13" customFormat="1">
      <c r="A115" s="13"/>
      <c r="B115" s="229"/>
      <c r="C115" s="230"/>
      <c r="D115" s="227" t="s">
        <v>172</v>
      </c>
      <c r="E115" s="231" t="s">
        <v>44</v>
      </c>
      <c r="F115" s="232" t="s">
        <v>1186</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3" customFormat="1">
      <c r="A116" s="13"/>
      <c r="B116" s="229"/>
      <c r="C116" s="230"/>
      <c r="D116" s="227" t="s">
        <v>172</v>
      </c>
      <c r="E116" s="231" t="s">
        <v>44</v>
      </c>
      <c r="F116" s="232" t="s">
        <v>1187</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1188</v>
      </c>
      <c r="G117" s="240"/>
      <c r="H117" s="243">
        <v>417.10000000000002</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5" customFormat="1">
      <c r="A118" s="15"/>
      <c r="B118" s="250"/>
      <c r="C118" s="251"/>
      <c r="D118" s="227" t="s">
        <v>172</v>
      </c>
      <c r="E118" s="252" t="s">
        <v>1189</v>
      </c>
      <c r="F118" s="253" t="s">
        <v>176</v>
      </c>
      <c r="G118" s="251"/>
      <c r="H118" s="254">
        <v>417.10000000000002</v>
      </c>
      <c r="I118" s="255"/>
      <c r="J118" s="251"/>
      <c r="K118" s="251"/>
      <c r="L118" s="256"/>
      <c r="M118" s="257"/>
      <c r="N118" s="258"/>
      <c r="O118" s="258"/>
      <c r="P118" s="258"/>
      <c r="Q118" s="258"/>
      <c r="R118" s="258"/>
      <c r="S118" s="258"/>
      <c r="T118" s="259"/>
      <c r="U118" s="15"/>
      <c r="V118" s="15"/>
      <c r="W118" s="15"/>
      <c r="X118" s="15"/>
      <c r="Y118" s="15"/>
      <c r="Z118" s="15"/>
      <c r="AA118" s="15"/>
      <c r="AB118" s="15"/>
      <c r="AC118" s="15"/>
      <c r="AD118" s="15"/>
      <c r="AE118" s="15"/>
      <c r="AT118" s="260" t="s">
        <v>172</v>
      </c>
      <c r="AU118" s="260" t="s">
        <v>92</v>
      </c>
      <c r="AV118" s="15" t="s">
        <v>177</v>
      </c>
      <c r="AW118" s="15" t="s">
        <v>42</v>
      </c>
      <c r="AX118" s="15" t="s">
        <v>82</v>
      </c>
      <c r="AY118" s="260" t="s">
        <v>159</v>
      </c>
    </row>
    <row r="119" s="16" customFormat="1">
      <c r="A119" s="16"/>
      <c r="B119" s="261"/>
      <c r="C119" s="262"/>
      <c r="D119" s="227" t="s">
        <v>172</v>
      </c>
      <c r="E119" s="263" t="s">
        <v>44</v>
      </c>
      <c r="F119" s="264" t="s">
        <v>178</v>
      </c>
      <c r="G119" s="262"/>
      <c r="H119" s="265">
        <v>417.10000000000002</v>
      </c>
      <c r="I119" s="266"/>
      <c r="J119" s="262"/>
      <c r="K119" s="262"/>
      <c r="L119" s="267"/>
      <c r="M119" s="268"/>
      <c r="N119" s="269"/>
      <c r="O119" s="269"/>
      <c r="P119" s="269"/>
      <c r="Q119" s="269"/>
      <c r="R119" s="269"/>
      <c r="S119" s="269"/>
      <c r="T119" s="270"/>
      <c r="U119" s="16"/>
      <c r="V119" s="16"/>
      <c r="W119" s="16"/>
      <c r="X119" s="16"/>
      <c r="Y119" s="16"/>
      <c r="Z119" s="16"/>
      <c r="AA119" s="16"/>
      <c r="AB119" s="16"/>
      <c r="AC119" s="16"/>
      <c r="AD119" s="16"/>
      <c r="AE119" s="16"/>
      <c r="AT119" s="271" t="s">
        <v>172</v>
      </c>
      <c r="AU119" s="271" t="s">
        <v>92</v>
      </c>
      <c r="AV119" s="16" t="s">
        <v>166</v>
      </c>
      <c r="AW119" s="16" t="s">
        <v>42</v>
      </c>
      <c r="AX119" s="16" t="s">
        <v>90</v>
      </c>
      <c r="AY119" s="271" t="s">
        <v>159</v>
      </c>
    </row>
    <row r="120" s="2" customFormat="1" ht="16.5" customHeight="1">
      <c r="A120" s="42"/>
      <c r="B120" s="43"/>
      <c r="C120" s="272" t="s">
        <v>211</v>
      </c>
      <c r="D120" s="272" t="s">
        <v>212</v>
      </c>
      <c r="E120" s="273" t="s">
        <v>1190</v>
      </c>
      <c r="F120" s="274" t="s">
        <v>1191</v>
      </c>
      <c r="G120" s="275" t="s">
        <v>310</v>
      </c>
      <c r="H120" s="276">
        <v>425.44200000000001</v>
      </c>
      <c r="I120" s="277"/>
      <c r="J120" s="278">
        <f>ROUND(I120*H120,2)</f>
        <v>0</v>
      </c>
      <c r="K120" s="274" t="s">
        <v>201</v>
      </c>
      <c r="L120" s="279"/>
      <c r="M120" s="280" t="s">
        <v>44</v>
      </c>
      <c r="N120" s="281" t="s">
        <v>53</v>
      </c>
      <c r="O120" s="88"/>
      <c r="P120" s="218">
        <f>O120*H120</f>
        <v>0</v>
      </c>
      <c r="Q120" s="218">
        <v>0.11799999999999999</v>
      </c>
      <c r="R120" s="218">
        <f>Q120*H120</f>
        <v>50.202155999999995</v>
      </c>
      <c r="S120" s="218">
        <v>0</v>
      </c>
      <c r="T120" s="219">
        <f>S120*H120</f>
        <v>0</v>
      </c>
      <c r="U120" s="42"/>
      <c r="V120" s="42"/>
      <c r="W120" s="42"/>
      <c r="X120" s="42"/>
      <c r="Y120" s="42"/>
      <c r="Z120" s="42"/>
      <c r="AA120" s="42"/>
      <c r="AB120" s="42"/>
      <c r="AC120" s="42"/>
      <c r="AD120" s="42"/>
      <c r="AE120" s="42"/>
      <c r="AR120" s="220" t="s">
        <v>215</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166</v>
      </c>
      <c r="BM120" s="220" t="s">
        <v>1192</v>
      </c>
    </row>
    <row r="121" s="14" customFormat="1">
      <c r="A121" s="14"/>
      <c r="B121" s="239"/>
      <c r="C121" s="240"/>
      <c r="D121" s="227" t="s">
        <v>172</v>
      </c>
      <c r="E121" s="240"/>
      <c r="F121" s="242" t="s">
        <v>1193</v>
      </c>
      <c r="G121" s="240"/>
      <c r="H121" s="243">
        <v>425.44200000000001</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v>
      </c>
      <c r="AX121" s="14" t="s">
        <v>90</v>
      </c>
      <c r="AY121" s="249" t="s">
        <v>159</v>
      </c>
    </row>
    <row r="122" s="2" customFormat="1" ht="24.15" customHeight="1">
      <c r="A122" s="42"/>
      <c r="B122" s="43"/>
      <c r="C122" s="209" t="s">
        <v>215</v>
      </c>
      <c r="D122" s="209" t="s">
        <v>161</v>
      </c>
      <c r="E122" s="210" t="s">
        <v>857</v>
      </c>
      <c r="F122" s="211" t="s">
        <v>858</v>
      </c>
      <c r="G122" s="212" t="s">
        <v>310</v>
      </c>
      <c r="H122" s="213">
        <v>255.59999999999999</v>
      </c>
      <c r="I122" s="214"/>
      <c r="J122" s="215">
        <f>ROUND(I122*H122,2)</f>
        <v>0</v>
      </c>
      <c r="K122" s="211" t="s">
        <v>165</v>
      </c>
      <c r="L122" s="48"/>
      <c r="M122" s="216" t="s">
        <v>44</v>
      </c>
      <c r="N122" s="217" t="s">
        <v>53</v>
      </c>
      <c r="O122" s="88"/>
      <c r="P122" s="218">
        <f>O122*H122</f>
        <v>0</v>
      </c>
      <c r="Q122" s="218">
        <v>0.020240000000000001</v>
      </c>
      <c r="R122" s="218">
        <f>Q122*H122</f>
        <v>5.1733440000000002</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1194</v>
      </c>
    </row>
    <row r="123" s="2" customFormat="1">
      <c r="A123" s="42"/>
      <c r="B123" s="43"/>
      <c r="C123" s="44"/>
      <c r="D123" s="222" t="s">
        <v>168</v>
      </c>
      <c r="E123" s="44"/>
      <c r="F123" s="223" t="s">
        <v>860</v>
      </c>
      <c r="G123" s="44"/>
      <c r="H123" s="44"/>
      <c r="I123" s="224"/>
      <c r="J123" s="44"/>
      <c r="K123" s="44"/>
      <c r="L123" s="48"/>
      <c r="M123" s="225"/>
      <c r="N123" s="226"/>
      <c r="O123" s="88"/>
      <c r="P123" s="88"/>
      <c r="Q123" s="88"/>
      <c r="R123" s="88"/>
      <c r="S123" s="88"/>
      <c r="T123" s="89"/>
      <c r="U123" s="42"/>
      <c r="V123" s="42"/>
      <c r="W123" s="42"/>
      <c r="X123" s="42"/>
      <c r="Y123" s="42"/>
      <c r="Z123" s="42"/>
      <c r="AA123" s="42"/>
      <c r="AB123" s="42"/>
      <c r="AC123" s="42"/>
      <c r="AD123" s="42"/>
      <c r="AE123" s="42"/>
      <c r="AT123" s="20" t="s">
        <v>168</v>
      </c>
      <c r="AU123" s="20" t="s">
        <v>92</v>
      </c>
    </row>
    <row r="124" s="13" customFormat="1">
      <c r="A124" s="13"/>
      <c r="B124" s="229"/>
      <c r="C124" s="230"/>
      <c r="D124" s="227" t="s">
        <v>172</v>
      </c>
      <c r="E124" s="231" t="s">
        <v>44</v>
      </c>
      <c r="F124" s="232" t="s">
        <v>1195</v>
      </c>
      <c r="G124" s="230"/>
      <c r="H124" s="231" t="s">
        <v>44</v>
      </c>
      <c r="I124" s="233"/>
      <c r="J124" s="230"/>
      <c r="K124" s="230"/>
      <c r="L124" s="234"/>
      <c r="M124" s="235"/>
      <c r="N124" s="236"/>
      <c r="O124" s="236"/>
      <c r="P124" s="236"/>
      <c r="Q124" s="236"/>
      <c r="R124" s="236"/>
      <c r="S124" s="236"/>
      <c r="T124" s="237"/>
      <c r="U124" s="13"/>
      <c r="V124" s="13"/>
      <c r="W124" s="13"/>
      <c r="X124" s="13"/>
      <c r="Y124" s="13"/>
      <c r="Z124" s="13"/>
      <c r="AA124" s="13"/>
      <c r="AB124" s="13"/>
      <c r="AC124" s="13"/>
      <c r="AD124" s="13"/>
      <c r="AE124" s="13"/>
      <c r="AT124" s="238" t="s">
        <v>172</v>
      </c>
      <c r="AU124" s="238" t="s">
        <v>92</v>
      </c>
      <c r="AV124" s="13" t="s">
        <v>90</v>
      </c>
      <c r="AW124" s="13" t="s">
        <v>42</v>
      </c>
      <c r="AX124" s="13" t="s">
        <v>82</v>
      </c>
      <c r="AY124" s="238" t="s">
        <v>159</v>
      </c>
    </row>
    <row r="125" s="14" customFormat="1">
      <c r="A125" s="14"/>
      <c r="B125" s="239"/>
      <c r="C125" s="240"/>
      <c r="D125" s="227" t="s">
        <v>172</v>
      </c>
      <c r="E125" s="241" t="s">
        <v>44</v>
      </c>
      <c r="F125" s="242" t="s">
        <v>1153</v>
      </c>
      <c r="G125" s="240"/>
      <c r="H125" s="243">
        <v>255.59999999999999</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42</v>
      </c>
      <c r="AX125" s="14" t="s">
        <v>82</v>
      </c>
      <c r="AY125" s="249" t="s">
        <v>159</v>
      </c>
    </row>
    <row r="126" s="16" customFormat="1">
      <c r="A126" s="16"/>
      <c r="B126" s="261"/>
      <c r="C126" s="262"/>
      <c r="D126" s="227" t="s">
        <v>172</v>
      </c>
      <c r="E126" s="263" t="s">
        <v>44</v>
      </c>
      <c r="F126" s="264" t="s">
        <v>178</v>
      </c>
      <c r="G126" s="262"/>
      <c r="H126" s="265">
        <v>255.59999999999999</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33" customHeight="1">
      <c r="A127" s="42"/>
      <c r="B127" s="43"/>
      <c r="C127" s="209" t="s">
        <v>227</v>
      </c>
      <c r="D127" s="209" t="s">
        <v>161</v>
      </c>
      <c r="E127" s="210" t="s">
        <v>1196</v>
      </c>
      <c r="F127" s="211" t="s">
        <v>1197</v>
      </c>
      <c r="G127" s="212" t="s">
        <v>310</v>
      </c>
      <c r="H127" s="213">
        <v>255.59999999999999</v>
      </c>
      <c r="I127" s="214"/>
      <c r="J127" s="215">
        <f>ROUND(I127*H127,2)</f>
        <v>0</v>
      </c>
      <c r="K127" s="211" t="s">
        <v>165</v>
      </c>
      <c r="L127" s="48"/>
      <c r="M127" s="216" t="s">
        <v>44</v>
      </c>
      <c r="N127" s="217" t="s">
        <v>53</v>
      </c>
      <c r="O127" s="88"/>
      <c r="P127" s="218">
        <f>O127*H127</f>
        <v>0</v>
      </c>
      <c r="Q127" s="218">
        <v>0.040000000000000001</v>
      </c>
      <c r="R127" s="218">
        <f>Q127*H127</f>
        <v>10.224</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1198</v>
      </c>
    </row>
    <row r="128" s="2" customFormat="1">
      <c r="A128" s="42"/>
      <c r="B128" s="43"/>
      <c r="C128" s="44"/>
      <c r="D128" s="222" t="s">
        <v>168</v>
      </c>
      <c r="E128" s="44"/>
      <c r="F128" s="223" t="s">
        <v>1199</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1200</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3" customFormat="1">
      <c r="A130" s="13"/>
      <c r="B130" s="229"/>
      <c r="C130" s="230"/>
      <c r="D130" s="227" t="s">
        <v>172</v>
      </c>
      <c r="E130" s="231" t="s">
        <v>44</v>
      </c>
      <c r="F130" s="232" t="s">
        <v>1201</v>
      </c>
      <c r="G130" s="230"/>
      <c r="H130" s="231" t="s">
        <v>44</v>
      </c>
      <c r="I130" s="233"/>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172</v>
      </c>
      <c r="AU130" s="238" t="s">
        <v>92</v>
      </c>
      <c r="AV130" s="13" t="s">
        <v>90</v>
      </c>
      <c r="AW130" s="13" t="s">
        <v>42</v>
      </c>
      <c r="AX130" s="13" t="s">
        <v>82</v>
      </c>
      <c r="AY130" s="238" t="s">
        <v>159</v>
      </c>
    </row>
    <row r="131" s="14" customFormat="1">
      <c r="A131" s="14"/>
      <c r="B131" s="239"/>
      <c r="C131" s="240"/>
      <c r="D131" s="227" t="s">
        <v>172</v>
      </c>
      <c r="E131" s="241" t="s">
        <v>44</v>
      </c>
      <c r="F131" s="242" t="s">
        <v>1154</v>
      </c>
      <c r="G131" s="240"/>
      <c r="H131" s="243">
        <v>255.59999999999999</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42</v>
      </c>
      <c r="AX131" s="14" t="s">
        <v>82</v>
      </c>
      <c r="AY131" s="249" t="s">
        <v>159</v>
      </c>
    </row>
    <row r="132" s="15" customFormat="1">
      <c r="A132" s="15"/>
      <c r="B132" s="250"/>
      <c r="C132" s="251"/>
      <c r="D132" s="227" t="s">
        <v>172</v>
      </c>
      <c r="E132" s="252" t="s">
        <v>1153</v>
      </c>
      <c r="F132" s="253" t="s">
        <v>176</v>
      </c>
      <c r="G132" s="251"/>
      <c r="H132" s="254">
        <v>255.59999999999999</v>
      </c>
      <c r="I132" s="255"/>
      <c r="J132" s="251"/>
      <c r="K132" s="251"/>
      <c r="L132" s="256"/>
      <c r="M132" s="257"/>
      <c r="N132" s="258"/>
      <c r="O132" s="258"/>
      <c r="P132" s="258"/>
      <c r="Q132" s="258"/>
      <c r="R132" s="258"/>
      <c r="S132" s="258"/>
      <c r="T132" s="259"/>
      <c r="U132" s="15"/>
      <c r="V132" s="15"/>
      <c r="W132" s="15"/>
      <c r="X132" s="15"/>
      <c r="Y132" s="15"/>
      <c r="Z132" s="15"/>
      <c r="AA132" s="15"/>
      <c r="AB132" s="15"/>
      <c r="AC132" s="15"/>
      <c r="AD132" s="15"/>
      <c r="AE132" s="15"/>
      <c r="AT132" s="260" t="s">
        <v>172</v>
      </c>
      <c r="AU132" s="260" t="s">
        <v>92</v>
      </c>
      <c r="AV132" s="15" t="s">
        <v>177</v>
      </c>
      <c r="AW132" s="15" t="s">
        <v>42</v>
      </c>
      <c r="AX132" s="15" t="s">
        <v>82</v>
      </c>
      <c r="AY132" s="260" t="s">
        <v>159</v>
      </c>
    </row>
    <row r="133" s="16" customFormat="1">
      <c r="A133" s="16"/>
      <c r="B133" s="261"/>
      <c r="C133" s="262"/>
      <c r="D133" s="227" t="s">
        <v>172</v>
      </c>
      <c r="E133" s="263" t="s">
        <v>44</v>
      </c>
      <c r="F133" s="264" t="s">
        <v>178</v>
      </c>
      <c r="G133" s="262"/>
      <c r="H133" s="265">
        <v>255.59999999999999</v>
      </c>
      <c r="I133" s="266"/>
      <c r="J133" s="262"/>
      <c r="K133" s="262"/>
      <c r="L133" s="267"/>
      <c r="M133" s="268"/>
      <c r="N133" s="269"/>
      <c r="O133" s="269"/>
      <c r="P133" s="269"/>
      <c r="Q133" s="269"/>
      <c r="R133" s="269"/>
      <c r="S133" s="269"/>
      <c r="T133" s="270"/>
      <c r="U133" s="16"/>
      <c r="V133" s="16"/>
      <c r="W133" s="16"/>
      <c r="X133" s="16"/>
      <c r="Y133" s="16"/>
      <c r="Z133" s="16"/>
      <c r="AA133" s="16"/>
      <c r="AB133" s="16"/>
      <c r="AC133" s="16"/>
      <c r="AD133" s="16"/>
      <c r="AE133" s="16"/>
      <c r="AT133" s="271" t="s">
        <v>172</v>
      </c>
      <c r="AU133" s="271" t="s">
        <v>92</v>
      </c>
      <c r="AV133" s="16" t="s">
        <v>166</v>
      </c>
      <c r="AW133" s="16" t="s">
        <v>42</v>
      </c>
      <c r="AX133" s="16" t="s">
        <v>90</v>
      </c>
      <c r="AY133" s="271" t="s">
        <v>159</v>
      </c>
    </row>
    <row r="134" s="2" customFormat="1" ht="16.5" customHeight="1">
      <c r="A134" s="42"/>
      <c r="B134" s="43"/>
      <c r="C134" s="272" t="s">
        <v>233</v>
      </c>
      <c r="D134" s="272" t="s">
        <v>212</v>
      </c>
      <c r="E134" s="273" t="s">
        <v>1202</v>
      </c>
      <c r="F134" s="274" t="s">
        <v>1203</v>
      </c>
      <c r="G134" s="275" t="s">
        <v>310</v>
      </c>
      <c r="H134" s="276">
        <v>258.15600000000001</v>
      </c>
      <c r="I134" s="277"/>
      <c r="J134" s="278">
        <f>ROUND(I134*H134,2)</f>
        <v>0</v>
      </c>
      <c r="K134" s="274" t="s">
        <v>165</v>
      </c>
      <c r="L134" s="279"/>
      <c r="M134" s="280" t="s">
        <v>44</v>
      </c>
      <c r="N134" s="281" t="s">
        <v>53</v>
      </c>
      <c r="O134" s="88"/>
      <c r="P134" s="218">
        <f>O134*H134</f>
        <v>0</v>
      </c>
      <c r="Q134" s="218">
        <v>0.010800000000000001</v>
      </c>
      <c r="R134" s="218">
        <f>Q134*H134</f>
        <v>2.7880848</v>
      </c>
      <c r="S134" s="218">
        <v>0</v>
      </c>
      <c r="T134" s="219">
        <f>S134*H134</f>
        <v>0</v>
      </c>
      <c r="U134" s="42"/>
      <c r="V134" s="42"/>
      <c r="W134" s="42"/>
      <c r="X134" s="42"/>
      <c r="Y134" s="42"/>
      <c r="Z134" s="42"/>
      <c r="AA134" s="42"/>
      <c r="AB134" s="42"/>
      <c r="AC134" s="42"/>
      <c r="AD134" s="42"/>
      <c r="AE134" s="42"/>
      <c r="AR134" s="220" t="s">
        <v>215</v>
      </c>
      <c r="AT134" s="220" t="s">
        <v>212</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1204</v>
      </c>
    </row>
    <row r="135" s="14" customFormat="1">
      <c r="A135" s="14"/>
      <c r="B135" s="239"/>
      <c r="C135" s="240"/>
      <c r="D135" s="227" t="s">
        <v>172</v>
      </c>
      <c r="E135" s="240"/>
      <c r="F135" s="242" t="s">
        <v>1205</v>
      </c>
      <c r="G135" s="240"/>
      <c r="H135" s="243">
        <v>258.15600000000001</v>
      </c>
      <c r="I135" s="244"/>
      <c r="J135" s="240"/>
      <c r="K135" s="240"/>
      <c r="L135" s="245"/>
      <c r="M135" s="246"/>
      <c r="N135" s="247"/>
      <c r="O135" s="247"/>
      <c r="P135" s="247"/>
      <c r="Q135" s="247"/>
      <c r="R135" s="247"/>
      <c r="S135" s="247"/>
      <c r="T135" s="248"/>
      <c r="U135" s="14"/>
      <c r="V135" s="14"/>
      <c r="W135" s="14"/>
      <c r="X135" s="14"/>
      <c r="Y135" s="14"/>
      <c r="Z135" s="14"/>
      <c r="AA135" s="14"/>
      <c r="AB135" s="14"/>
      <c r="AC135" s="14"/>
      <c r="AD135" s="14"/>
      <c r="AE135" s="14"/>
      <c r="AT135" s="249" t="s">
        <v>172</v>
      </c>
      <c r="AU135" s="249" t="s">
        <v>92</v>
      </c>
      <c r="AV135" s="14" t="s">
        <v>92</v>
      </c>
      <c r="AW135" s="14" t="s">
        <v>4</v>
      </c>
      <c r="AX135" s="14" t="s">
        <v>90</v>
      </c>
      <c r="AY135" s="249" t="s">
        <v>159</v>
      </c>
    </row>
    <row r="136" s="2" customFormat="1" ht="16.5" customHeight="1">
      <c r="A136" s="42"/>
      <c r="B136" s="43"/>
      <c r="C136" s="272" t="s">
        <v>239</v>
      </c>
      <c r="D136" s="272" t="s">
        <v>212</v>
      </c>
      <c r="E136" s="273" t="s">
        <v>1206</v>
      </c>
      <c r="F136" s="274" t="s">
        <v>1207</v>
      </c>
      <c r="G136" s="275" t="s">
        <v>164</v>
      </c>
      <c r="H136" s="276">
        <v>13.419000000000001</v>
      </c>
      <c r="I136" s="277"/>
      <c r="J136" s="278">
        <f>ROUND(I136*H136,2)</f>
        <v>0</v>
      </c>
      <c r="K136" s="274" t="s">
        <v>165</v>
      </c>
      <c r="L136" s="279"/>
      <c r="M136" s="280" t="s">
        <v>44</v>
      </c>
      <c r="N136" s="281" t="s">
        <v>53</v>
      </c>
      <c r="O136" s="88"/>
      <c r="P136" s="218">
        <f>O136*H136</f>
        <v>0</v>
      </c>
      <c r="Q136" s="218">
        <v>0.20999999999999999</v>
      </c>
      <c r="R136" s="218">
        <f>Q136*H136</f>
        <v>2.81799</v>
      </c>
      <c r="S136" s="218">
        <v>0</v>
      </c>
      <c r="T136" s="219">
        <f>S136*H136</f>
        <v>0</v>
      </c>
      <c r="U136" s="42"/>
      <c r="V136" s="42"/>
      <c r="W136" s="42"/>
      <c r="X136" s="42"/>
      <c r="Y136" s="42"/>
      <c r="Z136" s="42"/>
      <c r="AA136" s="42"/>
      <c r="AB136" s="42"/>
      <c r="AC136" s="42"/>
      <c r="AD136" s="42"/>
      <c r="AE136" s="42"/>
      <c r="AR136" s="220" t="s">
        <v>215</v>
      </c>
      <c r="AT136" s="220" t="s">
        <v>212</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166</v>
      </c>
      <c r="BM136" s="220" t="s">
        <v>1208</v>
      </c>
    </row>
    <row r="137" s="13" customFormat="1">
      <c r="A137" s="13"/>
      <c r="B137" s="229"/>
      <c r="C137" s="230"/>
      <c r="D137" s="227" t="s">
        <v>172</v>
      </c>
      <c r="E137" s="231" t="s">
        <v>44</v>
      </c>
      <c r="F137" s="232" t="s">
        <v>1209</v>
      </c>
      <c r="G137" s="230"/>
      <c r="H137" s="231" t="s">
        <v>44</v>
      </c>
      <c r="I137" s="233"/>
      <c r="J137" s="230"/>
      <c r="K137" s="230"/>
      <c r="L137" s="234"/>
      <c r="M137" s="235"/>
      <c r="N137" s="236"/>
      <c r="O137" s="236"/>
      <c r="P137" s="236"/>
      <c r="Q137" s="236"/>
      <c r="R137" s="236"/>
      <c r="S137" s="236"/>
      <c r="T137" s="237"/>
      <c r="U137" s="13"/>
      <c r="V137" s="13"/>
      <c r="W137" s="13"/>
      <c r="X137" s="13"/>
      <c r="Y137" s="13"/>
      <c r="Z137" s="13"/>
      <c r="AA137" s="13"/>
      <c r="AB137" s="13"/>
      <c r="AC137" s="13"/>
      <c r="AD137" s="13"/>
      <c r="AE137" s="13"/>
      <c r="AT137" s="238" t="s">
        <v>172</v>
      </c>
      <c r="AU137" s="238" t="s">
        <v>92</v>
      </c>
      <c r="AV137" s="13" t="s">
        <v>90</v>
      </c>
      <c r="AW137" s="13" t="s">
        <v>42</v>
      </c>
      <c r="AX137" s="13" t="s">
        <v>82</v>
      </c>
      <c r="AY137" s="238" t="s">
        <v>159</v>
      </c>
    </row>
    <row r="138" s="14" customFormat="1">
      <c r="A138" s="14"/>
      <c r="B138" s="239"/>
      <c r="C138" s="240"/>
      <c r="D138" s="227" t="s">
        <v>172</v>
      </c>
      <c r="E138" s="241" t="s">
        <v>44</v>
      </c>
      <c r="F138" s="242" t="s">
        <v>1210</v>
      </c>
      <c r="G138" s="240"/>
      <c r="H138" s="243">
        <v>12.779999999999999</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6" customFormat="1">
      <c r="A139" s="16"/>
      <c r="B139" s="261"/>
      <c r="C139" s="262"/>
      <c r="D139" s="227" t="s">
        <v>172</v>
      </c>
      <c r="E139" s="263" t="s">
        <v>44</v>
      </c>
      <c r="F139" s="264" t="s">
        <v>178</v>
      </c>
      <c r="G139" s="262"/>
      <c r="H139" s="265">
        <v>12.779999999999999</v>
      </c>
      <c r="I139" s="266"/>
      <c r="J139" s="262"/>
      <c r="K139" s="262"/>
      <c r="L139" s="267"/>
      <c r="M139" s="268"/>
      <c r="N139" s="269"/>
      <c r="O139" s="269"/>
      <c r="P139" s="269"/>
      <c r="Q139" s="269"/>
      <c r="R139" s="269"/>
      <c r="S139" s="269"/>
      <c r="T139" s="270"/>
      <c r="U139" s="16"/>
      <c r="V139" s="16"/>
      <c r="W139" s="16"/>
      <c r="X139" s="16"/>
      <c r="Y139" s="16"/>
      <c r="Z139" s="16"/>
      <c r="AA139" s="16"/>
      <c r="AB139" s="16"/>
      <c r="AC139" s="16"/>
      <c r="AD139" s="16"/>
      <c r="AE139" s="16"/>
      <c r="AT139" s="271" t="s">
        <v>172</v>
      </c>
      <c r="AU139" s="271" t="s">
        <v>92</v>
      </c>
      <c r="AV139" s="16" t="s">
        <v>166</v>
      </c>
      <c r="AW139" s="16" t="s">
        <v>42</v>
      </c>
      <c r="AX139" s="16" t="s">
        <v>90</v>
      </c>
      <c r="AY139" s="271" t="s">
        <v>159</v>
      </c>
    </row>
    <row r="140" s="14" customFormat="1">
      <c r="A140" s="14"/>
      <c r="B140" s="239"/>
      <c r="C140" s="240"/>
      <c r="D140" s="227" t="s">
        <v>172</v>
      </c>
      <c r="E140" s="240"/>
      <c r="F140" s="242" t="s">
        <v>1211</v>
      </c>
      <c r="G140" s="240"/>
      <c r="H140" s="243">
        <v>13.419000000000001</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v>
      </c>
      <c r="AX140" s="14" t="s">
        <v>90</v>
      </c>
      <c r="AY140" s="249" t="s">
        <v>159</v>
      </c>
    </row>
    <row r="141" s="2" customFormat="1" ht="37.8" customHeight="1">
      <c r="A141" s="42"/>
      <c r="B141" s="43"/>
      <c r="C141" s="209" t="s">
        <v>8</v>
      </c>
      <c r="D141" s="209" t="s">
        <v>161</v>
      </c>
      <c r="E141" s="210" t="s">
        <v>1212</v>
      </c>
      <c r="F141" s="211" t="s">
        <v>1213</v>
      </c>
      <c r="G141" s="212" t="s">
        <v>310</v>
      </c>
      <c r="H141" s="213">
        <v>21.199999999999999</v>
      </c>
      <c r="I141" s="214"/>
      <c r="J141" s="215">
        <f>ROUND(I141*H141,2)</f>
        <v>0</v>
      </c>
      <c r="K141" s="211" t="s">
        <v>165</v>
      </c>
      <c r="L141" s="48"/>
      <c r="M141" s="216" t="s">
        <v>44</v>
      </c>
      <c r="N141" s="217" t="s">
        <v>53</v>
      </c>
      <c r="O141" s="88"/>
      <c r="P141" s="218">
        <f>O141*H141</f>
        <v>0</v>
      </c>
      <c r="Q141" s="218">
        <v>0.089219999999999994</v>
      </c>
      <c r="R141" s="218">
        <f>Q141*H141</f>
        <v>1.8914639999999998</v>
      </c>
      <c r="S141" s="218">
        <v>0</v>
      </c>
      <c r="T141" s="219">
        <f>S141*H141</f>
        <v>0</v>
      </c>
      <c r="U141" s="42"/>
      <c r="V141" s="42"/>
      <c r="W141" s="42"/>
      <c r="X141" s="42"/>
      <c r="Y141" s="42"/>
      <c r="Z141" s="42"/>
      <c r="AA141" s="42"/>
      <c r="AB141" s="42"/>
      <c r="AC141" s="42"/>
      <c r="AD141" s="42"/>
      <c r="AE141" s="42"/>
      <c r="AR141" s="220" t="s">
        <v>166</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1214</v>
      </c>
    </row>
    <row r="142" s="2" customFormat="1">
      <c r="A142" s="42"/>
      <c r="B142" s="43"/>
      <c r="C142" s="44"/>
      <c r="D142" s="222" t="s">
        <v>168</v>
      </c>
      <c r="E142" s="44"/>
      <c r="F142" s="223" t="s">
        <v>1215</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13" customFormat="1">
      <c r="A143" s="13"/>
      <c r="B143" s="229"/>
      <c r="C143" s="230"/>
      <c r="D143" s="227" t="s">
        <v>172</v>
      </c>
      <c r="E143" s="231" t="s">
        <v>44</v>
      </c>
      <c r="F143" s="232" t="s">
        <v>1216</v>
      </c>
      <c r="G143" s="230"/>
      <c r="H143" s="231" t="s">
        <v>44</v>
      </c>
      <c r="I143" s="233"/>
      <c r="J143" s="230"/>
      <c r="K143" s="230"/>
      <c r="L143" s="234"/>
      <c r="M143" s="235"/>
      <c r="N143" s="236"/>
      <c r="O143" s="236"/>
      <c r="P143" s="236"/>
      <c r="Q143" s="236"/>
      <c r="R143" s="236"/>
      <c r="S143" s="236"/>
      <c r="T143" s="237"/>
      <c r="U143" s="13"/>
      <c r="V143" s="13"/>
      <c r="W143" s="13"/>
      <c r="X143" s="13"/>
      <c r="Y143" s="13"/>
      <c r="Z143" s="13"/>
      <c r="AA143" s="13"/>
      <c r="AB143" s="13"/>
      <c r="AC143" s="13"/>
      <c r="AD143" s="13"/>
      <c r="AE143" s="13"/>
      <c r="AT143" s="238" t="s">
        <v>172</v>
      </c>
      <c r="AU143" s="238" t="s">
        <v>92</v>
      </c>
      <c r="AV143" s="13" t="s">
        <v>90</v>
      </c>
      <c r="AW143" s="13" t="s">
        <v>42</v>
      </c>
      <c r="AX143" s="13" t="s">
        <v>82</v>
      </c>
      <c r="AY143" s="238" t="s">
        <v>159</v>
      </c>
    </row>
    <row r="144" s="14" customFormat="1">
      <c r="A144" s="14"/>
      <c r="B144" s="239"/>
      <c r="C144" s="240"/>
      <c r="D144" s="227" t="s">
        <v>172</v>
      </c>
      <c r="E144" s="241" t="s">
        <v>44</v>
      </c>
      <c r="F144" s="242" t="s">
        <v>1217</v>
      </c>
      <c r="G144" s="240"/>
      <c r="H144" s="243">
        <v>21.199999999999999</v>
      </c>
      <c r="I144" s="244"/>
      <c r="J144" s="240"/>
      <c r="K144" s="240"/>
      <c r="L144" s="245"/>
      <c r="M144" s="246"/>
      <c r="N144" s="247"/>
      <c r="O144" s="247"/>
      <c r="P144" s="247"/>
      <c r="Q144" s="247"/>
      <c r="R144" s="247"/>
      <c r="S144" s="247"/>
      <c r="T144" s="248"/>
      <c r="U144" s="14"/>
      <c r="V144" s="14"/>
      <c r="W144" s="14"/>
      <c r="X144" s="14"/>
      <c r="Y144" s="14"/>
      <c r="Z144" s="14"/>
      <c r="AA144" s="14"/>
      <c r="AB144" s="14"/>
      <c r="AC144" s="14"/>
      <c r="AD144" s="14"/>
      <c r="AE144" s="14"/>
      <c r="AT144" s="249" t="s">
        <v>172</v>
      </c>
      <c r="AU144" s="249" t="s">
        <v>92</v>
      </c>
      <c r="AV144" s="14" t="s">
        <v>92</v>
      </c>
      <c r="AW144" s="14" t="s">
        <v>42</v>
      </c>
      <c r="AX144" s="14" t="s">
        <v>82</v>
      </c>
      <c r="AY144" s="249" t="s">
        <v>159</v>
      </c>
    </row>
    <row r="145" s="15" customFormat="1">
      <c r="A145" s="15"/>
      <c r="B145" s="250"/>
      <c r="C145" s="251"/>
      <c r="D145" s="227" t="s">
        <v>172</v>
      </c>
      <c r="E145" s="252" t="s">
        <v>1218</v>
      </c>
      <c r="F145" s="253" t="s">
        <v>176</v>
      </c>
      <c r="G145" s="251"/>
      <c r="H145" s="254">
        <v>21.199999999999999</v>
      </c>
      <c r="I145" s="255"/>
      <c r="J145" s="251"/>
      <c r="K145" s="251"/>
      <c r="L145" s="256"/>
      <c r="M145" s="257"/>
      <c r="N145" s="258"/>
      <c r="O145" s="258"/>
      <c r="P145" s="258"/>
      <c r="Q145" s="258"/>
      <c r="R145" s="258"/>
      <c r="S145" s="258"/>
      <c r="T145" s="259"/>
      <c r="U145" s="15"/>
      <c r="V145" s="15"/>
      <c r="W145" s="15"/>
      <c r="X145" s="15"/>
      <c r="Y145" s="15"/>
      <c r="Z145" s="15"/>
      <c r="AA145" s="15"/>
      <c r="AB145" s="15"/>
      <c r="AC145" s="15"/>
      <c r="AD145" s="15"/>
      <c r="AE145" s="15"/>
      <c r="AT145" s="260" t="s">
        <v>172</v>
      </c>
      <c r="AU145" s="260" t="s">
        <v>92</v>
      </c>
      <c r="AV145" s="15" t="s">
        <v>177</v>
      </c>
      <c r="AW145" s="15" t="s">
        <v>42</v>
      </c>
      <c r="AX145" s="15" t="s">
        <v>82</v>
      </c>
      <c r="AY145" s="260" t="s">
        <v>159</v>
      </c>
    </row>
    <row r="146" s="16" customFormat="1">
      <c r="A146" s="16"/>
      <c r="B146" s="261"/>
      <c r="C146" s="262"/>
      <c r="D146" s="227" t="s">
        <v>172</v>
      </c>
      <c r="E146" s="263" t="s">
        <v>44</v>
      </c>
      <c r="F146" s="264" t="s">
        <v>178</v>
      </c>
      <c r="G146" s="262"/>
      <c r="H146" s="265">
        <v>21.199999999999999</v>
      </c>
      <c r="I146" s="266"/>
      <c r="J146" s="262"/>
      <c r="K146" s="262"/>
      <c r="L146" s="267"/>
      <c r="M146" s="268"/>
      <c r="N146" s="269"/>
      <c r="O146" s="269"/>
      <c r="P146" s="269"/>
      <c r="Q146" s="269"/>
      <c r="R146" s="269"/>
      <c r="S146" s="269"/>
      <c r="T146" s="270"/>
      <c r="U146" s="16"/>
      <c r="V146" s="16"/>
      <c r="W146" s="16"/>
      <c r="X146" s="16"/>
      <c r="Y146" s="16"/>
      <c r="Z146" s="16"/>
      <c r="AA146" s="16"/>
      <c r="AB146" s="16"/>
      <c r="AC146" s="16"/>
      <c r="AD146" s="16"/>
      <c r="AE146" s="16"/>
      <c r="AT146" s="271" t="s">
        <v>172</v>
      </c>
      <c r="AU146" s="271" t="s">
        <v>92</v>
      </c>
      <c r="AV146" s="16" t="s">
        <v>166</v>
      </c>
      <c r="AW146" s="16" t="s">
        <v>42</v>
      </c>
      <c r="AX146" s="16" t="s">
        <v>90</v>
      </c>
      <c r="AY146" s="271" t="s">
        <v>159</v>
      </c>
    </row>
    <row r="147" s="2" customFormat="1" ht="16.5" customHeight="1">
      <c r="A147" s="42"/>
      <c r="B147" s="43"/>
      <c r="C147" s="272" t="s">
        <v>339</v>
      </c>
      <c r="D147" s="272" t="s">
        <v>212</v>
      </c>
      <c r="E147" s="273" t="s">
        <v>1219</v>
      </c>
      <c r="F147" s="274" t="s">
        <v>1220</v>
      </c>
      <c r="G147" s="275" t="s">
        <v>310</v>
      </c>
      <c r="H147" s="276">
        <v>21.835999999999999</v>
      </c>
      <c r="I147" s="277"/>
      <c r="J147" s="278">
        <f>ROUND(I147*H147,2)</f>
        <v>0</v>
      </c>
      <c r="K147" s="274" t="s">
        <v>165</v>
      </c>
      <c r="L147" s="279"/>
      <c r="M147" s="280" t="s">
        <v>44</v>
      </c>
      <c r="N147" s="281" t="s">
        <v>53</v>
      </c>
      <c r="O147" s="88"/>
      <c r="P147" s="218">
        <f>O147*H147</f>
        <v>0</v>
      </c>
      <c r="Q147" s="218">
        <v>0.128</v>
      </c>
      <c r="R147" s="218">
        <f>Q147*H147</f>
        <v>2.7950079999999997</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1221</v>
      </c>
    </row>
    <row r="148" s="14" customFormat="1">
      <c r="A148" s="14"/>
      <c r="B148" s="239"/>
      <c r="C148" s="240"/>
      <c r="D148" s="227" t="s">
        <v>172</v>
      </c>
      <c r="E148" s="240"/>
      <c r="F148" s="242" t="s">
        <v>1222</v>
      </c>
      <c r="G148" s="240"/>
      <c r="H148" s="243">
        <v>21.835999999999999</v>
      </c>
      <c r="I148" s="244"/>
      <c r="J148" s="240"/>
      <c r="K148" s="240"/>
      <c r="L148" s="245"/>
      <c r="M148" s="246"/>
      <c r="N148" s="247"/>
      <c r="O148" s="247"/>
      <c r="P148" s="247"/>
      <c r="Q148" s="247"/>
      <c r="R148" s="247"/>
      <c r="S148" s="247"/>
      <c r="T148" s="248"/>
      <c r="U148" s="14"/>
      <c r="V148" s="14"/>
      <c r="W148" s="14"/>
      <c r="X148" s="14"/>
      <c r="Y148" s="14"/>
      <c r="Z148" s="14"/>
      <c r="AA148" s="14"/>
      <c r="AB148" s="14"/>
      <c r="AC148" s="14"/>
      <c r="AD148" s="14"/>
      <c r="AE148" s="14"/>
      <c r="AT148" s="249" t="s">
        <v>172</v>
      </c>
      <c r="AU148" s="249" t="s">
        <v>92</v>
      </c>
      <c r="AV148" s="14" t="s">
        <v>92</v>
      </c>
      <c r="AW148" s="14" t="s">
        <v>4</v>
      </c>
      <c r="AX148" s="14" t="s">
        <v>90</v>
      </c>
      <c r="AY148" s="249" t="s">
        <v>159</v>
      </c>
    </row>
    <row r="149" s="2" customFormat="1" ht="37.8" customHeight="1">
      <c r="A149" s="42"/>
      <c r="B149" s="43"/>
      <c r="C149" s="209" t="s">
        <v>346</v>
      </c>
      <c r="D149" s="209" t="s">
        <v>161</v>
      </c>
      <c r="E149" s="210" t="s">
        <v>1223</v>
      </c>
      <c r="F149" s="211" t="s">
        <v>1224</v>
      </c>
      <c r="G149" s="212" t="s">
        <v>310</v>
      </c>
      <c r="H149" s="213">
        <v>253.44999999999999</v>
      </c>
      <c r="I149" s="214"/>
      <c r="J149" s="215">
        <f>ROUND(I149*H149,2)</f>
        <v>0</v>
      </c>
      <c r="K149" s="211" t="s">
        <v>165</v>
      </c>
      <c r="L149" s="48"/>
      <c r="M149" s="216" t="s">
        <v>44</v>
      </c>
      <c r="N149" s="217" t="s">
        <v>53</v>
      </c>
      <c r="O149" s="88"/>
      <c r="P149" s="218">
        <f>O149*H149</f>
        <v>0</v>
      </c>
      <c r="Q149" s="218">
        <v>0.088800000000000004</v>
      </c>
      <c r="R149" s="218">
        <f>Q149*H149</f>
        <v>22.506360000000001</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1225</v>
      </c>
    </row>
    <row r="150" s="2" customFormat="1">
      <c r="A150" s="42"/>
      <c r="B150" s="43"/>
      <c r="C150" s="44"/>
      <c r="D150" s="222" t="s">
        <v>168</v>
      </c>
      <c r="E150" s="44"/>
      <c r="F150" s="223" t="s">
        <v>1226</v>
      </c>
      <c r="G150" s="44"/>
      <c r="H150" s="44"/>
      <c r="I150" s="224"/>
      <c r="J150" s="44"/>
      <c r="K150" s="44"/>
      <c r="L150" s="48"/>
      <c r="M150" s="225"/>
      <c r="N150" s="226"/>
      <c r="O150" s="88"/>
      <c r="P150" s="88"/>
      <c r="Q150" s="88"/>
      <c r="R150" s="88"/>
      <c r="S150" s="88"/>
      <c r="T150" s="89"/>
      <c r="U150" s="42"/>
      <c r="V150" s="42"/>
      <c r="W150" s="42"/>
      <c r="X150" s="42"/>
      <c r="Y150" s="42"/>
      <c r="Z150" s="42"/>
      <c r="AA150" s="42"/>
      <c r="AB150" s="42"/>
      <c r="AC150" s="42"/>
      <c r="AD150" s="42"/>
      <c r="AE150" s="42"/>
      <c r="AT150" s="20" t="s">
        <v>168</v>
      </c>
      <c r="AU150" s="20" t="s">
        <v>92</v>
      </c>
    </row>
    <row r="151" s="13" customFormat="1">
      <c r="A151" s="13"/>
      <c r="B151" s="229"/>
      <c r="C151" s="230"/>
      <c r="D151" s="227" t="s">
        <v>172</v>
      </c>
      <c r="E151" s="231" t="s">
        <v>44</v>
      </c>
      <c r="F151" s="232" t="s">
        <v>865</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3" customFormat="1">
      <c r="A152" s="13"/>
      <c r="B152" s="229"/>
      <c r="C152" s="230"/>
      <c r="D152" s="227" t="s">
        <v>172</v>
      </c>
      <c r="E152" s="231" t="s">
        <v>44</v>
      </c>
      <c r="F152" s="232" t="s">
        <v>1227</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1228</v>
      </c>
      <c r="G153" s="240"/>
      <c r="H153" s="243">
        <v>253.44999999999999</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5" customFormat="1">
      <c r="A154" s="15"/>
      <c r="B154" s="250"/>
      <c r="C154" s="251"/>
      <c r="D154" s="227" t="s">
        <v>172</v>
      </c>
      <c r="E154" s="252" t="s">
        <v>1229</v>
      </c>
      <c r="F154" s="253" t="s">
        <v>176</v>
      </c>
      <c r="G154" s="251"/>
      <c r="H154" s="254">
        <v>253.44999999999999</v>
      </c>
      <c r="I154" s="255"/>
      <c r="J154" s="251"/>
      <c r="K154" s="251"/>
      <c r="L154" s="256"/>
      <c r="M154" s="257"/>
      <c r="N154" s="258"/>
      <c r="O154" s="258"/>
      <c r="P154" s="258"/>
      <c r="Q154" s="258"/>
      <c r="R154" s="258"/>
      <c r="S154" s="258"/>
      <c r="T154" s="259"/>
      <c r="U154" s="15"/>
      <c r="V154" s="15"/>
      <c r="W154" s="15"/>
      <c r="X154" s="15"/>
      <c r="Y154" s="15"/>
      <c r="Z154" s="15"/>
      <c r="AA154" s="15"/>
      <c r="AB154" s="15"/>
      <c r="AC154" s="15"/>
      <c r="AD154" s="15"/>
      <c r="AE154" s="15"/>
      <c r="AT154" s="260" t="s">
        <v>172</v>
      </c>
      <c r="AU154" s="260" t="s">
        <v>92</v>
      </c>
      <c r="AV154" s="15" t="s">
        <v>177</v>
      </c>
      <c r="AW154" s="15" t="s">
        <v>42</v>
      </c>
      <c r="AX154" s="15" t="s">
        <v>82</v>
      </c>
      <c r="AY154" s="260" t="s">
        <v>159</v>
      </c>
    </row>
    <row r="155" s="16" customFormat="1">
      <c r="A155" s="16"/>
      <c r="B155" s="261"/>
      <c r="C155" s="262"/>
      <c r="D155" s="227" t="s">
        <v>172</v>
      </c>
      <c r="E155" s="263" t="s">
        <v>44</v>
      </c>
      <c r="F155" s="264" t="s">
        <v>178</v>
      </c>
      <c r="G155" s="262"/>
      <c r="H155" s="265">
        <v>253.44999999999999</v>
      </c>
      <c r="I155" s="266"/>
      <c r="J155" s="262"/>
      <c r="K155" s="262"/>
      <c r="L155" s="267"/>
      <c r="M155" s="268"/>
      <c r="N155" s="269"/>
      <c r="O155" s="269"/>
      <c r="P155" s="269"/>
      <c r="Q155" s="269"/>
      <c r="R155" s="269"/>
      <c r="S155" s="269"/>
      <c r="T155" s="270"/>
      <c r="U155" s="16"/>
      <c r="V155" s="16"/>
      <c r="W155" s="16"/>
      <c r="X155" s="16"/>
      <c r="Y155" s="16"/>
      <c r="Z155" s="16"/>
      <c r="AA155" s="16"/>
      <c r="AB155" s="16"/>
      <c r="AC155" s="16"/>
      <c r="AD155" s="16"/>
      <c r="AE155" s="16"/>
      <c r="AT155" s="271" t="s">
        <v>172</v>
      </c>
      <c r="AU155" s="271" t="s">
        <v>92</v>
      </c>
      <c r="AV155" s="16" t="s">
        <v>166</v>
      </c>
      <c r="AW155" s="16" t="s">
        <v>42</v>
      </c>
      <c r="AX155" s="16" t="s">
        <v>90</v>
      </c>
      <c r="AY155" s="271" t="s">
        <v>159</v>
      </c>
    </row>
    <row r="156" s="2" customFormat="1" ht="16.5" customHeight="1">
      <c r="A156" s="42"/>
      <c r="B156" s="43"/>
      <c r="C156" s="272" t="s">
        <v>351</v>
      </c>
      <c r="D156" s="272" t="s">
        <v>212</v>
      </c>
      <c r="E156" s="273" t="s">
        <v>1230</v>
      </c>
      <c r="F156" s="274" t="s">
        <v>1231</v>
      </c>
      <c r="G156" s="275" t="s">
        <v>310</v>
      </c>
      <c r="H156" s="276">
        <v>261.05399999999997</v>
      </c>
      <c r="I156" s="277"/>
      <c r="J156" s="278">
        <f>ROUND(I156*H156,2)</f>
        <v>0</v>
      </c>
      <c r="K156" s="274" t="s">
        <v>201</v>
      </c>
      <c r="L156" s="279"/>
      <c r="M156" s="280" t="s">
        <v>44</v>
      </c>
      <c r="N156" s="281" t="s">
        <v>53</v>
      </c>
      <c r="O156" s="88"/>
      <c r="P156" s="218">
        <f>O156*H156</f>
        <v>0</v>
      </c>
      <c r="Q156" s="218">
        <v>0.13200000000000001</v>
      </c>
      <c r="R156" s="218">
        <f>Q156*H156</f>
        <v>34.459128</v>
      </c>
      <c r="S156" s="218">
        <v>0</v>
      </c>
      <c r="T156" s="219">
        <f>S156*H156</f>
        <v>0</v>
      </c>
      <c r="U156" s="42"/>
      <c r="V156" s="42"/>
      <c r="W156" s="42"/>
      <c r="X156" s="42"/>
      <c r="Y156" s="42"/>
      <c r="Z156" s="42"/>
      <c r="AA156" s="42"/>
      <c r="AB156" s="42"/>
      <c r="AC156" s="42"/>
      <c r="AD156" s="42"/>
      <c r="AE156" s="42"/>
      <c r="AR156" s="220" t="s">
        <v>215</v>
      </c>
      <c r="AT156" s="220" t="s">
        <v>212</v>
      </c>
      <c r="AU156" s="220" t="s">
        <v>92</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1232</v>
      </c>
    </row>
    <row r="157" s="14" customFormat="1">
      <c r="A157" s="14"/>
      <c r="B157" s="239"/>
      <c r="C157" s="240"/>
      <c r="D157" s="227" t="s">
        <v>172</v>
      </c>
      <c r="E157" s="240"/>
      <c r="F157" s="242" t="s">
        <v>1233</v>
      </c>
      <c r="G157" s="240"/>
      <c r="H157" s="243">
        <v>261.05399999999997</v>
      </c>
      <c r="I157" s="244"/>
      <c r="J157" s="240"/>
      <c r="K157" s="240"/>
      <c r="L157" s="245"/>
      <c r="M157" s="246"/>
      <c r="N157" s="247"/>
      <c r="O157" s="247"/>
      <c r="P157" s="247"/>
      <c r="Q157" s="247"/>
      <c r="R157" s="247"/>
      <c r="S157" s="247"/>
      <c r="T157" s="248"/>
      <c r="U157" s="14"/>
      <c r="V157" s="14"/>
      <c r="W157" s="14"/>
      <c r="X157" s="14"/>
      <c r="Y157" s="14"/>
      <c r="Z157" s="14"/>
      <c r="AA157" s="14"/>
      <c r="AB157" s="14"/>
      <c r="AC157" s="14"/>
      <c r="AD157" s="14"/>
      <c r="AE157" s="14"/>
      <c r="AT157" s="249" t="s">
        <v>172</v>
      </c>
      <c r="AU157" s="249" t="s">
        <v>92</v>
      </c>
      <c r="AV157" s="14" t="s">
        <v>92</v>
      </c>
      <c r="AW157" s="14" t="s">
        <v>4</v>
      </c>
      <c r="AX157" s="14" t="s">
        <v>90</v>
      </c>
      <c r="AY157" s="249" t="s">
        <v>159</v>
      </c>
    </row>
    <row r="158" s="12" customFormat="1" ht="22.8" customHeight="1">
      <c r="A158" s="12"/>
      <c r="B158" s="193"/>
      <c r="C158" s="194"/>
      <c r="D158" s="195" t="s">
        <v>81</v>
      </c>
      <c r="E158" s="207" t="s">
        <v>205</v>
      </c>
      <c r="F158" s="207" t="s">
        <v>529</v>
      </c>
      <c r="G158" s="194"/>
      <c r="H158" s="194"/>
      <c r="I158" s="197"/>
      <c r="J158" s="208">
        <f>BK158</f>
        <v>0</v>
      </c>
      <c r="K158" s="194"/>
      <c r="L158" s="199"/>
      <c r="M158" s="200"/>
      <c r="N158" s="201"/>
      <c r="O158" s="201"/>
      <c r="P158" s="202">
        <f>SUM(P159:P166)</f>
        <v>0</v>
      </c>
      <c r="Q158" s="201"/>
      <c r="R158" s="202">
        <f>SUM(R159:R166)</f>
        <v>34.456223999999999</v>
      </c>
      <c r="S158" s="201"/>
      <c r="T158" s="203">
        <f>SUM(T159:T166)</f>
        <v>0</v>
      </c>
      <c r="U158" s="12"/>
      <c r="V158" s="12"/>
      <c r="W158" s="12"/>
      <c r="X158" s="12"/>
      <c r="Y158" s="12"/>
      <c r="Z158" s="12"/>
      <c r="AA158" s="12"/>
      <c r="AB158" s="12"/>
      <c r="AC158" s="12"/>
      <c r="AD158" s="12"/>
      <c r="AE158" s="12"/>
      <c r="AR158" s="204" t="s">
        <v>90</v>
      </c>
      <c r="AT158" s="205" t="s">
        <v>81</v>
      </c>
      <c r="AU158" s="205" t="s">
        <v>90</v>
      </c>
      <c r="AY158" s="204" t="s">
        <v>159</v>
      </c>
      <c r="BK158" s="206">
        <f>SUM(BK159:BK166)</f>
        <v>0</v>
      </c>
    </row>
    <row r="159" s="2" customFormat="1" ht="24.15" customHeight="1">
      <c r="A159" s="42"/>
      <c r="B159" s="43"/>
      <c r="C159" s="209" t="s">
        <v>358</v>
      </c>
      <c r="D159" s="209" t="s">
        <v>161</v>
      </c>
      <c r="E159" s="210" t="s">
        <v>568</v>
      </c>
      <c r="F159" s="211" t="s">
        <v>569</v>
      </c>
      <c r="G159" s="212" t="s">
        <v>222</v>
      </c>
      <c r="H159" s="213">
        <v>194.80000000000001</v>
      </c>
      <c r="I159" s="214"/>
      <c r="J159" s="215">
        <f>ROUND(I159*H159,2)</f>
        <v>0</v>
      </c>
      <c r="K159" s="211" t="s">
        <v>165</v>
      </c>
      <c r="L159" s="48"/>
      <c r="M159" s="216" t="s">
        <v>44</v>
      </c>
      <c r="N159" s="217" t="s">
        <v>53</v>
      </c>
      <c r="O159" s="88"/>
      <c r="P159" s="218">
        <f>O159*H159</f>
        <v>0</v>
      </c>
      <c r="Q159" s="218">
        <v>0.1295</v>
      </c>
      <c r="R159" s="218">
        <f>Q159*H159</f>
        <v>25.226600000000001</v>
      </c>
      <c r="S159" s="218">
        <v>0</v>
      </c>
      <c r="T159" s="219">
        <f>S159*H159</f>
        <v>0</v>
      </c>
      <c r="U159" s="42"/>
      <c r="V159" s="42"/>
      <c r="W159" s="42"/>
      <c r="X159" s="42"/>
      <c r="Y159" s="42"/>
      <c r="Z159" s="42"/>
      <c r="AA159" s="42"/>
      <c r="AB159" s="42"/>
      <c r="AC159" s="42"/>
      <c r="AD159" s="42"/>
      <c r="AE159" s="42"/>
      <c r="AR159" s="220" t="s">
        <v>166</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166</v>
      </c>
      <c r="BM159" s="220" t="s">
        <v>1234</v>
      </c>
    </row>
    <row r="160" s="2" customFormat="1">
      <c r="A160" s="42"/>
      <c r="B160" s="43"/>
      <c r="C160" s="44"/>
      <c r="D160" s="222" t="s">
        <v>168</v>
      </c>
      <c r="E160" s="44"/>
      <c r="F160" s="223" t="s">
        <v>571</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13" customFormat="1">
      <c r="A161" s="13"/>
      <c r="B161" s="229"/>
      <c r="C161" s="230"/>
      <c r="D161" s="227" t="s">
        <v>172</v>
      </c>
      <c r="E161" s="231" t="s">
        <v>44</v>
      </c>
      <c r="F161" s="232" t="s">
        <v>572</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1235</v>
      </c>
      <c r="G162" s="240"/>
      <c r="H162" s="243">
        <v>135.5</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4" customFormat="1">
      <c r="A163" s="14"/>
      <c r="B163" s="239"/>
      <c r="C163" s="240"/>
      <c r="D163" s="227" t="s">
        <v>172</v>
      </c>
      <c r="E163" s="241" t="s">
        <v>44</v>
      </c>
      <c r="F163" s="242" t="s">
        <v>1236</v>
      </c>
      <c r="G163" s="240"/>
      <c r="H163" s="243">
        <v>59.299999999999997</v>
      </c>
      <c r="I163" s="244"/>
      <c r="J163" s="240"/>
      <c r="K163" s="240"/>
      <c r="L163" s="245"/>
      <c r="M163" s="246"/>
      <c r="N163" s="247"/>
      <c r="O163" s="247"/>
      <c r="P163" s="247"/>
      <c r="Q163" s="247"/>
      <c r="R163" s="247"/>
      <c r="S163" s="247"/>
      <c r="T163" s="248"/>
      <c r="U163" s="14"/>
      <c r="V163" s="14"/>
      <c r="W163" s="14"/>
      <c r="X163" s="14"/>
      <c r="Y163" s="14"/>
      <c r="Z163" s="14"/>
      <c r="AA163" s="14"/>
      <c r="AB163" s="14"/>
      <c r="AC163" s="14"/>
      <c r="AD163" s="14"/>
      <c r="AE163" s="14"/>
      <c r="AT163" s="249" t="s">
        <v>172</v>
      </c>
      <c r="AU163" s="249" t="s">
        <v>92</v>
      </c>
      <c r="AV163" s="14" t="s">
        <v>92</v>
      </c>
      <c r="AW163" s="14" t="s">
        <v>42</v>
      </c>
      <c r="AX163" s="14" t="s">
        <v>82</v>
      </c>
      <c r="AY163" s="249" t="s">
        <v>159</v>
      </c>
    </row>
    <row r="164" s="16" customFormat="1">
      <c r="A164" s="16"/>
      <c r="B164" s="261"/>
      <c r="C164" s="262"/>
      <c r="D164" s="227" t="s">
        <v>172</v>
      </c>
      <c r="E164" s="263" t="s">
        <v>44</v>
      </c>
      <c r="F164" s="264" t="s">
        <v>178</v>
      </c>
      <c r="G164" s="262"/>
      <c r="H164" s="265">
        <v>194.80000000000001</v>
      </c>
      <c r="I164" s="266"/>
      <c r="J164" s="262"/>
      <c r="K164" s="262"/>
      <c r="L164" s="267"/>
      <c r="M164" s="268"/>
      <c r="N164" s="269"/>
      <c r="O164" s="269"/>
      <c r="P164" s="269"/>
      <c r="Q164" s="269"/>
      <c r="R164" s="269"/>
      <c r="S164" s="269"/>
      <c r="T164" s="270"/>
      <c r="U164" s="16"/>
      <c r="V164" s="16"/>
      <c r="W164" s="16"/>
      <c r="X164" s="16"/>
      <c r="Y164" s="16"/>
      <c r="Z164" s="16"/>
      <c r="AA164" s="16"/>
      <c r="AB164" s="16"/>
      <c r="AC164" s="16"/>
      <c r="AD164" s="16"/>
      <c r="AE164" s="16"/>
      <c r="AT164" s="271" t="s">
        <v>172</v>
      </c>
      <c r="AU164" s="271" t="s">
        <v>92</v>
      </c>
      <c r="AV164" s="16" t="s">
        <v>166</v>
      </c>
      <c r="AW164" s="16" t="s">
        <v>42</v>
      </c>
      <c r="AX164" s="16" t="s">
        <v>90</v>
      </c>
      <c r="AY164" s="271" t="s">
        <v>159</v>
      </c>
    </row>
    <row r="165" s="2" customFormat="1" ht="16.5" customHeight="1">
      <c r="A165" s="42"/>
      <c r="B165" s="43"/>
      <c r="C165" s="272" t="s">
        <v>365</v>
      </c>
      <c r="D165" s="272" t="s">
        <v>212</v>
      </c>
      <c r="E165" s="273" t="s">
        <v>1237</v>
      </c>
      <c r="F165" s="274" t="s">
        <v>1238</v>
      </c>
      <c r="G165" s="275" t="s">
        <v>222</v>
      </c>
      <c r="H165" s="276">
        <v>200.64400000000001</v>
      </c>
      <c r="I165" s="277"/>
      <c r="J165" s="278">
        <f>ROUND(I165*H165,2)</f>
        <v>0</v>
      </c>
      <c r="K165" s="274" t="s">
        <v>165</v>
      </c>
      <c r="L165" s="279"/>
      <c r="M165" s="280" t="s">
        <v>44</v>
      </c>
      <c r="N165" s="281" t="s">
        <v>53</v>
      </c>
      <c r="O165" s="88"/>
      <c r="P165" s="218">
        <f>O165*H165</f>
        <v>0</v>
      </c>
      <c r="Q165" s="218">
        <v>0.045999999999999999</v>
      </c>
      <c r="R165" s="218">
        <f>Q165*H165</f>
        <v>9.2296239999999994</v>
      </c>
      <c r="S165" s="218">
        <v>0</v>
      </c>
      <c r="T165" s="219">
        <f>S165*H165</f>
        <v>0</v>
      </c>
      <c r="U165" s="42"/>
      <c r="V165" s="42"/>
      <c r="W165" s="42"/>
      <c r="X165" s="42"/>
      <c r="Y165" s="42"/>
      <c r="Z165" s="42"/>
      <c r="AA165" s="42"/>
      <c r="AB165" s="42"/>
      <c r="AC165" s="42"/>
      <c r="AD165" s="42"/>
      <c r="AE165" s="42"/>
      <c r="AR165" s="220" t="s">
        <v>215</v>
      </c>
      <c r="AT165" s="220" t="s">
        <v>212</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1239</v>
      </c>
    </row>
    <row r="166" s="14" customFormat="1">
      <c r="A166" s="14"/>
      <c r="B166" s="239"/>
      <c r="C166" s="240"/>
      <c r="D166" s="227" t="s">
        <v>172</v>
      </c>
      <c r="E166" s="240"/>
      <c r="F166" s="242" t="s">
        <v>1240</v>
      </c>
      <c r="G166" s="240"/>
      <c r="H166" s="243">
        <v>200.64400000000001</v>
      </c>
      <c r="I166" s="244"/>
      <c r="J166" s="240"/>
      <c r="K166" s="240"/>
      <c r="L166" s="245"/>
      <c r="M166" s="246"/>
      <c r="N166" s="247"/>
      <c r="O166" s="247"/>
      <c r="P166" s="247"/>
      <c r="Q166" s="247"/>
      <c r="R166" s="247"/>
      <c r="S166" s="247"/>
      <c r="T166" s="248"/>
      <c r="U166" s="14"/>
      <c r="V166" s="14"/>
      <c r="W166" s="14"/>
      <c r="X166" s="14"/>
      <c r="Y166" s="14"/>
      <c r="Z166" s="14"/>
      <c r="AA166" s="14"/>
      <c r="AB166" s="14"/>
      <c r="AC166" s="14"/>
      <c r="AD166" s="14"/>
      <c r="AE166" s="14"/>
      <c r="AT166" s="249" t="s">
        <v>172</v>
      </c>
      <c r="AU166" s="249" t="s">
        <v>92</v>
      </c>
      <c r="AV166" s="14" t="s">
        <v>92</v>
      </c>
      <c r="AW166" s="14" t="s">
        <v>4</v>
      </c>
      <c r="AX166" s="14" t="s">
        <v>90</v>
      </c>
      <c r="AY166" s="249" t="s">
        <v>159</v>
      </c>
    </row>
    <row r="167" s="12" customFormat="1" ht="22.8" customHeight="1">
      <c r="A167" s="12"/>
      <c r="B167" s="193"/>
      <c r="C167" s="194"/>
      <c r="D167" s="195" t="s">
        <v>81</v>
      </c>
      <c r="E167" s="207" t="s">
        <v>227</v>
      </c>
      <c r="F167" s="207" t="s">
        <v>566</v>
      </c>
      <c r="G167" s="194"/>
      <c r="H167" s="194"/>
      <c r="I167" s="197"/>
      <c r="J167" s="208">
        <f>BK167</f>
        <v>0</v>
      </c>
      <c r="K167" s="194"/>
      <c r="L167" s="199"/>
      <c r="M167" s="200"/>
      <c r="N167" s="201"/>
      <c r="O167" s="201"/>
      <c r="P167" s="202">
        <f>SUM(P168:P184)</f>
        <v>0</v>
      </c>
      <c r="Q167" s="201"/>
      <c r="R167" s="202">
        <f>SUM(R168:R184)</f>
        <v>8.9782750000000018</v>
      </c>
      <c r="S167" s="201"/>
      <c r="T167" s="203">
        <f>SUM(T168:T184)</f>
        <v>0</v>
      </c>
      <c r="U167" s="12"/>
      <c r="V167" s="12"/>
      <c r="W167" s="12"/>
      <c r="X167" s="12"/>
      <c r="Y167" s="12"/>
      <c r="Z167" s="12"/>
      <c r="AA167" s="12"/>
      <c r="AB167" s="12"/>
      <c r="AC167" s="12"/>
      <c r="AD167" s="12"/>
      <c r="AE167" s="12"/>
      <c r="AR167" s="204" t="s">
        <v>90</v>
      </c>
      <c r="AT167" s="205" t="s">
        <v>81</v>
      </c>
      <c r="AU167" s="205" t="s">
        <v>90</v>
      </c>
      <c r="AY167" s="204" t="s">
        <v>159</v>
      </c>
      <c r="BK167" s="206">
        <f>SUM(BK168:BK184)</f>
        <v>0</v>
      </c>
    </row>
    <row r="168" s="2" customFormat="1" ht="16.5" customHeight="1">
      <c r="A168" s="42"/>
      <c r="B168" s="43"/>
      <c r="C168" s="209" t="s">
        <v>372</v>
      </c>
      <c r="D168" s="209" t="s">
        <v>161</v>
      </c>
      <c r="E168" s="210" t="s">
        <v>1241</v>
      </c>
      <c r="F168" s="211" t="s">
        <v>1242</v>
      </c>
      <c r="G168" s="212" t="s">
        <v>594</v>
      </c>
      <c r="H168" s="213">
        <v>4</v>
      </c>
      <c r="I168" s="214"/>
      <c r="J168" s="215">
        <f>ROUND(I168*H168,2)</f>
        <v>0</v>
      </c>
      <c r="K168" s="211" t="s">
        <v>165</v>
      </c>
      <c r="L168" s="48"/>
      <c r="M168" s="216" t="s">
        <v>44</v>
      </c>
      <c r="N168" s="217" t="s">
        <v>53</v>
      </c>
      <c r="O168" s="88"/>
      <c r="P168" s="218">
        <f>O168*H168</f>
        <v>0</v>
      </c>
      <c r="Q168" s="218">
        <v>0.00069999999999999999</v>
      </c>
      <c r="R168" s="218">
        <f>Q168*H168</f>
        <v>0.0028</v>
      </c>
      <c r="S168" s="218">
        <v>0</v>
      </c>
      <c r="T168" s="219">
        <f>S168*H168</f>
        <v>0</v>
      </c>
      <c r="U168" s="42"/>
      <c r="V168" s="42"/>
      <c r="W168" s="42"/>
      <c r="X168" s="42"/>
      <c r="Y168" s="42"/>
      <c r="Z168" s="42"/>
      <c r="AA168" s="42"/>
      <c r="AB168" s="42"/>
      <c r="AC168" s="42"/>
      <c r="AD168" s="42"/>
      <c r="AE168" s="42"/>
      <c r="AR168" s="220" t="s">
        <v>166</v>
      </c>
      <c r="AT168" s="220" t="s">
        <v>161</v>
      </c>
      <c r="AU168" s="220" t="s">
        <v>92</v>
      </c>
      <c r="AY168" s="20" t="s">
        <v>159</v>
      </c>
      <c r="BE168" s="221">
        <f>IF(N168="základní",J168,0)</f>
        <v>0</v>
      </c>
      <c r="BF168" s="221">
        <f>IF(N168="snížená",J168,0)</f>
        <v>0</v>
      </c>
      <c r="BG168" s="221">
        <f>IF(N168="zákl. přenesená",J168,0)</f>
        <v>0</v>
      </c>
      <c r="BH168" s="221">
        <f>IF(N168="sníž. přenesená",J168,0)</f>
        <v>0</v>
      </c>
      <c r="BI168" s="221">
        <f>IF(N168="nulová",J168,0)</f>
        <v>0</v>
      </c>
      <c r="BJ168" s="20" t="s">
        <v>90</v>
      </c>
      <c r="BK168" s="221">
        <f>ROUND(I168*H168,2)</f>
        <v>0</v>
      </c>
      <c r="BL168" s="20" t="s">
        <v>166</v>
      </c>
      <c r="BM168" s="220" t="s">
        <v>1243</v>
      </c>
    </row>
    <row r="169" s="2" customFormat="1">
      <c r="A169" s="42"/>
      <c r="B169" s="43"/>
      <c r="C169" s="44"/>
      <c r="D169" s="222" t="s">
        <v>168</v>
      </c>
      <c r="E169" s="44"/>
      <c r="F169" s="223" t="s">
        <v>1244</v>
      </c>
      <c r="G169" s="44"/>
      <c r="H169" s="44"/>
      <c r="I169" s="224"/>
      <c r="J169" s="44"/>
      <c r="K169" s="44"/>
      <c r="L169" s="48"/>
      <c r="M169" s="225"/>
      <c r="N169" s="226"/>
      <c r="O169" s="88"/>
      <c r="P169" s="88"/>
      <c r="Q169" s="88"/>
      <c r="R169" s="88"/>
      <c r="S169" s="88"/>
      <c r="T169" s="89"/>
      <c r="U169" s="42"/>
      <c r="V169" s="42"/>
      <c r="W169" s="42"/>
      <c r="X169" s="42"/>
      <c r="Y169" s="42"/>
      <c r="Z169" s="42"/>
      <c r="AA169" s="42"/>
      <c r="AB169" s="42"/>
      <c r="AC169" s="42"/>
      <c r="AD169" s="42"/>
      <c r="AE169" s="42"/>
      <c r="AT169" s="20" t="s">
        <v>168</v>
      </c>
      <c r="AU169" s="20" t="s">
        <v>92</v>
      </c>
    </row>
    <row r="170" s="2" customFormat="1" ht="16.5" customHeight="1">
      <c r="A170" s="42"/>
      <c r="B170" s="43"/>
      <c r="C170" s="272" t="s">
        <v>377</v>
      </c>
      <c r="D170" s="272" t="s">
        <v>212</v>
      </c>
      <c r="E170" s="273" t="s">
        <v>1245</v>
      </c>
      <c r="F170" s="274" t="s">
        <v>1246</v>
      </c>
      <c r="G170" s="275" t="s">
        <v>594</v>
      </c>
      <c r="H170" s="276">
        <v>4</v>
      </c>
      <c r="I170" s="277"/>
      <c r="J170" s="278">
        <f>ROUND(I170*H170,2)</f>
        <v>0</v>
      </c>
      <c r="K170" s="274" t="s">
        <v>165</v>
      </c>
      <c r="L170" s="279"/>
      <c r="M170" s="280" t="s">
        <v>44</v>
      </c>
      <c r="N170" s="281" t="s">
        <v>53</v>
      </c>
      <c r="O170" s="88"/>
      <c r="P170" s="218">
        <f>O170*H170</f>
        <v>0</v>
      </c>
      <c r="Q170" s="218">
        <v>0.0012999999999999999</v>
      </c>
      <c r="R170" s="218">
        <f>Q170*H170</f>
        <v>0.0051999999999999998</v>
      </c>
      <c r="S170" s="218">
        <v>0</v>
      </c>
      <c r="T170" s="219">
        <f>S170*H170</f>
        <v>0</v>
      </c>
      <c r="U170" s="42"/>
      <c r="V170" s="42"/>
      <c r="W170" s="42"/>
      <c r="X170" s="42"/>
      <c r="Y170" s="42"/>
      <c r="Z170" s="42"/>
      <c r="AA170" s="42"/>
      <c r="AB170" s="42"/>
      <c r="AC170" s="42"/>
      <c r="AD170" s="42"/>
      <c r="AE170" s="42"/>
      <c r="AR170" s="220" t="s">
        <v>215</v>
      </c>
      <c r="AT170" s="220" t="s">
        <v>212</v>
      </c>
      <c r="AU170" s="220" t="s">
        <v>92</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1247</v>
      </c>
    </row>
    <row r="171" s="2" customFormat="1" ht="16.5" customHeight="1">
      <c r="A171" s="42"/>
      <c r="B171" s="43"/>
      <c r="C171" s="209" t="s">
        <v>384</v>
      </c>
      <c r="D171" s="209" t="s">
        <v>161</v>
      </c>
      <c r="E171" s="210" t="s">
        <v>1248</v>
      </c>
      <c r="F171" s="211" t="s">
        <v>1249</v>
      </c>
      <c r="G171" s="212" t="s">
        <v>594</v>
      </c>
      <c r="H171" s="213">
        <v>2</v>
      </c>
      <c r="I171" s="214"/>
      <c r="J171" s="215">
        <f>ROUND(I171*H171,2)</f>
        <v>0</v>
      </c>
      <c r="K171" s="211" t="s">
        <v>165</v>
      </c>
      <c r="L171" s="48"/>
      <c r="M171" s="216" t="s">
        <v>44</v>
      </c>
      <c r="N171" s="217" t="s">
        <v>53</v>
      </c>
      <c r="O171" s="88"/>
      <c r="P171" s="218">
        <f>O171*H171</f>
        <v>0</v>
      </c>
      <c r="Q171" s="218">
        <v>0.10940999999999999</v>
      </c>
      <c r="R171" s="218">
        <f>Q171*H171</f>
        <v>0.21881999999999999</v>
      </c>
      <c r="S171" s="218">
        <v>0</v>
      </c>
      <c r="T171" s="219">
        <f>S171*H171</f>
        <v>0</v>
      </c>
      <c r="U171" s="42"/>
      <c r="V171" s="42"/>
      <c r="W171" s="42"/>
      <c r="X171" s="42"/>
      <c r="Y171" s="42"/>
      <c r="Z171" s="42"/>
      <c r="AA171" s="42"/>
      <c r="AB171" s="42"/>
      <c r="AC171" s="42"/>
      <c r="AD171" s="42"/>
      <c r="AE171" s="42"/>
      <c r="AR171" s="220" t="s">
        <v>166</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1250</v>
      </c>
    </row>
    <row r="172" s="2" customFormat="1">
      <c r="A172" s="42"/>
      <c r="B172" s="43"/>
      <c r="C172" s="44"/>
      <c r="D172" s="222" t="s">
        <v>168</v>
      </c>
      <c r="E172" s="44"/>
      <c r="F172" s="223" t="s">
        <v>1251</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16.5" customHeight="1">
      <c r="A173" s="42"/>
      <c r="B173" s="43"/>
      <c r="C173" s="272" t="s">
        <v>7</v>
      </c>
      <c r="D173" s="272" t="s">
        <v>212</v>
      </c>
      <c r="E173" s="273" t="s">
        <v>1252</v>
      </c>
      <c r="F173" s="274" t="s">
        <v>1253</v>
      </c>
      <c r="G173" s="275" t="s">
        <v>594</v>
      </c>
      <c r="H173" s="276">
        <v>2</v>
      </c>
      <c r="I173" s="277"/>
      <c r="J173" s="278">
        <f>ROUND(I173*H173,2)</f>
        <v>0</v>
      </c>
      <c r="K173" s="274" t="s">
        <v>165</v>
      </c>
      <c r="L173" s="279"/>
      <c r="M173" s="280" t="s">
        <v>44</v>
      </c>
      <c r="N173" s="281" t="s">
        <v>53</v>
      </c>
      <c r="O173" s="88"/>
      <c r="P173" s="218">
        <f>O173*H173</f>
        <v>0</v>
      </c>
      <c r="Q173" s="218">
        <v>0.0061000000000000004</v>
      </c>
      <c r="R173" s="218">
        <f>Q173*H173</f>
        <v>0.012200000000000001</v>
      </c>
      <c r="S173" s="218">
        <v>0</v>
      </c>
      <c r="T173" s="219">
        <f>S173*H173</f>
        <v>0</v>
      </c>
      <c r="U173" s="42"/>
      <c r="V173" s="42"/>
      <c r="W173" s="42"/>
      <c r="X173" s="42"/>
      <c r="Y173" s="42"/>
      <c r="Z173" s="42"/>
      <c r="AA173" s="42"/>
      <c r="AB173" s="42"/>
      <c r="AC173" s="42"/>
      <c r="AD173" s="42"/>
      <c r="AE173" s="42"/>
      <c r="AR173" s="220" t="s">
        <v>215</v>
      </c>
      <c r="AT173" s="220" t="s">
        <v>212</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166</v>
      </c>
      <c r="BM173" s="220" t="s">
        <v>1254</v>
      </c>
    </row>
    <row r="174" s="2" customFormat="1" ht="16.5" customHeight="1">
      <c r="A174" s="42"/>
      <c r="B174" s="43"/>
      <c r="C174" s="209" t="s">
        <v>401</v>
      </c>
      <c r="D174" s="209" t="s">
        <v>161</v>
      </c>
      <c r="E174" s="210" t="s">
        <v>605</v>
      </c>
      <c r="F174" s="211" t="s">
        <v>606</v>
      </c>
      <c r="G174" s="212" t="s">
        <v>222</v>
      </c>
      <c r="H174" s="213">
        <v>25.5</v>
      </c>
      <c r="I174" s="214"/>
      <c r="J174" s="215">
        <f>ROUND(I174*H174,2)</f>
        <v>0</v>
      </c>
      <c r="K174" s="211" t="s">
        <v>165</v>
      </c>
      <c r="L174" s="48"/>
      <c r="M174" s="216" t="s">
        <v>44</v>
      </c>
      <c r="N174" s="217" t="s">
        <v>53</v>
      </c>
      <c r="O174" s="88"/>
      <c r="P174" s="218">
        <f>O174*H174</f>
        <v>0</v>
      </c>
      <c r="Q174" s="218">
        <v>0.29221000000000003</v>
      </c>
      <c r="R174" s="218">
        <f>Q174*H174</f>
        <v>7.4513550000000004</v>
      </c>
      <c r="S174" s="218">
        <v>0</v>
      </c>
      <c r="T174" s="219">
        <f>S174*H174</f>
        <v>0</v>
      </c>
      <c r="U174" s="42"/>
      <c r="V174" s="42"/>
      <c r="W174" s="42"/>
      <c r="X174" s="42"/>
      <c r="Y174" s="42"/>
      <c r="Z174" s="42"/>
      <c r="AA174" s="42"/>
      <c r="AB174" s="42"/>
      <c r="AC174" s="42"/>
      <c r="AD174" s="42"/>
      <c r="AE174" s="42"/>
      <c r="AR174" s="220" t="s">
        <v>166</v>
      </c>
      <c r="AT174" s="220" t="s">
        <v>161</v>
      </c>
      <c r="AU174" s="220" t="s">
        <v>92</v>
      </c>
      <c r="AY174" s="20" t="s">
        <v>159</v>
      </c>
      <c r="BE174" s="221">
        <f>IF(N174="základní",J174,0)</f>
        <v>0</v>
      </c>
      <c r="BF174" s="221">
        <f>IF(N174="snížená",J174,0)</f>
        <v>0</v>
      </c>
      <c r="BG174" s="221">
        <f>IF(N174="zákl. přenesená",J174,0)</f>
        <v>0</v>
      </c>
      <c r="BH174" s="221">
        <f>IF(N174="sníž. přenesená",J174,0)</f>
        <v>0</v>
      </c>
      <c r="BI174" s="221">
        <f>IF(N174="nulová",J174,0)</f>
        <v>0</v>
      </c>
      <c r="BJ174" s="20" t="s">
        <v>90</v>
      </c>
      <c r="BK174" s="221">
        <f>ROUND(I174*H174,2)</f>
        <v>0</v>
      </c>
      <c r="BL174" s="20" t="s">
        <v>166</v>
      </c>
      <c r="BM174" s="220" t="s">
        <v>1255</v>
      </c>
    </row>
    <row r="175" s="2" customFormat="1">
      <c r="A175" s="42"/>
      <c r="B175" s="43"/>
      <c r="C175" s="44"/>
      <c r="D175" s="222" t="s">
        <v>168</v>
      </c>
      <c r="E175" s="44"/>
      <c r="F175" s="223" t="s">
        <v>608</v>
      </c>
      <c r="G175" s="44"/>
      <c r="H175" s="44"/>
      <c r="I175" s="224"/>
      <c r="J175" s="44"/>
      <c r="K175" s="44"/>
      <c r="L175" s="48"/>
      <c r="M175" s="225"/>
      <c r="N175" s="226"/>
      <c r="O175" s="88"/>
      <c r="P175" s="88"/>
      <c r="Q175" s="88"/>
      <c r="R175" s="88"/>
      <c r="S175" s="88"/>
      <c r="T175" s="89"/>
      <c r="U175" s="42"/>
      <c r="V175" s="42"/>
      <c r="W175" s="42"/>
      <c r="X175" s="42"/>
      <c r="Y175" s="42"/>
      <c r="Z175" s="42"/>
      <c r="AA175" s="42"/>
      <c r="AB175" s="42"/>
      <c r="AC175" s="42"/>
      <c r="AD175" s="42"/>
      <c r="AE175" s="42"/>
      <c r="AT175" s="20" t="s">
        <v>168</v>
      </c>
      <c r="AU175" s="20" t="s">
        <v>92</v>
      </c>
    </row>
    <row r="176" s="13" customFormat="1">
      <c r="A176" s="13"/>
      <c r="B176" s="229"/>
      <c r="C176" s="230"/>
      <c r="D176" s="227" t="s">
        <v>172</v>
      </c>
      <c r="E176" s="231" t="s">
        <v>44</v>
      </c>
      <c r="F176" s="232" t="s">
        <v>613</v>
      </c>
      <c r="G176" s="230"/>
      <c r="H176" s="231" t="s">
        <v>44</v>
      </c>
      <c r="I176" s="233"/>
      <c r="J176" s="230"/>
      <c r="K176" s="230"/>
      <c r="L176" s="234"/>
      <c r="M176" s="235"/>
      <c r="N176" s="236"/>
      <c r="O176" s="236"/>
      <c r="P176" s="236"/>
      <c r="Q176" s="236"/>
      <c r="R176" s="236"/>
      <c r="S176" s="236"/>
      <c r="T176" s="237"/>
      <c r="U176" s="13"/>
      <c r="V176" s="13"/>
      <c r="W176" s="13"/>
      <c r="X176" s="13"/>
      <c r="Y176" s="13"/>
      <c r="Z176" s="13"/>
      <c r="AA176" s="13"/>
      <c r="AB176" s="13"/>
      <c r="AC176" s="13"/>
      <c r="AD176" s="13"/>
      <c r="AE176" s="13"/>
      <c r="AT176" s="238" t="s">
        <v>172</v>
      </c>
      <c r="AU176" s="238" t="s">
        <v>92</v>
      </c>
      <c r="AV176" s="13" t="s">
        <v>90</v>
      </c>
      <c r="AW176" s="13" t="s">
        <v>42</v>
      </c>
      <c r="AX176" s="13" t="s">
        <v>82</v>
      </c>
      <c r="AY176" s="238" t="s">
        <v>159</v>
      </c>
    </row>
    <row r="177" s="14" customFormat="1">
      <c r="A177" s="14"/>
      <c r="B177" s="239"/>
      <c r="C177" s="240"/>
      <c r="D177" s="227" t="s">
        <v>172</v>
      </c>
      <c r="E177" s="241" t="s">
        <v>44</v>
      </c>
      <c r="F177" s="242" t="s">
        <v>1256</v>
      </c>
      <c r="G177" s="240"/>
      <c r="H177" s="243">
        <v>25.5</v>
      </c>
      <c r="I177" s="244"/>
      <c r="J177" s="240"/>
      <c r="K177" s="240"/>
      <c r="L177" s="245"/>
      <c r="M177" s="246"/>
      <c r="N177" s="247"/>
      <c r="O177" s="247"/>
      <c r="P177" s="247"/>
      <c r="Q177" s="247"/>
      <c r="R177" s="247"/>
      <c r="S177" s="247"/>
      <c r="T177" s="248"/>
      <c r="U177" s="14"/>
      <c r="V177" s="14"/>
      <c r="W177" s="14"/>
      <c r="X177" s="14"/>
      <c r="Y177" s="14"/>
      <c r="Z177" s="14"/>
      <c r="AA177" s="14"/>
      <c r="AB177" s="14"/>
      <c r="AC177" s="14"/>
      <c r="AD177" s="14"/>
      <c r="AE177" s="14"/>
      <c r="AT177" s="249" t="s">
        <v>172</v>
      </c>
      <c r="AU177" s="249" t="s">
        <v>92</v>
      </c>
      <c r="AV177" s="14" t="s">
        <v>92</v>
      </c>
      <c r="AW177" s="14" t="s">
        <v>42</v>
      </c>
      <c r="AX177" s="14" t="s">
        <v>82</v>
      </c>
      <c r="AY177" s="249" t="s">
        <v>159</v>
      </c>
    </row>
    <row r="178" s="16" customFormat="1">
      <c r="A178" s="16"/>
      <c r="B178" s="261"/>
      <c r="C178" s="262"/>
      <c r="D178" s="227" t="s">
        <v>172</v>
      </c>
      <c r="E178" s="263" t="s">
        <v>44</v>
      </c>
      <c r="F178" s="264" t="s">
        <v>178</v>
      </c>
      <c r="G178" s="262"/>
      <c r="H178" s="265">
        <v>25.5</v>
      </c>
      <c r="I178" s="266"/>
      <c r="J178" s="262"/>
      <c r="K178" s="262"/>
      <c r="L178" s="267"/>
      <c r="M178" s="268"/>
      <c r="N178" s="269"/>
      <c r="O178" s="269"/>
      <c r="P178" s="269"/>
      <c r="Q178" s="269"/>
      <c r="R178" s="269"/>
      <c r="S178" s="269"/>
      <c r="T178" s="270"/>
      <c r="U178" s="16"/>
      <c r="V178" s="16"/>
      <c r="W178" s="16"/>
      <c r="X178" s="16"/>
      <c r="Y178" s="16"/>
      <c r="Z178" s="16"/>
      <c r="AA178" s="16"/>
      <c r="AB178" s="16"/>
      <c r="AC178" s="16"/>
      <c r="AD178" s="16"/>
      <c r="AE178" s="16"/>
      <c r="AT178" s="271" t="s">
        <v>172</v>
      </c>
      <c r="AU178" s="271" t="s">
        <v>92</v>
      </c>
      <c r="AV178" s="16" t="s">
        <v>166</v>
      </c>
      <c r="AW178" s="16" t="s">
        <v>42</v>
      </c>
      <c r="AX178" s="16" t="s">
        <v>90</v>
      </c>
      <c r="AY178" s="271" t="s">
        <v>159</v>
      </c>
    </row>
    <row r="179" s="2" customFormat="1" ht="16.5" customHeight="1">
      <c r="A179" s="42"/>
      <c r="B179" s="43"/>
      <c r="C179" s="272" t="s">
        <v>408</v>
      </c>
      <c r="D179" s="272" t="s">
        <v>212</v>
      </c>
      <c r="E179" s="273" t="s">
        <v>1257</v>
      </c>
      <c r="F179" s="274" t="s">
        <v>1258</v>
      </c>
      <c r="G179" s="275" t="s">
        <v>222</v>
      </c>
      <c r="H179" s="276">
        <v>25.5</v>
      </c>
      <c r="I179" s="277"/>
      <c r="J179" s="278">
        <f>ROUND(I179*H179,2)</f>
        <v>0</v>
      </c>
      <c r="K179" s="274" t="s">
        <v>165</v>
      </c>
      <c r="L179" s="279"/>
      <c r="M179" s="280" t="s">
        <v>44</v>
      </c>
      <c r="N179" s="281" t="s">
        <v>53</v>
      </c>
      <c r="O179" s="88"/>
      <c r="P179" s="218">
        <f>O179*H179</f>
        <v>0</v>
      </c>
      <c r="Q179" s="218">
        <v>0.021000000000000001</v>
      </c>
      <c r="R179" s="218">
        <f>Q179*H179</f>
        <v>0.53550000000000009</v>
      </c>
      <c r="S179" s="218">
        <v>0</v>
      </c>
      <c r="T179" s="219">
        <f>S179*H179</f>
        <v>0</v>
      </c>
      <c r="U179" s="42"/>
      <c r="V179" s="42"/>
      <c r="W179" s="42"/>
      <c r="X179" s="42"/>
      <c r="Y179" s="42"/>
      <c r="Z179" s="42"/>
      <c r="AA179" s="42"/>
      <c r="AB179" s="42"/>
      <c r="AC179" s="42"/>
      <c r="AD179" s="42"/>
      <c r="AE179" s="42"/>
      <c r="AR179" s="220" t="s">
        <v>215</v>
      </c>
      <c r="AT179" s="220" t="s">
        <v>212</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166</v>
      </c>
      <c r="BM179" s="220" t="s">
        <v>1259</v>
      </c>
    </row>
    <row r="180" s="2" customFormat="1" ht="16.5" customHeight="1">
      <c r="A180" s="42"/>
      <c r="B180" s="43"/>
      <c r="C180" s="272" t="s">
        <v>132</v>
      </c>
      <c r="D180" s="272" t="s">
        <v>212</v>
      </c>
      <c r="E180" s="273" t="s">
        <v>1260</v>
      </c>
      <c r="F180" s="274" t="s">
        <v>1261</v>
      </c>
      <c r="G180" s="275" t="s">
        <v>222</v>
      </c>
      <c r="H180" s="276">
        <v>25.5</v>
      </c>
      <c r="I180" s="277"/>
      <c r="J180" s="278">
        <f>ROUND(I180*H180,2)</f>
        <v>0</v>
      </c>
      <c r="K180" s="274" t="s">
        <v>165</v>
      </c>
      <c r="L180" s="279"/>
      <c r="M180" s="280" t="s">
        <v>44</v>
      </c>
      <c r="N180" s="281" t="s">
        <v>53</v>
      </c>
      <c r="O180" s="88"/>
      <c r="P180" s="218">
        <f>O180*H180</f>
        <v>0</v>
      </c>
      <c r="Q180" s="218">
        <v>0.0057999999999999996</v>
      </c>
      <c r="R180" s="218">
        <f>Q180*H180</f>
        <v>0.14789999999999998</v>
      </c>
      <c r="S180" s="218">
        <v>0</v>
      </c>
      <c r="T180" s="219">
        <f>S180*H180</f>
        <v>0</v>
      </c>
      <c r="U180" s="42"/>
      <c r="V180" s="42"/>
      <c r="W180" s="42"/>
      <c r="X180" s="42"/>
      <c r="Y180" s="42"/>
      <c r="Z180" s="42"/>
      <c r="AA180" s="42"/>
      <c r="AB180" s="42"/>
      <c r="AC180" s="42"/>
      <c r="AD180" s="42"/>
      <c r="AE180" s="42"/>
      <c r="AR180" s="220" t="s">
        <v>215</v>
      </c>
      <c r="AT180" s="220" t="s">
        <v>212</v>
      </c>
      <c r="AU180" s="220" t="s">
        <v>92</v>
      </c>
      <c r="AY180" s="20" t="s">
        <v>159</v>
      </c>
      <c r="BE180" s="221">
        <f>IF(N180="základní",J180,0)</f>
        <v>0</v>
      </c>
      <c r="BF180" s="221">
        <f>IF(N180="snížená",J180,0)</f>
        <v>0</v>
      </c>
      <c r="BG180" s="221">
        <f>IF(N180="zákl. přenesená",J180,0)</f>
        <v>0</v>
      </c>
      <c r="BH180" s="221">
        <f>IF(N180="sníž. přenesená",J180,0)</f>
        <v>0</v>
      </c>
      <c r="BI180" s="221">
        <f>IF(N180="nulová",J180,0)</f>
        <v>0</v>
      </c>
      <c r="BJ180" s="20" t="s">
        <v>90</v>
      </c>
      <c r="BK180" s="221">
        <f>ROUND(I180*H180,2)</f>
        <v>0</v>
      </c>
      <c r="BL180" s="20" t="s">
        <v>166</v>
      </c>
      <c r="BM180" s="220" t="s">
        <v>1262</v>
      </c>
    </row>
    <row r="181" s="2" customFormat="1" ht="16.5" customHeight="1">
      <c r="A181" s="42"/>
      <c r="B181" s="43"/>
      <c r="C181" s="272" t="s">
        <v>420</v>
      </c>
      <c r="D181" s="272" t="s">
        <v>212</v>
      </c>
      <c r="E181" s="273" t="s">
        <v>1263</v>
      </c>
      <c r="F181" s="274" t="s">
        <v>1264</v>
      </c>
      <c r="G181" s="275" t="s">
        <v>594</v>
      </c>
      <c r="H181" s="276">
        <v>4</v>
      </c>
      <c r="I181" s="277"/>
      <c r="J181" s="278">
        <f>ROUND(I181*H181,2)</f>
        <v>0</v>
      </c>
      <c r="K181" s="274" t="s">
        <v>165</v>
      </c>
      <c r="L181" s="279"/>
      <c r="M181" s="280" t="s">
        <v>44</v>
      </c>
      <c r="N181" s="281" t="s">
        <v>53</v>
      </c>
      <c r="O181" s="88"/>
      <c r="P181" s="218">
        <f>O181*H181</f>
        <v>0</v>
      </c>
      <c r="Q181" s="218">
        <v>0.0016000000000000001</v>
      </c>
      <c r="R181" s="218">
        <f>Q181*H181</f>
        <v>0.0064000000000000003</v>
      </c>
      <c r="S181" s="218">
        <v>0</v>
      </c>
      <c r="T181" s="219">
        <f>S181*H181</f>
        <v>0</v>
      </c>
      <c r="U181" s="42"/>
      <c r="V181" s="42"/>
      <c r="W181" s="42"/>
      <c r="X181" s="42"/>
      <c r="Y181" s="42"/>
      <c r="Z181" s="42"/>
      <c r="AA181" s="42"/>
      <c r="AB181" s="42"/>
      <c r="AC181" s="42"/>
      <c r="AD181" s="42"/>
      <c r="AE181" s="42"/>
      <c r="AR181" s="220" t="s">
        <v>215</v>
      </c>
      <c r="AT181" s="220" t="s">
        <v>212</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166</v>
      </c>
      <c r="BM181" s="220" t="s">
        <v>1265</v>
      </c>
    </row>
    <row r="182" s="2" customFormat="1" ht="16.5" customHeight="1">
      <c r="A182" s="42"/>
      <c r="B182" s="43"/>
      <c r="C182" s="209" t="s">
        <v>426</v>
      </c>
      <c r="D182" s="209" t="s">
        <v>161</v>
      </c>
      <c r="E182" s="210" t="s">
        <v>632</v>
      </c>
      <c r="F182" s="211" t="s">
        <v>633</v>
      </c>
      <c r="G182" s="212" t="s">
        <v>594</v>
      </c>
      <c r="H182" s="213">
        <v>2</v>
      </c>
      <c r="I182" s="214"/>
      <c r="J182" s="215">
        <f>ROUND(I182*H182,2)</f>
        <v>0</v>
      </c>
      <c r="K182" s="211" t="s">
        <v>165</v>
      </c>
      <c r="L182" s="48"/>
      <c r="M182" s="216" t="s">
        <v>44</v>
      </c>
      <c r="N182" s="217" t="s">
        <v>53</v>
      </c>
      <c r="O182" s="88"/>
      <c r="P182" s="218">
        <f>O182*H182</f>
        <v>0</v>
      </c>
      <c r="Q182" s="218">
        <v>0.27205000000000001</v>
      </c>
      <c r="R182" s="218">
        <f>Q182*H182</f>
        <v>0.54410000000000003</v>
      </c>
      <c r="S182" s="218">
        <v>0</v>
      </c>
      <c r="T182" s="219">
        <f>S182*H182</f>
        <v>0</v>
      </c>
      <c r="U182" s="42"/>
      <c r="V182" s="42"/>
      <c r="W182" s="42"/>
      <c r="X182" s="42"/>
      <c r="Y182" s="42"/>
      <c r="Z182" s="42"/>
      <c r="AA182" s="42"/>
      <c r="AB182" s="42"/>
      <c r="AC182" s="42"/>
      <c r="AD182" s="42"/>
      <c r="AE182" s="42"/>
      <c r="AR182" s="220" t="s">
        <v>166</v>
      </c>
      <c r="AT182" s="220" t="s">
        <v>161</v>
      </c>
      <c r="AU182" s="220" t="s">
        <v>92</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1266</v>
      </c>
    </row>
    <row r="183" s="2" customFormat="1">
      <c r="A183" s="42"/>
      <c r="B183" s="43"/>
      <c r="C183" s="44"/>
      <c r="D183" s="222" t="s">
        <v>168</v>
      </c>
      <c r="E183" s="44"/>
      <c r="F183" s="223" t="s">
        <v>635</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168</v>
      </c>
      <c r="AU183" s="20" t="s">
        <v>92</v>
      </c>
    </row>
    <row r="184" s="2" customFormat="1" ht="24.15" customHeight="1">
      <c r="A184" s="42"/>
      <c r="B184" s="43"/>
      <c r="C184" s="272" t="s">
        <v>431</v>
      </c>
      <c r="D184" s="272" t="s">
        <v>212</v>
      </c>
      <c r="E184" s="273" t="s">
        <v>1267</v>
      </c>
      <c r="F184" s="274" t="s">
        <v>1268</v>
      </c>
      <c r="G184" s="275" t="s">
        <v>594</v>
      </c>
      <c r="H184" s="276">
        <v>2</v>
      </c>
      <c r="I184" s="277"/>
      <c r="J184" s="278">
        <f>ROUND(I184*H184,2)</f>
        <v>0</v>
      </c>
      <c r="K184" s="274" t="s">
        <v>165</v>
      </c>
      <c r="L184" s="279"/>
      <c r="M184" s="280" t="s">
        <v>44</v>
      </c>
      <c r="N184" s="281" t="s">
        <v>53</v>
      </c>
      <c r="O184" s="88"/>
      <c r="P184" s="218">
        <f>O184*H184</f>
        <v>0</v>
      </c>
      <c r="Q184" s="218">
        <v>0.027</v>
      </c>
      <c r="R184" s="218">
        <f>Q184*H184</f>
        <v>0.053999999999999999</v>
      </c>
      <c r="S184" s="218">
        <v>0</v>
      </c>
      <c r="T184" s="219">
        <f>S184*H184</f>
        <v>0</v>
      </c>
      <c r="U184" s="42"/>
      <c r="V184" s="42"/>
      <c r="W184" s="42"/>
      <c r="X184" s="42"/>
      <c r="Y184" s="42"/>
      <c r="Z184" s="42"/>
      <c r="AA184" s="42"/>
      <c r="AB184" s="42"/>
      <c r="AC184" s="42"/>
      <c r="AD184" s="42"/>
      <c r="AE184" s="42"/>
      <c r="AR184" s="220" t="s">
        <v>215</v>
      </c>
      <c r="AT184" s="220" t="s">
        <v>212</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1269</v>
      </c>
    </row>
    <row r="185" s="12" customFormat="1" ht="22.8" customHeight="1">
      <c r="A185" s="12"/>
      <c r="B185" s="193"/>
      <c r="C185" s="194"/>
      <c r="D185" s="195" t="s">
        <v>81</v>
      </c>
      <c r="E185" s="207" t="s">
        <v>237</v>
      </c>
      <c r="F185" s="207" t="s">
        <v>238</v>
      </c>
      <c r="G185" s="194"/>
      <c r="H185" s="194"/>
      <c r="I185" s="197"/>
      <c r="J185" s="208">
        <f>BK185</f>
        <v>0</v>
      </c>
      <c r="K185" s="194"/>
      <c r="L185" s="199"/>
      <c r="M185" s="200"/>
      <c r="N185" s="201"/>
      <c r="O185" s="201"/>
      <c r="P185" s="202">
        <f>SUM(P186:P187)</f>
        <v>0</v>
      </c>
      <c r="Q185" s="201"/>
      <c r="R185" s="202">
        <f>SUM(R186:R187)</f>
        <v>0</v>
      </c>
      <c r="S185" s="201"/>
      <c r="T185" s="203">
        <f>SUM(T186:T187)</f>
        <v>0</v>
      </c>
      <c r="U185" s="12"/>
      <c r="V185" s="12"/>
      <c r="W185" s="12"/>
      <c r="X185" s="12"/>
      <c r="Y185" s="12"/>
      <c r="Z185" s="12"/>
      <c r="AA185" s="12"/>
      <c r="AB185" s="12"/>
      <c r="AC185" s="12"/>
      <c r="AD185" s="12"/>
      <c r="AE185" s="12"/>
      <c r="AR185" s="204" t="s">
        <v>90</v>
      </c>
      <c r="AT185" s="205" t="s">
        <v>81</v>
      </c>
      <c r="AU185" s="205" t="s">
        <v>90</v>
      </c>
      <c r="AY185" s="204" t="s">
        <v>159</v>
      </c>
      <c r="BK185" s="206">
        <f>SUM(BK186:BK187)</f>
        <v>0</v>
      </c>
    </row>
    <row r="186" s="2" customFormat="1" ht="24.15" customHeight="1">
      <c r="A186" s="42"/>
      <c r="B186" s="43"/>
      <c r="C186" s="209" t="s">
        <v>436</v>
      </c>
      <c r="D186" s="209" t="s">
        <v>161</v>
      </c>
      <c r="E186" s="210" t="s">
        <v>882</v>
      </c>
      <c r="F186" s="211" t="s">
        <v>883</v>
      </c>
      <c r="G186" s="212" t="s">
        <v>200</v>
      </c>
      <c r="H186" s="213">
        <v>259.09899999999999</v>
      </c>
      <c r="I186" s="214"/>
      <c r="J186" s="215">
        <f>ROUND(I186*H186,2)</f>
        <v>0</v>
      </c>
      <c r="K186" s="211" t="s">
        <v>165</v>
      </c>
      <c r="L186" s="48"/>
      <c r="M186" s="216" t="s">
        <v>44</v>
      </c>
      <c r="N186" s="217"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166</v>
      </c>
      <c r="AT186" s="220" t="s">
        <v>161</v>
      </c>
      <c r="AU186" s="220" t="s">
        <v>92</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1270</v>
      </c>
    </row>
    <row r="187" s="2" customFormat="1">
      <c r="A187" s="42"/>
      <c r="B187" s="43"/>
      <c r="C187" s="44"/>
      <c r="D187" s="222" t="s">
        <v>168</v>
      </c>
      <c r="E187" s="44"/>
      <c r="F187" s="223" t="s">
        <v>885</v>
      </c>
      <c r="G187" s="44"/>
      <c r="H187" s="44"/>
      <c r="I187" s="224"/>
      <c r="J187" s="44"/>
      <c r="K187" s="44"/>
      <c r="L187" s="48"/>
      <c r="M187" s="225"/>
      <c r="N187" s="226"/>
      <c r="O187" s="88"/>
      <c r="P187" s="88"/>
      <c r="Q187" s="88"/>
      <c r="R187" s="88"/>
      <c r="S187" s="88"/>
      <c r="T187" s="89"/>
      <c r="U187" s="42"/>
      <c r="V187" s="42"/>
      <c r="W187" s="42"/>
      <c r="X187" s="42"/>
      <c r="Y187" s="42"/>
      <c r="Z187" s="42"/>
      <c r="AA187" s="42"/>
      <c r="AB187" s="42"/>
      <c r="AC187" s="42"/>
      <c r="AD187" s="42"/>
      <c r="AE187" s="42"/>
      <c r="AT187" s="20" t="s">
        <v>168</v>
      </c>
      <c r="AU187" s="20" t="s">
        <v>92</v>
      </c>
    </row>
    <row r="188" s="12" customFormat="1" ht="25.92" customHeight="1">
      <c r="A188" s="12"/>
      <c r="B188" s="193"/>
      <c r="C188" s="194"/>
      <c r="D188" s="195" t="s">
        <v>81</v>
      </c>
      <c r="E188" s="196" t="s">
        <v>654</v>
      </c>
      <c r="F188" s="196" t="s">
        <v>655</v>
      </c>
      <c r="G188" s="194"/>
      <c r="H188" s="194"/>
      <c r="I188" s="197"/>
      <c r="J188" s="198">
        <f>BK188</f>
        <v>0</v>
      </c>
      <c r="K188" s="194"/>
      <c r="L188" s="199"/>
      <c r="M188" s="200"/>
      <c r="N188" s="201"/>
      <c r="O188" s="201"/>
      <c r="P188" s="202">
        <f>P189</f>
        <v>0</v>
      </c>
      <c r="Q188" s="201"/>
      <c r="R188" s="202">
        <f>R189</f>
        <v>0</v>
      </c>
      <c r="S188" s="201"/>
      <c r="T188" s="203">
        <f>T189</f>
        <v>0</v>
      </c>
      <c r="U188" s="12"/>
      <c r="V188" s="12"/>
      <c r="W188" s="12"/>
      <c r="X188" s="12"/>
      <c r="Y188" s="12"/>
      <c r="Z188" s="12"/>
      <c r="AA188" s="12"/>
      <c r="AB188" s="12"/>
      <c r="AC188" s="12"/>
      <c r="AD188" s="12"/>
      <c r="AE188" s="12"/>
      <c r="AR188" s="204" t="s">
        <v>92</v>
      </c>
      <c r="AT188" s="205" t="s">
        <v>81</v>
      </c>
      <c r="AU188" s="205" t="s">
        <v>82</v>
      </c>
      <c r="AY188" s="204" t="s">
        <v>159</v>
      </c>
      <c r="BK188" s="206">
        <f>BK189</f>
        <v>0</v>
      </c>
    </row>
    <row r="189" s="12" customFormat="1" ht="22.8" customHeight="1">
      <c r="A189" s="12"/>
      <c r="B189" s="193"/>
      <c r="C189" s="194"/>
      <c r="D189" s="195" t="s">
        <v>81</v>
      </c>
      <c r="E189" s="207" t="s">
        <v>656</v>
      </c>
      <c r="F189" s="207" t="s">
        <v>657</v>
      </c>
      <c r="G189" s="194"/>
      <c r="H189" s="194"/>
      <c r="I189" s="197"/>
      <c r="J189" s="208">
        <f>BK189</f>
        <v>0</v>
      </c>
      <c r="K189" s="194"/>
      <c r="L189" s="199"/>
      <c r="M189" s="200"/>
      <c r="N189" s="201"/>
      <c r="O189" s="201"/>
      <c r="P189" s="202">
        <f>P190</f>
        <v>0</v>
      </c>
      <c r="Q189" s="201"/>
      <c r="R189" s="202">
        <f>R190</f>
        <v>0</v>
      </c>
      <c r="S189" s="201"/>
      <c r="T189" s="203">
        <f>T190</f>
        <v>0</v>
      </c>
      <c r="U189" s="12"/>
      <c r="V189" s="12"/>
      <c r="W189" s="12"/>
      <c r="X189" s="12"/>
      <c r="Y189" s="12"/>
      <c r="Z189" s="12"/>
      <c r="AA189" s="12"/>
      <c r="AB189" s="12"/>
      <c r="AC189" s="12"/>
      <c r="AD189" s="12"/>
      <c r="AE189" s="12"/>
      <c r="AR189" s="204" t="s">
        <v>92</v>
      </c>
      <c r="AT189" s="205" t="s">
        <v>81</v>
      </c>
      <c r="AU189" s="205" t="s">
        <v>90</v>
      </c>
      <c r="AY189" s="204" t="s">
        <v>159</v>
      </c>
      <c r="BK189" s="206">
        <f>BK190</f>
        <v>0</v>
      </c>
    </row>
    <row r="190" s="2" customFormat="1" ht="24.15" customHeight="1">
      <c r="A190" s="42"/>
      <c r="B190" s="43"/>
      <c r="C190" s="209" t="s">
        <v>441</v>
      </c>
      <c r="D190" s="209" t="s">
        <v>161</v>
      </c>
      <c r="E190" s="210" t="s">
        <v>1271</v>
      </c>
      <c r="F190" s="211" t="s">
        <v>1272</v>
      </c>
      <c r="G190" s="212" t="s">
        <v>222</v>
      </c>
      <c r="H190" s="213">
        <v>76.5</v>
      </c>
      <c r="I190" s="214"/>
      <c r="J190" s="215">
        <f>ROUND(I190*H190,2)</f>
        <v>0</v>
      </c>
      <c r="K190" s="211" t="s">
        <v>201</v>
      </c>
      <c r="L190" s="48"/>
      <c r="M190" s="289" t="s">
        <v>44</v>
      </c>
      <c r="N190" s="290" t="s">
        <v>53</v>
      </c>
      <c r="O190" s="284"/>
      <c r="P190" s="291">
        <f>O190*H190</f>
        <v>0</v>
      </c>
      <c r="Q190" s="291">
        <v>0</v>
      </c>
      <c r="R190" s="291">
        <f>Q190*H190</f>
        <v>0</v>
      </c>
      <c r="S190" s="291">
        <v>0</v>
      </c>
      <c r="T190" s="292">
        <f>S190*H190</f>
        <v>0</v>
      </c>
      <c r="U190" s="42"/>
      <c r="V190" s="42"/>
      <c r="W190" s="42"/>
      <c r="X190" s="42"/>
      <c r="Y190" s="42"/>
      <c r="Z190" s="42"/>
      <c r="AA190" s="42"/>
      <c r="AB190" s="42"/>
      <c r="AC190" s="42"/>
      <c r="AD190" s="42"/>
      <c r="AE190" s="42"/>
      <c r="AR190" s="220" t="s">
        <v>358</v>
      </c>
      <c r="AT190" s="220" t="s">
        <v>161</v>
      </c>
      <c r="AU190" s="220" t="s">
        <v>92</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358</v>
      </c>
      <c r="BM190" s="220" t="s">
        <v>1273</v>
      </c>
    </row>
    <row r="191" s="2" customFormat="1" ht="6.96" customHeight="1">
      <c r="A191" s="42"/>
      <c r="B191" s="63"/>
      <c r="C191" s="64"/>
      <c r="D191" s="64"/>
      <c r="E191" s="64"/>
      <c r="F191" s="64"/>
      <c r="G191" s="64"/>
      <c r="H191" s="64"/>
      <c r="I191" s="64"/>
      <c r="J191" s="64"/>
      <c r="K191" s="64"/>
      <c r="L191" s="48"/>
      <c r="M191" s="42"/>
      <c r="O191" s="42"/>
      <c r="P191" s="42"/>
      <c r="Q191" s="42"/>
      <c r="R191" s="42"/>
      <c r="S191" s="42"/>
      <c r="T191" s="42"/>
      <c r="U191" s="42"/>
      <c r="V191" s="42"/>
      <c r="W191" s="42"/>
      <c r="X191" s="42"/>
      <c r="Y191" s="42"/>
      <c r="Z191" s="42"/>
      <c r="AA191" s="42"/>
      <c r="AB191" s="42"/>
      <c r="AC191" s="42"/>
      <c r="AD191" s="42"/>
      <c r="AE191" s="42"/>
    </row>
  </sheetData>
  <sheetProtection sheet="1" autoFilter="0" formatColumns="0" formatRows="0" objects="1" scenarios="1" spinCount="100000" saltValue="1S4aTemjOTManD2JfnLM7oMznRgp8VNQ8ZGinJszY7Iukys+WbzfPo8xQmybix8hL/hB+bvysGXiMK9Tu2NIJg==" hashValue="Z55hQhmTX76yFz15+eVV8JOJlD0yIgaDkQ+WKV9BsbbZqZO824yz/ur2qatJ7sAXKLM6iYRU9erS9oI1XBkrMA==" algorithmName="SHA-512" password="CC35"/>
  <autoFilter ref="C87:K190"/>
  <mergeCells count="9">
    <mergeCell ref="E7:H7"/>
    <mergeCell ref="E9:H9"/>
    <mergeCell ref="E18:H18"/>
    <mergeCell ref="E27:H27"/>
    <mergeCell ref="E48:H48"/>
    <mergeCell ref="E50:H50"/>
    <mergeCell ref="E78:H78"/>
    <mergeCell ref="E80:H80"/>
    <mergeCell ref="L2:V2"/>
  </mergeCells>
  <hyperlinks>
    <hyperlink ref="F92" r:id="rId1" display="https://podminky.urs.cz/item/CS_URS_2024_02/181951112"/>
    <hyperlink ref="F98" r:id="rId2" display="https://podminky.urs.cz/item/CS_URS_2024_02/180405111"/>
    <hyperlink ref="F106" r:id="rId3" display="https://podminky.urs.cz/item/CS_URS_2024_02/339921132"/>
    <hyperlink ref="F114" r:id="rId4" display="https://podminky.urs.cz/item/CS_URS_2024_02/591211111"/>
    <hyperlink ref="F123" r:id="rId5" display="https://podminky.urs.cz/item/CS_URS_2024_02/451579777"/>
    <hyperlink ref="F128" r:id="rId6" display="https://podminky.urs.cz/item/CS_URS_2024_02/593532113"/>
    <hyperlink ref="F142" r:id="rId7" display="https://podminky.urs.cz/item/CS_URS_2024_02/596211110"/>
    <hyperlink ref="F150" r:id="rId8" display="https://podminky.urs.cz/item/CS_URS_2024_02/596811311"/>
    <hyperlink ref="F160" r:id="rId9" display="https://podminky.urs.cz/item/CS_URS_2024_02/916231213"/>
    <hyperlink ref="F169" r:id="rId10" display="https://podminky.urs.cz/item/CS_URS_2024_02/914111111"/>
    <hyperlink ref="F172" r:id="rId11" display="https://podminky.urs.cz/item/CS_URS_2024_02/914511111"/>
    <hyperlink ref="F175" r:id="rId12" display="https://podminky.urs.cz/item/CS_URS_2024_02/935113111"/>
    <hyperlink ref="F183" r:id="rId13" display="https://podminky.urs.cz/item/CS_URS_2024_02/935923216"/>
    <hyperlink ref="F187" r:id="rId14" display="https://podminky.urs.cz/item/CS_URS_2024_02/998223011"/>
  </hyperlinks>
  <pageMargins left="0.39375" right="0.39375" top="0.39375" bottom="0.39375" header="0" footer="0"/>
  <pageSetup paperSize="9" orientation="landscape" blackAndWhite="1" fitToHeight="100"/>
  <headerFooter>
    <oddFooter>&amp;CStrana &amp;P z &amp;N</oddFooter>
  </headerFooter>
  <drawing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267FE34967BE34AA1C2910CD8452E2D" ma:contentTypeVersion="15" ma:contentTypeDescription="Vytvoří nový dokument" ma:contentTypeScope="" ma:versionID="19544547465c62a1384639bfb8523264">
  <xsd:schema xmlns:xsd="http://www.w3.org/2001/XMLSchema" xmlns:xs="http://www.w3.org/2001/XMLSchema" xmlns:p="http://schemas.microsoft.com/office/2006/metadata/properties" xmlns:ns2="42aeb5e0-4d8c-495b-8ac8-9c7e0f9108af" xmlns:ns3="1c1cfe40-64e6-48a4-a923-d8a21d9bc96d" targetNamespace="http://schemas.microsoft.com/office/2006/metadata/properties" ma:root="true" ma:fieldsID="ec50c24212fe8b47600ee8a5c952b3e6" ns2:_="" ns3:_="">
    <xsd:import namespace="42aeb5e0-4d8c-495b-8ac8-9c7e0f9108af"/>
    <xsd:import namespace="1c1cfe40-64e6-48a4-a923-d8a21d9bc96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aeb5e0-4d8c-495b-8ac8-9c7e0f9108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descrip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Značky obrázků" ma:readOnly="false" ma:fieldId="{5cf76f15-5ced-4ddc-b409-7134ff3c332f}" ma:taxonomyMulti="true" ma:sspId="05144c32-5194-445f-8fa8-b47f4d440b8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c1cfe40-64e6-48a4-a923-d8a21d9bc96d"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1ba7402-a552-47a9-ad5f-5f8c4461a637}" ma:internalName="TaxCatchAll" ma:showField="CatchAllData" ma:web="1c1cfe40-64e6-48a4-a923-d8a21d9bc96d">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2aeb5e0-4d8c-495b-8ac8-9c7e0f9108af">
      <Terms xmlns="http://schemas.microsoft.com/office/infopath/2007/PartnerControls"/>
    </lcf76f155ced4ddcb4097134ff3c332f>
    <TaxCatchAll xmlns="1c1cfe40-64e6-48a4-a923-d8a21d9bc96d" xsi:nil="true"/>
  </documentManagement>
</p:properties>
</file>

<file path=customXml/itemProps1.xml><?xml version="1.0" encoding="utf-8"?>
<ds:datastoreItem xmlns:ds="http://schemas.openxmlformats.org/officeDocument/2006/customXml" ds:itemID="{15C335B1-E2F2-4602-8BC4-EE53651BC00D}"/>
</file>

<file path=customXml/itemProps2.xml><?xml version="1.0" encoding="utf-8"?>
<ds:datastoreItem xmlns:ds="http://schemas.openxmlformats.org/officeDocument/2006/customXml" ds:itemID="{DBCD716C-7001-4464-B4FA-7D044F37F7E2}"/>
</file>

<file path=customXml/itemProps3.xml><?xml version="1.0" encoding="utf-8"?>
<ds:datastoreItem xmlns:ds="http://schemas.openxmlformats.org/officeDocument/2006/customXml" ds:itemID="{8C126F6C-57C0-4A26-9DC0-38ECFCE92FC1}"/>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Vojtěch Biolek</dc:creator>
  <cp:lastModifiedBy>Vojtěch Biolek</cp:lastModifiedBy>
  <dcterms:created xsi:type="dcterms:W3CDTF">2025-03-31T13:26:24Z</dcterms:created>
  <dcterms:modified xsi:type="dcterms:W3CDTF">2025-03-31T13:26:34Z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0x010100C267FE34967BE34AA1C2910CD8452E2D</vt:lpwstr>
  </property>
</Properties>
</file>