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cnmuni.sharepoint.com/sites/mu-RECT-OVZ/Sdilene dokumenty/Verejne_zakazky/Celouniverzitni/03_Stavebni_prace/07_MU-Vedeni BMS/01_ZD/"/>
    </mc:Choice>
  </mc:AlternateContent>
  <xr:revisionPtr revIDLastSave="34" documentId="8_{31B801F4-D554-4711-8678-BABEA88FABD8}" xr6:coauthVersionLast="47" xr6:coauthVersionMax="47" xr10:uidLastSave="{032A65DC-8F32-4C28-88D2-C1A52694FF2B}"/>
  <bookViews>
    <workbookView xWindow="1080" yWindow="195" windowWidth="27420" windowHeight="16965" tabRatio="899" xr2:uid="{00000000-000D-0000-FFFF-FFFF00000000}"/>
  </bookViews>
  <sheets>
    <sheet name="Stavba" sheetId="1" r:id="rId1"/>
    <sheet name="VzorPolozky" sheetId="10" state="hidden" r:id="rId2"/>
    <sheet name="FF R2165746401 Pol" sheetId="12" r:id="rId3"/>
    <sheet name="FF R2267826402 Pol" sheetId="13" r:id="rId4"/>
    <sheet name="FI, FSS, FspS R2165746401 Pol" sheetId="14" r:id="rId5"/>
    <sheet name="FI, FSS, FspS R2267826402 Pol" sheetId="15" r:id="rId6"/>
    <sheet name="LF, UCT, RMU R2165746401 Pol" sheetId="16" r:id="rId7"/>
    <sheet name="LF, UCT, RMU R2267826402 Pol" sheetId="17" r:id="rId8"/>
    <sheet name="PedF R2165746401 Pol" sheetId="18" r:id="rId9"/>
    <sheet name="PedF R2267826402 Pol" sheetId="19" r:id="rId10"/>
    <sheet name="SKM R2165746401 Pol" sheetId="20" r:id="rId11"/>
    <sheet name="SKM R2267826402 Pol" sheetId="21" r:id="rId12"/>
    <sheet name="SKM Vinařská R2165746401 Pol" sheetId="22" r:id="rId13"/>
    <sheet name="SKM Vinařská R2267826402 Pol" sheetId="23" r:id="rId14"/>
    <sheet name="UKB R2165746401 Pol" sheetId="24" r:id="rId15"/>
    <sheet name="UKB R2267826402 Pol" sheetId="25" r:id="rId16"/>
  </sheets>
  <externalReferences>
    <externalReference r:id="rId17"/>
  </externalReferences>
  <definedNames>
    <definedName name="CelkemDPHVypocet" localSheetId="0">Stavba!$H$61</definedName>
    <definedName name="CenaCelkem">Stavba!$G$29</definedName>
    <definedName name="CenaCelkemBezDPH">Stavba!$G$28</definedName>
    <definedName name="CenaCelkemVypocet" localSheetId="0">Stavba!$I$61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'FF R2165746401 Pol'!$1:$7</definedName>
    <definedName name="_xlnm.Print_Titles" localSheetId="3">'FF R2267826402 Pol'!$1:$7</definedName>
    <definedName name="_xlnm.Print_Titles" localSheetId="4">'FI, FSS, FspS R2165746401 Pol'!$1:$7</definedName>
    <definedName name="_xlnm.Print_Titles" localSheetId="5">'FI, FSS, FspS R2267826402 Pol'!$1:$7</definedName>
    <definedName name="_xlnm.Print_Titles" localSheetId="6">'LF, UCT, RMU R2165746401 Pol'!$1:$7</definedName>
    <definedName name="_xlnm.Print_Titles" localSheetId="7">'LF, UCT, RMU R2267826402 Pol'!$1:$7</definedName>
    <definedName name="_xlnm.Print_Titles" localSheetId="8">'PedF R2165746401 Pol'!$1:$7</definedName>
    <definedName name="_xlnm.Print_Titles" localSheetId="9">'PedF R2267826402 Pol'!$1:$7</definedName>
    <definedName name="_xlnm.Print_Titles" localSheetId="10">'SKM R2165746401 Pol'!$1:$7</definedName>
    <definedName name="_xlnm.Print_Titles" localSheetId="11">'SKM R2267826402 Pol'!$1:$7</definedName>
    <definedName name="_xlnm.Print_Titles" localSheetId="12">'SKM Vinařská R2165746401 Pol'!$1:$7</definedName>
    <definedName name="_xlnm.Print_Titles" localSheetId="13">'SKM Vinařská R2267826402 Pol'!$1:$7</definedName>
    <definedName name="_xlnm.Print_Titles" localSheetId="14">'UKB R2165746401 Pol'!$1:$7</definedName>
    <definedName name="_xlnm.Print_Titles" localSheetId="15">'UKB R2267826402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'FF R2165746401 Pol'!$A$1:$Y$64</definedName>
    <definedName name="_xlnm.Print_Area" localSheetId="3">'FF R2267826402 Pol'!$A$1:$Y$22</definedName>
    <definedName name="_xlnm.Print_Area" localSheetId="4">'FI, FSS, FspS R2165746401 Pol'!$A$1:$Y$70</definedName>
    <definedName name="_xlnm.Print_Area" localSheetId="5">'FI, FSS, FspS R2267826402 Pol'!$A$1:$Y$22</definedName>
    <definedName name="_xlnm.Print_Area" localSheetId="6">'LF, UCT, RMU R2165746401 Pol'!$A$1:$Y$70</definedName>
    <definedName name="_xlnm.Print_Area" localSheetId="7">'LF, UCT, RMU R2267826402 Pol'!$A$1:$Y$22</definedName>
    <definedName name="_xlnm.Print_Area" localSheetId="8">'PedF R2165746401 Pol'!$A$1:$Y$70</definedName>
    <definedName name="_xlnm.Print_Area" localSheetId="9">'PedF R2267826402 Pol'!$A$1:$Y$22</definedName>
    <definedName name="_xlnm.Print_Area" localSheetId="10">'SKM R2165746401 Pol'!$A$1:$Y$70</definedName>
    <definedName name="_xlnm.Print_Area" localSheetId="11">'SKM R2267826402 Pol'!$A$1:$Y$22</definedName>
    <definedName name="_xlnm.Print_Area" localSheetId="12">'SKM Vinařská R2165746401 Pol'!$A$1:$Y$70</definedName>
    <definedName name="_xlnm.Print_Area" localSheetId="13">'SKM Vinařská R2267826402 Pol'!$A$1:$Y$22</definedName>
    <definedName name="_xlnm.Print_Area" localSheetId="0">Stavba!$A$1:$J$102</definedName>
    <definedName name="_xlnm.Print_Area" localSheetId="14">'UKB R2165746401 Pol'!$A$1:$Y$63</definedName>
    <definedName name="_xlnm.Print_Area" localSheetId="15">'UKB R2267826402 Pol'!$A$1:$Y$23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Stavba!$F$61</definedName>
    <definedName name="ZakladDPHZakl">Stavba!$G$25</definedName>
    <definedName name="ZakladDPHZaklVypocet" localSheetId="0">Stavba!$G$61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0" i="1" l="1"/>
  <c r="F57" i="1"/>
  <c r="F55" i="1"/>
  <c r="F51" i="1"/>
  <c r="G9" i="25"/>
  <c r="G10" i="25"/>
  <c r="G12" i="25"/>
  <c r="G13" i="25"/>
  <c r="G11" i="25" s="1"/>
  <c r="G15" i="25"/>
  <c r="G16" i="25"/>
  <c r="G17" i="25"/>
  <c r="G18" i="25"/>
  <c r="AE20" i="25"/>
  <c r="G9" i="24"/>
  <c r="G8" i="24" s="1"/>
  <c r="G10" i="24"/>
  <c r="G11" i="24"/>
  <c r="G13" i="24"/>
  <c r="G14" i="24"/>
  <c r="G15" i="24"/>
  <c r="G16" i="24"/>
  <c r="G17" i="24"/>
  <c r="G18" i="24"/>
  <c r="G19" i="24"/>
  <c r="G20" i="24"/>
  <c r="G21" i="24"/>
  <c r="G22" i="24"/>
  <c r="G23" i="24"/>
  <c r="G25" i="24"/>
  <c r="G26" i="24"/>
  <c r="G27" i="24"/>
  <c r="G29" i="24"/>
  <c r="G30" i="24"/>
  <c r="G28" i="24" s="1"/>
  <c r="G31" i="24"/>
  <c r="G32" i="24"/>
  <c r="G33" i="24"/>
  <c r="G34" i="24"/>
  <c r="G35" i="24"/>
  <c r="G36" i="24"/>
  <c r="G37" i="24"/>
  <c r="G38" i="24"/>
  <c r="G39" i="24"/>
  <c r="G40" i="24"/>
  <c r="G41" i="24"/>
  <c r="G43" i="24"/>
  <c r="G44" i="24"/>
  <c r="G45" i="24"/>
  <c r="G46" i="24"/>
  <c r="G47" i="24"/>
  <c r="G49" i="24"/>
  <c r="G48" i="24" s="1"/>
  <c r="G51" i="24"/>
  <c r="G52" i="24"/>
  <c r="G54" i="24"/>
  <c r="G55" i="24"/>
  <c r="G57" i="24"/>
  <c r="G56" i="24" s="1"/>
  <c r="G58" i="24"/>
  <c r="AE60" i="24"/>
  <c r="F58" i="1" s="1"/>
  <c r="G9" i="23"/>
  <c r="G10" i="23"/>
  <c r="G12" i="23"/>
  <c r="G13" i="23"/>
  <c r="G11" i="23" s="1"/>
  <c r="G15" i="23"/>
  <c r="G16" i="23"/>
  <c r="G17" i="23"/>
  <c r="G18" i="23"/>
  <c r="AE20" i="23"/>
  <c r="G9" i="22"/>
  <c r="G10" i="22"/>
  <c r="G11" i="22"/>
  <c r="G12" i="22"/>
  <c r="G13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9" i="22"/>
  <c r="G30" i="22"/>
  <c r="G31" i="22"/>
  <c r="G33" i="22"/>
  <c r="G34" i="22"/>
  <c r="G35" i="22"/>
  <c r="G36" i="22"/>
  <c r="G37" i="22"/>
  <c r="G38" i="22"/>
  <c r="G39" i="22"/>
  <c r="G40" i="22"/>
  <c r="G41" i="22"/>
  <c r="G42" i="22"/>
  <c r="G43" i="22"/>
  <c r="G44" i="22"/>
  <c r="G45" i="22"/>
  <c r="G46" i="22"/>
  <c r="G47" i="22"/>
  <c r="G48" i="22"/>
  <c r="G49" i="22"/>
  <c r="G51" i="22"/>
  <c r="G52" i="22"/>
  <c r="G53" i="22"/>
  <c r="G54" i="22"/>
  <c r="G55" i="22"/>
  <c r="G57" i="22"/>
  <c r="G56" i="22" s="1"/>
  <c r="G59" i="22"/>
  <c r="G60" i="22"/>
  <c r="G61" i="22"/>
  <c r="G62" i="22"/>
  <c r="G63" i="22"/>
  <c r="G65" i="22"/>
  <c r="G66" i="22"/>
  <c r="G64" i="22" s="1"/>
  <c r="AE68" i="22"/>
  <c r="F56" i="1" s="1"/>
  <c r="G9" i="21"/>
  <c r="G8" i="21" s="1"/>
  <c r="G10" i="21"/>
  <c r="G12" i="21"/>
  <c r="G11" i="21" s="1"/>
  <c r="G13" i="21"/>
  <c r="G15" i="21"/>
  <c r="G16" i="21"/>
  <c r="G17" i="21"/>
  <c r="G18" i="21"/>
  <c r="G14" i="21" s="1"/>
  <c r="AE20" i="21"/>
  <c r="F54" i="1" s="1"/>
  <c r="G9" i="20"/>
  <c r="G10" i="20"/>
  <c r="G11" i="20"/>
  <c r="G12" i="20"/>
  <c r="G13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9" i="20"/>
  <c r="G30" i="20"/>
  <c r="G31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1" i="20"/>
  <c r="G52" i="20"/>
  <c r="G53" i="20"/>
  <c r="G54" i="20"/>
  <c r="G55" i="20"/>
  <c r="G57" i="20"/>
  <c r="G56" i="20" s="1"/>
  <c r="G59" i="20"/>
  <c r="G60" i="20"/>
  <c r="G62" i="20"/>
  <c r="G61" i="20" s="1"/>
  <c r="G63" i="20"/>
  <c r="G65" i="20"/>
  <c r="G66" i="20"/>
  <c r="AE68" i="20"/>
  <c r="G9" i="19"/>
  <c r="G10" i="19"/>
  <c r="G12" i="19"/>
  <c r="G13" i="19"/>
  <c r="G15" i="19"/>
  <c r="G16" i="19"/>
  <c r="G14" i="19" s="1"/>
  <c r="G17" i="19"/>
  <c r="G18" i="19"/>
  <c r="AE20" i="19"/>
  <c r="G9" i="18"/>
  <c r="G10" i="18"/>
  <c r="G11" i="18"/>
  <c r="G12" i="18"/>
  <c r="G13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9" i="18"/>
  <c r="G30" i="18"/>
  <c r="G31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1" i="18"/>
  <c r="G52" i="18"/>
  <c r="G50" i="18" s="1"/>
  <c r="G53" i="18"/>
  <c r="G54" i="18"/>
  <c r="G55" i="18"/>
  <c r="G57" i="18"/>
  <c r="G56" i="18" s="1"/>
  <c r="G59" i="18"/>
  <c r="G60" i="18"/>
  <c r="G62" i="18"/>
  <c r="G61" i="18" s="1"/>
  <c r="G63" i="18"/>
  <c r="G65" i="18"/>
  <c r="G66" i="18"/>
  <c r="AE68" i="18"/>
  <c r="F50" i="1" s="1"/>
  <c r="G9" i="17"/>
  <c r="G10" i="17"/>
  <c r="G12" i="17"/>
  <c r="G13" i="17"/>
  <c r="G15" i="17"/>
  <c r="G16" i="17"/>
  <c r="G14" i="17" s="1"/>
  <c r="G17" i="17"/>
  <c r="G18" i="17"/>
  <c r="AE20" i="17"/>
  <c r="F48" i="1" s="1"/>
  <c r="G9" i="16"/>
  <c r="G10" i="16"/>
  <c r="G11" i="16"/>
  <c r="G12" i="16"/>
  <c r="G13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9" i="16"/>
  <c r="G30" i="16"/>
  <c r="G31" i="16"/>
  <c r="G33" i="16"/>
  <c r="G34" i="16"/>
  <c r="G35" i="16"/>
  <c r="G36" i="16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1" i="16"/>
  <c r="G52" i="16"/>
  <c r="G53" i="16"/>
  <c r="G54" i="16"/>
  <c r="G55" i="16"/>
  <c r="G57" i="16"/>
  <c r="G56" i="16" s="1"/>
  <c r="G59" i="16"/>
  <c r="G60" i="16"/>
  <c r="G62" i="16"/>
  <c r="G61" i="16" s="1"/>
  <c r="G63" i="16"/>
  <c r="G65" i="16"/>
  <c r="G66" i="16"/>
  <c r="AE68" i="16"/>
  <c r="G9" i="15"/>
  <c r="G10" i="15"/>
  <c r="G12" i="15"/>
  <c r="G13" i="15"/>
  <c r="G11" i="15" s="1"/>
  <c r="G15" i="15"/>
  <c r="G16" i="15"/>
  <c r="G14" i="15" s="1"/>
  <c r="G17" i="15"/>
  <c r="G18" i="15"/>
  <c r="AE20" i="15"/>
  <c r="F45" i="1" s="1"/>
  <c r="G9" i="14"/>
  <c r="G8" i="14" s="1"/>
  <c r="G10" i="14"/>
  <c r="G11" i="14"/>
  <c r="G12" i="14"/>
  <c r="G13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9" i="14"/>
  <c r="G30" i="14"/>
  <c r="G31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1" i="14"/>
  <c r="G52" i="14"/>
  <c r="G53" i="14"/>
  <c r="G54" i="14"/>
  <c r="G55" i="14"/>
  <c r="G57" i="14"/>
  <c r="G56" i="14" s="1"/>
  <c r="G59" i="14"/>
  <c r="G60" i="14"/>
  <c r="G62" i="14"/>
  <c r="G63" i="14"/>
  <c r="G61" i="14" s="1"/>
  <c r="G65" i="14"/>
  <c r="G66" i="14"/>
  <c r="AE68" i="14"/>
  <c r="F44" i="1" s="1"/>
  <c r="G9" i="13"/>
  <c r="G10" i="13"/>
  <c r="G12" i="13"/>
  <c r="G13" i="13"/>
  <c r="G15" i="13"/>
  <c r="G16" i="13"/>
  <c r="G17" i="13"/>
  <c r="G18" i="13"/>
  <c r="AE20" i="13"/>
  <c r="F42" i="1" s="1"/>
  <c r="G9" i="12"/>
  <c r="G8" i="12" s="1"/>
  <c r="G10" i="12"/>
  <c r="G11" i="12"/>
  <c r="G12" i="12"/>
  <c r="G13" i="12"/>
  <c r="G15" i="12"/>
  <c r="G16" i="12"/>
  <c r="G14" i="12" s="1"/>
  <c r="G17" i="12"/>
  <c r="G18" i="12"/>
  <c r="G19" i="12"/>
  <c r="G20" i="12"/>
  <c r="G21" i="12"/>
  <c r="G22" i="12"/>
  <c r="G23" i="12"/>
  <c r="G24" i="12"/>
  <c r="G25" i="12"/>
  <c r="G27" i="12"/>
  <c r="G28" i="12"/>
  <c r="G29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6" i="12"/>
  <c r="G47" i="12"/>
  <c r="G48" i="12"/>
  <c r="G49" i="12"/>
  <c r="G50" i="12"/>
  <c r="G51" i="12"/>
  <c r="I94" i="1" s="1"/>
  <c r="G52" i="12"/>
  <c r="G54" i="12"/>
  <c r="G53" i="12" s="1"/>
  <c r="G55" i="12"/>
  <c r="G57" i="12"/>
  <c r="G58" i="12"/>
  <c r="G60" i="12"/>
  <c r="G61" i="12"/>
  <c r="AE63" i="12"/>
  <c r="F41" i="1" s="1"/>
  <c r="I20" i="1"/>
  <c r="I17" i="1"/>
  <c r="J28" i="1"/>
  <c r="J26" i="1"/>
  <c r="G38" i="1"/>
  <c r="F38" i="1"/>
  <c r="J23" i="1"/>
  <c r="J24" i="1"/>
  <c r="J25" i="1"/>
  <c r="J27" i="1"/>
  <c r="E24" i="1"/>
  <c r="E26" i="1"/>
  <c r="F52" i="1" l="1"/>
  <c r="G20" i="21"/>
  <c r="F46" i="1"/>
  <c r="F43" i="1"/>
  <c r="G8" i="13"/>
  <c r="G14" i="25"/>
  <c r="G8" i="25"/>
  <c r="G20" i="25" s="1"/>
  <c r="G42" i="24"/>
  <c r="F59" i="1"/>
  <c r="G50" i="24"/>
  <c r="G24" i="24"/>
  <c r="G14" i="23"/>
  <c r="G8" i="23"/>
  <c r="G20" i="23" s="1"/>
  <c r="G8" i="22"/>
  <c r="G68" i="22" s="1"/>
  <c r="G50" i="22"/>
  <c r="G28" i="22"/>
  <c r="G14" i="22"/>
  <c r="G32" i="22"/>
  <c r="G50" i="20"/>
  <c r="F53" i="1"/>
  <c r="G14" i="20"/>
  <c r="G32" i="20"/>
  <c r="G8" i="20"/>
  <c r="G8" i="19"/>
  <c r="F49" i="1"/>
  <c r="G14" i="18"/>
  <c r="G32" i="18"/>
  <c r="G8" i="18"/>
  <c r="G8" i="17"/>
  <c r="G20" i="17" s="1"/>
  <c r="G50" i="16"/>
  <c r="F47" i="1"/>
  <c r="G64" i="16"/>
  <c r="G14" i="16"/>
  <c r="G32" i="16"/>
  <c r="G8" i="16"/>
  <c r="G8" i="15"/>
  <c r="G20" i="15" s="1"/>
  <c r="G50" i="14"/>
  <c r="G14" i="14"/>
  <c r="G68" i="14" s="1"/>
  <c r="G32" i="14"/>
  <c r="G14" i="13"/>
  <c r="G20" i="13"/>
  <c r="G26" i="12"/>
  <c r="F39" i="1"/>
  <c r="F40" i="1"/>
  <c r="AF20" i="25"/>
  <c r="G60" i="1" s="1"/>
  <c r="H60" i="1" s="1"/>
  <c r="I60" i="1" s="1"/>
  <c r="AF60" i="24"/>
  <c r="G12" i="24"/>
  <c r="G60" i="24" s="1"/>
  <c r="G53" i="24"/>
  <c r="AF20" i="23"/>
  <c r="G57" i="1" s="1"/>
  <c r="H57" i="1" s="1"/>
  <c r="I57" i="1" s="1"/>
  <c r="AF68" i="22"/>
  <c r="G58" i="22"/>
  <c r="AF20" i="21"/>
  <c r="G54" i="1" s="1"/>
  <c r="H54" i="1" s="1"/>
  <c r="I54" i="1" s="1"/>
  <c r="G64" i="20"/>
  <c r="G58" i="20"/>
  <c r="G28" i="20"/>
  <c r="AF68" i="20"/>
  <c r="G11" i="19"/>
  <c r="AF20" i="19"/>
  <c r="G51" i="1" s="1"/>
  <c r="H51" i="1" s="1"/>
  <c r="I51" i="1" s="1"/>
  <c r="G64" i="18"/>
  <c r="G28" i="18"/>
  <c r="AF68" i="18"/>
  <c r="G58" i="18"/>
  <c r="G11" i="17"/>
  <c r="AF20" i="17"/>
  <c r="G48" i="1" s="1"/>
  <c r="H48" i="1" s="1"/>
  <c r="I48" i="1" s="1"/>
  <c r="G28" i="16"/>
  <c r="G58" i="16"/>
  <c r="AF68" i="16"/>
  <c r="AF20" i="15"/>
  <c r="G45" i="1" s="1"/>
  <c r="H45" i="1" s="1"/>
  <c r="I45" i="1" s="1"/>
  <c r="G64" i="14"/>
  <c r="G28" i="14"/>
  <c r="AF68" i="14"/>
  <c r="G58" i="14"/>
  <c r="G11" i="13"/>
  <c r="AF20" i="13"/>
  <c r="G42" i="1" s="1"/>
  <c r="H42" i="1" s="1"/>
  <c r="I42" i="1" s="1"/>
  <c r="G30" i="12"/>
  <c r="G56" i="12"/>
  <c r="G59" i="12"/>
  <c r="I101" i="1" s="1"/>
  <c r="AF63" i="12"/>
  <c r="G45" i="12"/>
  <c r="I97" i="1" l="1"/>
  <c r="I100" i="1"/>
  <c r="G58" i="1"/>
  <c r="H58" i="1" s="1"/>
  <c r="I58" i="1" s="1"/>
  <c r="G59" i="1"/>
  <c r="H59" i="1" s="1"/>
  <c r="I59" i="1" s="1"/>
  <c r="G56" i="1"/>
  <c r="H56" i="1" s="1"/>
  <c r="I56" i="1" s="1"/>
  <c r="G55" i="1"/>
  <c r="H55" i="1" s="1"/>
  <c r="I55" i="1" s="1"/>
  <c r="I90" i="1"/>
  <c r="G68" i="20"/>
  <c r="G52" i="1"/>
  <c r="H52" i="1" s="1"/>
  <c r="I52" i="1" s="1"/>
  <c r="G53" i="1"/>
  <c r="H53" i="1" s="1"/>
  <c r="I53" i="1" s="1"/>
  <c r="G20" i="19"/>
  <c r="G50" i="1"/>
  <c r="H50" i="1" s="1"/>
  <c r="I50" i="1" s="1"/>
  <c r="G49" i="1"/>
  <c r="H49" i="1" s="1"/>
  <c r="I49" i="1" s="1"/>
  <c r="G68" i="18"/>
  <c r="I96" i="1"/>
  <c r="G68" i="16"/>
  <c r="H47" i="1"/>
  <c r="I47" i="1" s="1"/>
  <c r="I95" i="1"/>
  <c r="G46" i="1"/>
  <c r="H46" i="1" s="1"/>
  <c r="I46" i="1" s="1"/>
  <c r="G47" i="1"/>
  <c r="I99" i="1"/>
  <c r="I91" i="1"/>
  <c r="I98" i="1"/>
  <c r="I93" i="1"/>
  <c r="I92" i="1"/>
  <c r="G44" i="1"/>
  <c r="H44" i="1" s="1"/>
  <c r="I44" i="1" s="1"/>
  <c r="G43" i="1"/>
  <c r="H43" i="1" s="1"/>
  <c r="I43" i="1" s="1"/>
  <c r="F61" i="1"/>
  <c r="G63" i="12"/>
  <c r="G41" i="1"/>
  <c r="H41" i="1" s="1"/>
  <c r="I41" i="1" s="1"/>
  <c r="G40" i="1"/>
  <c r="H40" i="1" s="1"/>
  <c r="I40" i="1" s="1"/>
  <c r="G39" i="1"/>
  <c r="G61" i="1" s="1"/>
  <c r="G25" i="1" s="1"/>
  <c r="A25" i="1" s="1"/>
  <c r="A26" i="1" s="1"/>
  <c r="I16" i="1" l="1"/>
  <c r="I18" i="1"/>
  <c r="I19" i="1"/>
  <c r="I102" i="1"/>
  <c r="J91" i="1" s="1"/>
  <c r="H39" i="1"/>
  <c r="G26" i="1"/>
  <c r="G23" i="1"/>
  <c r="A23" i="1" s="1"/>
  <c r="G28" i="1"/>
  <c r="J97" i="1" l="1"/>
  <c r="I21" i="1"/>
  <c r="J99" i="1"/>
  <c r="J94" i="1"/>
  <c r="J90" i="1"/>
  <c r="J96" i="1"/>
  <c r="J101" i="1"/>
  <c r="J95" i="1"/>
  <c r="J93" i="1"/>
  <c r="J98" i="1"/>
  <c r="J100" i="1"/>
  <c r="J92" i="1"/>
  <c r="G24" i="1"/>
  <c r="A27" i="1" s="1"/>
  <c r="A24" i="1"/>
  <c r="I39" i="1"/>
  <c r="I61" i="1" s="1"/>
  <c r="H61" i="1"/>
  <c r="J102" i="1" l="1"/>
  <c r="J56" i="1"/>
  <c r="J54" i="1"/>
  <c r="J50" i="1"/>
  <c r="J46" i="1"/>
  <c r="J40" i="1"/>
  <c r="J43" i="1"/>
  <c r="J39" i="1"/>
  <c r="J61" i="1" s="1"/>
  <c r="J60" i="1"/>
  <c r="J52" i="1"/>
  <c r="J57" i="1"/>
  <c r="J59" i="1"/>
  <c r="J53" i="1"/>
  <c r="J49" i="1"/>
  <c r="J48" i="1"/>
  <c r="J44" i="1"/>
  <c r="J42" i="1"/>
  <c r="J41" i="1"/>
  <c r="J47" i="1"/>
  <c r="J55" i="1"/>
  <c r="J51" i="1"/>
  <c r="J45" i="1"/>
  <c r="J58" i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AAE0BCA0-D7EF-4ADB-B19D-F280E05472D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BFBEDD6-4B07-4932-BCDB-9181AA8B66D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FA5E4FAC-3EBF-44B3-86E0-8944DD97857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1C44783-1F59-4C6F-9F77-E1742AC2B42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FC10A3D9-C323-49AD-A035-63EFE4473B4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F986EC2-FEDA-4E20-A8A5-6D4418271EB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B09F0A2F-5C13-465C-AAD7-7908CBE4B3A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2D558F5-1E38-4013-90CC-F7B355CB5EE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626B00B2-9B7E-42B3-9623-58CF0F52F8D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95CB173-7BFB-4C82-9ADB-5EB06C42B31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57E6EBB6-4B72-4560-8769-2D909C1C13E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2CEE2BC-1E18-456F-8D04-42F58D3CD45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4C222A82-3D92-47F0-B69B-CB4D989FE49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A136C5C-E118-46EA-A1BE-E4890EECFE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A1020C21-A43B-4B51-B5C4-6DF8102A5DE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D8E4A73-AAB4-4815-9200-DFB1262415C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C4C192DB-DD2D-4474-82CB-363CC596AC5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181B2BB-82DF-4CEF-ADC1-382AC75A3FE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5D22BA1D-E668-4612-A8E2-B23260E3CFB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66B6406-F9AF-41F8-83F7-0F3B1881A0F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EF87ED2E-FA3C-40E9-BC6D-64F223555FE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DE50476-8AEA-4AC8-9EED-088F80D7397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5A060B5C-2722-4D3C-BBEB-036185B341D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3EF1FC0-691B-4055-8B3D-3B919D3D6D2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12046D28-EA80-4972-8B5E-223E8A9C7DE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CFD5968-F2A6-4813-980E-6DB23F1C3CD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Peter</author>
  </authors>
  <commentList>
    <comment ref="S6" authorId="0" shapeId="0" xr:uid="{B609C2BE-CB3B-45BC-A88D-9E6CA1EB569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F077794-1D88-41E4-8796-1F889A47449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<sst xmlns="http://schemas.openxmlformats.org/spreadsheetml/2006/main" count="2306" uniqueCount="226">
  <si>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</si>
  <si>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</si>
  <si>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</si>
  <si>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</si>
  <si>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</si>
  <si>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</si>
  <si>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</si>
  <si>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</si>
  <si>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</si>
  <si>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</si>
  <si>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</si>
  <si>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</si>
  <si>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</si>
  <si>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</si>
  <si>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</si>
  <si>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</si>
  <si>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</si>
  <si>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</si>
  <si>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</si>
  <si>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</si>
  <si>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</si>
  <si>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</si>
  <si>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</si>
  <si>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</si>
  <si>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</si>
  <si>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</si>
  <si>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</si>
  <si>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</si>
  <si>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</si>
  <si>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</si>
  <si>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</si>
  <si>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</si>
  <si>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</si>
  <si>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</si>
  <si>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</si>
  <si>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</si>
  <si>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</si>
  <si>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</si>
  <si>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</si>
  <si>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</si>
  <si>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</si>
  <si>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25/7238</t>
  </si>
  <si>
    <t>Brno-MU, připojení měřičů</t>
  </si>
  <si>
    <t>Stavba</t>
  </si>
  <si>
    <t>FF</t>
  </si>
  <si>
    <t>MAR</t>
  </si>
  <si>
    <t>R2165746401</t>
  </si>
  <si>
    <t>D.1.2.8-FF_ MaR</t>
  </si>
  <si>
    <t>R2267826402</t>
  </si>
  <si>
    <t>D.1.2.8-FF_ MaR-BMS</t>
  </si>
  <si>
    <t>FI, FSS, FspS</t>
  </si>
  <si>
    <t>D.1.2.8-FI, FSS, FspS_ MaR</t>
  </si>
  <si>
    <t>D.1.2.8-FI, FSS, FspS_ MaR-BMS</t>
  </si>
  <si>
    <t>LF, UCT, RMU</t>
  </si>
  <si>
    <t>D.1.2.8-LF, UCT, RMU_ MaR</t>
  </si>
  <si>
    <t>D.1.2.8-LF, UCT, RMU_ MaR-BMS</t>
  </si>
  <si>
    <t>PedF</t>
  </si>
  <si>
    <t>D.1.2.8-PedF_ MaR</t>
  </si>
  <si>
    <t>D.1.2.8-PedF_ MaR-BMS</t>
  </si>
  <si>
    <t>SKM</t>
  </si>
  <si>
    <t>D.1.2.8-SKM_ MaR</t>
  </si>
  <si>
    <t>D.1.2.8-SKM_ MaR-BMS</t>
  </si>
  <si>
    <t>SKM Vinařská</t>
  </si>
  <si>
    <t>D.1.2.8-SKM Vinařská_ MaR</t>
  </si>
  <si>
    <t>D.1.2.8-SKM Vinařská_ MaR-BMS</t>
  </si>
  <si>
    <t>UKB</t>
  </si>
  <si>
    <t>D.1.2.8-UKB_ MaR</t>
  </si>
  <si>
    <t>D.1.2.8-UKB_ MaR-BMS</t>
  </si>
  <si>
    <t>Celkem za stavbu</t>
  </si>
  <si>
    <t>CZK</t>
  </si>
  <si>
    <t>#POPS</t>
  </si>
  <si>
    <t>Popis stavby: 25/7238 - Brno-MU, připojení měřičů</t>
  </si>
  <si>
    <t>#POPO</t>
  </si>
  <si>
    <t>Popis objektu: FF - MAR</t>
  </si>
  <si>
    <t>#POPR</t>
  </si>
  <si>
    <t>Popis rozpočtu: R2165746401 - D.1.2.8-FF_ MaR</t>
  </si>
  <si>
    <t>Popis rozpočtu: R2267826402 - D.1.2.8-FF_ MaR-BMS</t>
  </si>
  <si>
    <t>Popis objektu: PedF - MAR</t>
  </si>
  <si>
    <t>Popis rozpočtu: R2165746401 - D.1.2.8-PedF_ MaR</t>
  </si>
  <si>
    <t>Popis rozpočtu: R2267826402 - D.1.2.8-PedF_ MaR-BMS</t>
  </si>
  <si>
    <t>Popis objektu: FI, FSS, FspS - MAR</t>
  </si>
  <si>
    <t>Popis rozpočtu: R2165746401 - D.1.2.8-FI, FSS, FspS_ MaR</t>
  </si>
  <si>
    <t>Popis rozpočtu: R2267826402 - D.1.2.8-FI, FSS, FspS_ MaR-BMS</t>
  </si>
  <si>
    <t>Popis objektu: LF, UCT, RMU - MAR</t>
  </si>
  <si>
    <t>Popis rozpočtu: R2165746401 - D.1.2.8-LF, UCT, RMU_ MaR</t>
  </si>
  <si>
    <t>Popis rozpočtu: R2267826402 - D.1.2.8-LF, UCT, RMU_ MaR-BMS</t>
  </si>
  <si>
    <t>Popis objektu: SKM - MAR</t>
  </si>
  <si>
    <t>Popis rozpočtu: R2165746401 - D.1.2.8-SKM_ MaR</t>
  </si>
  <si>
    <t>Popis rozpočtu: R2267826402 - D.1.2.8-SKM_ MaR-BMS</t>
  </si>
  <si>
    <t>Popis objektu: SKM Vinařská - MAR</t>
  </si>
  <si>
    <t>Popis rozpočtu: R2165746401 - D.1.2.8-SKM Vinařská_ MaR</t>
  </si>
  <si>
    <t>Popis rozpočtu: R2267826402 - D.1.2.8-SKM Vinařská_ MaR-BMS</t>
  </si>
  <si>
    <t>Popis objektu: UKB - MAR</t>
  </si>
  <si>
    <t>Popis rozpočtu: R2165746401 - D.1.2.8-UKB_ MaR</t>
  </si>
  <si>
    <t>Popis rozpočtu: R2267826402 - D.1.2.8-UKB_ MaR-BMS</t>
  </si>
  <si>
    <t>Rekapitulace dílů</t>
  </si>
  <si>
    <t>Typ dílu</t>
  </si>
  <si>
    <t>01-50</t>
  </si>
  <si>
    <t>Systém technologie</t>
  </si>
  <si>
    <t>01-54</t>
  </si>
  <si>
    <t>Montážní materiál</t>
  </si>
  <si>
    <t>19-51</t>
  </si>
  <si>
    <t>Elektromontážní práce</t>
  </si>
  <si>
    <t>19-52</t>
  </si>
  <si>
    <t>Uvedení do provozu</t>
  </si>
  <si>
    <t>19-53</t>
  </si>
  <si>
    <t>Software DDC - práce</t>
  </si>
  <si>
    <t>19-54</t>
  </si>
  <si>
    <t>Revize, zkoušky, odborné prohlídky</t>
  </si>
  <si>
    <t>19-56</t>
  </si>
  <si>
    <t>Vizualizace</t>
  </si>
  <si>
    <t>19-58</t>
  </si>
  <si>
    <t>Software dispečinku - práce</t>
  </si>
  <si>
    <t>18-80</t>
  </si>
  <si>
    <t>Ostatní služby</t>
  </si>
  <si>
    <t>VN</t>
  </si>
  <si>
    <t>19-55</t>
  </si>
  <si>
    <t>Inženýring</t>
  </si>
  <si>
    <t>19-57</t>
  </si>
  <si>
    <t>Projekční práce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</si>
  <si>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</si>
  <si>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</si>
  <si>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</si>
  <si>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</si>
  <si>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</si>
  <si>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</si>
  <si>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</si>
  <si>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</si>
  <si>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</si>
  <si>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</si>
  <si>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</si>
  <si>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</si>
  <si>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</si>
  <si>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</si>
  <si>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</si>
  <si>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</si>
  <si>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</si>
  <si>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</si>
  <si>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</si>
  <si>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</si>
  <si>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</si>
  <si>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</si>
  <si>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</si>
  <si>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</si>
  <si>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</si>
  <si>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</si>
  <si>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</si>
  <si>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</si>
  <si>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</si>
  <si>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enteliBUS Manager</t>
  </si>
  <si>
    <t>Soubor</t>
  </si>
  <si>
    <t>POL3_</t>
  </si>
  <si>
    <t>UTP účastnická zásuvka 2x RJ45</t>
  </si>
  <si>
    <t>632876 LINC-P. KABEL CAT.6 FTP 3M M</t>
  </si>
  <si>
    <t>KS</t>
  </si>
  <si>
    <t>Síťový napájecí zdroj 24V /  120W, 5A,</t>
  </si>
  <si>
    <t>Network Terminator, BACnet MS/TP</t>
  </si>
  <si>
    <t>Krabice s vývodkami IP55 160x135x77, 008</t>
  </si>
  <si>
    <t>1420 K50  MONOFLEX EN 320 N PVC</t>
  </si>
  <si>
    <t>M</t>
  </si>
  <si>
    <t>1432 K50  MONOFLEX EN 320 N PVC</t>
  </si>
  <si>
    <t>1520 KA  TRUBKA TUHÁ 320 N PVC</t>
  </si>
  <si>
    <t>1532 KA  TRUBKA TUHÁ 320 N PVC</t>
  </si>
  <si>
    <t>5320 KB  PŘÍCHYTKA PVC</t>
  </si>
  <si>
    <t>5332 KB  PŘÍCHYTKA PVC</t>
  </si>
  <si>
    <t>0220 KB  SPOJKA TRUBKY PVC</t>
  </si>
  <si>
    <t>0232 KB  SPOJKA TRUBKY PVC</t>
  </si>
  <si>
    <t xml:space="preserve">Drobný instalační materiál </t>
  </si>
  <si>
    <t>FTP cat 5E</t>
  </si>
  <si>
    <t>Zabezpečení pracoviště</t>
  </si>
  <si>
    <t>hod</t>
  </si>
  <si>
    <t>POL1_</t>
  </si>
  <si>
    <t xml:space="preserve">Doprava </t>
  </si>
  <si>
    <t>kmpl.</t>
  </si>
  <si>
    <t>Přesun materiálu v místě stavby</t>
  </si>
  <si>
    <t>Kabel UTP/FTP kat.5e v trubkách a žlabech</t>
  </si>
  <si>
    <t>m</t>
  </si>
  <si>
    <t>Průraz zdivem v betonové zdi tloušťky 30 cm plochy do 0,25 m2</t>
  </si>
  <si>
    <t>ks</t>
  </si>
  <si>
    <t>Montáž trubky ohebné plastové D 20 mm, ulož. pevné</t>
  </si>
  <si>
    <t>POL1_9</t>
  </si>
  <si>
    <t>Montáž trubky ohebné plastové D 32 mm, ulož. pevné</t>
  </si>
  <si>
    <t>Montáž trubky plastové tuhé D 20 uložené pevně</t>
  </si>
  <si>
    <t>Montáž trubky plastové tuhé D 32 uložené pevně</t>
  </si>
  <si>
    <t>Pomocné stavební práce</t>
  </si>
  <si>
    <t>Připojení a nastavení kalorimetrické počítadlo s BACnet výstupem</t>
  </si>
  <si>
    <t>Připojení a nastavení vodoměr s BACnet výstupem</t>
  </si>
  <si>
    <t>Připojení a nastavení elektroměr s BACnet výstupem</t>
  </si>
  <si>
    <t>Montáž elektroinstalační krabice do 150x150mm, na omítku</t>
  </si>
  <si>
    <t>Montáž enteliBus manager</t>
  </si>
  <si>
    <t>Montáž ukončovač sběrnice (terminátor)</t>
  </si>
  <si>
    <t>Montáž síťový napájecí zdroj</t>
  </si>
  <si>
    <t>Montáž datové zásuvky 2xRJ45</t>
  </si>
  <si>
    <t>Zkoušky v ramci montáž.prací. Komplexni vyzkoušeni</t>
  </si>
  <si>
    <t>Oživení systému MaR</t>
  </si>
  <si>
    <t>Práce aplikačního programátora-příprava ke komplexní zkoušce</t>
  </si>
  <si>
    <t>Zaučení obsluhy</t>
  </si>
  <si>
    <t>Test zařízení 1:1</t>
  </si>
  <si>
    <t>d.b.</t>
  </si>
  <si>
    <t>Uživatelský software pro DDC, (100-249)</t>
  </si>
  <si>
    <t>Spolupráce s revizním technikem</t>
  </si>
  <si>
    <t>Revizní práce</t>
  </si>
  <si>
    <t>Inženýrská činnost</t>
  </si>
  <si>
    <t>Vedoucí zakázky</t>
  </si>
  <si>
    <t>Projekční práce-skutečný stav</t>
  </si>
  <si>
    <t>Projekční práce-výrobní dokumentace</t>
  </si>
  <si>
    <t>SUM</t>
  </si>
  <si>
    <t>END</t>
  </si>
  <si>
    <t>Komplexní odzkoušení systému</t>
  </si>
  <si>
    <t>POL10_9</t>
  </si>
  <si>
    <t>Zaškolení obsluhy</t>
  </si>
  <si>
    <t>Dispečink - parametrizace datových bodů</t>
  </si>
  <si>
    <t>Dispečink - vykreslení obrazovek</t>
  </si>
  <si>
    <t>Oživení systému BMS</t>
  </si>
  <si>
    <t>Koordinace sítí VLAN BMS</t>
  </si>
  <si>
    <t>Nastavení zařízení s BACnet výstupem / enteliBus manager</t>
  </si>
  <si>
    <t>Rozvaděč WATERT.BOARD METAL BL.DOOR 300X250X160 včetně příslušenství</t>
  </si>
  <si>
    <t>CYKY-J   3 X  1,5</t>
  </si>
  <si>
    <t>Kabel CYKY-J 3 x 1,5 mm2 v trubkách a žlabech</t>
  </si>
  <si>
    <t>Montáž rozvaděč do 300kg</t>
  </si>
  <si>
    <t>Programovatelný čítač Puls/M-BUS pro připojení 2 měřičů</t>
  </si>
  <si>
    <t>J-Y(St)Y  2 x 2 x 0,8 rudá</t>
  </si>
  <si>
    <t>JYSTY kabel volně uložený</t>
  </si>
  <si>
    <t>Připojení a nastavení elektroměr s M-bus výstupem</t>
  </si>
  <si>
    <t>Montáž převodník - programování</t>
  </si>
  <si>
    <t>Nastavení zařízení s M-Bus výstupem / CON-MBUS-10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</si>
</sst>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7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4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2" borderId="34" xfId="0" applyFont="1" applyFill="1" applyBorder="1" applyAlignment="1">
      <alignment vertical="center"/>
    </xf>
    <xf numFmtId="0" fontId="7" fillId="2" borderId="34" xfId="0" applyFont="1" applyFill="1" applyBorder="1" applyAlignment="1">
      <alignment vertical="center" wrapText="1"/>
    </xf>
    <xf numFmtId="0" fontId="7" fillId="2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2" borderId="37" xfId="0" applyNumberFormat="1" applyFont="1" applyFill="1" applyBorder="1" applyAlignment="1">
      <alignment horizontal="center" vertical="center"/>
    </xf>
    <xf numFmtId="4" fontId="7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2" borderId="21" xfId="0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2" borderId="15" xfId="0" applyFont="1" applyFill="1" applyBorder="1" applyAlignment="1">
      <alignment vertical="top"/>
    </xf>
    <xf numFmtId="49" fontId="8" fillId="2" borderId="12" xfId="0" applyNumberFormat="1" applyFont="1" applyFill="1" applyBorder="1" applyAlignment="1">
      <alignment vertical="top"/>
    </xf>
    <xf numFmtId="0" fontId="8" fillId="2" borderId="12" xfId="0" applyFont="1" applyFill="1" applyBorder="1" applyAlignment="1">
      <alignment horizontal="center" vertical="top"/>
    </xf>
    <xf numFmtId="0" fontId="8" fillId="2" borderId="12" xfId="0" applyFont="1" applyFill="1" applyBorder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3" borderId="0" xfId="0" applyNumberFormat="1" applyFont="1" applyFill="1" applyAlignment="1" applyProtection="1">
      <alignment vertical="top" shrinkToFit="1"/>
      <protection locked="0"/>
    </xf>
    <xf numFmtId="165" fontId="8" fillId="2" borderId="0" xfId="0" applyNumberFormat="1" applyFont="1" applyFill="1" applyAlignment="1">
      <alignment vertical="top" shrinkToFit="1"/>
    </xf>
    <xf numFmtId="4" fontId="8" fillId="2" borderId="0" xfId="0" applyNumberFormat="1" applyFont="1" applyFill="1" applyAlignment="1">
      <alignment vertical="top" shrinkToFit="1"/>
    </xf>
    <xf numFmtId="0" fontId="8" fillId="2" borderId="27" xfId="0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vertical="top"/>
    </xf>
    <xf numFmtId="0" fontId="8" fillId="2" borderId="18" xfId="0" applyFont="1" applyFill="1" applyBorder="1" applyAlignment="1">
      <alignment horizontal="center" vertical="top" shrinkToFit="1"/>
    </xf>
    <xf numFmtId="165" fontId="8" fillId="2" borderId="18" xfId="0" applyNumberFormat="1" applyFont="1" applyFill="1" applyBorder="1" applyAlignment="1">
      <alignment vertical="top" shrinkToFit="1"/>
    </xf>
    <xf numFmtId="4" fontId="8" fillId="2" borderId="18" xfId="0" applyNumberFormat="1" applyFont="1" applyFill="1" applyBorder="1" applyAlignment="1">
      <alignment vertical="top" shrinkToFit="1"/>
    </xf>
    <xf numFmtId="4" fontId="8" fillId="2" borderId="38" xfId="0" applyNumberFormat="1" applyFont="1" applyFill="1" applyBorder="1" applyAlignment="1">
      <alignment vertical="top" shrinkToFit="1"/>
    </xf>
    <xf numFmtId="4" fontId="8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3" borderId="43" xfId="0" applyNumberFormat="1" applyFont="1" applyFill="1" applyBorder="1" applyAlignment="1" applyProtection="1">
      <alignment vertical="top" shrinkToFit="1"/>
      <protection locked="0"/>
    </xf>
    <xf numFmtId="4" fontId="16" fillId="0" borderId="44" xfId="0" applyNumberFormat="1" applyFont="1" applyBorder="1" applyAlignment="1">
      <alignment vertical="top" shrinkToFit="1"/>
    </xf>
    <xf numFmtId="49" fontId="8" fillId="2" borderId="18" xfId="0" applyNumberFormat="1" applyFont="1" applyFill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ynerga-is\ISRT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5"/>
  <sheetViews>
    <sheetView showGridLines="0" tabSelected="1" topLeftCell="B1" zoomScaleNormal="100" zoomScaleSheetLayoutView="75" workbookViewId="0">
      <selection activeCell="I16" sqref="I16:J16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17" t="s">
        <v>4</v>
      </c>
      <c r="C1" s="218"/>
      <c r="D1" s="218"/>
      <c r="E1" s="218"/>
      <c r="F1" s="218"/>
      <c r="G1" s="218"/>
      <c r="H1" s="218"/>
      <c r="I1" s="218"/>
      <c r="J1" s="219"/>
    </row>
    <row r="2" spans="1:15" ht="36" customHeight="1" x14ac:dyDescent="0.2">
      <c r="A2" s="2"/>
      <c r="B2" s="76" t="s">
        <v>24</v>
      </c>
      <c r="C2" s="77"/>
      <c r="D2" s="78" t="s">
        <v>41</v>
      </c>
      <c r="E2" s="223" t="s">
        <v>42</v>
      </c>
      <c r="F2" s="224"/>
      <c r="G2" s="224"/>
      <c r="H2" s="224"/>
      <c r="I2" s="224"/>
      <c r="J2" s="225"/>
      <c r="O2" s="1"/>
    </row>
    <row r="3" spans="1:15" ht="27" hidden="1" customHeight="1" x14ac:dyDescent="0.2">
      <c r="A3" s="2"/>
      <c r="B3" s="79"/>
      <c r="C3" s="77"/>
      <c r="D3" s="80"/>
      <c r="E3" s="226"/>
      <c r="F3" s="227"/>
      <c r="G3" s="227"/>
      <c r="H3" s="227"/>
      <c r="I3" s="227"/>
      <c r="J3" s="228"/>
    </row>
    <row r="4" spans="1:15" ht="23.25" customHeight="1" x14ac:dyDescent="0.2">
      <c r="A4" s="2"/>
      <c r="B4" s="81"/>
      <c r="C4" s="82"/>
      <c r="D4" s="83"/>
      <c r="E4" s="207"/>
      <c r="F4" s="207"/>
      <c r="G4" s="207"/>
      <c r="H4" s="207"/>
      <c r="I4" s="207"/>
      <c r="J4" s="208"/>
    </row>
    <row r="5" spans="1:15" ht="24" customHeight="1" x14ac:dyDescent="0.2">
      <c r="A5" s="2"/>
      <c r="B5" s="31" t="s">
        <v>23</v>
      </c>
      <c r="D5" s="211"/>
      <c r="E5" s="212"/>
      <c r="F5" s="212"/>
      <c r="G5" s="212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13"/>
      <c r="E6" s="214"/>
      <c r="F6" s="214"/>
      <c r="G6" s="21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15"/>
      <c r="F7" s="216"/>
      <c r="G7" s="21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30"/>
      <c r="E11" s="230"/>
      <c r="F11" s="230"/>
      <c r="G11" s="230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06"/>
      <c r="E12" s="206"/>
      <c r="F12" s="206"/>
      <c r="G12" s="206"/>
      <c r="H12" s="18" t="s">
        <v>36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09"/>
      <c r="F13" s="210"/>
      <c r="G13" s="21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29"/>
      <c r="F15" s="229"/>
      <c r="G15" s="231"/>
      <c r="H15" s="231"/>
      <c r="I15" s="231" t="s">
        <v>31</v>
      </c>
      <c r="J15" s="232"/>
    </row>
    <row r="16" spans="1:15" ht="23.25" customHeight="1" x14ac:dyDescent="0.2">
      <c r="A16" s="138" t="s">
        <v>26</v>
      </c>
      <c r="B16" s="38" t="s">
        <v>26</v>
      </c>
      <c r="C16" s="62"/>
      <c r="D16" s="63"/>
      <c r="E16" s="195"/>
      <c r="F16" s="196"/>
      <c r="G16" s="195"/>
      <c r="H16" s="196"/>
      <c r="I16" s="195">
        <f>SUMIF(F90:F101,A16,I90:I101)+SUMIF(F90:F101,"PSU",I90:I101)</f>
        <v>0</v>
      </c>
      <c r="J16" s="197"/>
    </row>
    <row r="17" spans="1:10" ht="23.25" customHeight="1" x14ac:dyDescent="0.2">
      <c r="A17" s="138" t="s">
        <v>27</v>
      </c>
      <c r="B17" s="38" t="s">
        <v>27</v>
      </c>
      <c r="C17" s="62"/>
      <c r="D17" s="63"/>
      <c r="E17" s="195"/>
      <c r="F17" s="196"/>
      <c r="G17" s="195"/>
      <c r="H17" s="196"/>
      <c r="I17" s="195">
        <f>SUMIF(F90:F101,A17,I90:I101)</f>
        <v>0</v>
      </c>
      <c r="J17" s="197"/>
    </row>
    <row r="18" spans="1:10" ht="23.25" customHeight="1" x14ac:dyDescent="0.2">
      <c r="A18" s="138" t="s">
        <v>28</v>
      </c>
      <c r="B18" s="38" t="s">
        <v>28</v>
      </c>
      <c r="C18" s="62"/>
      <c r="D18" s="63"/>
      <c r="E18" s="195"/>
      <c r="F18" s="196"/>
      <c r="G18" s="195"/>
      <c r="H18" s="196"/>
      <c r="I18" s="195">
        <f>SUMIF(F90:F101,A18,I90:I101)</f>
        <v>0</v>
      </c>
      <c r="J18" s="197"/>
    </row>
    <row r="19" spans="1:10" ht="23.25" customHeight="1" x14ac:dyDescent="0.2">
      <c r="A19" s="138" t="s">
        <v>115</v>
      </c>
      <c r="B19" s="38" t="s">
        <v>29</v>
      </c>
      <c r="C19" s="62"/>
      <c r="D19" s="63"/>
      <c r="E19" s="195"/>
      <c r="F19" s="196"/>
      <c r="G19" s="195"/>
      <c r="H19" s="196"/>
      <c r="I19" s="195">
        <f>SUMIF(F90:F101,A19,I90:I101)</f>
        <v>0</v>
      </c>
      <c r="J19" s="197"/>
    </row>
    <row r="20" spans="1:10" ht="23.25" customHeight="1" x14ac:dyDescent="0.2">
      <c r="A20" s="138" t="s">
        <v>120</v>
      </c>
      <c r="B20" s="38" t="s">
        <v>30</v>
      </c>
      <c r="C20" s="62"/>
      <c r="D20" s="63"/>
      <c r="E20" s="195"/>
      <c r="F20" s="196"/>
      <c r="G20" s="195"/>
      <c r="H20" s="196"/>
      <c r="I20" s="195">
        <f>SUMIF(F90:F101,A20,I90:I101)</f>
        <v>0</v>
      </c>
      <c r="J20" s="197"/>
    </row>
    <row r="21" spans="1:10" ht="23.25" customHeight="1" x14ac:dyDescent="0.2">
      <c r="A21" s="2"/>
      <c r="B21" s="48" t="s">
        <v>31</v>
      </c>
      <c r="C21" s="64"/>
      <c r="D21" s="65"/>
      <c r="E21" s="198"/>
      <c r="F21" s="233"/>
      <c r="G21" s="198"/>
      <c r="H21" s="233"/>
      <c r="I21" s="198">
        <f>SUM(I16:J20)</f>
        <v>0</v>
      </c>
      <c r="J21" s="199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193">
        <f>ZakladDPHSniVypocet</f>
        <v>0</v>
      </c>
      <c r="H23" s="194"/>
      <c r="I23" s="194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191">
        <f>A23</f>
        <v>0</v>
      </c>
      <c r="H24" s="192"/>
      <c r="I24" s="192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93">
        <f>ZakladDPHZaklVypocet</f>
        <v>0</v>
      </c>
      <c r="H25" s="194"/>
      <c r="I25" s="194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20">
        <f>A25</f>
        <v>0</v>
      </c>
      <c r="H26" s="221"/>
      <c r="I26" s="22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22">
        <f>CenaCelkem-(ZakladDPHSni+DPHSni+ZakladDPHZakl+DPHZakl)</f>
        <v>0</v>
      </c>
      <c r="H27" s="222"/>
      <c r="I27" s="222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201">
        <f>ZakladDPHSniVypocet+ZakladDPHZaklVypocet</f>
        <v>0</v>
      </c>
      <c r="H28" s="201"/>
      <c r="I28" s="201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200">
        <f>A27</f>
        <v>0</v>
      </c>
      <c r="H29" s="200"/>
      <c r="I29" s="200"/>
      <c r="J29" s="118" t="s">
        <v>69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02"/>
      <c r="E34" s="203"/>
      <c r="G34" s="204"/>
      <c r="H34" s="205"/>
      <c r="I34" s="205"/>
      <c r="J34" s="25"/>
    </row>
    <row r="35" spans="1:10" ht="12.75" customHeight="1" x14ac:dyDescent="0.2">
      <c r="A35" s="2"/>
      <c r="B35" s="2"/>
      <c r="D35" s="190" t="s">
        <v>2</v>
      </c>
      <c r="E35" s="190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43</v>
      </c>
      <c r="C39" s="185"/>
      <c r="D39" s="185"/>
      <c r="E39" s="185"/>
      <c r="F39" s="98">
        <f>'FF R2165746401 Pol'!AE63+'FF R2267826402 Pol'!AE20+'FI, FSS, FspS R2165746401 Pol'!AE68+'FI, FSS, FspS R2267826402 Pol'!AE20+'LF, UCT, RMU R2165746401 Pol'!AE68+'LF, UCT, RMU R2267826402 Pol'!AE20+'PedF R2165746401 Pol'!AE68+'PedF R2267826402 Pol'!AE20+'SKM R2165746401 Pol'!AE68+'SKM R2267826402 Pol'!AE20+'SKM Vinařská R2165746401 Pol'!AE68+'SKM Vinařská R2267826402 Pol'!AE20+'UKB R2165746401 Pol'!AE60+'UKB R2267826402 Pol'!AE20</f>
        <v>0</v>
      </c>
      <c r="G39" s="99">
        <f>'FF R2165746401 Pol'!AF63+'FF R2267826402 Pol'!AF20+'FI, FSS, FspS R2165746401 Pol'!AF68+'FI, FSS, FspS R2267826402 Pol'!AF20+'LF, UCT, RMU R2165746401 Pol'!AF68+'LF, UCT, RMU R2267826402 Pol'!AF20+'PedF R2165746401 Pol'!AF68+'PedF R2267826402 Pol'!AF20+'SKM R2165746401 Pol'!AF68+'SKM R2267826402 Pol'!AF20+'SKM Vinařská R2165746401 Pol'!AF68+'SKM Vinařská R2267826402 Pol'!AF20+'UKB R2165746401 Pol'!AF60+'UKB R2267826402 Pol'!AF20</f>
        <v>0</v>
      </c>
      <c r="H39" s="100">
        <f t="shared" ref="H39:H60" si="1">(F39*SazbaDPH1/100)+(G39*SazbaDPH2/100)</f>
        <v>0</v>
      </c>
      <c r="I39" s="100">
        <f t="shared" ref="I39:I60" si="2">F39+G39+H39</f>
        <v>0</v>
      </c>
      <c r="J39" s="101" t="str">
        <f t="shared" ref="J39:J60" si="3">IF(_xlfn.SINGLE(CenaCelkemVypocet)=0,"",I39/_xlfn.SINGLE(CenaCelkemVypocet)*100)</f>
        <v/>
      </c>
    </row>
    <row r="40" spans="1:10" ht="25.5" customHeight="1" x14ac:dyDescent="0.2">
      <c r="A40" s="87">
        <v>2</v>
      </c>
      <c r="B40" s="102" t="s">
        <v>44</v>
      </c>
      <c r="C40" s="189" t="s">
        <v>45</v>
      </c>
      <c r="D40" s="189"/>
      <c r="E40" s="189"/>
      <c r="F40" s="103">
        <f>'FF R2165746401 Pol'!AE63+'FF R2267826402 Pol'!AE20</f>
        <v>0</v>
      </c>
      <c r="G40" s="104">
        <f>'FF R2165746401 Pol'!AF63+'FF R2267826402 Pol'!AF20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">
      <c r="A41" s="87">
        <v>3</v>
      </c>
      <c r="B41" s="106" t="s">
        <v>46</v>
      </c>
      <c r="C41" s="185" t="s">
        <v>47</v>
      </c>
      <c r="D41" s="185"/>
      <c r="E41" s="185"/>
      <c r="F41" s="107">
        <f>'FF R2165746401 Pol'!AE63</f>
        <v>0</v>
      </c>
      <c r="G41" s="100">
        <f>'FF R2165746401 Pol'!AF63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">
      <c r="A42" s="87">
        <v>3</v>
      </c>
      <c r="B42" s="106" t="s">
        <v>48</v>
      </c>
      <c r="C42" s="185" t="s">
        <v>49</v>
      </c>
      <c r="D42" s="185"/>
      <c r="E42" s="185"/>
      <c r="F42" s="107">
        <f>'FF R2267826402 Pol'!AE20</f>
        <v>0</v>
      </c>
      <c r="G42" s="100">
        <f>'FF R2267826402 Pol'!AF20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2</v>
      </c>
      <c r="B43" s="102" t="s">
        <v>50</v>
      </c>
      <c r="C43" s="189" t="s">
        <v>45</v>
      </c>
      <c r="D43" s="189"/>
      <c r="E43" s="189"/>
      <c r="F43" s="103">
        <f>'FI, FSS, FspS R2165746401 Pol'!AE68+'FI, FSS, FspS R2267826402 Pol'!AE20</f>
        <v>0</v>
      </c>
      <c r="G43" s="104">
        <f>'FI, FSS, FspS R2165746401 Pol'!AF68+'FI, FSS, FspS R2267826402 Pol'!AF20</f>
        <v>0</v>
      </c>
      <c r="H43" s="104">
        <f t="shared" si="1"/>
        <v>0</v>
      </c>
      <c r="I43" s="104">
        <f t="shared" si="2"/>
        <v>0</v>
      </c>
      <c r="J43" s="105" t="str">
        <f t="shared" si="3"/>
        <v/>
      </c>
    </row>
    <row r="44" spans="1:10" ht="25.5" customHeight="1" x14ac:dyDescent="0.2">
      <c r="A44" s="87">
        <v>3</v>
      </c>
      <c r="B44" s="106" t="s">
        <v>46</v>
      </c>
      <c r="C44" s="185" t="s">
        <v>51</v>
      </c>
      <c r="D44" s="185"/>
      <c r="E44" s="185"/>
      <c r="F44" s="107">
        <f>'FI, FSS, FspS R2165746401 Pol'!AE68</f>
        <v>0</v>
      </c>
      <c r="G44" s="100">
        <f>'FI, FSS, FspS R2165746401 Pol'!AF68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48</v>
      </c>
      <c r="C45" s="185" t="s">
        <v>52</v>
      </c>
      <c r="D45" s="185"/>
      <c r="E45" s="185"/>
      <c r="F45" s="107">
        <f>'FI, FSS, FspS R2267826402 Pol'!AE20</f>
        <v>0</v>
      </c>
      <c r="G45" s="100">
        <f>'FI, FSS, FspS R2267826402 Pol'!AF20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2</v>
      </c>
      <c r="B46" s="102" t="s">
        <v>53</v>
      </c>
      <c r="C46" s="189" t="s">
        <v>45</v>
      </c>
      <c r="D46" s="189"/>
      <c r="E46" s="189"/>
      <c r="F46" s="103">
        <f>'LF, UCT, RMU R2165746401 Pol'!AE68+'LF, UCT, RMU R2267826402 Pol'!AE20</f>
        <v>0</v>
      </c>
      <c r="G46" s="104">
        <f>'LF, UCT, RMU R2165746401 Pol'!AF68+'LF, UCT, RMU R2267826402 Pol'!AF20</f>
        <v>0</v>
      </c>
      <c r="H46" s="104">
        <f t="shared" si="1"/>
        <v>0</v>
      </c>
      <c r="I46" s="104">
        <f t="shared" si="2"/>
        <v>0</v>
      </c>
      <c r="J46" s="105" t="str">
        <f t="shared" si="3"/>
        <v/>
      </c>
    </row>
    <row r="47" spans="1:10" ht="25.5" customHeight="1" x14ac:dyDescent="0.2">
      <c r="A47" s="87">
        <v>3</v>
      </c>
      <c r="B47" s="106" t="s">
        <v>46</v>
      </c>
      <c r="C47" s="185" t="s">
        <v>54</v>
      </c>
      <c r="D47" s="185"/>
      <c r="E47" s="185"/>
      <c r="F47" s="107">
        <f>'LF, UCT, RMU R2165746401 Pol'!AE68</f>
        <v>0</v>
      </c>
      <c r="G47" s="100">
        <f>'LF, UCT, RMU R2165746401 Pol'!AF68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48</v>
      </c>
      <c r="C48" s="185" t="s">
        <v>55</v>
      </c>
      <c r="D48" s="185"/>
      <c r="E48" s="185"/>
      <c r="F48" s="107">
        <f>'LF, UCT, RMU R2267826402 Pol'!AE20</f>
        <v>0</v>
      </c>
      <c r="G48" s="100">
        <f>'LF, UCT, RMU R2267826402 Pol'!AF20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>
        <v>2</v>
      </c>
      <c r="B49" s="102" t="s">
        <v>56</v>
      </c>
      <c r="C49" s="189" t="s">
        <v>45</v>
      </c>
      <c r="D49" s="189"/>
      <c r="E49" s="189"/>
      <c r="F49" s="103">
        <f>'PedF R2165746401 Pol'!AE68+'PedF R2267826402 Pol'!AE20</f>
        <v>0</v>
      </c>
      <c r="G49" s="104">
        <f>'PedF R2165746401 Pol'!AF68+'PedF R2267826402 Pol'!AF20</f>
        <v>0</v>
      </c>
      <c r="H49" s="104">
        <f t="shared" si="1"/>
        <v>0</v>
      </c>
      <c r="I49" s="104">
        <f t="shared" si="2"/>
        <v>0</v>
      </c>
      <c r="J49" s="105" t="str">
        <f t="shared" si="3"/>
        <v/>
      </c>
    </row>
    <row r="50" spans="1:10" ht="25.5" customHeight="1" x14ac:dyDescent="0.2">
      <c r="A50" s="87">
        <v>3</v>
      </c>
      <c r="B50" s="106" t="s">
        <v>46</v>
      </c>
      <c r="C50" s="185" t="s">
        <v>57</v>
      </c>
      <c r="D50" s="185"/>
      <c r="E50" s="185"/>
      <c r="F50" s="107">
        <f>'PedF R2165746401 Pol'!AE68</f>
        <v>0</v>
      </c>
      <c r="G50" s="100">
        <f>'PedF R2165746401 Pol'!AF68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10" ht="25.5" customHeight="1" x14ac:dyDescent="0.2">
      <c r="A51" s="87">
        <v>3</v>
      </c>
      <c r="B51" s="106" t="s">
        <v>48</v>
      </c>
      <c r="C51" s="185" t="s">
        <v>58</v>
      </c>
      <c r="D51" s="185"/>
      <c r="E51" s="185"/>
      <c r="F51" s="107">
        <f>'PedF R2267826402 Pol'!AE20</f>
        <v>0</v>
      </c>
      <c r="G51" s="100">
        <f>'PedF R2267826402 Pol'!AF20</f>
        <v>0</v>
      </c>
      <c r="H51" s="100">
        <f t="shared" si="1"/>
        <v>0</v>
      </c>
      <c r="I51" s="100">
        <f t="shared" si="2"/>
        <v>0</v>
      </c>
      <c r="J51" s="101" t="str">
        <f t="shared" si="3"/>
        <v/>
      </c>
    </row>
    <row r="52" spans="1:10" ht="25.5" customHeight="1" x14ac:dyDescent="0.2">
      <c r="A52" s="87">
        <v>2</v>
      </c>
      <c r="B52" s="102" t="s">
        <v>59</v>
      </c>
      <c r="C52" s="189" t="s">
        <v>45</v>
      </c>
      <c r="D52" s="189"/>
      <c r="E52" s="189"/>
      <c r="F52" s="103">
        <f>'SKM R2165746401 Pol'!AE68+'SKM R2267826402 Pol'!AE20</f>
        <v>0</v>
      </c>
      <c r="G52" s="104">
        <f>'SKM R2165746401 Pol'!AF68+'SKM R2267826402 Pol'!AF20</f>
        <v>0</v>
      </c>
      <c r="H52" s="104">
        <f t="shared" si="1"/>
        <v>0</v>
      </c>
      <c r="I52" s="104">
        <f t="shared" si="2"/>
        <v>0</v>
      </c>
      <c r="J52" s="105" t="str">
        <f t="shared" si="3"/>
        <v/>
      </c>
    </row>
    <row r="53" spans="1:10" ht="25.5" customHeight="1" x14ac:dyDescent="0.2">
      <c r="A53" s="87">
        <v>3</v>
      </c>
      <c r="B53" s="106" t="s">
        <v>46</v>
      </c>
      <c r="C53" s="185" t="s">
        <v>60</v>
      </c>
      <c r="D53" s="185"/>
      <c r="E53" s="185"/>
      <c r="F53" s="107">
        <f>'SKM R2165746401 Pol'!AE68</f>
        <v>0</v>
      </c>
      <c r="G53" s="100">
        <f>'SKM R2165746401 Pol'!AF68</f>
        <v>0</v>
      </c>
      <c r="H53" s="100">
        <f t="shared" si="1"/>
        <v>0</v>
      </c>
      <c r="I53" s="100">
        <f t="shared" si="2"/>
        <v>0</v>
      </c>
      <c r="J53" s="101" t="str">
        <f t="shared" si="3"/>
        <v/>
      </c>
    </row>
    <row r="54" spans="1:10" ht="25.5" customHeight="1" x14ac:dyDescent="0.2">
      <c r="A54" s="87">
        <v>3</v>
      </c>
      <c r="B54" s="106" t="s">
        <v>48</v>
      </c>
      <c r="C54" s="185" t="s">
        <v>61</v>
      </c>
      <c r="D54" s="185"/>
      <c r="E54" s="185"/>
      <c r="F54" s="107">
        <f>'SKM R2267826402 Pol'!AE20</f>
        <v>0</v>
      </c>
      <c r="G54" s="100">
        <f>'SKM R2267826402 Pol'!AF20</f>
        <v>0</v>
      </c>
      <c r="H54" s="100">
        <f t="shared" si="1"/>
        <v>0</v>
      </c>
      <c r="I54" s="100">
        <f t="shared" si="2"/>
        <v>0</v>
      </c>
      <c r="J54" s="101" t="str">
        <f t="shared" si="3"/>
        <v/>
      </c>
    </row>
    <row r="55" spans="1:10" ht="25.5" customHeight="1" x14ac:dyDescent="0.2">
      <c r="A55" s="87">
        <v>2</v>
      </c>
      <c r="B55" s="102" t="s">
        <v>62</v>
      </c>
      <c r="C55" s="189" t="s">
        <v>45</v>
      </c>
      <c r="D55" s="189"/>
      <c r="E55" s="189"/>
      <c r="F55" s="103">
        <f>'SKM Vinařská R2165746401 Pol'!AE68+'SKM Vinařská R2267826402 Pol'!AE20</f>
        <v>0</v>
      </c>
      <c r="G55" s="104">
        <f>'SKM Vinařská R2165746401 Pol'!AF68+'SKM Vinařská R2267826402 Pol'!AF20</f>
        <v>0</v>
      </c>
      <c r="H55" s="104">
        <f t="shared" si="1"/>
        <v>0</v>
      </c>
      <c r="I55" s="104">
        <f t="shared" si="2"/>
        <v>0</v>
      </c>
      <c r="J55" s="105" t="str">
        <f t="shared" si="3"/>
        <v/>
      </c>
    </row>
    <row r="56" spans="1:10" ht="25.5" customHeight="1" x14ac:dyDescent="0.2">
      <c r="A56" s="87">
        <v>3</v>
      </c>
      <c r="B56" s="106" t="s">
        <v>46</v>
      </c>
      <c r="C56" s="185" t="s">
        <v>63</v>
      </c>
      <c r="D56" s="185"/>
      <c r="E56" s="185"/>
      <c r="F56" s="107">
        <f>'SKM Vinařská R2165746401 Pol'!AE68</f>
        <v>0</v>
      </c>
      <c r="G56" s="100">
        <f>'SKM Vinařská R2165746401 Pol'!AF68</f>
        <v>0</v>
      </c>
      <c r="H56" s="100">
        <f t="shared" si="1"/>
        <v>0</v>
      </c>
      <c r="I56" s="100">
        <f t="shared" si="2"/>
        <v>0</v>
      </c>
      <c r="J56" s="101" t="str">
        <f t="shared" si="3"/>
        <v/>
      </c>
    </row>
    <row r="57" spans="1:10" ht="25.5" customHeight="1" x14ac:dyDescent="0.2">
      <c r="A57" s="87">
        <v>3</v>
      </c>
      <c r="B57" s="106" t="s">
        <v>48</v>
      </c>
      <c r="C57" s="185" t="s">
        <v>64</v>
      </c>
      <c r="D57" s="185"/>
      <c r="E57" s="185"/>
      <c r="F57" s="107">
        <f>'SKM Vinařská R2267826402 Pol'!AE20</f>
        <v>0</v>
      </c>
      <c r="G57" s="100">
        <f>'SKM Vinařská R2267826402 Pol'!AF20</f>
        <v>0</v>
      </c>
      <c r="H57" s="100">
        <f t="shared" si="1"/>
        <v>0</v>
      </c>
      <c r="I57" s="100">
        <f t="shared" si="2"/>
        <v>0</v>
      </c>
      <c r="J57" s="101" t="str">
        <f t="shared" si="3"/>
        <v/>
      </c>
    </row>
    <row r="58" spans="1:10" ht="25.5" customHeight="1" x14ac:dyDescent="0.2">
      <c r="A58" s="87">
        <v>2</v>
      </c>
      <c r="B58" s="102" t="s">
        <v>65</v>
      </c>
      <c r="C58" s="189" t="s">
        <v>45</v>
      </c>
      <c r="D58" s="189"/>
      <c r="E58" s="189"/>
      <c r="F58" s="103">
        <f>'UKB R2165746401 Pol'!AE60+'UKB R2267826402 Pol'!AE20</f>
        <v>0</v>
      </c>
      <c r="G58" s="104">
        <f>'UKB R2165746401 Pol'!AF60+'UKB R2267826402 Pol'!AF20</f>
        <v>0</v>
      </c>
      <c r="H58" s="104">
        <f t="shared" si="1"/>
        <v>0</v>
      </c>
      <c r="I58" s="104">
        <f t="shared" si="2"/>
        <v>0</v>
      </c>
      <c r="J58" s="105" t="str">
        <f t="shared" si="3"/>
        <v/>
      </c>
    </row>
    <row r="59" spans="1:10" ht="25.5" customHeight="1" x14ac:dyDescent="0.2">
      <c r="A59" s="87">
        <v>3</v>
      </c>
      <c r="B59" s="106" t="s">
        <v>46</v>
      </c>
      <c r="C59" s="185" t="s">
        <v>66</v>
      </c>
      <c r="D59" s="185"/>
      <c r="E59" s="185"/>
      <c r="F59" s="107">
        <f>'UKB R2165746401 Pol'!AE60</f>
        <v>0</v>
      </c>
      <c r="G59" s="100">
        <f>'UKB R2165746401 Pol'!AF60</f>
        <v>0</v>
      </c>
      <c r="H59" s="100">
        <f t="shared" si="1"/>
        <v>0</v>
      </c>
      <c r="I59" s="100">
        <f t="shared" si="2"/>
        <v>0</v>
      </c>
      <c r="J59" s="101" t="str">
        <f t="shared" si="3"/>
        <v/>
      </c>
    </row>
    <row r="60" spans="1:10" ht="25.5" customHeight="1" x14ac:dyDescent="0.2">
      <c r="A60" s="87">
        <v>3</v>
      </c>
      <c r="B60" s="106" t="s">
        <v>48</v>
      </c>
      <c r="C60" s="185" t="s">
        <v>67</v>
      </c>
      <c r="D60" s="185"/>
      <c r="E60" s="185"/>
      <c r="F60" s="107">
        <f>'UKB R2267826402 Pol'!AE20</f>
        <v>0</v>
      </c>
      <c r="G60" s="100">
        <f>'UKB R2267826402 Pol'!AF20</f>
        <v>0</v>
      </c>
      <c r="H60" s="100">
        <f t="shared" si="1"/>
        <v>0</v>
      </c>
      <c r="I60" s="100">
        <f t="shared" si="2"/>
        <v>0</v>
      </c>
      <c r="J60" s="101" t="str">
        <f t="shared" si="3"/>
        <v/>
      </c>
    </row>
    <row r="61" spans="1:10" ht="25.5" customHeight="1" x14ac:dyDescent="0.2">
      <c r="A61" s="87"/>
      <c r="B61" s="186" t="s">
        <v>68</v>
      </c>
      <c r="C61" s="187"/>
      <c r="D61" s="187"/>
      <c r="E61" s="188"/>
      <c r="F61" s="108">
        <f>SUMIF(A39:A60,"=1",F39:F60)</f>
        <v>0</v>
      </c>
      <c r="G61" s="109">
        <f>SUMIF(A39:A60,"=1",G39:G60)</f>
        <v>0</v>
      </c>
      <c r="H61" s="109">
        <f>SUMIF(A39:A60,"=1",H39:H60)</f>
        <v>0</v>
      </c>
      <c r="I61" s="109">
        <f>SUMIF(A39:A60,"=1",I39:I60)</f>
        <v>0</v>
      </c>
      <c r="J61" s="110">
        <f>SUMIF(A39:A60,"=1",J39:J60)</f>
        <v>0</v>
      </c>
    </row>
    <row r="63" spans="1:10" x14ac:dyDescent="0.2">
      <c r="A63" t="s">
        <v>70</v>
      </c>
      <c r="B63" t="s">
        <v>71</v>
      </c>
    </row>
    <row r="64" spans="1:10" x14ac:dyDescent="0.2">
      <c r="A64" t="s">
        <v>72</v>
      </c>
      <c r="B64" t="s">
        <v>73</v>
      </c>
    </row>
    <row r="65" spans="1:2" x14ac:dyDescent="0.2">
      <c r="A65" t="s">
        <v>74</v>
      </c>
      <c r="B65" t="s">
        <v>75</v>
      </c>
    </row>
    <row r="66" spans="1:2" x14ac:dyDescent="0.2">
      <c r="A66" t="s">
        <v>74</v>
      </c>
      <c r="B66" t="s">
        <v>76</v>
      </c>
    </row>
    <row r="67" spans="1:2" x14ac:dyDescent="0.2">
      <c r="A67" t="s">
        <v>72</v>
      </c>
      <c r="B67" t="s">
        <v>77</v>
      </c>
    </row>
    <row r="68" spans="1:2" x14ac:dyDescent="0.2">
      <c r="A68" t="s">
        <v>74</v>
      </c>
      <c r="B68" t="s">
        <v>78</v>
      </c>
    </row>
    <row r="69" spans="1:2" x14ac:dyDescent="0.2">
      <c r="A69" t="s">
        <v>74</v>
      </c>
      <c r="B69" t="s">
        <v>79</v>
      </c>
    </row>
    <row r="70" spans="1:2" x14ac:dyDescent="0.2">
      <c r="A70" t="s">
        <v>72</v>
      </c>
      <c r="B70" t="s">
        <v>80</v>
      </c>
    </row>
    <row r="71" spans="1:2" x14ac:dyDescent="0.2">
      <c r="A71" t="s">
        <v>74</v>
      </c>
      <c r="B71" t="s">
        <v>81</v>
      </c>
    </row>
    <row r="72" spans="1:2" x14ac:dyDescent="0.2">
      <c r="A72" t="s">
        <v>74</v>
      </c>
      <c r="B72" t="s">
        <v>82</v>
      </c>
    </row>
    <row r="73" spans="1:2" x14ac:dyDescent="0.2">
      <c r="A73" t="s">
        <v>72</v>
      </c>
      <c r="B73" t="s">
        <v>83</v>
      </c>
    </row>
    <row r="74" spans="1:2" x14ac:dyDescent="0.2">
      <c r="A74" t="s">
        <v>74</v>
      </c>
      <c r="B74" t="s">
        <v>84</v>
      </c>
    </row>
    <row r="75" spans="1:2" x14ac:dyDescent="0.2">
      <c r="A75" t="s">
        <v>74</v>
      </c>
      <c r="B75" t="s">
        <v>85</v>
      </c>
    </row>
    <row r="76" spans="1:2" x14ac:dyDescent="0.2">
      <c r="A76" t="s">
        <v>72</v>
      </c>
      <c r="B76" t="s">
        <v>86</v>
      </c>
    </row>
    <row r="77" spans="1:2" x14ac:dyDescent="0.2">
      <c r="A77" t="s">
        <v>74</v>
      </c>
      <c r="B77" t="s">
        <v>87</v>
      </c>
    </row>
    <row r="78" spans="1:2" x14ac:dyDescent="0.2">
      <c r="A78" t="s">
        <v>74</v>
      </c>
      <c r="B78" t="s">
        <v>88</v>
      </c>
    </row>
    <row r="79" spans="1:2" x14ac:dyDescent="0.2">
      <c r="A79" t="s">
        <v>72</v>
      </c>
      <c r="B79" t="s">
        <v>89</v>
      </c>
    </row>
    <row r="80" spans="1:2" x14ac:dyDescent="0.2">
      <c r="A80" t="s">
        <v>74</v>
      </c>
      <c r="B80" t="s">
        <v>90</v>
      </c>
    </row>
    <row r="81" spans="1:10" x14ac:dyDescent="0.2">
      <c r="A81" t="s">
        <v>74</v>
      </c>
      <c r="B81" t="s">
        <v>91</v>
      </c>
    </row>
    <row r="82" spans="1:10" x14ac:dyDescent="0.2">
      <c r="A82" t="s">
        <v>72</v>
      </c>
      <c r="B82" t="s">
        <v>92</v>
      </c>
    </row>
    <row r="83" spans="1:10" x14ac:dyDescent="0.2">
      <c r="A83" t="s">
        <v>74</v>
      </c>
      <c r="B83" t="s">
        <v>93</v>
      </c>
    </row>
    <row r="84" spans="1:10" x14ac:dyDescent="0.2">
      <c r="A84" t="s">
        <v>74</v>
      </c>
      <c r="B84" t="s">
        <v>94</v>
      </c>
    </row>
    <row r="87" spans="1:10" ht="15.75" x14ac:dyDescent="0.25">
      <c r="B87" s="119" t="s">
        <v>95</v>
      </c>
    </row>
    <row r="89" spans="1:10" ht="25.5" customHeight="1" x14ac:dyDescent="0.2">
      <c r="A89" s="121"/>
      <c r="B89" s="124" t="s">
        <v>18</v>
      </c>
      <c r="C89" s="124" t="s">
        <v>6</v>
      </c>
      <c r="D89" s="125"/>
      <c r="E89" s="125"/>
      <c r="F89" s="126" t="s">
        <v>96</v>
      </c>
      <c r="G89" s="126"/>
      <c r="H89" s="126"/>
      <c r="I89" s="126" t="s">
        <v>31</v>
      </c>
      <c r="J89" s="126" t="s">
        <v>0</v>
      </c>
    </row>
    <row r="90" spans="1:10" ht="36.75" customHeight="1" x14ac:dyDescent="0.2">
      <c r="A90" s="122"/>
      <c r="B90" s="127" t="s">
        <v>97</v>
      </c>
      <c r="C90" s="183" t="s">
        <v>98</v>
      </c>
      <c r="D90" s="184"/>
      <c r="E90" s="184"/>
      <c r="F90" s="134" t="s">
        <v>26</v>
      </c>
      <c r="G90" s="135"/>
      <c r="H90" s="135"/>
      <c r="I90" s="135">
        <f>'FF R2165746401 Pol'!G8+'FI, FSS, FspS R2165746401 Pol'!G8+'LF, UCT, RMU R2165746401 Pol'!G8+'PedF R2165746401 Pol'!G8+'SKM R2165746401 Pol'!G8+'SKM Vinařská R2165746401 Pol'!G8+'UKB R2165746401 Pol'!G8</f>
        <v>0</v>
      </c>
      <c r="J90" s="131" t="str">
        <f>IF(I102=0,"",I90/I102*100)</f>
        <v/>
      </c>
    </row>
    <row r="91" spans="1:10" ht="36.75" customHeight="1" x14ac:dyDescent="0.2">
      <c r="A91" s="122"/>
      <c r="B91" s="127" t="s">
        <v>99</v>
      </c>
      <c r="C91" s="183" t="s">
        <v>100</v>
      </c>
      <c r="D91" s="184"/>
      <c r="E91" s="184"/>
      <c r="F91" s="134" t="s">
        <v>26</v>
      </c>
      <c r="G91" s="135"/>
      <c r="H91" s="135"/>
      <c r="I91" s="135">
        <f>'FF R2165746401 Pol'!G14+'FI, FSS, FspS R2165746401 Pol'!G14+'LF, UCT, RMU R2165746401 Pol'!G14+'PedF R2165746401 Pol'!G14+'SKM R2165746401 Pol'!G14+'SKM Vinařská R2165746401 Pol'!G14+'UKB R2165746401 Pol'!G12</f>
        <v>0</v>
      </c>
      <c r="J91" s="131" t="str">
        <f>IF(I102=0,"",I91/I102*100)</f>
        <v/>
      </c>
    </row>
    <row r="92" spans="1:10" ht="36.75" customHeight="1" x14ac:dyDescent="0.2">
      <c r="A92" s="122"/>
      <c r="B92" s="127" t="s">
        <v>101</v>
      </c>
      <c r="C92" s="183" t="s">
        <v>102</v>
      </c>
      <c r="D92" s="184"/>
      <c r="E92" s="184"/>
      <c r="F92" s="134" t="s">
        <v>28</v>
      </c>
      <c r="G92" s="135"/>
      <c r="H92" s="135"/>
      <c r="I92" s="135">
        <f>'FF R2165746401 Pol'!G30+'FI, FSS, FspS R2165746401 Pol'!G32+'LF, UCT, RMU R2165746401 Pol'!G32+'PedF R2165746401 Pol'!G32+'SKM R2165746401 Pol'!G32+'SKM Vinařská R2165746401 Pol'!G32+'UKB R2165746401 Pol'!G28</f>
        <v>0</v>
      </c>
      <c r="J92" s="131" t="str">
        <f>IF(I102=0,"",I92/I102*100)</f>
        <v/>
      </c>
    </row>
    <row r="93" spans="1:10" ht="36.75" customHeight="1" x14ac:dyDescent="0.2">
      <c r="A93" s="122"/>
      <c r="B93" s="127" t="s">
        <v>103</v>
      </c>
      <c r="C93" s="183" t="s">
        <v>104</v>
      </c>
      <c r="D93" s="184"/>
      <c r="E93" s="184"/>
      <c r="F93" s="134" t="s">
        <v>28</v>
      </c>
      <c r="G93" s="135"/>
      <c r="H93" s="135"/>
      <c r="I93" s="135">
        <f>'FF R2165746401 Pol'!G45+'FI, FSS, FspS R2165746401 Pol'!G50+'LF, UCT, RMU R2165746401 Pol'!G50+'PedF R2165746401 Pol'!G50+'SKM R2165746401 Pol'!G50+'SKM Vinařská R2165746401 Pol'!G50+'UKB R2165746401 Pol'!G42</f>
        <v>0</v>
      </c>
      <c r="J93" s="131" t="str">
        <f>IF(I102=0,"",I93/I102*100)</f>
        <v/>
      </c>
    </row>
    <row r="94" spans="1:10" ht="36.75" customHeight="1" x14ac:dyDescent="0.2">
      <c r="A94" s="122"/>
      <c r="B94" s="127" t="s">
        <v>105</v>
      </c>
      <c r="C94" s="183" t="s">
        <v>106</v>
      </c>
      <c r="D94" s="184"/>
      <c r="E94" s="184"/>
      <c r="F94" s="134" t="s">
        <v>28</v>
      </c>
      <c r="G94" s="135"/>
      <c r="H94" s="135"/>
      <c r="I94" s="135">
        <f>'FF R2165746401 Pol'!G51+'FI, FSS, FspS R2165746401 Pol'!G56+'LF, UCT, RMU R2165746401 Pol'!G56+'PedF R2165746401 Pol'!G56+'SKM R2165746401 Pol'!G56+'SKM Vinařská R2165746401 Pol'!G56+'UKB R2165746401 Pol'!G48</f>
        <v>0</v>
      </c>
      <c r="J94" s="131" t="str">
        <f>IF(I102=0,"",I94/I102*100)</f>
        <v/>
      </c>
    </row>
    <row r="95" spans="1:10" ht="36.75" customHeight="1" x14ac:dyDescent="0.2">
      <c r="A95" s="122"/>
      <c r="B95" s="127" t="s">
        <v>107</v>
      </c>
      <c r="C95" s="183" t="s">
        <v>108</v>
      </c>
      <c r="D95" s="184"/>
      <c r="E95" s="184"/>
      <c r="F95" s="134" t="s">
        <v>28</v>
      </c>
      <c r="G95" s="135"/>
      <c r="H95" s="135"/>
      <c r="I95" s="135">
        <f>'FF R2165746401 Pol'!G53+'FI, FSS, FspS R2165746401 Pol'!G58+'LF, UCT, RMU R2165746401 Pol'!G58+'PedF R2165746401 Pol'!G58+'SKM R2165746401 Pol'!G58+'SKM Vinařská R2165746401 Pol'!G58+'UKB R2165746401 Pol'!G50</f>
        <v>0</v>
      </c>
      <c r="J95" s="131" t="str">
        <f>IF(I102=0,"",I95/I102*100)</f>
        <v/>
      </c>
    </row>
    <row r="96" spans="1:10" ht="36.75" customHeight="1" x14ac:dyDescent="0.2">
      <c r="A96" s="122"/>
      <c r="B96" s="127" t="s">
        <v>109</v>
      </c>
      <c r="C96" s="183" t="s">
        <v>110</v>
      </c>
      <c r="D96" s="184"/>
      <c r="E96" s="184"/>
      <c r="F96" s="134" t="s">
        <v>28</v>
      </c>
      <c r="G96" s="135"/>
      <c r="H96" s="135"/>
      <c r="I96" s="135">
        <f>'FF R2267826402 Pol'!G11+'FI, FSS, FspS R2267826402 Pol'!G11+'LF, UCT, RMU R2267826402 Pol'!G11+'PedF R2267826402 Pol'!G11+'SKM R2267826402 Pol'!G11+'SKM Vinařská R2267826402 Pol'!G11+'UKB R2267826402 Pol'!G11</f>
        <v>0</v>
      </c>
      <c r="J96" s="131" t="str">
        <f>IF(I102=0,"",I96/I102*100)</f>
        <v/>
      </c>
    </row>
    <row r="97" spans="1:10" ht="36.75" customHeight="1" x14ac:dyDescent="0.2">
      <c r="A97" s="122"/>
      <c r="B97" s="127" t="s">
        <v>111</v>
      </c>
      <c r="C97" s="183" t="s">
        <v>112</v>
      </c>
      <c r="D97" s="184"/>
      <c r="E97" s="184"/>
      <c r="F97" s="134" t="s">
        <v>28</v>
      </c>
      <c r="G97" s="135"/>
      <c r="H97" s="135"/>
      <c r="I97" s="135">
        <f>'FF R2267826402 Pol'!G14+'FI, FSS, FspS R2267826402 Pol'!G14+'LF, UCT, RMU R2267826402 Pol'!G14+'PedF R2267826402 Pol'!G14+'SKM R2267826402 Pol'!G14+'SKM Vinařská R2267826402 Pol'!G14+'UKB R2267826402 Pol'!G14</f>
        <v>0</v>
      </c>
      <c r="J97" s="131" t="str">
        <f>IF(I102=0,"",I97/I102*100)</f>
        <v/>
      </c>
    </row>
    <row r="98" spans="1:10" ht="36.75" customHeight="1" x14ac:dyDescent="0.2">
      <c r="A98" s="122"/>
      <c r="B98" s="127" t="s">
        <v>113</v>
      </c>
      <c r="C98" s="183" t="s">
        <v>114</v>
      </c>
      <c r="D98" s="184"/>
      <c r="E98" s="184"/>
      <c r="F98" s="134" t="s">
        <v>115</v>
      </c>
      <c r="G98" s="135"/>
      <c r="H98" s="135"/>
      <c r="I98" s="135">
        <f>'FF R2165746401 Pol'!G26+'FI, FSS, FspS R2165746401 Pol'!G28+'LF, UCT, RMU R2165746401 Pol'!G28+'PedF R2165746401 Pol'!G28+'SKM R2165746401 Pol'!G28+'SKM Vinařská R2165746401 Pol'!G28+'UKB R2165746401 Pol'!G24</f>
        <v>0</v>
      </c>
      <c r="J98" s="131" t="str">
        <f>IF(I102=0,"",I98/I102*100)</f>
        <v/>
      </c>
    </row>
    <row r="99" spans="1:10" ht="36.75" customHeight="1" x14ac:dyDescent="0.2">
      <c r="A99" s="122"/>
      <c r="B99" s="127" t="s">
        <v>107</v>
      </c>
      <c r="C99" s="183" t="s">
        <v>108</v>
      </c>
      <c r="D99" s="184"/>
      <c r="E99" s="184"/>
      <c r="F99" s="134" t="s">
        <v>115</v>
      </c>
      <c r="G99" s="135"/>
      <c r="H99" s="135"/>
      <c r="I99" s="135">
        <f>'FF R2267826402 Pol'!G8+'FI, FSS, FspS R2267826402 Pol'!G8+'LF, UCT, RMU R2267826402 Pol'!G8+'PedF R2267826402 Pol'!G8+'SKM R2267826402 Pol'!G8+'SKM Vinařská R2267826402 Pol'!G8+'UKB R2267826402 Pol'!G8</f>
        <v>0</v>
      </c>
      <c r="J99" s="131" t="str">
        <f>IF(I102=0,"",I99/I102*100)</f>
        <v/>
      </c>
    </row>
    <row r="100" spans="1:10" ht="36.75" customHeight="1" x14ac:dyDescent="0.2">
      <c r="A100" s="122"/>
      <c r="B100" s="127" t="s">
        <v>116</v>
      </c>
      <c r="C100" s="183" t="s">
        <v>117</v>
      </c>
      <c r="D100" s="184"/>
      <c r="E100" s="184"/>
      <c r="F100" s="134" t="s">
        <v>115</v>
      </c>
      <c r="G100" s="135"/>
      <c r="H100" s="135"/>
      <c r="I100" s="135">
        <f>'FF R2165746401 Pol'!G56+'FI, FSS, FspS R2165746401 Pol'!G61+'LF, UCT, RMU R2165746401 Pol'!G61+'PedF R2165746401 Pol'!G61+'SKM R2165746401 Pol'!G61+'SKM Vinařská R2165746401 Pol'!G61+'UKB R2165746401 Pol'!G53</f>
        <v>0</v>
      </c>
      <c r="J100" s="131" t="str">
        <f>IF(I102=0,"",I100/I102*100)</f>
        <v/>
      </c>
    </row>
    <row r="101" spans="1:10" ht="36.75" customHeight="1" x14ac:dyDescent="0.2">
      <c r="A101" s="122"/>
      <c r="B101" s="127" t="s">
        <v>118</v>
      </c>
      <c r="C101" s="183" t="s">
        <v>119</v>
      </c>
      <c r="D101" s="184"/>
      <c r="E101" s="184"/>
      <c r="F101" s="134" t="s">
        <v>115</v>
      </c>
      <c r="G101" s="135"/>
      <c r="H101" s="135"/>
      <c r="I101" s="135">
        <f>'FF R2165746401 Pol'!G59+'FI, FSS, FspS R2165746401 Pol'!G64+'LF, UCT, RMU R2165746401 Pol'!G64+'PedF R2165746401 Pol'!G64+'SKM R2165746401 Pol'!G64+'SKM Vinařská R2165746401 Pol'!G64+'UKB R2165746401 Pol'!G56</f>
        <v>0</v>
      </c>
      <c r="J101" s="131" t="str">
        <f>IF(I102=0,"",I101/I102*100)</f>
        <v/>
      </c>
    </row>
    <row r="102" spans="1:10" ht="25.5" customHeight="1" x14ac:dyDescent="0.2">
      <c r="A102" s="123"/>
      <c r="B102" s="128" t="s">
        <v>1</v>
      </c>
      <c r="C102" s="129"/>
      <c r="D102" s="130"/>
      <c r="E102" s="130"/>
      <c r="F102" s="136"/>
      <c r="G102" s="137"/>
      <c r="H102" s="137"/>
      <c r="I102" s="137">
        <f>SUM(I90:I101)</f>
        <v>0</v>
      </c>
      <c r="J102" s="132">
        <f>SUM(J90:J101)</f>
        <v>0</v>
      </c>
    </row>
    <row r="103" spans="1:10" x14ac:dyDescent="0.2">
      <c r="F103" s="86"/>
      <c r="G103" s="86"/>
      <c r="H103" s="86"/>
      <c r="I103" s="86"/>
      <c r="J103" s="133"/>
    </row>
    <row r="104" spans="1:10" x14ac:dyDescent="0.2">
      <c r="F104" s="86"/>
      <c r="G104" s="86"/>
      <c r="H104" s="86"/>
      <c r="I104" s="86"/>
      <c r="J104" s="133"/>
    </row>
    <row r="105" spans="1:10" x14ac:dyDescent="0.2">
      <c r="F105" s="86"/>
      <c r="G105" s="86"/>
      <c r="H105" s="86"/>
      <c r="I105" s="86"/>
      <c r="J105" s="133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6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B61:E61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84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492D5-956F-4D78-B9F5-D4170F633017}">
  <sheetPr>
    <outlinePr summaryBelow="0"/>
  </sheetPr>
  <dimension ref="A1:BH4992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56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48</v>
      </c>
      <c r="C4" s="242" t="s">
        <v>58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107</v>
      </c>
      <c r="C8" s="177" t="s">
        <v>108</v>
      </c>
      <c r="D8" s="160"/>
      <c r="E8" s="161"/>
      <c r="F8" s="162"/>
      <c r="G8" s="163">
        <f>SUMIF(AG9:AG10,"&lt;&gt;NOR",G9:G10)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208</v>
      </c>
      <c r="D9" s="173" t="s">
        <v>170</v>
      </c>
      <c r="E9" s="174">
        <v>8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209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210</v>
      </c>
      <c r="D10" s="173" t="s">
        <v>170</v>
      </c>
      <c r="E10" s="174">
        <v>4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171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158" t="s">
        <v>147</v>
      </c>
      <c r="B11" s="159" t="s">
        <v>109</v>
      </c>
      <c r="C11" s="177" t="s">
        <v>110</v>
      </c>
      <c r="D11" s="160"/>
      <c r="E11" s="161"/>
      <c r="F11" s="162"/>
      <c r="G11" s="163">
        <f>SUMIF(AG12:AG13,"&lt;&gt;NOR",G12:G13)</f>
        <v>0</v>
      </c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AG11" t="s">
        <v>148</v>
      </c>
    </row>
    <row r="12" spans="1:60" outlineLevel="1" x14ac:dyDescent="0.2">
      <c r="A12" s="171">
        <v>3</v>
      </c>
      <c r="B12" s="172"/>
      <c r="C12" s="178" t="s">
        <v>211</v>
      </c>
      <c r="D12" s="173" t="s">
        <v>198</v>
      </c>
      <c r="E12" s="174">
        <v>50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171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4</v>
      </c>
      <c r="B13" s="172"/>
      <c r="C13" s="178" t="s">
        <v>212</v>
      </c>
      <c r="D13" s="173" t="s">
        <v>178</v>
      </c>
      <c r="E13" s="174">
        <v>4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180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111</v>
      </c>
      <c r="C14" s="177" t="s">
        <v>112</v>
      </c>
      <c r="D14" s="160"/>
      <c r="E14" s="161"/>
      <c r="F14" s="162"/>
      <c r="G14" s="163">
        <f>SUMIF(AG15:AG18,"&lt;&gt;NOR",G15:G18)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outlineLevel="1" x14ac:dyDescent="0.2">
      <c r="A15" s="171">
        <v>5</v>
      </c>
      <c r="B15" s="172"/>
      <c r="C15" s="178" t="s">
        <v>213</v>
      </c>
      <c r="D15" s="173" t="s">
        <v>170</v>
      </c>
      <c r="E15" s="174">
        <v>4</v>
      </c>
      <c r="F15" s="175"/>
      <c r="G15" s="176">
        <f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171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6</v>
      </c>
      <c r="B16" s="172"/>
      <c r="C16" s="178" t="s">
        <v>214</v>
      </c>
      <c r="D16" s="173" t="s">
        <v>170</v>
      </c>
      <c r="E16" s="174">
        <v>4</v>
      </c>
      <c r="F16" s="175"/>
      <c r="G16" s="176">
        <f>ROUND(E16*F16,2)</f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171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1">
        <v>7</v>
      </c>
      <c r="B17" s="172"/>
      <c r="C17" s="178" t="s">
        <v>215</v>
      </c>
      <c r="D17" s="173" t="s">
        <v>178</v>
      </c>
      <c r="E17" s="174">
        <v>5</v>
      </c>
      <c r="F17" s="175"/>
      <c r="G17" s="176">
        <f>ROUND(E17*F17,2)</f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171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5">
        <v>8</v>
      </c>
      <c r="B18" s="166"/>
      <c r="C18" s="179" t="s">
        <v>197</v>
      </c>
      <c r="D18" s="167" t="s">
        <v>198</v>
      </c>
      <c r="E18" s="168">
        <v>50</v>
      </c>
      <c r="F18" s="169"/>
      <c r="G18" s="170">
        <f>ROUND(E18*F18,2)</f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x14ac:dyDescent="0.2">
      <c r="A19" s="3"/>
      <c r="B19" s="4"/>
      <c r="C19" s="180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133</v>
      </c>
    </row>
    <row r="20" spans="1:60" x14ac:dyDescent="0.2">
      <c r="A20" s="149"/>
      <c r="B20" s="150" t="s">
        <v>31</v>
      </c>
      <c r="C20" s="181"/>
      <c r="D20" s="151"/>
      <c r="E20" s="152"/>
      <c r="F20" s="152"/>
      <c r="G20" s="164">
        <f>G8+G11+G14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206</v>
      </c>
    </row>
    <row r="21" spans="1:60" x14ac:dyDescent="0.2">
      <c r="A21" s="3"/>
      <c r="B21" s="4"/>
      <c r="C21" s="180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">
      <c r="A22" s="3"/>
      <c r="B22" s="4"/>
      <c r="C22" s="180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A767E-3894-4FF3-A28C-C2A0550E16F8}">
  <sheetPr>
    <outlinePr summaryBelow="0"/>
  </sheetPr>
  <dimension ref="A1:BH4992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59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46</v>
      </c>
      <c r="C4" s="242" t="s">
        <v>60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97</v>
      </c>
      <c r="C8" s="177" t="s">
        <v>98</v>
      </c>
      <c r="D8" s="160"/>
      <c r="E8" s="161"/>
      <c r="F8" s="162"/>
      <c r="G8" s="163">
        <f>SUMIF(AG9:AG13,"&lt;&gt;NOR",G9:G13)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149</v>
      </c>
      <c r="D9" s="173" t="s">
        <v>150</v>
      </c>
      <c r="E9" s="174">
        <v>4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151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152</v>
      </c>
      <c r="D10" s="173" t="s">
        <v>154</v>
      </c>
      <c r="E10" s="174">
        <v>5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151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71">
        <v>3</v>
      </c>
      <c r="B11" s="172"/>
      <c r="C11" s="178" t="s">
        <v>153</v>
      </c>
      <c r="D11" s="173" t="s">
        <v>154</v>
      </c>
      <c r="E11" s="174">
        <v>5</v>
      </c>
      <c r="F11" s="175"/>
      <c r="G11" s="176">
        <f>ROUND(E11*F11,2)</f>
        <v>0</v>
      </c>
      <c r="H11" s="155"/>
      <c r="I11" s="154"/>
      <c r="J11" s="155"/>
      <c r="K11" s="154"/>
      <c r="L11" s="154">
        <v>21</v>
      </c>
      <c r="M11" s="154"/>
      <c r="N11" s="153"/>
      <c r="O11" s="153"/>
      <c r="P11" s="153"/>
      <c r="Q11" s="153"/>
      <c r="R11" s="154"/>
      <c r="S11" s="154"/>
      <c r="T11" s="154"/>
      <c r="U11" s="154"/>
      <c r="V11" s="154"/>
      <c r="W11" s="154"/>
      <c r="X11" s="154"/>
      <c r="Y11" s="154"/>
      <c r="Z11" s="146"/>
      <c r="AA11" s="146"/>
      <c r="AB11" s="146"/>
      <c r="AC11" s="146"/>
      <c r="AD11" s="146"/>
      <c r="AE11" s="146"/>
      <c r="AF11" s="146"/>
      <c r="AG11" s="146" t="s">
        <v>151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71">
        <v>4</v>
      </c>
      <c r="B12" s="172"/>
      <c r="C12" s="178" t="s">
        <v>155</v>
      </c>
      <c r="D12" s="173" t="s">
        <v>154</v>
      </c>
      <c r="E12" s="174">
        <v>4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151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5</v>
      </c>
      <c r="B13" s="172"/>
      <c r="C13" s="178" t="s">
        <v>156</v>
      </c>
      <c r="D13" s="173" t="s">
        <v>150</v>
      </c>
      <c r="E13" s="174">
        <v>10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151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99</v>
      </c>
      <c r="C14" s="177" t="s">
        <v>100</v>
      </c>
      <c r="D14" s="160"/>
      <c r="E14" s="161"/>
      <c r="F14" s="162"/>
      <c r="G14" s="163">
        <f>SUMIF(AG15:AG27,"&lt;&gt;NOR",G15:G27)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ht="22.5" outlineLevel="1" x14ac:dyDescent="0.2">
      <c r="A15" s="171">
        <v>6</v>
      </c>
      <c r="B15" s="172"/>
      <c r="C15" s="178" t="s">
        <v>216</v>
      </c>
      <c r="D15" s="173" t="s">
        <v>154</v>
      </c>
      <c r="E15" s="174">
        <v>2</v>
      </c>
      <c r="F15" s="175"/>
      <c r="G15" s="176">
        <f t="shared" ref="G15:G27" si="0"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151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7</v>
      </c>
      <c r="B16" s="172"/>
      <c r="C16" s="178" t="s">
        <v>217</v>
      </c>
      <c r="D16" s="173" t="s">
        <v>159</v>
      </c>
      <c r="E16" s="174">
        <v>110</v>
      </c>
      <c r="F16" s="175"/>
      <c r="G16" s="176">
        <f t="shared" si="0"/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151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71">
        <v>8</v>
      </c>
      <c r="B17" s="172"/>
      <c r="C17" s="178" t="s">
        <v>157</v>
      </c>
      <c r="D17" s="173" t="s">
        <v>154</v>
      </c>
      <c r="E17" s="174">
        <v>10</v>
      </c>
      <c r="F17" s="175"/>
      <c r="G17" s="176">
        <f t="shared" si="0"/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151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71">
        <v>9</v>
      </c>
      <c r="B18" s="172"/>
      <c r="C18" s="178" t="s">
        <v>158</v>
      </c>
      <c r="D18" s="173" t="s">
        <v>159</v>
      </c>
      <c r="E18" s="174">
        <v>30</v>
      </c>
      <c r="F18" s="175"/>
      <c r="G18" s="176">
        <f t="shared" si="0"/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151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1">
        <v>10</v>
      </c>
      <c r="B19" s="172"/>
      <c r="C19" s="178" t="s">
        <v>160</v>
      </c>
      <c r="D19" s="173" t="s">
        <v>159</v>
      </c>
      <c r="E19" s="174">
        <v>30</v>
      </c>
      <c r="F19" s="175"/>
      <c r="G19" s="176">
        <f t="shared" si="0"/>
        <v>0</v>
      </c>
      <c r="H19" s="155"/>
      <c r="I19" s="154"/>
      <c r="J19" s="155"/>
      <c r="K19" s="154"/>
      <c r="L19" s="154">
        <v>21</v>
      </c>
      <c r="M19" s="154"/>
      <c r="N19" s="153"/>
      <c r="O19" s="153"/>
      <c r="P19" s="153"/>
      <c r="Q19" s="153"/>
      <c r="R19" s="154"/>
      <c r="S19" s="154"/>
      <c r="T19" s="154"/>
      <c r="U19" s="154"/>
      <c r="V19" s="154"/>
      <c r="W19" s="154"/>
      <c r="X19" s="154"/>
      <c r="Y19" s="154"/>
      <c r="Z19" s="146"/>
      <c r="AA19" s="146"/>
      <c r="AB19" s="146"/>
      <c r="AC19" s="146"/>
      <c r="AD19" s="146"/>
      <c r="AE19" s="146"/>
      <c r="AF19" s="146"/>
      <c r="AG19" s="146" t="s">
        <v>151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71">
        <v>11</v>
      </c>
      <c r="B20" s="172"/>
      <c r="C20" s="178" t="s">
        <v>161</v>
      </c>
      <c r="D20" s="173" t="s">
        <v>159</v>
      </c>
      <c r="E20" s="174">
        <v>240</v>
      </c>
      <c r="F20" s="175"/>
      <c r="G20" s="176">
        <f t="shared" si="0"/>
        <v>0</v>
      </c>
      <c r="H20" s="155"/>
      <c r="I20" s="154"/>
      <c r="J20" s="155"/>
      <c r="K20" s="154"/>
      <c r="L20" s="154">
        <v>21</v>
      </c>
      <c r="M20" s="154"/>
      <c r="N20" s="153"/>
      <c r="O20" s="153"/>
      <c r="P20" s="153"/>
      <c r="Q20" s="153"/>
      <c r="R20" s="154"/>
      <c r="S20" s="154"/>
      <c r="T20" s="154"/>
      <c r="U20" s="154"/>
      <c r="V20" s="154"/>
      <c r="W20" s="154"/>
      <c r="X20" s="154"/>
      <c r="Y20" s="154"/>
      <c r="Z20" s="146"/>
      <c r="AA20" s="146"/>
      <c r="AB20" s="146"/>
      <c r="AC20" s="146"/>
      <c r="AD20" s="146"/>
      <c r="AE20" s="146"/>
      <c r="AF20" s="146"/>
      <c r="AG20" s="146" t="s">
        <v>151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71">
        <v>12</v>
      </c>
      <c r="B21" s="172"/>
      <c r="C21" s="178" t="s">
        <v>162</v>
      </c>
      <c r="D21" s="173" t="s">
        <v>159</v>
      </c>
      <c r="E21" s="174">
        <v>240</v>
      </c>
      <c r="F21" s="175"/>
      <c r="G21" s="176">
        <f t="shared" si="0"/>
        <v>0</v>
      </c>
      <c r="H21" s="155"/>
      <c r="I21" s="154"/>
      <c r="J21" s="155"/>
      <c r="K21" s="154"/>
      <c r="L21" s="154">
        <v>21</v>
      </c>
      <c r="M21" s="154"/>
      <c r="N21" s="153"/>
      <c r="O21" s="153"/>
      <c r="P21" s="153"/>
      <c r="Q21" s="153"/>
      <c r="R21" s="154"/>
      <c r="S21" s="154"/>
      <c r="T21" s="154"/>
      <c r="U21" s="154"/>
      <c r="V21" s="154"/>
      <c r="W21" s="154"/>
      <c r="X21" s="154"/>
      <c r="Y21" s="154"/>
      <c r="Z21" s="146"/>
      <c r="AA21" s="146"/>
      <c r="AB21" s="146"/>
      <c r="AC21" s="146"/>
      <c r="AD21" s="146"/>
      <c r="AE21" s="146"/>
      <c r="AF21" s="146"/>
      <c r="AG21" s="146" t="s">
        <v>151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71">
        <v>13</v>
      </c>
      <c r="B22" s="172"/>
      <c r="C22" s="178" t="s">
        <v>163</v>
      </c>
      <c r="D22" s="173" t="s">
        <v>154</v>
      </c>
      <c r="E22" s="174">
        <v>240</v>
      </c>
      <c r="F22" s="175"/>
      <c r="G22" s="176">
        <f t="shared" si="0"/>
        <v>0</v>
      </c>
      <c r="H22" s="155"/>
      <c r="I22" s="154"/>
      <c r="J22" s="155"/>
      <c r="K22" s="154"/>
      <c r="L22" s="154">
        <v>21</v>
      </c>
      <c r="M22" s="154"/>
      <c r="N22" s="153"/>
      <c r="O22" s="153"/>
      <c r="P22" s="153"/>
      <c r="Q22" s="153"/>
      <c r="R22" s="154"/>
      <c r="S22" s="154"/>
      <c r="T22" s="154"/>
      <c r="U22" s="154"/>
      <c r="V22" s="154"/>
      <c r="W22" s="154"/>
      <c r="X22" s="154"/>
      <c r="Y22" s="154"/>
      <c r="Z22" s="146"/>
      <c r="AA22" s="146"/>
      <c r="AB22" s="146"/>
      <c r="AC22" s="146"/>
      <c r="AD22" s="146"/>
      <c r="AE22" s="146"/>
      <c r="AF22" s="146"/>
      <c r="AG22" s="146" t="s">
        <v>151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71">
        <v>14</v>
      </c>
      <c r="B23" s="172"/>
      <c r="C23" s="178" t="s">
        <v>164</v>
      </c>
      <c r="D23" s="173" t="s">
        <v>154</v>
      </c>
      <c r="E23" s="174">
        <v>240</v>
      </c>
      <c r="F23" s="175"/>
      <c r="G23" s="176">
        <f t="shared" si="0"/>
        <v>0</v>
      </c>
      <c r="H23" s="155"/>
      <c r="I23" s="154"/>
      <c r="J23" s="155"/>
      <c r="K23" s="154"/>
      <c r="L23" s="154">
        <v>21</v>
      </c>
      <c r="M23" s="154"/>
      <c r="N23" s="153"/>
      <c r="O23" s="153"/>
      <c r="P23" s="153"/>
      <c r="Q23" s="153"/>
      <c r="R23" s="154"/>
      <c r="S23" s="154"/>
      <c r="T23" s="154"/>
      <c r="U23" s="154"/>
      <c r="V23" s="154"/>
      <c r="W23" s="154"/>
      <c r="X23" s="154"/>
      <c r="Y23" s="154"/>
      <c r="Z23" s="146"/>
      <c r="AA23" s="146"/>
      <c r="AB23" s="146"/>
      <c r="AC23" s="146"/>
      <c r="AD23" s="146"/>
      <c r="AE23" s="146"/>
      <c r="AF23" s="146"/>
      <c r="AG23" s="146" t="s">
        <v>151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71">
        <v>15</v>
      </c>
      <c r="B24" s="172"/>
      <c r="C24" s="178" t="s">
        <v>165</v>
      </c>
      <c r="D24" s="173" t="s">
        <v>154</v>
      </c>
      <c r="E24" s="174">
        <v>60</v>
      </c>
      <c r="F24" s="175"/>
      <c r="G24" s="176">
        <f t="shared" si="0"/>
        <v>0</v>
      </c>
      <c r="H24" s="155"/>
      <c r="I24" s="154"/>
      <c r="J24" s="155"/>
      <c r="K24" s="154"/>
      <c r="L24" s="154">
        <v>21</v>
      </c>
      <c r="M24" s="154"/>
      <c r="N24" s="153"/>
      <c r="O24" s="153"/>
      <c r="P24" s="153"/>
      <c r="Q24" s="153"/>
      <c r="R24" s="154"/>
      <c r="S24" s="154"/>
      <c r="T24" s="154"/>
      <c r="U24" s="154"/>
      <c r="V24" s="154"/>
      <c r="W24" s="154"/>
      <c r="X24" s="154"/>
      <c r="Y24" s="154"/>
      <c r="Z24" s="146"/>
      <c r="AA24" s="146"/>
      <c r="AB24" s="146"/>
      <c r="AC24" s="146"/>
      <c r="AD24" s="146"/>
      <c r="AE24" s="146"/>
      <c r="AF24" s="146"/>
      <c r="AG24" s="146" t="s">
        <v>151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71">
        <v>16</v>
      </c>
      <c r="B25" s="172"/>
      <c r="C25" s="178" t="s">
        <v>166</v>
      </c>
      <c r="D25" s="173" t="s">
        <v>154</v>
      </c>
      <c r="E25" s="174">
        <v>60</v>
      </c>
      <c r="F25" s="175"/>
      <c r="G25" s="176">
        <f t="shared" si="0"/>
        <v>0</v>
      </c>
      <c r="H25" s="155"/>
      <c r="I25" s="154"/>
      <c r="J25" s="155"/>
      <c r="K25" s="154"/>
      <c r="L25" s="154">
        <v>21</v>
      </c>
      <c r="M25" s="154"/>
      <c r="N25" s="153"/>
      <c r="O25" s="153"/>
      <c r="P25" s="153"/>
      <c r="Q25" s="153"/>
      <c r="R25" s="154"/>
      <c r="S25" s="154"/>
      <c r="T25" s="154"/>
      <c r="U25" s="154"/>
      <c r="V25" s="154"/>
      <c r="W25" s="154"/>
      <c r="X25" s="154"/>
      <c r="Y25" s="154"/>
      <c r="Z25" s="146"/>
      <c r="AA25" s="146"/>
      <c r="AB25" s="146"/>
      <c r="AC25" s="146"/>
      <c r="AD25" s="146"/>
      <c r="AE25" s="146"/>
      <c r="AF25" s="146"/>
      <c r="AG25" s="146" t="s">
        <v>151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1" x14ac:dyDescent="0.2">
      <c r="A26" s="171">
        <v>17</v>
      </c>
      <c r="B26" s="172"/>
      <c r="C26" s="178" t="s">
        <v>167</v>
      </c>
      <c r="D26" s="173" t="s">
        <v>0</v>
      </c>
      <c r="E26" s="174">
        <v>10</v>
      </c>
      <c r="F26" s="175"/>
      <c r="G26" s="176">
        <f t="shared" si="0"/>
        <v>0</v>
      </c>
      <c r="H26" s="155"/>
      <c r="I26" s="154"/>
      <c r="J26" s="155"/>
      <c r="K26" s="154"/>
      <c r="L26" s="154">
        <v>21</v>
      </c>
      <c r="M26" s="154"/>
      <c r="N26" s="153"/>
      <c r="O26" s="153"/>
      <c r="P26" s="153"/>
      <c r="Q26" s="153"/>
      <c r="R26" s="154"/>
      <c r="S26" s="154"/>
      <c r="T26" s="154"/>
      <c r="U26" s="154"/>
      <c r="V26" s="154"/>
      <c r="W26" s="154"/>
      <c r="X26" s="154"/>
      <c r="Y26" s="154"/>
      <c r="Z26" s="146"/>
      <c r="AA26" s="146"/>
      <c r="AB26" s="146"/>
      <c r="AC26" s="146"/>
      <c r="AD26" s="146"/>
      <c r="AE26" s="146"/>
      <c r="AF26" s="146"/>
      <c r="AG26" s="146" t="s">
        <v>151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71">
        <v>18</v>
      </c>
      <c r="B27" s="172"/>
      <c r="C27" s="178" t="s">
        <v>168</v>
      </c>
      <c r="D27" s="173" t="s">
        <v>159</v>
      </c>
      <c r="E27" s="174">
        <v>700</v>
      </c>
      <c r="F27" s="175"/>
      <c r="G27" s="176">
        <f t="shared" si="0"/>
        <v>0</v>
      </c>
      <c r="H27" s="155"/>
      <c r="I27" s="154"/>
      <c r="J27" s="155"/>
      <c r="K27" s="154"/>
      <c r="L27" s="154">
        <v>21</v>
      </c>
      <c r="M27" s="154"/>
      <c r="N27" s="153"/>
      <c r="O27" s="153"/>
      <c r="P27" s="153"/>
      <c r="Q27" s="153"/>
      <c r="R27" s="154"/>
      <c r="S27" s="154"/>
      <c r="T27" s="154"/>
      <c r="U27" s="154"/>
      <c r="V27" s="154"/>
      <c r="W27" s="154"/>
      <c r="X27" s="154"/>
      <c r="Y27" s="154"/>
      <c r="Z27" s="146"/>
      <c r="AA27" s="146"/>
      <c r="AB27" s="146"/>
      <c r="AC27" s="146"/>
      <c r="AD27" s="146"/>
      <c r="AE27" s="146"/>
      <c r="AF27" s="146"/>
      <c r="AG27" s="146" t="s">
        <v>151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x14ac:dyDescent="0.2">
      <c r="A28" s="158" t="s">
        <v>147</v>
      </c>
      <c r="B28" s="159" t="s">
        <v>113</v>
      </c>
      <c r="C28" s="177" t="s">
        <v>114</v>
      </c>
      <c r="D28" s="160"/>
      <c r="E28" s="161"/>
      <c r="F28" s="162"/>
      <c r="G28" s="163">
        <f>SUMIF(AG29:AG31,"&lt;&gt;NOR",G29:G31)</f>
        <v>0</v>
      </c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AG28" t="s">
        <v>148</v>
      </c>
    </row>
    <row r="29" spans="1:60" outlineLevel="1" x14ac:dyDescent="0.2">
      <c r="A29" s="171">
        <v>19</v>
      </c>
      <c r="B29" s="172"/>
      <c r="C29" s="178" t="s">
        <v>169</v>
      </c>
      <c r="D29" s="173" t="s">
        <v>170</v>
      </c>
      <c r="E29" s="174">
        <v>8</v>
      </c>
      <c r="F29" s="175"/>
      <c r="G29" s="176">
        <f>ROUND(E29*F29,2)</f>
        <v>0</v>
      </c>
      <c r="H29" s="155"/>
      <c r="I29" s="154"/>
      <c r="J29" s="155"/>
      <c r="K29" s="154"/>
      <c r="L29" s="154">
        <v>21</v>
      </c>
      <c r="M29" s="154"/>
      <c r="N29" s="153"/>
      <c r="O29" s="153"/>
      <c r="P29" s="153"/>
      <c r="Q29" s="153"/>
      <c r="R29" s="154"/>
      <c r="S29" s="154"/>
      <c r="T29" s="154"/>
      <c r="U29" s="154"/>
      <c r="V29" s="154"/>
      <c r="W29" s="154"/>
      <c r="X29" s="154"/>
      <c r="Y29" s="154"/>
      <c r="Z29" s="146"/>
      <c r="AA29" s="146"/>
      <c r="AB29" s="146"/>
      <c r="AC29" s="146"/>
      <c r="AD29" s="146"/>
      <c r="AE29" s="146"/>
      <c r="AF29" s="146"/>
      <c r="AG29" s="146" t="s">
        <v>171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1" x14ac:dyDescent="0.2">
      <c r="A30" s="171">
        <v>20</v>
      </c>
      <c r="B30" s="172"/>
      <c r="C30" s="178" t="s">
        <v>172</v>
      </c>
      <c r="D30" s="173" t="s">
        <v>173</v>
      </c>
      <c r="E30" s="174">
        <v>1</v>
      </c>
      <c r="F30" s="175"/>
      <c r="G30" s="176">
        <f>ROUND(E30*F30,2)</f>
        <v>0</v>
      </c>
      <c r="H30" s="155"/>
      <c r="I30" s="154"/>
      <c r="J30" s="155"/>
      <c r="K30" s="154"/>
      <c r="L30" s="154">
        <v>21</v>
      </c>
      <c r="M30" s="154"/>
      <c r="N30" s="153"/>
      <c r="O30" s="153"/>
      <c r="P30" s="153"/>
      <c r="Q30" s="153"/>
      <c r="R30" s="154"/>
      <c r="S30" s="154"/>
      <c r="T30" s="154"/>
      <c r="U30" s="154"/>
      <c r="V30" s="154"/>
      <c r="W30" s="154"/>
      <c r="X30" s="154"/>
      <c r="Y30" s="154"/>
      <c r="Z30" s="146"/>
      <c r="AA30" s="146"/>
      <c r="AB30" s="146"/>
      <c r="AC30" s="146"/>
      <c r="AD30" s="146"/>
      <c r="AE30" s="146"/>
      <c r="AF30" s="146"/>
      <c r="AG30" s="146" t="s">
        <v>171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71">
        <v>21</v>
      </c>
      <c r="B31" s="172"/>
      <c r="C31" s="178" t="s">
        <v>174</v>
      </c>
      <c r="D31" s="173" t="s">
        <v>170</v>
      </c>
      <c r="E31" s="174">
        <v>4</v>
      </c>
      <c r="F31" s="175"/>
      <c r="G31" s="176">
        <f>ROUND(E31*F31,2)</f>
        <v>0</v>
      </c>
      <c r="H31" s="155"/>
      <c r="I31" s="154"/>
      <c r="J31" s="155"/>
      <c r="K31" s="154"/>
      <c r="L31" s="154">
        <v>21</v>
      </c>
      <c r="M31" s="154"/>
      <c r="N31" s="153"/>
      <c r="O31" s="153"/>
      <c r="P31" s="153"/>
      <c r="Q31" s="153"/>
      <c r="R31" s="154"/>
      <c r="S31" s="154"/>
      <c r="T31" s="154"/>
      <c r="U31" s="154"/>
      <c r="V31" s="154"/>
      <c r="W31" s="154"/>
      <c r="X31" s="154"/>
      <c r="Y31" s="154"/>
      <c r="Z31" s="146"/>
      <c r="AA31" s="146"/>
      <c r="AB31" s="146"/>
      <c r="AC31" s="146"/>
      <c r="AD31" s="146"/>
      <c r="AE31" s="146"/>
      <c r="AF31" s="146"/>
      <c r="AG31" s="146" t="s">
        <v>171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x14ac:dyDescent="0.2">
      <c r="A32" s="158" t="s">
        <v>147</v>
      </c>
      <c r="B32" s="159" t="s">
        <v>101</v>
      </c>
      <c r="C32" s="177" t="s">
        <v>102</v>
      </c>
      <c r="D32" s="160"/>
      <c r="E32" s="161"/>
      <c r="F32" s="162"/>
      <c r="G32" s="163">
        <f>SUMIF(AG33:AG49,"&lt;&gt;NOR",G33:G49)</f>
        <v>0</v>
      </c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AG32" t="s">
        <v>148</v>
      </c>
    </row>
    <row r="33" spans="1:60" outlineLevel="1" x14ac:dyDescent="0.2">
      <c r="A33" s="171">
        <v>22</v>
      </c>
      <c r="B33" s="172"/>
      <c r="C33" s="178" t="s">
        <v>218</v>
      </c>
      <c r="D33" s="173" t="s">
        <v>176</v>
      </c>
      <c r="E33" s="174">
        <v>110</v>
      </c>
      <c r="F33" s="175"/>
      <c r="G33" s="176">
        <f t="shared" ref="G33:G49" si="1">ROUND(E33*F33,2)</f>
        <v>0</v>
      </c>
      <c r="H33" s="155"/>
      <c r="I33" s="154"/>
      <c r="J33" s="155"/>
      <c r="K33" s="154"/>
      <c r="L33" s="154">
        <v>21</v>
      </c>
      <c r="M33" s="154"/>
      <c r="N33" s="153"/>
      <c r="O33" s="153"/>
      <c r="P33" s="153"/>
      <c r="Q33" s="153"/>
      <c r="R33" s="154"/>
      <c r="S33" s="154"/>
      <c r="T33" s="154"/>
      <c r="U33" s="154"/>
      <c r="V33" s="154"/>
      <c r="W33" s="154"/>
      <c r="X33" s="154"/>
      <c r="Y33" s="154"/>
      <c r="Z33" s="146"/>
      <c r="AA33" s="146"/>
      <c r="AB33" s="146"/>
      <c r="AC33" s="146"/>
      <c r="AD33" s="146"/>
      <c r="AE33" s="146"/>
      <c r="AF33" s="146"/>
      <c r="AG33" s="146" t="s">
        <v>171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1" x14ac:dyDescent="0.2">
      <c r="A34" s="171">
        <v>23</v>
      </c>
      <c r="B34" s="172"/>
      <c r="C34" s="178" t="s">
        <v>175</v>
      </c>
      <c r="D34" s="173" t="s">
        <v>176</v>
      </c>
      <c r="E34" s="174">
        <v>700</v>
      </c>
      <c r="F34" s="175"/>
      <c r="G34" s="176">
        <f t="shared" si="1"/>
        <v>0</v>
      </c>
      <c r="H34" s="155"/>
      <c r="I34" s="154"/>
      <c r="J34" s="155"/>
      <c r="K34" s="154"/>
      <c r="L34" s="154">
        <v>21</v>
      </c>
      <c r="M34" s="154"/>
      <c r="N34" s="153"/>
      <c r="O34" s="153"/>
      <c r="P34" s="153"/>
      <c r="Q34" s="153"/>
      <c r="R34" s="154"/>
      <c r="S34" s="154"/>
      <c r="T34" s="154"/>
      <c r="U34" s="154"/>
      <c r="V34" s="154"/>
      <c r="W34" s="154"/>
      <c r="X34" s="154"/>
      <c r="Y34" s="154"/>
      <c r="Z34" s="146"/>
      <c r="AA34" s="146"/>
      <c r="AB34" s="146"/>
      <c r="AC34" s="146"/>
      <c r="AD34" s="146"/>
      <c r="AE34" s="146"/>
      <c r="AF34" s="146"/>
      <c r="AG34" s="146" t="s">
        <v>171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1" x14ac:dyDescent="0.2">
      <c r="A35" s="171">
        <v>24</v>
      </c>
      <c r="B35" s="172"/>
      <c r="C35" s="178" t="s">
        <v>177</v>
      </c>
      <c r="D35" s="173" t="s">
        <v>178</v>
      </c>
      <c r="E35" s="174">
        <v>24</v>
      </c>
      <c r="F35" s="175"/>
      <c r="G35" s="176">
        <f t="shared" si="1"/>
        <v>0</v>
      </c>
      <c r="H35" s="155"/>
      <c r="I35" s="154"/>
      <c r="J35" s="155"/>
      <c r="K35" s="154"/>
      <c r="L35" s="154">
        <v>21</v>
      </c>
      <c r="M35" s="154"/>
      <c r="N35" s="153"/>
      <c r="O35" s="153"/>
      <c r="P35" s="153"/>
      <c r="Q35" s="153"/>
      <c r="R35" s="154"/>
      <c r="S35" s="154"/>
      <c r="T35" s="154"/>
      <c r="U35" s="154"/>
      <c r="V35" s="154"/>
      <c r="W35" s="154"/>
      <c r="X35" s="154"/>
      <c r="Y35" s="154"/>
      <c r="Z35" s="146"/>
      <c r="AA35" s="146"/>
      <c r="AB35" s="146"/>
      <c r="AC35" s="146"/>
      <c r="AD35" s="146"/>
      <c r="AE35" s="146"/>
      <c r="AF35" s="146"/>
      <c r="AG35" s="146" t="s">
        <v>171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1" x14ac:dyDescent="0.2">
      <c r="A36" s="171">
        <v>25</v>
      </c>
      <c r="B36" s="172"/>
      <c r="C36" s="178" t="s">
        <v>179</v>
      </c>
      <c r="D36" s="173" t="s">
        <v>176</v>
      </c>
      <c r="E36" s="174">
        <v>30</v>
      </c>
      <c r="F36" s="175"/>
      <c r="G36" s="176">
        <f t="shared" si="1"/>
        <v>0</v>
      </c>
      <c r="H36" s="155"/>
      <c r="I36" s="154"/>
      <c r="J36" s="155"/>
      <c r="K36" s="154"/>
      <c r="L36" s="154">
        <v>21</v>
      </c>
      <c r="M36" s="154"/>
      <c r="N36" s="153"/>
      <c r="O36" s="153"/>
      <c r="P36" s="153"/>
      <c r="Q36" s="153"/>
      <c r="R36" s="154"/>
      <c r="S36" s="154"/>
      <c r="T36" s="154"/>
      <c r="U36" s="154"/>
      <c r="V36" s="154"/>
      <c r="W36" s="154"/>
      <c r="X36" s="154"/>
      <c r="Y36" s="154"/>
      <c r="Z36" s="146"/>
      <c r="AA36" s="146"/>
      <c r="AB36" s="146"/>
      <c r="AC36" s="146"/>
      <c r="AD36" s="146"/>
      <c r="AE36" s="146"/>
      <c r="AF36" s="146"/>
      <c r="AG36" s="146" t="s">
        <v>180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1" x14ac:dyDescent="0.2">
      <c r="A37" s="171">
        <v>26</v>
      </c>
      <c r="B37" s="172"/>
      <c r="C37" s="178" t="s">
        <v>181</v>
      </c>
      <c r="D37" s="173" t="s">
        <v>176</v>
      </c>
      <c r="E37" s="174">
        <v>30</v>
      </c>
      <c r="F37" s="175"/>
      <c r="G37" s="176">
        <f t="shared" si="1"/>
        <v>0</v>
      </c>
      <c r="H37" s="155"/>
      <c r="I37" s="154"/>
      <c r="J37" s="155"/>
      <c r="K37" s="154"/>
      <c r="L37" s="154">
        <v>21</v>
      </c>
      <c r="M37" s="154"/>
      <c r="N37" s="153"/>
      <c r="O37" s="153"/>
      <c r="P37" s="153"/>
      <c r="Q37" s="153"/>
      <c r="R37" s="154"/>
      <c r="S37" s="154"/>
      <c r="T37" s="154"/>
      <c r="U37" s="154"/>
      <c r="V37" s="154"/>
      <c r="W37" s="154"/>
      <c r="X37" s="154"/>
      <c r="Y37" s="154"/>
      <c r="Z37" s="146"/>
      <c r="AA37" s="146"/>
      <c r="AB37" s="146"/>
      <c r="AC37" s="146"/>
      <c r="AD37" s="146"/>
      <c r="AE37" s="146"/>
      <c r="AF37" s="146"/>
      <c r="AG37" s="146" t="s">
        <v>171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71">
        <v>27</v>
      </c>
      <c r="B38" s="172"/>
      <c r="C38" s="178" t="s">
        <v>182</v>
      </c>
      <c r="D38" s="173" t="s">
        <v>176</v>
      </c>
      <c r="E38" s="174">
        <v>240</v>
      </c>
      <c r="F38" s="175"/>
      <c r="G38" s="176">
        <f t="shared" si="1"/>
        <v>0</v>
      </c>
      <c r="H38" s="155"/>
      <c r="I38" s="154"/>
      <c r="J38" s="155"/>
      <c r="K38" s="154"/>
      <c r="L38" s="154">
        <v>21</v>
      </c>
      <c r="M38" s="154"/>
      <c r="N38" s="153"/>
      <c r="O38" s="153"/>
      <c r="P38" s="153"/>
      <c r="Q38" s="153"/>
      <c r="R38" s="154"/>
      <c r="S38" s="154"/>
      <c r="T38" s="154"/>
      <c r="U38" s="154"/>
      <c r="V38" s="154"/>
      <c r="W38" s="154"/>
      <c r="X38" s="154"/>
      <c r="Y38" s="154"/>
      <c r="Z38" s="146"/>
      <c r="AA38" s="146"/>
      <c r="AB38" s="146"/>
      <c r="AC38" s="146"/>
      <c r="AD38" s="146"/>
      <c r="AE38" s="146"/>
      <c r="AF38" s="146"/>
      <c r="AG38" s="146" t="s">
        <v>171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71">
        <v>28</v>
      </c>
      <c r="B39" s="172"/>
      <c r="C39" s="178" t="s">
        <v>183</v>
      </c>
      <c r="D39" s="173" t="s">
        <v>176</v>
      </c>
      <c r="E39" s="174">
        <v>240</v>
      </c>
      <c r="F39" s="175"/>
      <c r="G39" s="176">
        <f t="shared" si="1"/>
        <v>0</v>
      </c>
      <c r="H39" s="155"/>
      <c r="I39" s="154"/>
      <c r="J39" s="155"/>
      <c r="K39" s="154"/>
      <c r="L39" s="154">
        <v>21</v>
      </c>
      <c r="M39" s="154"/>
      <c r="N39" s="153"/>
      <c r="O39" s="153"/>
      <c r="P39" s="153"/>
      <c r="Q39" s="153"/>
      <c r="R39" s="154"/>
      <c r="S39" s="154"/>
      <c r="T39" s="154"/>
      <c r="U39" s="154"/>
      <c r="V39" s="154"/>
      <c r="W39" s="154"/>
      <c r="X39" s="154"/>
      <c r="Y39" s="154"/>
      <c r="Z39" s="146"/>
      <c r="AA39" s="146"/>
      <c r="AB39" s="146"/>
      <c r="AC39" s="146"/>
      <c r="AD39" s="146"/>
      <c r="AE39" s="146"/>
      <c r="AF39" s="146"/>
      <c r="AG39" s="146" t="s">
        <v>171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71">
        <v>29</v>
      </c>
      <c r="B40" s="172"/>
      <c r="C40" s="178" t="s">
        <v>184</v>
      </c>
      <c r="D40" s="173" t="s">
        <v>170</v>
      </c>
      <c r="E40" s="174">
        <v>8</v>
      </c>
      <c r="F40" s="175"/>
      <c r="G40" s="176">
        <f t="shared" si="1"/>
        <v>0</v>
      </c>
      <c r="H40" s="155"/>
      <c r="I40" s="154"/>
      <c r="J40" s="155"/>
      <c r="K40" s="154"/>
      <c r="L40" s="154">
        <v>21</v>
      </c>
      <c r="M40" s="154"/>
      <c r="N40" s="153"/>
      <c r="O40" s="153"/>
      <c r="P40" s="153"/>
      <c r="Q40" s="153"/>
      <c r="R40" s="154"/>
      <c r="S40" s="154"/>
      <c r="T40" s="154"/>
      <c r="U40" s="154"/>
      <c r="V40" s="154"/>
      <c r="W40" s="154"/>
      <c r="X40" s="154"/>
      <c r="Y40" s="154"/>
      <c r="Z40" s="146"/>
      <c r="AA40" s="146"/>
      <c r="AB40" s="146"/>
      <c r="AC40" s="146"/>
      <c r="AD40" s="146"/>
      <c r="AE40" s="146"/>
      <c r="AF40" s="146"/>
      <c r="AG40" s="146" t="s">
        <v>171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ht="22.5" outlineLevel="1" x14ac:dyDescent="0.2">
      <c r="A41" s="171">
        <v>30</v>
      </c>
      <c r="B41" s="172"/>
      <c r="C41" s="178" t="s">
        <v>185</v>
      </c>
      <c r="D41" s="173" t="s">
        <v>178</v>
      </c>
      <c r="E41" s="174">
        <v>2</v>
      </c>
      <c r="F41" s="175"/>
      <c r="G41" s="176">
        <f t="shared" si="1"/>
        <v>0</v>
      </c>
      <c r="H41" s="155"/>
      <c r="I41" s="154"/>
      <c r="J41" s="155"/>
      <c r="K41" s="154"/>
      <c r="L41" s="154">
        <v>21</v>
      </c>
      <c r="M41" s="154"/>
      <c r="N41" s="153"/>
      <c r="O41" s="153"/>
      <c r="P41" s="153"/>
      <c r="Q41" s="153"/>
      <c r="R41" s="154"/>
      <c r="S41" s="154"/>
      <c r="T41" s="154"/>
      <c r="U41" s="154"/>
      <c r="V41" s="154"/>
      <c r="W41" s="154"/>
      <c r="X41" s="154"/>
      <c r="Y41" s="154"/>
      <c r="Z41" s="146"/>
      <c r="AA41" s="146"/>
      <c r="AB41" s="146"/>
      <c r="AC41" s="146"/>
      <c r="AD41" s="146"/>
      <c r="AE41" s="146"/>
      <c r="AF41" s="146"/>
      <c r="AG41" s="146" t="s">
        <v>171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71">
        <v>31</v>
      </c>
      <c r="B42" s="172"/>
      <c r="C42" s="178" t="s">
        <v>186</v>
      </c>
      <c r="D42" s="173" t="s">
        <v>178</v>
      </c>
      <c r="E42" s="174">
        <v>0</v>
      </c>
      <c r="F42" s="175"/>
      <c r="G42" s="176">
        <f t="shared" si="1"/>
        <v>0</v>
      </c>
      <c r="H42" s="155"/>
      <c r="I42" s="154"/>
      <c r="J42" s="155"/>
      <c r="K42" s="154"/>
      <c r="L42" s="154">
        <v>21</v>
      </c>
      <c r="M42" s="154"/>
      <c r="N42" s="153"/>
      <c r="O42" s="153"/>
      <c r="P42" s="153"/>
      <c r="Q42" s="153"/>
      <c r="R42" s="154"/>
      <c r="S42" s="154"/>
      <c r="T42" s="154"/>
      <c r="U42" s="154"/>
      <c r="V42" s="154"/>
      <c r="W42" s="154"/>
      <c r="X42" s="154"/>
      <c r="Y42" s="154"/>
      <c r="Z42" s="146"/>
      <c r="AA42" s="146"/>
      <c r="AB42" s="146"/>
      <c r="AC42" s="146"/>
      <c r="AD42" s="146"/>
      <c r="AE42" s="146"/>
      <c r="AF42" s="146"/>
      <c r="AG42" s="146" t="s">
        <v>171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71">
        <v>32</v>
      </c>
      <c r="B43" s="172"/>
      <c r="C43" s="178" t="s">
        <v>187</v>
      </c>
      <c r="D43" s="173" t="s">
        <v>178</v>
      </c>
      <c r="E43" s="174">
        <v>6</v>
      </c>
      <c r="F43" s="175"/>
      <c r="G43" s="176">
        <f t="shared" si="1"/>
        <v>0</v>
      </c>
      <c r="H43" s="155"/>
      <c r="I43" s="154"/>
      <c r="J43" s="155"/>
      <c r="K43" s="154"/>
      <c r="L43" s="154">
        <v>21</v>
      </c>
      <c r="M43" s="154"/>
      <c r="N43" s="153"/>
      <c r="O43" s="153"/>
      <c r="P43" s="153"/>
      <c r="Q43" s="153"/>
      <c r="R43" s="154"/>
      <c r="S43" s="154"/>
      <c r="T43" s="154"/>
      <c r="U43" s="154"/>
      <c r="V43" s="154"/>
      <c r="W43" s="154"/>
      <c r="X43" s="154"/>
      <c r="Y43" s="154"/>
      <c r="Z43" s="146"/>
      <c r="AA43" s="146"/>
      <c r="AB43" s="146"/>
      <c r="AC43" s="146"/>
      <c r="AD43" s="146"/>
      <c r="AE43" s="146"/>
      <c r="AF43" s="146"/>
      <c r="AG43" s="146" t="s">
        <v>171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ht="22.5" outlineLevel="1" x14ac:dyDescent="0.2">
      <c r="A44" s="171">
        <v>33</v>
      </c>
      <c r="B44" s="172"/>
      <c r="C44" s="178" t="s">
        <v>188</v>
      </c>
      <c r="D44" s="173" t="s">
        <v>178</v>
      </c>
      <c r="E44" s="174">
        <v>10</v>
      </c>
      <c r="F44" s="175"/>
      <c r="G44" s="176">
        <f t="shared" si="1"/>
        <v>0</v>
      </c>
      <c r="H44" s="155"/>
      <c r="I44" s="154"/>
      <c r="J44" s="155"/>
      <c r="K44" s="154"/>
      <c r="L44" s="154">
        <v>21</v>
      </c>
      <c r="M44" s="154"/>
      <c r="N44" s="153"/>
      <c r="O44" s="153"/>
      <c r="P44" s="153"/>
      <c r="Q44" s="153"/>
      <c r="R44" s="154"/>
      <c r="S44" s="154"/>
      <c r="T44" s="154"/>
      <c r="U44" s="154"/>
      <c r="V44" s="154"/>
      <c r="W44" s="154"/>
      <c r="X44" s="154"/>
      <c r="Y44" s="154"/>
      <c r="Z44" s="146"/>
      <c r="AA44" s="146"/>
      <c r="AB44" s="146"/>
      <c r="AC44" s="146"/>
      <c r="AD44" s="146"/>
      <c r="AE44" s="146"/>
      <c r="AF44" s="146"/>
      <c r="AG44" s="146" t="s">
        <v>171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1" x14ac:dyDescent="0.2">
      <c r="A45" s="171">
        <v>34</v>
      </c>
      <c r="B45" s="172"/>
      <c r="C45" s="178" t="s">
        <v>219</v>
      </c>
      <c r="D45" s="173" t="s">
        <v>178</v>
      </c>
      <c r="E45" s="174">
        <v>2</v>
      </c>
      <c r="F45" s="175"/>
      <c r="G45" s="176">
        <f t="shared" si="1"/>
        <v>0</v>
      </c>
      <c r="H45" s="155"/>
      <c r="I45" s="154"/>
      <c r="J45" s="155"/>
      <c r="K45" s="154"/>
      <c r="L45" s="154">
        <v>21</v>
      </c>
      <c r="M45" s="154"/>
      <c r="N45" s="153"/>
      <c r="O45" s="153"/>
      <c r="P45" s="153"/>
      <c r="Q45" s="153"/>
      <c r="R45" s="154"/>
      <c r="S45" s="154"/>
      <c r="T45" s="154"/>
      <c r="U45" s="154"/>
      <c r="V45" s="154"/>
      <c r="W45" s="154"/>
      <c r="X45" s="154"/>
      <c r="Y45" s="154"/>
      <c r="Z45" s="146"/>
      <c r="AA45" s="146"/>
      <c r="AB45" s="146"/>
      <c r="AC45" s="146"/>
      <c r="AD45" s="146"/>
      <c r="AE45" s="146"/>
      <c r="AF45" s="146"/>
      <c r="AG45" s="146" t="s">
        <v>171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1" x14ac:dyDescent="0.2">
      <c r="A46" s="171">
        <v>35</v>
      </c>
      <c r="B46" s="172"/>
      <c r="C46" s="178" t="s">
        <v>189</v>
      </c>
      <c r="D46" s="173" t="s">
        <v>178</v>
      </c>
      <c r="E46" s="174">
        <v>4</v>
      </c>
      <c r="F46" s="175"/>
      <c r="G46" s="176">
        <f t="shared" si="1"/>
        <v>0</v>
      </c>
      <c r="H46" s="155"/>
      <c r="I46" s="154"/>
      <c r="J46" s="155"/>
      <c r="K46" s="154"/>
      <c r="L46" s="154">
        <v>21</v>
      </c>
      <c r="M46" s="154"/>
      <c r="N46" s="153"/>
      <c r="O46" s="153"/>
      <c r="P46" s="153"/>
      <c r="Q46" s="153"/>
      <c r="R46" s="154"/>
      <c r="S46" s="154"/>
      <c r="T46" s="154"/>
      <c r="U46" s="154"/>
      <c r="V46" s="154"/>
      <c r="W46" s="154"/>
      <c r="X46" s="154"/>
      <c r="Y46" s="154"/>
      <c r="Z46" s="146"/>
      <c r="AA46" s="146"/>
      <c r="AB46" s="146"/>
      <c r="AC46" s="146"/>
      <c r="AD46" s="146"/>
      <c r="AE46" s="146"/>
      <c r="AF46" s="146"/>
      <c r="AG46" s="146" t="s">
        <v>171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1">
        <v>36</v>
      </c>
      <c r="B47" s="172"/>
      <c r="C47" s="178" t="s">
        <v>190</v>
      </c>
      <c r="D47" s="173" t="s">
        <v>178</v>
      </c>
      <c r="E47" s="174">
        <v>10</v>
      </c>
      <c r="F47" s="175"/>
      <c r="G47" s="176">
        <f t="shared" si="1"/>
        <v>0</v>
      </c>
      <c r="H47" s="155"/>
      <c r="I47" s="154"/>
      <c r="J47" s="155"/>
      <c r="K47" s="154"/>
      <c r="L47" s="154">
        <v>21</v>
      </c>
      <c r="M47" s="154"/>
      <c r="N47" s="153"/>
      <c r="O47" s="153"/>
      <c r="P47" s="153"/>
      <c r="Q47" s="153"/>
      <c r="R47" s="154"/>
      <c r="S47" s="154"/>
      <c r="T47" s="154"/>
      <c r="U47" s="154"/>
      <c r="V47" s="154"/>
      <c r="W47" s="154"/>
      <c r="X47" s="154"/>
      <c r="Y47" s="154"/>
      <c r="Z47" s="146"/>
      <c r="AA47" s="146"/>
      <c r="AB47" s="146"/>
      <c r="AC47" s="146"/>
      <c r="AD47" s="146"/>
      <c r="AE47" s="146"/>
      <c r="AF47" s="146"/>
      <c r="AG47" s="146" t="s">
        <v>171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71">
        <v>37</v>
      </c>
      <c r="B48" s="172"/>
      <c r="C48" s="178" t="s">
        <v>191</v>
      </c>
      <c r="D48" s="173" t="s">
        <v>178</v>
      </c>
      <c r="E48" s="174">
        <v>4</v>
      </c>
      <c r="F48" s="175"/>
      <c r="G48" s="176">
        <f t="shared" si="1"/>
        <v>0</v>
      </c>
      <c r="H48" s="155"/>
      <c r="I48" s="154"/>
      <c r="J48" s="155"/>
      <c r="K48" s="154"/>
      <c r="L48" s="154">
        <v>21</v>
      </c>
      <c r="M48" s="154"/>
      <c r="N48" s="153"/>
      <c r="O48" s="153"/>
      <c r="P48" s="153"/>
      <c r="Q48" s="153"/>
      <c r="R48" s="154"/>
      <c r="S48" s="154"/>
      <c r="T48" s="154"/>
      <c r="U48" s="154"/>
      <c r="V48" s="154"/>
      <c r="W48" s="154"/>
      <c r="X48" s="154"/>
      <c r="Y48" s="154"/>
      <c r="Z48" s="146"/>
      <c r="AA48" s="146"/>
      <c r="AB48" s="146"/>
      <c r="AC48" s="146"/>
      <c r="AD48" s="146"/>
      <c r="AE48" s="146"/>
      <c r="AF48" s="146"/>
      <c r="AG48" s="146" t="s">
        <v>171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71">
        <v>38</v>
      </c>
      <c r="B49" s="172"/>
      <c r="C49" s="178" t="s">
        <v>192</v>
      </c>
      <c r="D49" s="173" t="s">
        <v>178</v>
      </c>
      <c r="E49" s="174">
        <v>5</v>
      </c>
      <c r="F49" s="175"/>
      <c r="G49" s="176">
        <f t="shared" si="1"/>
        <v>0</v>
      </c>
      <c r="H49" s="155"/>
      <c r="I49" s="154"/>
      <c r="J49" s="155"/>
      <c r="K49" s="154"/>
      <c r="L49" s="154">
        <v>21</v>
      </c>
      <c r="M49" s="154"/>
      <c r="N49" s="153"/>
      <c r="O49" s="153"/>
      <c r="P49" s="153"/>
      <c r="Q49" s="153"/>
      <c r="R49" s="154"/>
      <c r="S49" s="154"/>
      <c r="T49" s="154"/>
      <c r="U49" s="154"/>
      <c r="V49" s="154"/>
      <c r="W49" s="154"/>
      <c r="X49" s="154"/>
      <c r="Y49" s="154"/>
      <c r="Z49" s="146"/>
      <c r="AA49" s="146"/>
      <c r="AB49" s="146"/>
      <c r="AC49" s="146"/>
      <c r="AD49" s="146"/>
      <c r="AE49" s="146"/>
      <c r="AF49" s="146"/>
      <c r="AG49" s="146" t="s">
        <v>171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x14ac:dyDescent="0.2">
      <c r="A50" s="158" t="s">
        <v>147</v>
      </c>
      <c r="B50" s="159" t="s">
        <v>103</v>
      </c>
      <c r="C50" s="177" t="s">
        <v>104</v>
      </c>
      <c r="D50" s="160"/>
      <c r="E50" s="161"/>
      <c r="F50" s="162"/>
      <c r="G50" s="163">
        <f>SUMIF(AG51:AG55,"&lt;&gt;NOR",G51:G55)</f>
        <v>0</v>
      </c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AG50" t="s">
        <v>148</v>
      </c>
    </row>
    <row r="51" spans="1:60" ht="22.5" outlineLevel="1" x14ac:dyDescent="0.2">
      <c r="A51" s="171">
        <v>39</v>
      </c>
      <c r="B51" s="172"/>
      <c r="C51" s="178" t="s">
        <v>193</v>
      </c>
      <c r="D51" s="173" t="s">
        <v>170</v>
      </c>
      <c r="E51" s="174">
        <v>8</v>
      </c>
      <c r="F51" s="175"/>
      <c r="G51" s="176">
        <f>ROUND(E51*F51,2)</f>
        <v>0</v>
      </c>
      <c r="H51" s="155"/>
      <c r="I51" s="154"/>
      <c r="J51" s="155"/>
      <c r="K51" s="154"/>
      <c r="L51" s="154">
        <v>21</v>
      </c>
      <c r="M51" s="154"/>
      <c r="N51" s="153"/>
      <c r="O51" s="153"/>
      <c r="P51" s="153"/>
      <c r="Q51" s="153"/>
      <c r="R51" s="154"/>
      <c r="S51" s="154"/>
      <c r="T51" s="154"/>
      <c r="U51" s="154"/>
      <c r="V51" s="154"/>
      <c r="W51" s="154"/>
      <c r="X51" s="154"/>
      <c r="Y51" s="154"/>
      <c r="Z51" s="146"/>
      <c r="AA51" s="146"/>
      <c r="AB51" s="146"/>
      <c r="AC51" s="146"/>
      <c r="AD51" s="146"/>
      <c r="AE51" s="146"/>
      <c r="AF51" s="146"/>
      <c r="AG51" s="146" t="s">
        <v>171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71">
        <v>40</v>
      </c>
      <c r="B52" s="172"/>
      <c r="C52" s="178" t="s">
        <v>194</v>
      </c>
      <c r="D52" s="173" t="s">
        <v>170</v>
      </c>
      <c r="E52" s="174">
        <v>8</v>
      </c>
      <c r="F52" s="175"/>
      <c r="G52" s="176">
        <f>ROUND(E52*F52,2)</f>
        <v>0</v>
      </c>
      <c r="H52" s="155"/>
      <c r="I52" s="154"/>
      <c r="J52" s="155"/>
      <c r="K52" s="154"/>
      <c r="L52" s="154">
        <v>21</v>
      </c>
      <c r="M52" s="154"/>
      <c r="N52" s="153"/>
      <c r="O52" s="153"/>
      <c r="P52" s="153"/>
      <c r="Q52" s="153"/>
      <c r="R52" s="154"/>
      <c r="S52" s="154"/>
      <c r="T52" s="154"/>
      <c r="U52" s="154"/>
      <c r="V52" s="154"/>
      <c r="W52" s="154"/>
      <c r="X52" s="154"/>
      <c r="Y52" s="154"/>
      <c r="Z52" s="146"/>
      <c r="AA52" s="146"/>
      <c r="AB52" s="146"/>
      <c r="AC52" s="146"/>
      <c r="AD52" s="146"/>
      <c r="AE52" s="146"/>
      <c r="AF52" s="146"/>
      <c r="AG52" s="146" t="s">
        <v>171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ht="22.5" outlineLevel="1" x14ac:dyDescent="0.2">
      <c r="A53" s="171">
        <v>41</v>
      </c>
      <c r="B53" s="172"/>
      <c r="C53" s="178" t="s">
        <v>195</v>
      </c>
      <c r="D53" s="173" t="s">
        <v>170</v>
      </c>
      <c r="E53" s="174">
        <v>8</v>
      </c>
      <c r="F53" s="175"/>
      <c r="G53" s="176">
        <f>ROUND(E53*F53,2)</f>
        <v>0</v>
      </c>
      <c r="H53" s="155"/>
      <c r="I53" s="154"/>
      <c r="J53" s="155"/>
      <c r="K53" s="154"/>
      <c r="L53" s="154">
        <v>21</v>
      </c>
      <c r="M53" s="154"/>
      <c r="N53" s="153"/>
      <c r="O53" s="153"/>
      <c r="P53" s="153"/>
      <c r="Q53" s="153"/>
      <c r="R53" s="154"/>
      <c r="S53" s="154"/>
      <c r="T53" s="154"/>
      <c r="U53" s="154"/>
      <c r="V53" s="154"/>
      <c r="W53" s="154"/>
      <c r="X53" s="154"/>
      <c r="Y53" s="154"/>
      <c r="Z53" s="146"/>
      <c r="AA53" s="146"/>
      <c r="AB53" s="146"/>
      <c r="AC53" s="146"/>
      <c r="AD53" s="146"/>
      <c r="AE53" s="146"/>
      <c r="AF53" s="146"/>
      <c r="AG53" s="146" t="s">
        <v>171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1" x14ac:dyDescent="0.2">
      <c r="A54" s="171">
        <v>42</v>
      </c>
      <c r="B54" s="172"/>
      <c r="C54" s="178" t="s">
        <v>196</v>
      </c>
      <c r="D54" s="173" t="s">
        <v>170</v>
      </c>
      <c r="E54" s="174">
        <v>4</v>
      </c>
      <c r="F54" s="175"/>
      <c r="G54" s="176">
        <f>ROUND(E54*F54,2)</f>
        <v>0</v>
      </c>
      <c r="H54" s="155"/>
      <c r="I54" s="154"/>
      <c r="J54" s="155"/>
      <c r="K54" s="154"/>
      <c r="L54" s="154">
        <v>21</v>
      </c>
      <c r="M54" s="154"/>
      <c r="N54" s="153"/>
      <c r="O54" s="153"/>
      <c r="P54" s="153"/>
      <c r="Q54" s="153"/>
      <c r="R54" s="154"/>
      <c r="S54" s="154"/>
      <c r="T54" s="154"/>
      <c r="U54" s="154"/>
      <c r="V54" s="154"/>
      <c r="W54" s="154"/>
      <c r="X54" s="154"/>
      <c r="Y54" s="154"/>
      <c r="Z54" s="146"/>
      <c r="AA54" s="146"/>
      <c r="AB54" s="146"/>
      <c r="AC54" s="146"/>
      <c r="AD54" s="146"/>
      <c r="AE54" s="146"/>
      <c r="AF54" s="146"/>
      <c r="AG54" s="146" t="s">
        <v>171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71">
        <v>43</v>
      </c>
      <c r="B55" s="172"/>
      <c r="C55" s="178" t="s">
        <v>197</v>
      </c>
      <c r="D55" s="173" t="s">
        <v>198</v>
      </c>
      <c r="E55" s="174">
        <v>70</v>
      </c>
      <c r="F55" s="175"/>
      <c r="G55" s="176">
        <f>ROUND(E55*F55,2)</f>
        <v>0</v>
      </c>
      <c r="H55" s="155"/>
      <c r="I55" s="154"/>
      <c r="J55" s="155"/>
      <c r="K55" s="154"/>
      <c r="L55" s="154">
        <v>21</v>
      </c>
      <c r="M55" s="154"/>
      <c r="N55" s="153"/>
      <c r="O55" s="153"/>
      <c r="P55" s="153"/>
      <c r="Q55" s="153"/>
      <c r="R55" s="154"/>
      <c r="S55" s="154"/>
      <c r="T55" s="154"/>
      <c r="U55" s="154"/>
      <c r="V55" s="154"/>
      <c r="W55" s="154"/>
      <c r="X55" s="154"/>
      <c r="Y55" s="154"/>
      <c r="Z55" s="146"/>
      <c r="AA55" s="146"/>
      <c r="AB55" s="146"/>
      <c r="AC55" s="146"/>
      <c r="AD55" s="146"/>
      <c r="AE55" s="146"/>
      <c r="AF55" s="146"/>
      <c r="AG55" s="146" t="s">
        <v>171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x14ac:dyDescent="0.2">
      <c r="A56" s="158" t="s">
        <v>147</v>
      </c>
      <c r="B56" s="159" t="s">
        <v>105</v>
      </c>
      <c r="C56" s="177" t="s">
        <v>106</v>
      </c>
      <c r="D56" s="160"/>
      <c r="E56" s="161"/>
      <c r="F56" s="162"/>
      <c r="G56" s="163">
        <f>SUMIF(AG57:AG57,"&lt;&gt;NOR",G57:G57)</f>
        <v>0</v>
      </c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AG56" t="s">
        <v>148</v>
      </c>
    </row>
    <row r="57" spans="1:60" outlineLevel="1" x14ac:dyDescent="0.2">
      <c r="A57" s="171">
        <v>44</v>
      </c>
      <c r="B57" s="172"/>
      <c r="C57" s="178" t="s">
        <v>199</v>
      </c>
      <c r="D57" s="173" t="s">
        <v>198</v>
      </c>
      <c r="E57" s="174">
        <v>70</v>
      </c>
      <c r="F57" s="175"/>
      <c r="G57" s="176">
        <f>ROUND(E57*F57,2)</f>
        <v>0</v>
      </c>
      <c r="H57" s="155"/>
      <c r="I57" s="154"/>
      <c r="J57" s="155"/>
      <c r="K57" s="154"/>
      <c r="L57" s="154">
        <v>21</v>
      </c>
      <c r="M57" s="154"/>
      <c r="N57" s="153"/>
      <c r="O57" s="153"/>
      <c r="P57" s="153"/>
      <c r="Q57" s="153"/>
      <c r="R57" s="154"/>
      <c r="S57" s="154"/>
      <c r="T57" s="154"/>
      <c r="U57" s="154"/>
      <c r="V57" s="154"/>
      <c r="W57" s="154"/>
      <c r="X57" s="154"/>
      <c r="Y57" s="154"/>
      <c r="Z57" s="146"/>
      <c r="AA57" s="146"/>
      <c r="AB57" s="146"/>
      <c r="AC57" s="146"/>
      <c r="AD57" s="146"/>
      <c r="AE57" s="146"/>
      <c r="AF57" s="146"/>
      <c r="AG57" s="146" t="s">
        <v>171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x14ac:dyDescent="0.2">
      <c r="A58" s="158" t="s">
        <v>147</v>
      </c>
      <c r="B58" s="159" t="s">
        <v>107</v>
      </c>
      <c r="C58" s="177" t="s">
        <v>108</v>
      </c>
      <c r="D58" s="160"/>
      <c r="E58" s="161"/>
      <c r="F58" s="162"/>
      <c r="G58" s="163">
        <f>SUMIF(AG59:AG60,"&lt;&gt;NOR",G59:G60)</f>
        <v>0</v>
      </c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AG58" t="s">
        <v>148</v>
      </c>
    </row>
    <row r="59" spans="1:60" outlineLevel="1" x14ac:dyDescent="0.2">
      <c r="A59" s="171">
        <v>45</v>
      </c>
      <c r="B59" s="172"/>
      <c r="C59" s="178" t="s">
        <v>200</v>
      </c>
      <c r="D59" s="173" t="s">
        <v>170</v>
      </c>
      <c r="E59" s="174">
        <v>8</v>
      </c>
      <c r="F59" s="175"/>
      <c r="G59" s="176">
        <f>ROUND(E59*F59,2)</f>
        <v>0</v>
      </c>
      <c r="H59" s="155"/>
      <c r="I59" s="154"/>
      <c r="J59" s="155"/>
      <c r="K59" s="154"/>
      <c r="L59" s="154">
        <v>21</v>
      </c>
      <c r="M59" s="154"/>
      <c r="N59" s="153"/>
      <c r="O59" s="153"/>
      <c r="P59" s="153"/>
      <c r="Q59" s="153"/>
      <c r="R59" s="154"/>
      <c r="S59" s="154"/>
      <c r="T59" s="154"/>
      <c r="U59" s="154"/>
      <c r="V59" s="154"/>
      <c r="W59" s="154"/>
      <c r="X59" s="154"/>
      <c r="Y59" s="154"/>
      <c r="Z59" s="146"/>
      <c r="AA59" s="146"/>
      <c r="AB59" s="146"/>
      <c r="AC59" s="146"/>
      <c r="AD59" s="146"/>
      <c r="AE59" s="146"/>
      <c r="AF59" s="146"/>
      <c r="AG59" s="146" t="s">
        <v>171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71">
        <v>46</v>
      </c>
      <c r="B60" s="172"/>
      <c r="C60" s="178" t="s">
        <v>201</v>
      </c>
      <c r="D60" s="173" t="s">
        <v>170</v>
      </c>
      <c r="E60" s="174">
        <v>8</v>
      </c>
      <c r="F60" s="175"/>
      <c r="G60" s="176">
        <f>ROUND(E60*F60,2)</f>
        <v>0</v>
      </c>
      <c r="H60" s="155"/>
      <c r="I60" s="154"/>
      <c r="J60" s="155"/>
      <c r="K60" s="154"/>
      <c r="L60" s="154">
        <v>21</v>
      </c>
      <c r="M60" s="154"/>
      <c r="N60" s="153"/>
      <c r="O60" s="153"/>
      <c r="P60" s="153"/>
      <c r="Q60" s="153"/>
      <c r="R60" s="154"/>
      <c r="S60" s="154"/>
      <c r="T60" s="154"/>
      <c r="U60" s="154"/>
      <c r="V60" s="154"/>
      <c r="W60" s="154"/>
      <c r="X60" s="154"/>
      <c r="Y60" s="154"/>
      <c r="Z60" s="146"/>
      <c r="AA60" s="146"/>
      <c r="AB60" s="146"/>
      <c r="AC60" s="146"/>
      <c r="AD60" s="146"/>
      <c r="AE60" s="146"/>
      <c r="AF60" s="146"/>
      <c r="AG60" s="146" t="s">
        <v>171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x14ac:dyDescent="0.2">
      <c r="A61" s="158" t="s">
        <v>147</v>
      </c>
      <c r="B61" s="159" t="s">
        <v>116</v>
      </c>
      <c r="C61" s="177" t="s">
        <v>117</v>
      </c>
      <c r="D61" s="160"/>
      <c r="E61" s="161"/>
      <c r="F61" s="162"/>
      <c r="G61" s="163">
        <f>SUMIF(AG62:AG63,"&lt;&gt;NOR",G62:G63)</f>
        <v>0</v>
      </c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AG61" t="s">
        <v>148</v>
      </c>
    </row>
    <row r="62" spans="1:60" outlineLevel="1" x14ac:dyDescent="0.2">
      <c r="A62" s="171">
        <v>47</v>
      </c>
      <c r="B62" s="172"/>
      <c r="C62" s="178" t="s">
        <v>202</v>
      </c>
      <c r="D62" s="173" t="s">
        <v>170</v>
      </c>
      <c r="E62" s="174">
        <v>16</v>
      </c>
      <c r="F62" s="175"/>
      <c r="G62" s="176">
        <f>ROUND(E62*F62,2)</f>
        <v>0</v>
      </c>
      <c r="H62" s="155"/>
      <c r="I62" s="154"/>
      <c r="J62" s="155"/>
      <c r="K62" s="154"/>
      <c r="L62" s="154">
        <v>21</v>
      </c>
      <c r="M62" s="154"/>
      <c r="N62" s="153"/>
      <c r="O62" s="153"/>
      <c r="P62" s="153"/>
      <c r="Q62" s="153"/>
      <c r="R62" s="154"/>
      <c r="S62" s="154"/>
      <c r="T62" s="154"/>
      <c r="U62" s="154"/>
      <c r="V62" s="154"/>
      <c r="W62" s="154"/>
      <c r="X62" s="154"/>
      <c r="Y62" s="154"/>
      <c r="Z62" s="146"/>
      <c r="AA62" s="146"/>
      <c r="AB62" s="146"/>
      <c r="AC62" s="146"/>
      <c r="AD62" s="146"/>
      <c r="AE62" s="146"/>
      <c r="AF62" s="146"/>
      <c r="AG62" s="146" t="s">
        <v>171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71">
        <v>48</v>
      </c>
      <c r="B63" s="172"/>
      <c r="C63" s="178" t="s">
        <v>203</v>
      </c>
      <c r="D63" s="173" t="s">
        <v>170</v>
      </c>
      <c r="E63" s="174">
        <v>16</v>
      </c>
      <c r="F63" s="175"/>
      <c r="G63" s="176">
        <f>ROUND(E63*F63,2)</f>
        <v>0</v>
      </c>
      <c r="H63" s="155"/>
      <c r="I63" s="154"/>
      <c r="J63" s="155"/>
      <c r="K63" s="154"/>
      <c r="L63" s="154">
        <v>21</v>
      </c>
      <c r="M63" s="154"/>
      <c r="N63" s="153"/>
      <c r="O63" s="153"/>
      <c r="P63" s="153"/>
      <c r="Q63" s="153"/>
      <c r="R63" s="154"/>
      <c r="S63" s="154"/>
      <c r="T63" s="154"/>
      <c r="U63" s="154"/>
      <c r="V63" s="154"/>
      <c r="W63" s="154"/>
      <c r="X63" s="154"/>
      <c r="Y63" s="154"/>
      <c r="Z63" s="146"/>
      <c r="AA63" s="146"/>
      <c r="AB63" s="146"/>
      <c r="AC63" s="146"/>
      <c r="AD63" s="146"/>
      <c r="AE63" s="146"/>
      <c r="AF63" s="146"/>
      <c r="AG63" s="146" t="s">
        <v>171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x14ac:dyDescent="0.2">
      <c r="A64" s="158" t="s">
        <v>147</v>
      </c>
      <c r="B64" s="159" t="s">
        <v>118</v>
      </c>
      <c r="C64" s="177" t="s">
        <v>119</v>
      </c>
      <c r="D64" s="160"/>
      <c r="E64" s="161"/>
      <c r="F64" s="162"/>
      <c r="G64" s="163">
        <f>SUMIF(AG65:AG66,"&lt;&gt;NOR",G65:G66)</f>
        <v>0</v>
      </c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AG64" t="s">
        <v>148</v>
      </c>
    </row>
    <row r="65" spans="1:60" outlineLevel="1" x14ac:dyDescent="0.2">
      <c r="A65" s="171">
        <v>49</v>
      </c>
      <c r="B65" s="172"/>
      <c r="C65" s="178" t="s">
        <v>204</v>
      </c>
      <c r="D65" s="173" t="s">
        <v>170</v>
      </c>
      <c r="E65" s="174">
        <v>4</v>
      </c>
      <c r="F65" s="175"/>
      <c r="G65" s="176">
        <f>ROUND(E65*F65,2)</f>
        <v>0</v>
      </c>
      <c r="H65" s="155"/>
      <c r="I65" s="154"/>
      <c r="J65" s="155"/>
      <c r="K65" s="154"/>
      <c r="L65" s="154">
        <v>21</v>
      </c>
      <c r="M65" s="154"/>
      <c r="N65" s="153"/>
      <c r="O65" s="153"/>
      <c r="P65" s="153"/>
      <c r="Q65" s="153"/>
      <c r="R65" s="154"/>
      <c r="S65" s="154"/>
      <c r="T65" s="154"/>
      <c r="U65" s="154"/>
      <c r="V65" s="154"/>
      <c r="W65" s="154"/>
      <c r="X65" s="154"/>
      <c r="Y65" s="154"/>
      <c r="Z65" s="146"/>
      <c r="AA65" s="146"/>
      <c r="AB65" s="146"/>
      <c r="AC65" s="146"/>
      <c r="AD65" s="146"/>
      <c r="AE65" s="146"/>
      <c r="AF65" s="146"/>
      <c r="AG65" s="146" t="s">
        <v>171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1" x14ac:dyDescent="0.2">
      <c r="A66" s="165">
        <v>50</v>
      </c>
      <c r="B66" s="166"/>
      <c r="C66" s="179" t="s">
        <v>205</v>
      </c>
      <c r="D66" s="167" t="s">
        <v>170</v>
      </c>
      <c r="E66" s="168">
        <v>24</v>
      </c>
      <c r="F66" s="169"/>
      <c r="G66" s="170">
        <f>ROUND(E66*F66,2)</f>
        <v>0</v>
      </c>
      <c r="H66" s="155"/>
      <c r="I66" s="154"/>
      <c r="J66" s="155"/>
      <c r="K66" s="154"/>
      <c r="L66" s="154">
        <v>21</v>
      </c>
      <c r="M66" s="154"/>
      <c r="N66" s="153"/>
      <c r="O66" s="153"/>
      <c r="P66" s="153"/>
      <c r="Q66" s="153"/>
      <c r="R66" s="154"/>
      <c r="S66" s="154"/>
      <c r="T66" s="154"/>
      <c r="U66" s="154"/>
      <c r="V66" s="154"/>
      <c r="W66" s="154"/>
      <c r="X66" s="154"/>
      <c r="Y66" s="154"/>
      <c r="Z66" s="146"/>
      <c r="AA66" s="146"/>
      <c r="AB66" s="146"/>
      <c r="AC66" s="146"/>
      <c r="AD66" s="146"/>
      <c r="AE66" s="146"/>
      <c r="AF66" s="146"/>
      <c r="AG66" s="146" t="s">
        <v>171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x14ac:dyDescent="0.2">
      <c r="A67" s="3"/>
      <c r="B67" s="4"/>
      <c r="C67" s="180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15</v>
      </c>
      <c r="AF67">
        <v>21</v>
      </c>
      <c r="AG67" t="s">
        <v>133</v>
      </c>
    </row>
    <row r="68" spans="1:60" x14ac:dyDescent="0.2">
      <c r="A68" s="149"/>
      <c r="B68" s="150" t="s">
        <v>31</v>
      </c>
      <c r="C68" s="181"/>
      <c r="D68" s="151"/>
      <c r="E68" s="152"/>
      <c r="F68" s="152"/>
      <c r="G68" s="164">
        <f>G8+G14+G28+G32+G50+G56+G58+G61+G64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206</v>
      </c>
    </row>
    <row r="69" spans="1:60" x14ac:dyDescent="0.2">
      <c r="A69" s="3"/>
      <c r="B69" s="4"/>
      <c r="C69" s="180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 x14ac:dyDescent="0.2">
      <c r="A70" s="3"/>
      <c r="B70" s="4"/>
      <c r="C70" s="180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04A2E-D83A-4057-A0E6-ED6C825D13A9}">
  <sheetPr>
    <outlinePr summaryBelow="0"/>
  </sheetPr>
  <dimension ref="A1:BH4991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59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48</v>
      </c>
      <c r="C4" s="242" t="s">
        <v>61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107</v>
      </c>
      <c r="C8" s="177" t="s">
        <v>108</v>
      </c>
      <c r="D8" s="160"/>
      <c r="E8" s="161"/>
      <c r="F8" s="162"/>
      <c r="G8" s="163">
        <f>SUMIF(AG9:AG10,"&lt;&gt;NOR",G9:G10)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208</v>
      </c>
      <c r="D9" s="173" t="s">
        <v>170</v>
      </c>
      <c r="E9" s="174">
        <v>8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209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210</v>
      </c>
      <c r="D10" s="173" t="s">
        <v>170</v>
      </c>
      <c r="E10" s="174">
        <v>4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171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158" t="s">
        <v>147</v>
      </c>
      <c r="B11" s="159" t="s">
        <v>109</v>
      </c>
      <c r="C11" s="177" t="s">
        <v>110</v>
      </c>
      <c r="D11" s="160"/>
      <c r="E11" s="161"/>
      <c r="F11" s="162"/>
      <c r="G11" s="163">
        <f>SUMIF(AG12:AG13,"&lt;&gt;NOR",G12:G13)</f>
        <v>0</v>
      </c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AG11" t="s">
        <v>148</v>
      </c>
    </row>
    <row r="12" spans="1:60" outlineLevel="1" x14ac:dyDescent="0.2">
      <c r="A12" s="171">
        <v>3</v>
      </c>
      <c r="B12" s="172"/>
      <c r="C12" s="178" t="s">
        <v>211</v>
      </c>
      <c r="D12" s="173" t="s">
        <v>198</v>
      </c>
      <c r="E12" s="174">
        <v>70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171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4</v>
      </c>
      <c r="B13" s="172"/>
      <c r="C13" s="178" t="s">
        <v>212</v>
      </c>
      <c r="D13" s="173" t="s">
        <v>178</v>
      </c>
      <c r="E13" s="174">
        <v>4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180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111</v>
      </c>
      <c r="C14" s="177" t="s">
        <v>112</v>
      </c>
      <c r="D14" s="160"/>
      <c r="E14" s="161"/>
      <c r="F14" s="162"/>
      <c r="G14" s="163">
        <f>SUMIF(AG15:AG18,"&lt;&gt;NOR",G15:G18)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outlineLevel="1" x14ac:dyDescent="0.2">
      <c r="A15" s="171">
        <v>5</v>
      </c>
      <c r="B15" s="172"/>
      <c r="C15" s="178" t="s">
        <v>213</v>
      </c>
      <c r="D15" s="173" t="s">
        <v>170</v>
      </c>
      <c r="E15" s="174">
        <v>4</v>
      </c>
      <c r="F15" s="175"/>
      <c r="G15" s="176">
        <f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171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6</v>
      </c>
      <c r="B16" s="172"/>
      <c r="C16" s="178" t="s">
        <v>214</v>
      </c>
      <c r="D16" s="173" t="s">
        <v>170</v>
      </c>
      <c r="E16" s="174">
        <v>4</v>
      </c>
      <c r="F16" s="175"/>
      <c r="G16" s="176">
        <f>ROUND(E16*F16,2)</f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171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1">
        <v>7</v>
      </c>
      <c r="B17" s="172"/>
      <c r="C17" s="178" t="s">
        <v>215</v>
      </c>
      <c r="D17" s="173" t="s">
        <v>178</v>
      </c>
      <c r="E17" s="174">
        <v>5</v>
      </c>
      <c r="F17" s="175"/>
      <c r="G17" s="176">
        <f>ROUND(E17*F17,2)</f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171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5">
        <v>8</v>
      </c>
      <c r="B18" s="166"/>
      <c r="C18" s="179" t="s">
        <v>197</v>
      </c>
      <c r="D18" s="167" t="s">
        <v>198</v>
      </c>
      <c r="E18" s="168">
        <v>70</v>
      </c>
      <c r="F18" s="169"/>
      <c r="G18" s="170">
        <f>ROUND(E18*F18,2)</f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x14ac:dyDescent="0.2">
      <c r="A19" s="3"/>
      <c r="B19" s="4"/>
      <c r="C19" s="180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133</v>
      </c>
    </row>
    <row r="20" spans="1:60" x14ac:dyDescent="0.2">
      <c r="A20" s="149"/>
      <c r="B20" s="150" t="s">
        <v>31</v>
      </c>
      <c r="C20" s="181"/>
      <c r="D20" s="151"/>
      <c r="E20" s="152"/>
      <c r="F20" s="152"/>
      <c r="G20" s="164">
        <f>G8+G11+G14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206</v>
      </c>
    </row>
    <row r="21" spans="1:60" x14ac:dyDescent="0.2">
      <c r="A21" s="3"/>
      <c r="B21" s="4"/>
      <c r="C21" s="180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">
      <c r="A22" s="3"/>
      <c r="B22" s="4"/>
      <c r="C22" s="180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764A1-7F1F-46D1-BA62-E6009FD784F5}">
  <sheetPr>
    <outlinePr summaryBelow="0"/>
  </sheetPr>
  <dimension ref="A1:BH4991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62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46</v>
      </c>
      <c r="C4" s="242" t="s">
        <v>63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97</v>
      </c>
      <c r="C8" s="177" t="s">
        <v>98</v>
      </c>
      <c r="D8" s="160"/>
      <c r="E8" s="161"/>
      <c r="F8" s="162"/>
      <c r="G8" s="163">
        <f>SUMIF(AG9:AG13,"&lt;&gt;NOR",G9:G13)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152</v>
      </c>
      <c r="D9" s="173" t="s">
        <v>154</v>
      </c>
      <c r="E9" s="174">
        <v>8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151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149</v>
      </c>
      <c r="D10" s="173" t="s">
        <v>150</v>
      </c>
      <c r="E10" s="174">
        <v>8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151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71">
        <v>3</v>
      </c>
      <c r="B11" s="172"/>
      <c r="C11" s="178" t="s">
        <v>153</v>
      </c>
      <c r="D11" s="173" t="s">
        <v>154</v>
      </c>
      <c r="E11" s="174">
        <v>8</v>
      </c>
      <c r="F11" s="175"/>
      <c r="G11" s="176">
        <f>ROUND(E11*F11,2)</f>
        <v>0</v>
      </c>
      <c r="H11" s="155"/>
      <c r="I11" s="154"/>
      <c r="J11" s="155"/>
      <c r="K11" s="154"/>
      <c r="L11" s="154">
        <v>21</v>
      </c>
      <c r="M11" s="154"/>
      <c r="N11" s="153"/>
      <c r="O11" s="153"/>
      <c r="P11" s="153"/>
      <c r="Q11" s="153"/>
      <c r="R11" s="154"/>
      <c r="S11" s="154"/>
      <c r="T11" s="154"/>
      <c r="U11" s="154"/>
      <c r="V11" s="154"/>
      <c r="W11" s="154"/>
      <c r="X11" s="154"/>
      <c r="Y11" s="154"/>
      <c r="Z11" s="146"/>
      <c r="AA11" s="146"/>
      <c r="AB11" s="146"/>
      <c r="AC11" s="146"/>
      <c r="AD11" s="146"/>
      <c r="AE11" s="146"/>
      <c r="AF11" s="146"/>
      <c r="AG11" s="146" t="s">
        <v>151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71">
        <v>4</v>
      </c>
      <c r="B12" s="172"/>
      <c r="C12" s="178" t="s">
        <v>155</v>
      </c>
      <c r="D12" s="173" t="s">
        <v>154</v>
      </c>
      <c r="E12" s="174">
        <v>8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151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5</v>
      </c>
      <c r="B13" s="172"/>
      <c r="C13" s="178" t="s">
        <v>156</v>
      </c>
      <c r="D13" s="173" t="s">
        <v>150</v>
      </c>
      <c r="E13" s="174">
        <v>22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151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99</v>
      </c>
      <c r="C14" s="177" t="s">
        <v>100</v>
      </c>
      <c r="D14" s="160"/>
      <c r="E14" s="161"/>
      <c r="F14" s="162"/>
      <c r="G14" s="163">
        <f>SUMIF(AG15:AG27,"&lt;&gt;NOR",G15:G27)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ht="22.5" outlineLevel="1" x14ac:dyDescent="0.2">
      <c r="A15" s="171">
        <v>6</v>
      </c>
      <c r="B15" s="172"/>
      <c r="C15" s="178" t="s">
        <v>216</v>
      </c>
      <c r="D15" s="173" t="s">
        <v>154</v>
      </c>
      <c r="E15" s="174">
        <v>7</v>
      </c>
      <c r="F15" s="175"/>
      <c r="G15" s="176">
        <f t="shared" ref="G15:G27" si="0"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151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7</v>
      </c>
      <c r="B16" s="172"/>
      <c r="C16" s="178" t="s">
        <v>217</v>
      </c>
      <c r="D16" s="173" t="s">
        <v>159</v>
      </c>
      <c r="E16" s="174">
        <v>240</v>
      </c>
      <c r="F16" s="175"/>
      <c r="G16" s="176">
        <f t="shared" si="0"/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151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71">
        <v>8</v>
      </c>
      <c r="B17" s="172"/>
      <c r="C17" s="178" t="s">
        <v>157</v>
      </c>
      <c r="D17" s="173" t="s">
        <v>154</v>
      </c>
      <c r="E17" s="174">
        <v>22</v>
      </c>
      <c r="F17" s="175"/>
      <c r="G17" s="176">
        <f t="shared" si="0"/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151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71">
        <v>9</v>
      </c>
      <c r="B18" s="172"/>
      <c r="C18" s="178" t="s">
        <v>158</v>
      </c>
      <c r="D18" s="173" t="s">
        <v>159</v>
      </c>
      <c r="E18" s="174">
        <v>60</v>
      </c>
      <c r="F18" s="175"/>
      <c r="G18" s="176">
        <f t="shared" si="0"/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151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1">
        <v>10</v>
      </c>
      <c r="B19" s="172"/>
      <c r="C19" s="178" t="s">
        <v>160</v>
      </c>
      <c r="D19" s="173" t="s">
        <v>159</v>
      </c>
      <c r="E19" s="174">
        <v>60</v>
      </c>
      <c r="F19" s="175"/>
      <c r="G19" s="176">
        <f t="shared" si="0"/>
        <v>0</v>
      </c>
      <c r="H19" s="155"/>
      <c r="I19" s="154"/>
      <c r="J19" s="155"/>
      <c r="K19" s="154"/>
      <c r="L19" s="154">
        <v>21</v>
      </c>
      <c r="M19" s="154"/>
      <c r="N19" s="153"/>
      <c r="O19" s="153"/>
      <c r="P19" s="153"/>
      <c r="Q19" s="153"/>
      <c r="R19" s="154"/>
      <c r="S19" s="154"/>
      <c r="T19" s="154"/>
      <c r="U19" s="154"/>
      <c r="V19" s="154"/>
      <c r="W19" s="154"/>
      <c r="X19" s="154"/>
      <c r="Y19" s="154"/>
      <c r="Z19" s="146"/>
      <c r="AA19" s="146"/>
      <c r="AB19" s="146"/>
      <c r="AC19" s="146"/>
      <c r="AD19" s="146"/>
      <c r="AE19" s="146"/>
      <c r="AF19" s="146"/>
      <c r="AG19" s="146" t="s">
        <v>151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71">
        <v>11</v>
      </c>
      <c r="B20" s="172"/>
      <c r="C20" s="178" t="s">
        <v>161</v>
      </c>
      <c r="D20" s="173" t="s">
        <v>159</v>
      </c>
      <c r="E20" s="174">
        <v>270</v>
      </c>
      <c r="F20" s="175"/>
      <c r="G20" s="176">
        <f t="shared" si="0"/>
        <v>0</v>
      </c>
      <c r="H20" s="155"/>
      <c r="I20" s="154"/>
      <c r="J20" s="155"/>
      <c r="K20" s="154"/>
      <c r="L20" s="154">
        <v>21</v>
      </c>
      <c r="M20" s="154"/>
      <c r="N20" s="153"/>
      <c r="O20" s="153"/>
      <c r="P20" s="153"/>
      <c r="Q20" s="153"/>
      <c r="R20" s="154"/>
      <c r="S20" s="154"/>
      <c r="T20" s="154"/>
      <c r="U20" s="154"/>
      <c r="V20" s="154"/>
      <c r="W20" s="154"/>
      <c r="X20" s="154"/>
      <c r="Y20" s="154"/>
      <c r="Z20" s="146"/>
      <c r="AA20" s="146"/>
      <c r="AB20" s="146"/>
      <c r="AC20" s="146"/>
      <c r="AD20" s="146"/>
      <c r="AE20" s="146"/>
      <c r="AF20" s="146"/>
      <c r="AG20" s="146" t="s">
        <v>151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71">
        <v>12</v>
      </c>
      <c r="B21" s="172"/>
      <c r="C21" s="178" t="s">
        <v>162</v>
      </c>
      <c r="D21" s="173" t="s">
        <v>159</v>
      </c>
      <c r="E21" s="174">
        <v>300</v>
      </c>
      <c r="F21" s="175"/>
      <c r="G21" s="176">
        <f t="shared" si="0"/>
        <v>0</v>
      </c>
      <c r="H21" s="155"/>
      <c r="I21" s="154"/>
      <c r="J21" s="155"/>
      <c r="K21" s="154"/>
      <c r="L21" s="154">
        <v>21</v>
      </c>
      <c r="M21" s="154"/>
      <c r="N21" s="153"/>
      <c r="O21" s="153"/>
      <c r="P21" s="153"/>
      <c r="Q21" s="153"/>
      <c r="R21" s="154"/>
      <c r="S21" s="154"/>
      <c r="T21" s="154"/>
      <c r="U21" s="154"/>
      <c r="V21" s="154"/>
      <c r="W21" s="154"/>
      <c r="X21" s="154"/>
      <c r="Y21" s="154"/>
      <c r="Z21" s="146"/>
      <c r="AA21" s="146"/>
      <c r="AB21" s="146"/>
      <c r="AC21" s="146"/>
      <c r="AD21" s="146"/>
      <c r="AE21" s="146"/>
      <c r="AF21" s="146"/>
      <c r="AG21" s="146" t="s">
        <v>151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71">
        <v>13</v>
      </c>
      <c r="B22" s="172"/>
      <c r="C22" s="178" t="s">
        <v>163</v>
      </c>
      <c r="D22" s="173" t="s">
        <v>154</v>
      </c>
      <c r="E22" s="174">
        <v>270</v>
      </c>
      <c r="F22" s="175"/>
      <c r="G22" s="176">
        <f t="shared" si="0"/>
        <v>0</v>
      </c>
      <c r="H22" s="155"/>
      <c r="I22" s="154"/>
      <c r="J22" s="155"/>
      <c r="K22" s="154"/>
      <c r="L22" s="154">
        <v>21</v>
      </c>
      <c r="M22" s="154"/>
      <c r="N22" s="153"/>
      <c r="O22" s="153"/>
      <c r="P22" s="153"/>
      <c r="Q22" s="153"/>
      <c r="R22" s="154"/>
      <c r="S22" s="154"/>
      <c r="T22" s="154"/>
      <c r="U22" s="154"/>
      <c r="V22" s="154"/>
      <c r="W22" s="154"/>
      <c r="X22" s="154"/>
      <c r="Y22" s="154"/>
      <c r="Z22" s="146"/>
      <c r="AA22" s="146"/>
      <c r="AB22" s="146"/>
      <c r="AC22" s="146"/>
      <c r="AD22" s="146"/>
      <c r="AE22" s="146"/>
      <c r="AF22" s="146"/>
      <c r="AG22" s="146" t="s">
        <v>151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71">
        <v>14</v>
      </c>
      <c r="B23" s="172"/>
      <c r="C23" s="178" t="s">
        <v>164</v>
      </c>
      <c r="D23" s="173" t="s">
        <v>154</v>
      </c>
      <c r="E23" s="174">
        <v>300</v>
      </c>
      <c r="F23" s="175"/>
      <c r="G23" s="176">
        <f t="shared" si="0"/>
        <v>0</v>
      </c>
      <c r="H23" s="155"/>
      <c r="I23" s="154"/>
      <c r="J23" s="155"/>
      <c r="K23" s="154"/>
      <c r="L23" s="154">
        <v>21</v>
      </c>
      <c r="M23" s="154"/>
      <c r="N23" s="153"/>
      <c r="O23" s="153"/>
      <c r="P23" s="153"/>
      <c r="Q23" s="153"/>
      <c r="R23" s="154"/>
      <c r="S23" s="154"/>
      <c r="T23" s="154"/>
      <c r="U23" s="154"/>
      <c r="V23" s="154"/>
      <c r="W23" s="154"/>
      <c r="X23" s="154"/>
      <c r="Y23" s="154"/>
      <c r="Z23" s="146"/>
      <c r="AA23" s="146"/>
      <c r="AB23" s="146"/>
      <c r="AC23" s="146"/>
      <c r="AD23" s="146"/>
      <c r="AE23" s="146"/>
      <c r="AF23" s="146"/>
      <c r="AG23" s="146" t="s">
        <v>151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71">
        <v>15</v>
      </c>
      <c r="B24" s="172"/>
      <c r="C24" s="178" t="s">
        <v>165</v>
      </c>
      <c r="D24" s="173" t="s">
        <v>154</v>
      </c>
      <c r="E24" s="174">
        <v>100</v>
      </c>
      <c r="F24" s="175"/>
      <c r="G24" s="176">
        <f t="shared" si="0"/>
        <v>0</v>
      </c>
      <c r="H24" s="155"/>
      <c r="I24" s="154"/>
      <c r="J24" s="155"/>
      <c r="K24" s="154"/>
      <c r="L24" s="154">
        <v>21</v>
      </c>
      <c r="M24" s="154"/>
      <c r="N24" s="153"/>
      <c r="O24" s="153"/>
      <c r="P24" s="153"/>
      <c r="Q24" s="153"/>
      <c r="R24" s="154"/>
      <c r="S24" s="154"/>
      <c r="T24" s="154"/>
      <c r="U24" s="154"/>
      <c r="V24" s="154"/>
      <c r="W24" s="154"/>
      <c r="X24" s="154"/>
      <c r="Y24" s="154"/>
      <c r="Z24" s="146"/>
      <c r="AA24" s="146"/>
      <c r="AB24" s="146"/>
      <c r="AC24" s="146"/>
      <c r="AD24" s="146"/>
      <c r="AE24" s="146"/>
      <c r="AF24" s="146"/>
      <c r="AG24" s="146" t="s">
        <v>151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71">
        <v>16</v>
      </c>
      <c r="B25" s="172"/>
      <c r="C25" s="178" t="s">
        <v>166</v>
      </c>
      <c r="D25" s="173" t="s">
        <v>154</v>
      </c>
      <c r="E25" s="174">
        <v>120</v>
      </c>
      <c r="F25" s="175"/>
      <c r="G25" s="176">
        <f t="shared" si="0"/>
        <v>0</v>
      </c>
      <c r="H25" s="155"/>
      <c r="I25" s="154"/>
      <c r="J25" s="155"/>
      <c r="K25" s="154"/>
      <c r="L25" s="154">
        <v>21</v>
      </c>
      <c r="M25" s="154"/>
      <c r="N25" s="153"/>
      <c r="O25" s="153"/>
      <c r="P25" s="153"/>
      <c r="Q25" s="153"/>
      <c r="R25" s="154"/>
      <c r="S25" s="154"/>
      <c r="T25" s="154"/>
      <c r="U25" s="154"/>
      <c r="V25" s="154"/>
      <c r="W25" s="154"/>
      <c r="X25" s="154"/>
      <c r="Y25" s="154"/>
      <c r="Z25" s="146"/>
      <c r="AA25" s="146"/>
      <c r="AB25" s="146"/>
      <c r="AC25" s="146"/>
      <c r="AD25" s="146"/>
      <c r="AE25" s="146"/>
      <c r="AF25" s="146"/>
      <c r="AG25" s="146" t="s">
        <v>151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1" x14ac:dyDescent="0.2">
      <c r="A26" s="171">
        <v>17</v>
      </c>
      <c r="B26" s="172"/>
      <c r="C26" s="178" t="s">
        <v>167</v>
      </c>
      <c r="D26" s="173" t="s">
        <v>0</v>
      </c>
      <c r="E26" s="174">
        <v>5</v>
      </c>
      <c r="F26" s="175"/>
      <c r="G26" s="176">
        <f t="shared" si="0"/>
        <v>0</v>
      </c>
      <c r="H26" s="155"/>
      <c r="I26" s="154"/>
      <c r="J26" s="155"/>
      <c r="K26" s="154"/>
      <c r="L26" s="154">
        <v>21</v>
      </c>
      <c r="M26" s="154"/>
      <c r="N26" s="153"/>
      <c r="O26" s="153"/>
      <c r="P26" s="153"/>
      <c r="Q26" s="153"/>
      <c r="R26" s="154"/>
      <c r="S26" s="154"/>
      <c r="T26" s="154"/>
      <c r="U26" s="154"/>
      <c r="V26" s="154"/>
      <c r="W26" s="154"/>
      <c r="X26" s="154"/>
      <c r="Y26" s="154"/>
      <c r="Z26" s="146"/>
      <c r="AA26" s="146"/>
      <c r="AB26" s="146"/>
      <c r="AC26" s="146"/>
      <c r="AD26" s="146"/>
      <c r="AE26" s="146"/>
      <c r="AF26" s="146"/>
      <c r="AG26" s="146" t="s">
        <v>151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71">
        <v>18</v>
      </c>
      <c r="B27" s="172"/>
      <c r="C27" s="178" t="s">
        <v>168</v>
      </c>
      <c r="D27" s="173" t="s">
        <v>159</v>
      </c>
      <c r="E27" s="174">
        <v>1067</v>
      </c>
      <c r="F27" s="175"/>
      <c r="G27" s="176">
        <f t="shared" si="0"/>
        <v>0</v>
      </c>
      <c r="H27" s="155"/>
      <c r="I27" s="154"/>
      <c r="J27" s="155"/>
      <c r="K27" s="154"/>
      <c r="L27" s="154">
        <v>21</v>
      </c>
      <c r="M27" s="154"/>
      <c r="N27" s="153"/>
      <c r="O27" s="153"/>
      <c r="P27" s="153"/>
      <c r="Q27" s="153"/>
      <c r="R27" s="154"/>
      <c r="S27" s="154"/>
      <c r="T27" s="154"/>
      <c r="U27" s="154"/>
      <c r="V27" s="154"/>
      <c r="W27" s="154"/>
      <c r="X27" s="154"/>
      <c r="Y27" s="154"/>
      <c r="Z27" s="146"/>
      <c r="AA27" s="146"/>
      <c r="AB27" s="146"/>
      <c r="AC27" s="146"/>
      <c r="AD27" s="146"/>
      <c r="AE27" s="146"/>
      <c r="AF27" s="146"/>
      <c r="AG27" s="146" t="s">
        <v>151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x14ac:dyDescent="0.2">
      <c r="A28" s="158" t="s">
        <v>147</v>
      </c>
      <c r="B28" s="159" t="s">
        <v>113</v>
      </c>
      <c r="C28" s="177" t="s">
        <v>114</v>
      </c>
      <c r="D28" s="160"/>
      <c r="E28" s="161"/>
      <c r="F28" s="162"/>
      <c r="G28" s="163">
        <f>SUMIF(AG29:AG31,"&lt;&gt;NOR",G29:G31)</f>
        <v>0</v>
      </c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AG28" t="s">
        <v>148</v>
      </c>
    </row>
    <row r="29" spans="1:60" outlineLevel="1" x14ac:dyDescent="0.2">
      <c r="A29" s="171">
        <v>19</v>
      </c>
      <c r="B29" s="172"/>
      <c r="C29" s="178" t="s">
        <v>169</v>
      </c>
      <c r="D29" s="173" t="s">
        <v>170</v>
      </c>
      <c r="E29" s="174">
        <v>8</v>
      </c>
      <c r="F29" s="175"/>
      <c r="G29" s="176">
        <f>ROUND(E29*F29,2)</f>
        <v>0</v>
      </c>
      <c r="H29" s="155"/>
      <c r="I29" s="154"/>
      <c r="J29" s="155"/>
      <c r="K29" s="154"/>
      <c r="L29" s="154">
        <v>21</v>
      </c>
      <c r="M29" s="154"/>
      <c r="N29" s="153"/>
      <c r="O29" s="153"/>
      <c r="P29" s="153"/>
      <c r="Q29" s="153"/>
      <c r="R29" s="154"/>
      <c r="S29" s="154"/>
      <c r="T29" s="154"/>
      <c r="U29" s="154"/>
      <c r="V29" s="154"/>
      <c r="W29" s="154"/>
      <c r="X29" s="154"/>
      <c r="Y29" s="154"/>
      <c r="Z29" s="146"/>
      <c r="AA29" s="146"/>
      <c r="AB29" s="146"/>
      <c r="AC29" s="146"/>
      <c r="AD29" s="146"/>
      <c r="AE29" s="146"/>
      <c r="AF29" s="146"/>
      <c r="AG29" s="146" t="s">
        <v>171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1" x14ac:dyDescent="0.2">
      <c r="A30" s="171">
        <v>20</v>
      </c>
      <c r="B30" s="172"/>
      <c r="C30" s="178" t="s">
        <v>172</v>
      </c>
      <c r="D30" s="173" t="s">
        <v>173</v>
      </c>
      <c r="E30" s="174">
        <v>1</v>
      </c>
      <c r="F30" s="175"/>
      <c r="G30" s="176">
        <f>ROUND(E30*F30,2)</f>
        <v>0</v>
      </c>
      <c r="H30" s="155"/>
      <c r="I30" s="154"/>
      <c r="J30" s="155"/>
      <c r="K30" s="154"/>
      <c r="L30" s="154">
        <v>21</v>
      </c>
      <c r="M30" s="154"/>
      <c r="N30" s="153"/>
      <c r="O30" s="153"/>
      <c r="P30" s="153"/>
      <c r="Q30" s="153"/>
      <c r="R30" s="154"/>
      <c r="S30" s="154"/>
      <c r="T30" s="154"/>
      <c r="U30" s="154"/>
      <c r="V30" s="154"/>
      <c r="W30" s="154"/>
      <c r="X30" s="154"/>
      <c r="Y30" s="154"/>
      <c r="Z30" s="146"/>
      <c r="AA30" s="146"/>
      <c r="AB30" s="146"/>
      <c r="AC30" s="146"/>
      <c r="AD30" s="146"/>
      <c r="AE30" s="146"/>
      <c r="AF30" s="146"/>
      <c r="AG30" s="146" t="s">
        <v>171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71">
        <v>21</v>
      </c>
      <c r="B31" s="172"/>
      <c r="C31" s="178" t="s">
        <v>174</v>
      </c>
      <c r="D31" s="173" t="s">
        <v>170</v>
      </c>
      <c r="E31" s="174">
        <v>8</v>
      </c>
      <c r="F31" s="175"/>
      <c r="G31" s="176">
        <f>ROUND(E31*F31,2)</f>
        <v>0</v>
      </c>
      <c r="H31" s="155"/>
      <c r="I31" s="154"/>
      <c r="J31" s="155"/>
      <c r="K31" s="154"/>
      <c r="L31" s="154">
        <v>21</v>
      </c>
      <c r="M31" s="154"/>
      <c r="N31" s="153"/>
      <c r="O31" s="153"/>
      <c r="P31" s="153"/>
      <c r="Q31" s="153"/>
      <c r="R31" s="154"/>
      <c r="S31" s="154"/>
      <c r="T31" s="154"/>
      <c r="U31" s="154"/>
      <c r="V31" s="154"/>
      <c r="W31" s="154"/>
      <c r="X31" s="154"/>
      <c r="Y31" s="154"/>
      <c r="Z31" s="146"/>
      <c r="AA31" s="146"/>
      <c r="AB31" s="146"/>
      <c r="AC31" s="146"/>
      <c r="AD31" s="146"/>
      <c r="AE31" s="146"/>
      <c r="AF31" s="146"/>
      <c r="AG31" s="146" t="s">
        <v>171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x14ac:dyDescent="0.2">
      <c r="A32" s="158" t="s">
        <v>147</v>
      </c>
      <c r="B32" s="159" t="s">
        <v>101</v>
      </c>
      <c r="C32" s="177" t="s">
        <v>102</v>
      </c>
      <c r="D32" s="160"/>
      <c r="E32" s="161"/>
      <c r="F32" s="162"/>
      <c r="G32" s="163">
        <f>SUMIF(AG33:AG49,"&lt;&gt;NOR",G33:G49)</f>
        <v>0</v>
      </c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AG32" t="s">
        <v>148</v>
      </c>
    </row>
    <row r="33" spans="1:60" outlineLevel="1" x14ac:dyDescent="0.2">
      <c r="A33" s="171">
        <v>22</v>
      </c>
      <c r="B33" s="172"/>
      <c r="C33" s="178" t="s">
        <v>218</v>
      </c>
      <c r="D33" s="173" t="s">
        <v>176</v>
      </c>
      <c r="E33" s="174">
        <v>240</v>
      </c>
      <c r="F33" s="175"/>
      <c r="G33" s="176">
        <f t="shared" ref="G33:G49" si="1">ROUND(E33*F33,2)</f>
        <v>0</v>
      </c>
      <c r="H33" s="155"/>
      <c r="I33" s="154"/>
      <c r="J33" s="155"/>
      <c r="K33" s="154"/>
      <c r="L33" s="154">
        <v>21</v>
      </c>
      <c r="M33" s="154"/>
      <c r="N33" s="153"/>
      <c r="O33" s="153"/>
      <c r="P33" s="153"/>
      <c r="Q33" s="153"/>
      <c r="R33" s="154"/>
      <c r="S33" s="154"/>
      <c r="T33" s="154"/>
      <c r="U33" s="154"/>
      <c r="V33" s="154"/>
      <c r="W33" s="154"/>
      <c r="X33" s="154"/>
      <c r="Y33" s="154"/>
      <c r="Z33" s="146"/>
      <c r="AA33" s="146"/>
      <c r="AB33" s="146"/>
      <c r="AC33" s="146"/>
      <c r="AD33" s="146"/>
      <c r="AE33" s="146"/>
      <c r="AF33" s="146"/>
      <c r="AG33" s="146" t="s">
        <v>171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1" x14ac:dyDescent="0.2">
      <c r="A34" s="171">
        <v>23</v>
      </c>
      <c r="B34" s="172"/>
      <c r="C34" s="178" t="s">
        <v>175</v>
      </c>
      <c r="D34" s="173" t="s">
        <v>176</v>
      </c>
      <c r="E34" s="174">
        <v>1067</v>
      </c>
      <c r="F34" s="175"/>
      <c r="G34" s="176">
        <f t="shared" si="1"/>
        <v>0</v>
      </c>
      <c r="H34" s="155"/>
      <c r="I34" s="154"/>
      <c r="J34" s="155"/>
      <c r="K34" s="154"/>
      <c r="L34" s="154">
        <v>21</v>
      </c>
      <c r="M34" s="154"/>
      <c r="N34" s="153"/>
      <c r="O34" s="153"/>
      <c r="P34" s="153"/>
      <c r="Q34" s="153"/>
      <c r="R34" s="154"/>
      <c r="S34" s="154"/>
      <c r="T34" s="154"/>
      <c r="U34" s="154"/>
      <c r="V34" s="154"/>
      <c r="W34" s="154"/>
      <c r="X34" s="154"/>
      <c r="Y34" s="154"/>
      <c r="Z34" s="146"/>
      <c r="AA34" s="146"/>
      <c r="AB34" s="146"/>
      <c r="AC34" s="146"/>
      <c r="AD34" s="146"/>
      <c r="AE34" s="146"/>
      <c r="AF34" s="146"/>
      <c r="AG34" s="146" t="s">
        <v>171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1" x14ac:dyDescent="0.2">
      <c r="A35" s="171">
        <v>24</v>
      </c>
      <c r="B35" s="172"/>
      <c r="C35" s="178" t="s">
        <v>177</v>
      </c>
      <c r="D35" s="173" t="s">
        <v>178</v>
      </c>
      <c r="E35" s="174">
        <v>38</v>
      </c>
      <c r="F35" s="175"/>
      <c r="G35" s="176">
        <f t="shared" si="1"/>
        <v>0</v>
      </c>
      <c r="H35" s="155"/>
      <c r="I35" s="154"/>
      <c r="J35" s="155"/>
      <c r="K35" s="154"/>
      <c r="L35" s="154">
        <v>21</v>
      </c>
      <c r="M35" s="154"/>
      <c r="N35" s="153"/>
      <c r="O35" s="153"/>
      <c r="P35" s="153"/>
      <c r="Q35" s="153"/>
      <c r="R35" s="154"/>
      <c r="S35" s="154"/>
      <c r="T35" s="154"/>
      <c r="U35" s="154"/>
      <c r="V35" s="154"/>
      <c r="W35" s="154"/>
      <c r="X35" s="154"/>
      <c r="Y35" s="154"/>
      <c r="Z35" s="146"/>
      <c r="AA35" s="146"/>
      <c r="AB35" s="146"/>
      <c r="AC35" s="146"/>
      <c r="AD35" s="146"/>
      <c r="AE35" s="146"/>
      <c r="AF35" s="146"/>
      <c r="AG35" s="146" t="s">
        <v>171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1" x14ac:dyDescent="0.2">
      <c r="A36" s="171">
        <v>25</v>
      </c>
      <c r="B36" s="172"/>
      <c r="C36" s="178" t="s">
        <v>179</v>
      </c>
      <c r="D36" s="173" t="s">
        <v>176</v>
      </c>
      <c r="E36" s="174">
        <v>60</v>
      </c>
      <c r="F36" s="175"/>
      <c r="G36" s="176">
        <f t="shared" si="1"/>
        <v>0</v>
      </c>
      <c r="H36" s="155"/>
      <c r="I36" s="154"/>
      <c r="J36" s="155"/>
      <c r="K36" s="154"/>
      <c r="L36" s="154">
        <v>21</v>
      </c>
      <c r="M36" s="154"/>
      <c r="N36" s="153"/>
      <c r="O36" s="153"/>
      <c r="P36" s="153"/>
      <c r="Q36" s="153"/>
      <c r="R36" s="154"/>
      <c r="S36" s="154"/>
      <c r="T36" s="154"/>
      <c r="U36" s="154"/>
      <c r="V36" s="154"/>
      <c r="W36" s="154"/>
      <c r="X36" s="154"/>
      <c r="Y36" s="154"/>
      <c r="Z36" s="146"/>
      <c r="AA36" s="146"/>
      <c r="AB36" s="146"/>
      <c r="AC36" s="146"/>
      <c r="AD36" s="146"/>
      <c r="AE36" s="146"/>
      <c r="AF36" s="146"/>
      <c r="AG36" s="146" t="s">
        <v>180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1" x14ac:dyDescent="0.2">
      <c r="A37" s="171">
        <v>26</v>
      </c>
      <c r="B37" s="172"/>
      <c r="C37" s="178" t="s">
        <v>181</v>
      </c>
      <c r="D37" s="173" t="s">
        <v>176</v>
      </c>
      <c r="E37" s="174">
        <v>60</v>
      </c>
      <c r="F37" s="175"/>
      <c r="G37" s="176">
        <f t="shared" si="1"/>
        <v>0</v>
      </c>
      <c r="H37" s="155"/>
      <c r="I37" s="154"/>
      <c r="J37" s="155"/>
      <c r="K37" s="154"/>
      <c r="L37" s="154">
        <v>21</v>
      </c>
      <c r="M37" s="154"/>
      <c r="N37" s="153"/>
      <c r="O37" s="153"/>
      <c r="P37" s="153"/>
      <c r="Q37" s="153"/>
      <c r="R37" s="154"/>
      <c r="S37" s="154"/>
      <c r="T37" s="154"/>
      <c r="U37" s="154"/>
      <c r="V37" s="154"/>
      <c r="W37" s="154"/>
      <c r="X37" s="154"/>
      <c r="Y37" s="154"/>
      <c r="Z37" s="146"/>
      <c r="AA37" s="146"/>
      <c r="AB37" s="146"/>
      <c r="AC37" s="146"/>
      <c r="AD37" s="146"/>
      <c r="AE37" s="146"/>
      <c r="AF37" s="146"/>
      <c r="AG37" s="146" t="s">
        <v>171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71">
        <v>27</v>
      </c>
      <c r="B38" s="172"/>
      <c r="C38" s="178" t="s">
        <v>182</v>
      </c>
      <c r="D38" s="173" t="s">
        <v>176</v>
      </c>
      <c r="E38" s="174">
        <v>270</v>
      </c>
      <c r="F38" s="175"/>
      <c r="G38" s="176">
        <f t="shared" si="1"/>
        <v>0</v>
      </c>
      <c r="H38" s="155"/>
      <c r="I38" s="154"/>
      <c r="J38" s="155"/>
      <c r="K38" s="154"/>
      <c r="L38" s="154">
        <v>21</v>
      </c>
      <c r="M38" s="154"/>
      <c r="N38" s="153"/>
      <c r="O38" s="153"/>
      <c r="P38" s="153"/>
      <c r="Q38" s="153"/>
      <c r="R38" s="154"/>
      <c r="S38" s="154"/>
      <c r="T38" s="154"/>
      <c r="U38" s="154"/>
      <c r="V38" s="154"/>
      <c r="W38" s="154"/>
      <c r="X38" s="154"/>
      <c r="Y38" s="154"/>
      <c r="Z38" s="146"/>
      <c r="AA38" s="146"/>
      <c r="AB38" s="146"/>
      <c r="AC38" s="146"/>
      <c r="AD38" s="146"/>
      <c r="AE38" s="146"/>
      <c r="AF38" s="146"/>
      <c r="AG38" s="146" t="s">
        <v>171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71">
        <v>28</v>
      </c>
      <c r="B39" s="172"/>
      <c r="C39" s="178" t="s">
        <v>183</v>
      </c>
      <c r="D39" s="173" t="s">
        <v>176</v>
      </c>
      <c r="E39" s="174">
        <v>300</v>
      </c>
      <c r="F39" s="175"/>
      <c r="G39" s="176">
        <f t="shared" si="1"/>
        <v>0</v>
      </c>
      <c r="H39" s="155"/>
      <c r="I39" s="154"/>
      <c r="J39" s="155"/>
      <c r="K39" s="154"/>
      <c r="L39" s="154">
        <v>21</v>
      </c>
      <c r="M39" s="154"/>
      <c r="N39" s="153"/>
      <c r="O39" s="153"/>
      <c r="P39" s="153"/>
      <c r="Q39" s="153"/>
      <c r="R39" s="154"/>
      <c r="S39" s="154"/>
      <c r="T39" s="154"/>
      <c r="U39" s="154"/>
      <c r="V39" s="154"/>
      <c r="W39" s="154"/>
      <c r="X39" s="154"/>
      <c r="Y39" s="154"/>
      <c r="Z39" s="146"/>
      <c r="AA39" s="146"/>
      <c r="AB39" s="146"/>
      <c r="AC39" s="146"/>
      <c r="AD39" s="146"/>
      <c r="AE39" s="146"/>
      <c r="AF39" s="146"/>
      <c r="AG39" s="146" t="s">
        <v>171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71">
        <v>29</v>
      </c>
      <c r="B40" s="172"/>
      <c r="C40" s="178" t="s">
        <v>184</v>
      </c>
      <c r="D40" s="173" t="s">
        <v>170</v>
      </c>
      <c r="E40" s="174">
        <v>16</v>
      </c>
      <c r="F40" s="175"/>
      <c r="G40" s="176">
        <f t="shared" si="1"/>
        <v>0</v>
      </c>
      <c r="H40" s="155"/>
      <c r="I40" s="154"/>
      <c r="J40" s="155"/>
      <c r="K40" s="154"/>
      <c r="L40" s="154">
        <v>21</v>
      </c>
      <c r="M40" s="154"/>
      <c r="N40" s="153"/>
      <c r="O40" s="153"/>
      <c r="P40" s="153"/>
      <c r="Q40" s="153"/>
      <c r="R40" s="154"/>
      <c r="S40" s="154"/>
      <c r="T40" s="154"/>
      <c r="U40" s="154"/>
      <c r="V40" s="154"/>
      <c r="W40" s="154"/>
      <c r="X40" s="154"/>
      <c r="Y40" s="154"/>
      <c r="Z40" s="146"/>
      <c r="AA40" s="146"/>
      <c r="AB40" s="146"/>
      <c r="AC40" s="146"/>
      <c r="AD40" s="146"/>
      <c r="AE40" s="146"/>
      <c r="AF40" s="146"/>
      <c r="AG40" s="146" t="s">
        <v>171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ht="22.5" outlineLevel="1" x14ac:dyDescent="0.2">
      <c r="A41" s="171">
        <v>30</v>
      </c>
      <c r="B41" s="172"/>
      <c r="C41" s="178" t="s">
        <v>185</v>
      </c>
      <c r="D41" s="173" t="s">
        <v>178</v>
      </c>
      <c r="E41" s="174">
        <v>0</v>
      </c>
      <c r="F41" s="175"/>
      <c r="G41" s="176">
        <f t="shared" si="1"/>
        <v>0</v>
      </c>
      <c r="H41" s="155"/>
      <c r="I41" s="154"/>
      <c r="J41" s="155"/>
      <c r="K41" s="154"/>
      <c r="L41" s="154">
        <v>21</v>
      </c>
      <c r="M41" s="154"/>
      <c r="N41" s="153"/>
      <c r="O41" s="153"/>
      <c r="P41" s="153"/>
      <c r="Q41" s="153"/>
      <c r="R41" s="154"/>
      <c r="S41" s="154"/>
      <c r="T41" s="154"/>
      <c r="U41" s="154"/>
      <c r="V41" s="154"/>
      <c r="W41" s="154"/>
      <c r="X41" s="154"/>
      <c r="Y41" s="154"/>
      <c r="Z41" s="146"/>
      <c r="AA41" s="146"/>
      <c r="AB41" s="146"/>
      <c r="AC41" s="146"/>
      <c r="AD41" s="146"/>
      <c r="AE41" s="146"/>
      <c r="AF41" s="146"/>
      <c r="AG41" s="146" t="s">
        <v>171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71">
        <v>31</v>
      </c>
      <c r="B42" s="172"/>
      <c r="C42" s="178" t="s">
        <v>186</v>
      </c>
      <c r="D42" s="173" t="s">
        <v>178</v>
      </c>
      <c r="E42" s="174">
        <v>0</v>
      </c>
      <c r="F42" s="175"/>
      <c r="G42" s="176">
        <f t="shared" si="1"/>
        <v>0</v>
      </c>
      <c r="H42" s="155"/>
      <c r="I42" s="154"/>
      <c r="J42" s="155"/>
      <c r="K42" s="154"/>
      <c r="L42" s="154">
        <v>21</v>
      </c>
      <c r="M42" s="154"/>
      <c r="N42" s="153"/>
      <c r="O42" s="153"/>
      <c r="P42" s="153"/>
      <c r="Q42" s="153"/>
      <c r="R42" s="154"/>
      <c r="S42" s="154"/>
      <c r="T42" s="154"/>
      <c r="U42" s="154"/>
      <c r="V42" s="154"/>
      <c r="W42" s="154"/>
      <c r="X42" s="154"/>
      <c r="Y42" s="154"/>
      <c r="Z42" s="146"/>
      <c r="AA42" s="146"/>
      <c r="AB42" s="146"/>
      <c r="AC42" s="146"/>
      <c r="AD42" s="146"/>
      <c r="AE42" s="146"/>
      <c r="AF42" s="146"/>
      <c r="AG42" s="146" t="s">
        <v>171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71">
        <v>32</v>
      </c>
      <c r="B43" s="172"/>
      <c r="C43" s="178" t="s">
        <v>187</v>
      </c>
      <c r="D43" s="173" t="s">
        <v>178</v>
      </c>
      <c r="E43" s="174">
        <v>11</v>
      </c>
      <c r="F43" s="175"/>
      <c r="G43" s="176">
        <f t="shared" si="1"/>
        <v>0</v>
      </c>
      <c r="H43" s="155"/>
      <c r="I43" s="154"/>
      <c r="J43" s="155"/>
      <c r="K43" s="154"/>
      <c r="L43" s="154">
        <v>21</v>
      </c>
      <c r="M43" s="154"/>
      <c r="N43" s="153"/>
      <c r="O43" s="153"/>
      <c r="P43" s="153"/>
      <c r="Q43" s="153"/>
      <c r="R43" s="154"/>
      <c r="S43" s="154"/>
      <c r="T43" s="154"/>
      <c r="U43" s="154"/>
      <c r="V43" s="154"/>
      <c r="W43" s="154"/>
      <c r="X43" s="154"/>
      <c r="Y43" s="154"/>
      <c r="Z43" s="146"/>
      <c r="AA43" s="146"/>
      <c r="AB43" s="146"/>
      <c r="AC43" s="146"/>
      <c r="AD43" s="146"/>
      <c r="AE43" s="146"/>
      <c r="AF43" s="146"/>
      <c r="AG43" s="146" t="s">
        <v>171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ht="22.5" outlineLevel="1" x14ac:dyDescent="0.2">
      <c r="A44" s="171">
        <v>33</v>
      </c>
      <c r="B44" s="172"/>
      <c r="C44" s="178" t="s">
        <v>188</v>
      </c>
      <c r="D44" s="173" t="s">
        <v>178</v>
      </c>
      <c r="E44" s="174">
        <v>22</v>
      </c>
      <c r="F44" s="175"/>
      <c r="G44" s="176">
        <f t="shared" si="1"/>
        <v>0</v>
      </c>
      <c r="H44" s="155"/>
      <c r="I44" s="154"/>
      <c r="J44" s="155"/>
      <c r="K44" s="154"/>
      <c r="L44" s="154">
        <v>21</v>
      </c>
      <c r="M44" s="154"/>
      <c r="N44" s="153"/>
      <c r="O44" s="153"/>
      <c r="P44" s="153"/>
      <c r="Q44" s="153"/>
      <c r="R44" s="154"/>
      <c r="S44" s="154"/>
      <c r="T44" s="154"/>
      <c r="U44" s="154"/>
      <c r="V44" s="154"/>
      <c r="W44" s="154"/>
      <c r="X44" s="154"/>
      <c r="Y44" s="154"/>
      <c r="Z44" s="146"/>
      <c r="AA44" s="146"/>
      <c r="AB44" s="146"/>
      <c r="AC44" s="146"/>
      <c r="AD44" s="146"/>
      <c r="AE44" s="146"/>
      <c r="AF44" s="146"/>
      <c r="AG44" s="146" t="s">
        <v>171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1" x14ac:dyDescent="0.2">
      <c r="A45" s="171">
        <v>34</v>
      </c>
      <c r="B45" s="172"/>
      <c r="C45" s="178" t="s">
        <v>219</v>
      </c>
      <c r="D45" s="173" t="s">
        <v>178</v>
      </c>
      <c r="E45" s="174">
        <v>7</v>
      </c>
      <c r="F45" s="175"/>
      <c r="G45" s="176">
        <f t="shared" si="1"/>
        <v>0</v>
      </c>
      <c r="H45" s="155"/>
      <c r="I45" s="154"/>
      <c r="J45" s="155"/>
      <c r="K45" s="154"/>
      <c r="L45" s="154">
        <v>21</v>
      </c>
      <c r="M45" s="154"/>
      <c r="N45" s="153"/>
      <c r="O45" s="153"/>
      <c r="P45" s="153"/>
      <c r="Q45" s="153"/>
      <c r="R45" s="154"/>
      <c r="S45" s="154"/>
      <c r="T45" s="154"/>
      <c r="U45" s="154"/>
      <c r="V45" s="154"/>
      <c r="W45" s="154"/>
      <c r="X45" s="154"/>
      <c r="Y45" s="154"/>
      <c r="Z45" s="146"/>
      <c r="AA45" s="146"/>
      <c r="AB45" s="146"/>
      <c r="AC45" s="146"/>
      <c r="AD45" s="146"/>
      <c r="AE45" s="146"/>
      <c r="AF45" s="146"/>
      <c r="AG45" s="146" t="s">
        <v>171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1" x14ac:dyDescent="0.2">
      <c r="A46" s="171">
        <v>35</v>
      </c>
      <c r="B46" s="172"/>
      <c r="C46" s="178" t="s">
        <v>189</v>
      </c>
      <c r="D46" s="173" t="s">
        <v>178</v>
      </c>
      <c r="E46" s="174">
        <v>8</v>
      </c>
      <c r="F46" s="175"/>
      <c r="G46" s="176">
        <f t="shared" si="1"/>
        <v>0</v>
      </c>
      <c r="H46" s="155"/>
      <c r="I46" s="154"/>
      <c r="J46" s="155"/>
      <c r="K46" s="154"/>
      <c r="L46" s="154">
        <v>21</v>
      </c>
      <c r="M46" s="154"/>
      <c r="N46" s="153"/>
      <c r="O46" s="153"/>
      <c r="P46" s="153"/>
      <c r="Q46" s="153"/>
      <c r="R46" s="154"/>
      <c r="S46" s="154"/>
      <c r="T46" s="154"/>
      <c r="U46" s="154"/>
      <c r="V46" s="154"/>
      <c r="W46" s="154"/>
      <c r="X46" s="154"/>
      <c r="Y46" s="154"/>
      <c r="Z46" s="146"/>
      <c r="AA46" s="146"/>
      <c r="AB46" s="146"/>
      <c r="AC46" s="146"/>
      <c r="AD46" s="146"/>
      <c r="AE46" s="146"/>
      <c r="AF46" s="146"/>
      <c r="AG46" s="146" t="s">
        <v>171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1">
        <v>36</v>
      </c>
      <c r="B47" s="172"/>
      <c r="C47" s="178" t="s">
        <v>190</v>
      </c>
      <c r="D47" s="173" t="s">
        <v>178</v>
      </c>
      <c r="E47" s="174">
        <v>22</v>
      </c>
      <c r="F47" s="175"/>
      <c r="G47" s="176">
        <f t="shared" si="1"/>
        <v>0</v>
      </c>
      <c r="H47" s="155"/>
      <c r="I47" s="154"/>
      <c r="J47" s="155"/>
      <c r="K47" s="154"/>
      <c r="L47" s="154">
        <v>21</v>
      </c>
      <c r="M47" s="154"/>
      <c r="N47" s="153"/>
      <c r="O47" s="153"/>
      <c r="P47" s="153"/>
      <c r="Q47" s="153"/>
      <c r="R47" s="154"/>
      <c r="S47" s="154"/>
      <c r="T47" s="154"/>
      <c r="U47" s="154"/>
      <c r="V47" s="154"/>
      <c r="W47" s="154"/>
      <c r="X47" s="154"/>
      <c r="Y47" s="154"/>
      <c r="Z47" s="146"/>
      <c r="AA47" s="146"/>
      <c r="AB47" s="146"/>
      <c r="AC47" s="146"/>
      <c r="AD47" s="146"/>
      <c r="AE47" s="146"/>
      <c r="AF47" s="146"/>
      <c r="AG47" s="146" t="s">
        <v>171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71">
        <v>37</v>
      </c>
      <c r="B48" s="172"/>
      <c r="C48" s="178" t="s">
        <v>191</v>
      </c>
      <c r="D48" s="173" t="s">
        <v>178</v>
      </c>
      <c r="E48" s="174">
        <v>8</v>
      </c>
      <c r="F48" s="175"/>
      <c r="G48" s="176">
        <f t="shared" si="1"/>
        <v>0</v>
      </c>
      <c r="H48" s="155"/>
      <c r="I48" s="154"/>
      <c r="J48" s="155"/>
      <c r="K48" s="154"/>
      <c r="L48" s="154">
        <v>21</v>
      </c>
      <c r="M48" s="154"/>
      <c r="N48" s="153"/>
      <c r="O48" s="153"/>
      <c r="P48" s="153"/>
      <c r="Q48" s="153"/>
      <c r="R48" s="154"/>
      <c r="S48" s="154"/>
      <c r="T48" s="154"/>
      <c r="U48" s="154"/>
      <c r="V48" s="154"/>
      <c r="W48" s="154"/>
      <c r="X48" s="154"/>
      <c r="Y48" s="154"/>
      <c r="Z48" s="146"/>
      <c r="AA48" s="146"/>
      <c r="AB48" s="146"/>
      <c r="AC48" s="146"/>
      <c r="AD48" s="146"/>
      <c r="AE48" s="146"/>
      <c r="AF48" s="146"/>
      <c r="AG48" s="146" t="s">
        <v>171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71">
        <v>38</v>
      </c>
      <c r="B49" s="172"/>
      <c r="C49" s="178" t="s">
        <v>192</v>
      </c>
      <c r="D49" s="173" t="s">
        <v>178</v>
      </c>
      <c r="E49" s="174">
        <v>8</v>
      </c>
      <c r="F49" s="175"/>
      <c r="G49" s="176">
        <f t="shared" si="1"/>
        <v>0</v>
      </c>
      <c r="H49" s="155"/>
      <c r="I49" s="154"/>
      <c r="J49" s="155"/>
      <c r="K49" s="154"/>
      <c r="L49" s="154">
        <v>21</v>
      </c>
      <c r="M49" s="154"/>
      <c r="N49" s="153"/>
      <c r="O49" s="153"/>
      <c r="P49" s="153"/>
      <c r="Q49" s="153"/>
      <c r="R49" s="154"/>
      <c r="S49" s="154"/>
      <c r="T49" s="154"/>
      <c r="U49" s="154"/>
      <c r="V49" s="154"/>
      <c r="W49" s="154"/>
      <c r="X49" s="154"/>
      <c r="Y49" s="154"/>
      <c r="Z49" s="146"/>
      <c r="AA49" s="146"/>
      <c r="AB49" s="146"/>
      <c r="AC49" s="146"/>
      <c r="AD49" s="146"/>
      <c r="AE49" s="146"/>
      <c r="AF49" s="146"/>
      <c r="AG49" s="146" t="s">
        <v>171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x14ac:dyDescent="0.2">
      <c r="A50" s="158" t="s">
        <v>147</v>
      </c>
      <c r="B50" s="159" t="s">
        <v>103</v>
      </c>
      <c r="C50" s="177" t="s">
        <v>104</v>
      </c>
      <c r="D50" s="160"/>
      <c r="E50" s="161"/>
      <c r="F50" s="162"/>
      <c r="G50" s="163">
        <f>SUMIF(AG51:AG55,"&lt;&gt;NOR",G51:G55)</f>
        <v>0</v>
      </c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AG50" t="s">
        <v>148</v>
      </c>
    </row>
    <row r="51" spans="1:60" ht="22.5" outlineLevel="1" x14ac:dyDescent="0.2">
      <c r="A51" s="171">
        <v>39</v>
      </c>
      <c r="B51" s="172"/>
      <c r="C51" s="178" t="s">
        <v>193</v>
      </c>
      <c r="D51" s="173" t="s">
        <v>170</v>
      </c>
      <c r="E51" s="174">
        <v>12</v>
      </c>
      <c r="F51" s="175"/>
      <c r="G51" s="176">
        <f>ROUND(E51*F51,2)</f>
        <v>0</v>
      </c>
      <c r="H51" s="155"/>
      <c r="I51" s="154"/>
      <c r="J51" s="155"/>
      <c r="K51" s="154"/>
      <c r="L51" s="154">
        <v>21</v>
      </c>
      <c r="M51" s="154"/>
      <c r="N51" s="153"/>
      <c r="O51" s="153"/>
      <c r="P51" s="153"/>
      <c r="Q51" s="153"/>
      <c r="R51" s="154"/>
      <c r="S51" s="154"/>
      <c r="T51" s="154"/>
      <c r="U51" s="154"/>
      <c r="V51" s="154"/>
      <c r="W51" s="154"/>
      <c r="X51" s="154"/>
      <c r="Y51" s="154"/>
      <c r="Z51" s="146"/>
      <c r="AA51" s="146"/>
      <c r="AB51" s="146"/>
      <c r="AC51" s="146"/>
      <c r="AD51" s="146"/>
      <c r="AE51" s="146"/>
      <c r="AF51" s="146"/>
      <c r="AG51" s="146" t="s">
        <v>171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71">
        <v>40</v>
      </c>
      <c r="B52" s="172"/>
      <c r="C52" s="178" t="s">
        <v>194</v>
      </c>
      <c r="D52" s="173" t="s">
        <v>170</v>
      </c>
      <c r="E52" s="174">
        <v>12</v>
      </c>
      <c r="F52" s="175"/>
      <c r="G52" s="176">
        <f>ROUND(E52*F52,2)</f>
        <v>0</v>
      </c>
      <c r="H52" s="155"/>
      <c r="I52" s="154"/>
      <c r="J52" s="155"/>
      <c r="K52" s="154"/>
      <c r="L52" s="154">
        <v>21</v>
      </c>
      <c r="M52" s="154"/>
      <c r="N52" s="153"/>
      <c r="O52" s="153"/>
      <c r="P52" s="153"/>
      <c r="Q52" s="153"/>
      <c r="R52" s="154"/>
      <c r="S52" s="154"/>
      <c r="T52" s="154"/>
      <c r="U52" s="154"/>
      <c r="V52" s="154"/>
      <c r="W52" s="154"/>
      <c r="X52" s="154"/>
      <c r="Y52" s="154"/>
      <c r="Z52" s="146"/>
      <c r="AA52" s="146"/>
      <c r="AB52" s="146"/>
      <c r="AC52" s="146"/>
      <c r="AD52" s="146"/>
      <c r="AE52" s="146"/>
      <c r="AF52" s="146"/>
      <c r="AG52" s="146" t="s">
        <v>171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ht="22.5" outlineLevel="1" x14ac:dyDescent="0.2">
      <c r="A53" s="171">
        <v>41</v>
      </c>
      <c r="B53" s="172"/>
      <c r="C53" s="178" t="s">
        <v>195</v>
      </c>
      <c r="D53" s="173" t="s">
        <v>170</v>
      </c>
      <c r="E53" s="174">
        <v>12</v>
      </c>
      <c r="F53" s="175"/>
      <c r="G53" s="176">
        <f>ROUND(E53*F53,2)</f>
        <v>0</v>
      </c>
      <c r="H53" s="155"/>
      <c r="I53" s="154"/>
      <c r="J53" s="155"/>
      <c r="K53" s="154"/>
      <c r="L53" s="154">
        <v>21</v>
      </c>
      <c r="M53" s="154"/>
      <c r="N53" s="153"/>
      <c r="O53" s="153"/>
      <c r="P53" s="153"/>
      <c r="Q53" s="153"/>
      <c r="R53" s="154"/>
      <c r="S53" s="154"/>
      <c r="T53" s="154"/>
      <c r="U53" s="154"/>
      <c r="V53" s="154"/>
      <c r="W53" s="154"/>
      <c r="X53" s="154"/>
      <c r="Y53" s="154"/>
      <c r="Z53" s="146"/>
      <c r="AA53" s="146"/>
      <c r="AB53" s="146"/>
      <c r="AC53" s="146"/>
      <c r="AD53" s="146"/>
      <c r="AE53" s="146"/>
      <c r="AF53" s="146"/>
      <c r="AG53" s="146" t="s">
        <v>171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1" x14ac:dyDescent="0.2">
      <c r="A54" s="171">
        <v>42</v>
      </c>
      <c r="B54" s="172"/>
      <c r="C54" s="178" t="s">
        <v>196</v>
      </c>
      <c r="D54" s="173" t="s">
        <v>170</v>
      </c>
      <c r="E54" s="174">
        <v>8</v>
      </c>
      <c r="F54" s="175"/>
      <c r="G54" s="176">
        <f>ROUND(E54*F54,2)</f>
        <v>0</v>
      </c>
      <c r="H54" s="155"/>
      <c r="I54" s="154"/>
      <c r="J54" s="155"/>
      <c r="K54" s="154"/>
      <c r="L54" s="154">
        <v>21</v>
      </c>
      <c r="M54" s="154"/>
      <c r="N54" s="153"/>
      <c r="O54" s="153"/>
      <c r="P54" s="153"/>
      <c r="Q54" s="153"/>
      <c r="R54" s="154"/>
      <c r="S54" s="154"/>
      <c r="T54" s="154"/>
      <c r="U54" s="154"/>
      <c r="V54" s="154"/>
      <c r="W54" s="154"/>
      <c r="X54" s="154"/>
      <c r="Y54" s="154"/>
      <c r="Z54" s="146"/>
      <c r="AA54" s="146"/>
      <c r="AB54" s="146"/>
      <c r="AC54" s="146"/>
      <c r="AD54" s="146"/>
      <c r="AE54" s="146"/>
      <c r="AF54" s="146"/>
      <c r="AG54" s="146" t="s">
        <v>171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71">
        <v>43</v>
      </c>
      <c r="B55" s="172"/>
      <c r="C55" s="178" t="s">
        <v>197</v>
      </c>
      <c r="D55" s="173" t="s">
        <v>198</v>
      </c>
      <c r="E55" s="174">
        <v>140</v>
      </c>
      <c r="F55" s="175"/>
      <c r="G55" s="176">
        <f>ROUND(E55*F55,2)</f>
        <v>0</v>
      </c>
      <c r="H55" s="155"/>
      <c r="I55" s="154"/>
      <c r="J55" s="155"/>
      <c r="K55" s="154"/>
      <c r="L55" s="154">
        <v>21</v>
      </c>
      <c r="M55" s="154"/>
      <c r="N55" s="153"/>
      <c r="O55" s="153"/>
      <c r="P55" s="153"/>
      <c r="Q55" s="153"/>
      <c r="R55" s="154"/>
      <c r="S55" s="154"/>
      <c r="T55" s="154"/>
      <c r="U55" s="154"/>
      <c r="V55" s="154"/>
      <c r="W55" s="154"/>
      <c r="X55" s="154"/>
      <c r="Y55" s="154"/>
      <c r="Z55" s="146"/>
      <c r="AA55" s="146"/>
      <c r="AB55" s="146"/>
      <c r="AC55" s="146"/>
      <c r="AD55" s="146"/>
      <c r="AE55" s="146"/>
      <c r="AF55" s="146"/>
      <c r="AG55" s="146" t="s">
        <v>171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x14ac:dyDescent="0.2">
      <c r="A56" s="158" t="s">
        <v>147</v>
      </c>
      <c r="B56" s="159" t="s">
        <v>105</v>
      </c>
      <c r="C56" s="177" t="s">
        <v>106</v>
      </c>
      <c r="D56" s="160"/>
      <c r="E56" s="161"/>
      <c r="F56" s="162"/>
      <c r="G56" s="163">
        <f>SUMIF(AG57:AG57,"&lt;&gt;NOR",G57:G57)</f>
        <v>0</v>
      </c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AG56" t="s">
        <v>148</v>
      </c>
    </row>
    <row r="57" spans="1:60" outlineLevel="1" x14ac:dyDescent="0.2">
      <c r="A57" s="171">
        <v>44</v>
      </c>
      <c r="B57" s="172"/>
      <c r="C57" s="178" t="s">
        <v>199</v>
      </c>
      <c r="D57" s="173" t="s">
        <v>198</v>
      </c>
      <c r="E57" s="174">
        <v>140</v>
      </c>
      <c r="F57" s="175"/>
      <c r="G57" s="176">
        <f>ROUND(E57*F57,2)</f>
        <v>0</v>
      </c>
      <c r="H57" s="155"/>
      <c r="I57" s="154"/>
      <c r="J57" s="155"/>
      <c r="K57" s="154"/>
      <c r="L57" s="154">
        <v>21</v>
      </c>
      <c r="M57" s="154"/>
      <c r="N57" s="153"/>
      <c r="O57" s="153"/>
      <c r="P57" s="153"/>
      <c r="Q57" s="153"/>
      <c r="R57" s="154"/>
      <c r="S57" s="154"/>
      <c r="T57" s="154"/>
      <c r="U57" s="154"/>
      <c r="V57" s="154"/>
      <c r="W57" s="154"/>
      <c r="X57" s="154"/>
      <c r="Y57" s="154"/>
      <c r="Z57" s="146"/>
      <c r="AA57" s="146"/>
      <c r="AB57" s="146"/>
      <c r="AC57" s="146"/>
      <c r="AD57" s="146"/>
      <c r="AE57" s="146"/>
      <c r="AF57" s="146"/>
      <c r="AG57" s="146" t="s">
        <v>171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x14ac:dyDescent="0.2">
      <c r="A58" s="158" t="s">
        <v>147</v>
      </c>
      <c r="B58" s="159" t="s">
        <v>107</v>
      </c>
      <c r="C58" s="177" t="s">
        <v>108</v>
      </c>
      <c r="D58" s="160"/>
      <c r="E58" s="161"/>
      <c r="F58" s="162"/>
      <c r="G58" s="163">
        <f>SUMIF(AG59:AG60,"&lt;&gt;NOR",G59:G60)</f>
        <v>0</v>
      </c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AG58" t="s">
        <v>148</v>
      </c>
    </row>
    <row r="59" spans="1:60" outlineLevel="1" x14ac:dyDescent="0.2">
      <c r="A59" s="171">
        <v>45</v>
      </c>
      <c r="B59" s="172"/>
      <c r="C59" s="178" t="s">
        <v>200</v>
      </c>
      <c r="D59" s="173" t="s">
        <v>170</v>
      </c>
      <c r="E59" s="174">
        <v>12</v>
      </c>
      <c r="F59" s="175"/>
      <c r="G59" s="176">
        <f>ROUND(E59*F59,2)</f>
        <v>0</v>
      </c>
      <c r="H59" s="155"/>
      <c r="I59" s="154"/>
      <c r="J59" s="155"/>
      <c r="K59" s="154"/>
      <c r="L59" s="154">
        <v>21</v>
      </c>
      <c r="M59" s="154"/>
      <c r="N59" s="153"/>
      <c r="O59" s="153"/>
      <c r="P59" s="153"/>
      <c r="Q59" s="153"/>
      <c r="R59" s="154"/>
      <c r="S59" s="154"/>
      <c r="T59" s="154"/>
      <c r="U59" s="154"/>
      <c r="V59" s="154"/>
      <c r="W59" s="154"/>
      <c r="X59" s="154"/>
      <c r="Y59" s="154"/>
      <c r="Z59" s="146"/>
      <c r="AA59" s="146"/>
      <c r="AB59" s="146"/>
      <c r="AC59" s="146"/>
      <c r="AD59" s="146"/>
      <c r="AE59" s="146"/>
      <c r="AF59" s="146"/>
      <c r="AG59" s="146" t="s">
        <v>171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71">
        <v>46</v>
      </c>
      <c r="B60" s="172"/>
      <c r="C60" s="178" t="s">
        <v>201</v>
      </c>
      <c r="D60" s="173" t="s">
        <v>170</v>
      </c>
      <c r="E60" s="174">
        <v>12</v>
      </c>
      <c r="F60" s="175"/>
      <c r="G60" s="176">
        <f>ROUND(E60*F60,2)</f>
        <v>0</v>
      </c>
      <c r="H60" s="155"/>
      <c r="I60" s="154"/>
      <c r="J60" s="155"/>
      <c r="K60" s="154"/>
      <c r="L60" s="154">
        <v>21</v>
      </c>
      <c r="M60" s="154"/>
      <c r="N60" s="153"/>
      <c r="O60" s="153"/>
      <c r="P60" s="153"/>
      <c r="Q60" s="153"/>
      <c r="R60" s="154"/>
      <c r="S60" s="154"/>
      <c r="T60" s="154"/>
      <c r="U60" s="154"/>
      <c r="V60" s="154"/>
      <c r="W60" s="154"/>
      <c r="X60" s="154"/>
      <c r="Y60" s="154"/>
      <c r="Z60" s="146"/>
      <c r="AA60" s="146"/>
      <c r="AB60" s="146"/>
      <c r="AC60" s="146"/>
      <c r="AD60" s="146"/>
      <c r="AE60" s="146"/>
      <c r="AF60" s="146"/>
      <c r="AG60" s="146" t="s">
        <v>171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x14ac:dyDescent="0.2">
      <c r="A61" s="158" t="s">
        <v>147</v>
      </c>
      <c r="B61" s="159" t="s">
        <v>116</v>
      </c>
      <c r="C61" s="177" t="s">
        <v>117</v>
      </c>
      <c r="D61" s="160"/>
      <c r="E61" s="161"/>
      <c r="F61" s="162"/>
      <c r="G61" s="163">
        <f>SUMIF(AG62:AG63,"&lt;&gt;NOR",G62:G63)</f>
        <v>0</v>
      </c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AG61" t="s">
        <v>148</v>
      </c>
    </row>
    <row r="62" spans="1:60" outlineLevel="1" x14ac:dyDescent="0.2">
      <c r="A62" s="171">
        <v>47</v>
      </c>
      <c r="B62" s="172"/>
      <c r="C62" s="178" t="s">
        <v>202</v>
      </c>
      <c r="D62" s="173" t="s">
        <v>170</v>
      </c>
      <c r="E62" s="174">
        <v>16</v>
      </c>
      <c r="F62" s="175"/>
      <c r="G62" s="176">
        <f>ROUND(E62*F62,2)</f>
        <v>0</v>
      </c>
      <c r="H62" s="155"/>
      <c r="I62" s="154"/>
      <c r="J62" s="155"/>
      <c r="K62" s="154"/>
      <c r="L62" s="154">
        <v>21</v>
      </c>
      <c r="M62" s="154"/>
      <c r="N62" s="153"/>
      <c r="O62" s="153"/>
      <c r="P62" s="153"/>
      <c r="Q62" s="153"/>
      <c r="R62" s="154"/>
      <c r="S62" s="154"/>
      <c r="T62" s="154"/>
      <c r="U62" s="154"/>
      <c r="V62" s="154"/>
      <c r="W62" s="154"/>
      <c r="X62" s="154"/>
      <c r="Y62" s="154"/>
      <c r="Z62" s="146"/>
      <c r="AA62" s="146"/>
      <c r="AB62" s="146"/>
      <c r="AC62" s="146"/>
      <c r="AD62" s="146"/>
      <c r="AE62" s="146"/>
      <c r="AF62" s="146"/>
      <c r="AG62" s="146" t="s">
        <v>171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71">
        <v>48</v>
      </c>
      <c r="B63" s="172"/>
      <c r="C63" s="178" t="s">
        <v>203</v>
      </c>
      <c r="D63" s="173" t="s">
        <v>170</v>
      </c>
      <c r="E63" s="174">
        <v>16</v>
      </c>
      <c r="F63" s="175"/>
      <c r="G63" s="176">
        <f>ROUND(E63*F63,2)</f>
        <v>0</v>
      </c>
      <c r="H63" s="155"/>
      <c r="I63" s="154"/>
      <c r="J63" s="155"/>
      <c r="K63" s="154"/>
      <c r="L63" s="154">
        <v>21</v>
      </c>
      <c r="M63" s="154"/>
      <c r="N63" s="153"/>
      <c r="O63" s="153"/>
      <c r="P63" s="153"/>
      <c r="Q63" s="153"/>
      <c r="R63" s="154"/>
      <c r="S63" s="154"/>
      <c r="T63" s="154"/>
      <c r="U63" s="154"/>
      <c r="V63" s="154"/>
      <c r="W63" s="154"/>
      <c r="X63" s="154"/>
      <c r="Y63" s="154"/>
      <c r="Z63" s="146"/>
      <c r="AA63" s="146"/>
      <c r="AB63" s="146"/>
      <c r="AC63" s="146"/>
      <c r="AD63" s="146"/>
      <c r="AE63" s="146"/>
      <c r="AF63" s="146"/>
      <c r="AG63" s="146" t="s">
        <v>171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x14ac:dyDescent="0.2">
      <c r="A64" s="158" t="s">
        <v>147</v>
      </c>
      <c r="B64" s="159" t="s">
        <v>118</v>
      </c>
      <c r="C64" s="177" t="s">
        <v>119</v>
      </c>
      <c r="D64" s="160"/>
      <c r="E64" s="161"/>
      <c r="F64" s="162"/>
      <c r="G64" s="163">
        <f>SUMIF(AG65:AG66,"&lt;&gt;NOR",G65:G66)</f>
        <v>0</v>
      </c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AG64" t="s">
        <v>148</v>
      </c>
    </row>
    <row r="65" spans="1:60" outlineLevel="1" x14ac:dyDescent="0.2">
      <c r="A65" s="171">
        <v>49</v>
      </c>
      <c r="B65" s="172"/>
      <c r="C65" s="178" t="s">
        <v>204</v>
      </c>
      <c r="D65" s="173" t="s">
        <v>170</v>
      </c>
      <c r="E65" s="174">
        <v>8</v>
      </c>
      <c r="F65" s="175"/>
      <c r="G65" s="176">
        <f>ROUND(E65*F65,2)</f>
        <v>0</v>
      </c>
      <c r="H65" s="155"/>
      <c r="I65" s="154"/>
      <c r="J65" s="155"/>
      <c r="K65" s="154"/>
      <c r="L65" s="154">
        <v>21</v>
      </c>
      <c r="M65" s="154"/>
      <c r="N65" s="153"/>
      <c r="O65" s="153"/>
      <c r="P65" s="153"/>
      <c r="Q65" s="153"/>
      <c r="R65" s="154"/>
      <c r="S65" s="154"/>
      <c r="T65" s="154"/>
      <c r="U65" s="154"/>
      <c r="V65" s="154"/>
      <c r="W65" s="154"/>
      <c r="X65" s="154"/>
      <c r="Y65" s="154"/>
      <c r="Z65" s="146"/>
      <c r="AA65" s="146"/>
      <c r="AB65" s="146"/>
      <c r="AC65" s="146"/>
      <c r="AD65" s="146"/>
      <c r="AE65" s="146"/>
      <c r="AF65" s="146"/>
      <c r="AG65" s="146" t="s">
        <v>171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1" x14ac:dyDescent="0.2">
      <c r="A66" s="165">
        <v>50</v>
      </c>
      <c r="B66" s="166"/>
      <c r="C66" s="179" t="s">
        <v>205</v>
      </c>
      <c r="D66" s="167" t="s">
        <v>170</v>
      </c>
      <c r="E66" s="168">
        <v>48</v>
      </c>
      <c r="F66" s="169"/>
      <c r="G66" s="170">
        <f>ROUND(E66*F66,2)</f>
        <v>0</v>
      </c>
      <c r="H66" s="155"/>
      <c r="I66" s="154"/>
      <c r="J66" s="155"/>
      <c r="K66" s="154"/>
      <c r="L66" s="154">
        <v>21</v>
      </c>
      <c r="M66" s="154"/>
      <c r="N66" s="153"/>
      <c r="O66" s="153"/>
      <c r="P66" s="153"/>
      <c r="Q66" s="153"/>
      <c r="R66" s="154"/>
      <c r="S66" s="154"/>
      <c r="T66" s="154"/>
      <c r="U66" s="154"/>
      <c r="V66" s="154"/>
      <c r="W66" s="154"/>
      <c r="X66" s="154"/>
      <c r="Y66" s="154"/>
      <c r="Z66" s="146"/>
      <c r="AA66" s="146"/>
      <c r="AB66" s="146"/>
      <c r="AC66" s="146"/>
      <c r="AD66" s="146"/>
      <c r="AE66" s="146"/>
      <c r="AF66" s="146"/>
      <c r="AG66" s="146" t="s">
        <v>171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x14ac:dyDescent="0.2">
      <c r="A67" s="3"/>
      <c r="B67" s="4"/>
      <c r="C67" s="180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15</v>
      </c>
      <c r="AF67">
        <v>21</v>
      </c>
      <c r="AG67" t="s">
        <v>133</v>
      </c>
    </row>
    <row r="68" spans="1:60" x14ac:dyDescent="0.2">
      <c r="A68" s="149"/>
      <c r="B68" s="150" t="s">
        <v>31</v>
      </c>
      <c r="C68" s="181"/>
      <c r="D68" s="151"/>
      <c r="E68" s="152"/>
      <c r="F68" s="152"/>
      <c r="G68" s="164">
        <f>G8+G14+G28+G32+G50+G56+G58+G61+G64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206</v>
      </c>
    </row>
    <row r="69" spans="1:60" x14ac:dyDescent="0.2">
      <c r="A69" s="3"/>
      <c r="B69" s="4"/>
      <c r="C69" s="180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 x14ac:dyDescent="0.2">
      <c r="A70" s="3"/>
      <c r="B70" s="4"/>
      <c r="C70" s="180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861EC-76E2-4857-9BD4-384F3171C509}">
  <sheetPr>
    <outlinePr summaryBelow="0"/>
  </sheetPr>
  <dimension ref="A1:BH4992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62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48</v>
      </c>
      <c r="C4" s="242" t="s">
        <v>64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107</v>
      </c>
      <c r="C8" s="177" t="s">
        <v>108</v>
      </c>
      <c r="D8" s="160"/>
      <c r="E8" s="161"/>
      <c r="F8" s="162"/>
      <c r="G8" s="163">
        <f>SUMIF(AG9:AG10,"&lt;&gt;NOR",G9:G10)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208</v>
      </c>
      <c r="D9" s="173" t="s">
        <v>170</v>
      </c>
      <c r="E9" s="174">
        <v>12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209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210</v>
      </c>
      <c r="D10" s="173" t="s">
        <v>170</v>
      </c>
      <c r="E10" s="174">
        <v>8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171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158" t="s">
        <v>147</v>
      </c>
      <c r="B11" s="159" t="s">
        <v>109</v>
      </c>
      <c r="C11" s="177" t="s">
        <v>110</v>
      </c>
      <c r="D11" s="160"/>
      <c r="E11" s="161"/>
      <c r="F11" s="162"/>
      <c r="G11" s="163">
        <f>SUMIF(AG12:AG13,"&lt;&gt;NOR",G12:G13)</f>
        <v>0</v>
      </c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AG11" t="s">
        <v>148</v>
      </c>
    </row>
    <row r="12" spans="1:60" outlineLevel="1" x14ac:dyDescent="0.2">
      <c r="A12" s="171">
        <v>3</v>
      </c>
      <c r="B12" s="172"/>
      <c r="C12" s="178" t="s">
        <v>211</v>
      </c>
      <c r="D12" s="173" t="s">
        <v>198</v>
      </c>
      <c r="E12" s="174">
        <v>140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171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4</v>
      </c>
      <c r="B13" s="172"/>
      <c r="C13" s="178" t="s">
        <v>212</v>
      </c>
      <c r="D13" s="173" t="s">
        <v>178</v>
      </c>
      <c r="E13" s="174">
        <v>6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180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111</v>
      </c>
      <c r="C14" s="177" t="s">
        <v>112</v>
      </c>
      <c r="D14" s="160"/>
      <c r="E14" s="161"/>
      <c r="F14" s="162"/>
      <c r="G14" s="163">
        <f>SUMIF(AG15:AG18,"&lt;&gt;NOR",G15:G18)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outlineLevel="1" x14ac:dyDescent="0.2">
      <c r="A15" s="171">
        <v>5</v>
      </c>
      <c r="B15" s="172"/>
      <c r="C15" s="178" t="s">
        <v>213</v>
      </c>
      <c r="D15" s="173" t="s">
        <v>170</v>
      </c>
      <c r="E15" s="174">
        <v>6</v>
      </c>
      <c r="F15" s="175"/>
      <c r="G15" s="176">
        <f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171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6</v>
      </c>
      <c r="B16" s="172"/>
      <c r="C16" s="178" t="s">
        <v>214</v>
      </c>
      <c r="D16" s="173" t="s">
        <v>170</v>
      </c>
      <c r="E16" s="174">
        <v>8</v>
      </c>
      <c r="F16" s="175"/>
      <c r="G16" s="176">
        <f>ROUND(E16*F16,2)</f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171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1">
        <v>7</v>
      </c>
      <c r="B17" s="172"/>
      <c r="C17" s="178" t="s">
        <v>215</v>
      </c>
      <c r="D17" s="173" t="s">
        <v>178</v>
      </c>
      <c r="E17" s="174">
        <v>8</v>
      </c>
      <c r="F17" s="175"/>
      <c r="G17" s="176">
        <f>ROUND(E17*F17,2)</f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171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5">
        <v>8</v>
      </c>
      <c r="B18" s="166"/>
      <c r="C18" s="179" t="s">
        <v>197</v>
      </c>
      <c r="D18" s="167" t="s">
        <v>198</v>
      </c>
      <c r="E18" s="168">
        <v>140</v>
      </c>
      <c r="F18" s="169"/>
      <c r="G18" s="170">
        <f>ROUND(E18*F18,2)</f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x14ac:dyDescent="0.2">
      <c r="A19" s="3"/>
      <c r="B19" s="4"/>
      <c r="C19" s="180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133</v>
      </c>
    </row>
    <row r="20" spans="1:60" x14ac:dyDescent="0.2">
      <c r="A20" s="149"/>
      <c r="B20" s="150" t="s">
        <v>31</v>
      </c>
      <c r="C20" s="181"/>
      <c r="D20" s="151"/>
      <c r="E20" s="152"/>
      <c r="F20" s="152"/>
      <c r="G20" s="164">
        <f>G8+G11+G14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206</v>
      </c>
    </row>
    <row r="21" spans="1:60" x14ac:dyDescent="0.2">
      <c r="A21" s="3"/>
      <c r="B21" s="4"/>
      <c r="C21" s="180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">
      <c r="A22" s="3"/>
      <c r="B22" s="4"/>
      <c r="C22" s="180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C8804-17D9-4135-BECF-A40A56E4211D}">
  <sheetPr>
    <outlinePr summaryBelow="0"/>
  </sheetPr>
  <dimension ref="A1:BH4993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65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46</v>
      </c>
      <c r="C4" s="242" t="s">
        <v>66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97</v>
      </c>
      <c r="C8" s="177" t="s">
        <v>98</v>
      </c>
      <c r="D8" s="160"/>
      <c r="E8" s="161"/>
      <c r="F8" s="162"/>
      <c r="G8" s="163">
        <f>SUMIF(AG9:AG11,"&lt;&gt;NOR",G9:G11)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152</v>
      </c>
      <c r="D9" s="173" t="s">
        <v>154</v>
      </c>
      <c r="E9" s="174">
        <v>1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151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153</v>
      </c>
      <c r="D10" s="173" t="s">
        <v>154</v>
      </c>
      <c r="E10" s="174">
        <v>1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151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ht="22.5" outlineLevel="1" x14ac:dyDescent="0.2">
      <c r="A11" s="171">
        <v>3</v>
      </c>
      <c r="B11" s="172"/>
      <c r="C11" s="178" t="s">
        <v>220</v>
      </c>
      <c r="D11" s="173" t="s">
        <v>178</v>
      </c>
      <c r="E11" s="174">
        <v>2</v>
      </c>
      <c r="F11" s="175"/>
      <c r="G11" s="176">
        <f>ROUND(E11*F11,2)</f>
        <v>0</v>
      </c>
      <c r="H11" s="155"/>
      <c r="I11" s="154"/>
      <c r="J11" s="155"/>
      <c r="K11" s="154"/>
      <c r="L11" s="154">
        <v>21</v>
      </c>
      <c r="M11" s="154"/>
      <c r="N11" s="153"/>
      <c r="O11" s="153"/>
      <c r="P11" s="153"/>
      <c r="Q11" s="153"/>
      <c r="R11" s="154"/>
      <c r="S11" s="154"/>
      <c r="T11" s="154"/>
      <c r="U11" s="154"/>
      <c r="V11" s="154"/>
      <c r="W11" s="154"/>
      <c r="X11" s="154"/>
      <c r="Y11" s="154"/>
      <c r="Z11" s="146"/>
      <c r="AA11" s="146"/>
      <c r="AB11" s="146"/>
      <c r="AC11" s="146"/>
      <c r="AD11" s="146"/>
      <c r="AE11" s="146"/>
      <c r="AF11" s="146"/>
      <c r="AG11" s="146" t="s">
        <v>151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x14ac:dyDescent="0.2">
      <c r="A12" s="158" t="s">
        <v>147</v>
      </c>
      <c r="B12" s="159" t="s">
        <v>99</v>
      </c>
      <c r="C12" s="177" t="s">
        <v>100</v>
      </c>
      <c r="D12" s="160"/>
      <c r="E12" s="161"/>
      <c r="F12" s="162"/>
      <c r="G12" s="163">
        <f>SUMIF(AG13:AG23,"&lt;&gt;NOR",G13:G23)</f>
        <v>0</v>
      </c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AG12" t="s">
        <v>148</v>
      </c>
    </row>
    <row r="13" spans="1:60" outlineLevel="1" x14ac:dyDescent="0.2">
      <c r="A13" s="171">
        <v>4</v>
      </c>
      <c r="B13" s="172"/>
      <c r="C13" s="178" t="s">
        <v>221</v>
      </c>
      <c r="D13" s="173" t="s">
        <v>159</v>
      </c>
      <c r="E13" s="174">
        <v>70</v>
      </c>
      <c r="F13" s="175"/>
      <c r="G13" s="176">
        <f t="shared" ref="G13:G23" si="0"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151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71">
        <v>5</v>
      </c>
      <c r="B14" s="172"/>
      <c r="C14" s="178" t="s">
        <v>157</v>
      </c>
      <c r="D14" s="173" t="s">
        <v>154</v>
      </c>
      <c r="E14" s="174">
        <v>2</v>
      </c>
      <c r="F14" s="175"/>
      <c r="G14" s="176">
        <f t="shared" si="0"/>
        <v>0</v>
      </c>
      <c r="H14" s="155"/>
      <c r="I14" s="154"/>
      <c r="J14" s="155"/>
      <c r="K14" s="154"/>
      <c r="L14" s="154">
        <v>21</v>
      </c>
      <c r="M14" s="154"/>
      <c r="N14" s="153"/>
      <c r="O14" s="153"/>
      <c r="P14" s="153"/>
      <c r="Q14" s="153"/>
      <c r="R14" s="154"/>
      <c r="S14" s="154"/>
      <c r="T14" s="154"/>
      <c r="U14" s="154"/>
      <c r="V14" s="154"/>
      <c r="W14" s="154"/>
      <c r="X14" s="154"/>
      <c r="Y14" s="154"/>
      <c r="Z14" s="146"/>
      <c r="AA14" s="146"/>
      <c r="AB14" s="146"/>
      <c r="AC14" s="146"/>
      <c r="AD14" s="146"/>
      <c r="AE14" s="146"/>
      <c r="AF14" s="146"/>
      <c r="AG14" s="146" t="s">
        <v>151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71">
        <v>6</v>
      </c>
      <c r="B15" s="172"/>
      <c r="C15" s="178" t="s">
        <v>158</v>
      </c>
      <c r="D15" s="173" t="s">
        <v>159</v>
      </c>
      <c r="E15" s="174">
        <v>5</v>
      </c>
      <c r="F15" s="175"/>
      <c r="G15" s="176">
        <f t="shared" si="0"/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151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7</v>
      </c>
      <c r="B16" s="172"/>
      <c r="C16" s="178" t="s">
        <v>160</v>
      </c>
      <c r="D16" s="173" t="s">
        <v>159</v>
      </c>
      <c r="E16" s="174">
        <v>5</v>
      </c>
      <c r="F16" s="175"/>
      <c r="G16" s="176">
        <f t="shared" si="0"/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151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71">
        <v>8</v>
      </c>
      <c r="B17" s="172"/>
      <c r="C17" s="178" t="s">
        <v>161</v>
      </c>
      <c r="D17" s="173" t="s">
        <v>159</v>
      </c>
      <c r="E17" s="174">
        <v>20</v>
      </c>
      <c r="F17" s="175"/>
      <c r="G17" s="176">
        <f t="shared" si="0"/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151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71">
        <v>9</v>
      </c>
      <c r="B18" s="172"/>
      <c r="C18" s="178" t="s">
        <v>162</v>
      </c>
      <c r="D18" s="173" t="s">
        <v>159</v>
      </c>
      <c r="E18" s="174">
        <v>20</v>
      </c>
      <c r="F18" s="175"/>
      <c r="G18" s="176">
        <f t="shared" si="0"/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151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1">
        <v>10</v>
      </c>
      <c r="B19" s="172"/>
      <c r="C19" s="178" t="s">
        <v>163</v>
      </c>
      <c r="D19" s="173" t="s">
        <v>154</v>
      </c>
      <c r="E19" s="174">
        <v>30</v>
      </c>
      <c r="F19" s="175"/>
      <c r="G19" s="176">
        <f t="shared" si="0"/>
        <v>0</v>
      </c>
      <c r="H19" s="155"/>
      <c r="I19" s="154"/>
      <c r="J19" s="155"/>
      <c r="K19" s="154"/>
      <c r="L19" s="154">
        <v>21</v>
      </c>
      <c r="M19" s="154"/>
      <c r="N19" s="153"/>
      <c r="O19" s="153"/>
      <c r="P19" s="153"/>
      <c r="Q19" s="153"/>
      <c r="R19" s="154"/>
      <c r="S19" s="154"/>
      <c r="T19" s="154"/>
      <c r="U19" s="154"/>
      <c r="V19" s="154"/>
      <c r="W19" s="154"/>
      <c r="X19" s="154"/>
      <c r="Y19" s="154"/>
      <c r="Z19" s="146"/>
      <c r="AA19" s="146"/>
      <c r="AB19" s="146"/>
      <c r="AC19" s="146"/>
      <c r="AD19" s="146"/>
      <c r="AE19" s="146"/>
      <c r="AF19" s="146"/>
      <c r="AG19" s="146" t="s">
        <v>151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71">
        <v>11</v>
      </c>
      <c r="B20" s="172"/>
      <c r="C20" s="178" t="s">
        <v>164</v>
      </c>
      <c r="D20" s="173" t="s">
        <v>154</v>
      </c>
      <c r="E20" s="174">
        <v>30</v>
      </c>
      <c r="F20" s="175"/>
      <c r="G20" s="176">
        <f t="shared" si="0"/>
        <v>0</v>
      </c>
      <c r="H20" s="155"/>
      <c r="I20" s="154"/>
      <c r="J20" s="155"/>
      <c r="K20" s="154"/>
      <c r="L20" s="154">
        <v>21</v>
      </c>
      <c r="M20" s="154"/>
      <c r="N20" s="153"/>
      <c r="O20" s="153"/>
      <c r="P20" s="153"/>
      <c r="Q20" s="153"/>
      <c r="R20" s="154"/>
      <c r="S20" s="154"/>
      <c r="T20" s="154"/>
      <c r="U20" s="154"/>
      <c r="V20" s="154"/>
      <c r="W20" s="154"/>
      <c r="X20" s="154"/>
      <c r="Y20" s="154"/>
      <c r="Z20" s="146"/>
      <c r="AA20" s="146"/>
      <c r="AB20" s="146"/>
      <c r="AC20" s="146"/>
      <c r="AD20" s="146"/>
      <c r="AE20" s="146"/>
      <c r="AF20" s="146"/>
      <c r="AG20" s="146" t="s">
        <v>151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71">
        <v>12</v>
      </c>
      <c r="B21" s="172"/>
      <c r="C21" s="178" t="s">
        <v>165</v>
      </c>
      <c r="D21" s="173" t="s">
        <v>154</v>
      </c>
      <c r="E21" s="174">
        <v>10</v>
      </c>
      <c r="F21" s="175"/>
      <c r="G21" s="176">
        <f t="shared" si="0"/>
        <v>0</v>
      </c>
      <c r="H21" s="155"/>
      <c r="I21" s="154"/>
      <c r="J21" s="155"/>
      <c r="K21" s="154"/>
      <c r="L21" s="154">
        <v>21</v>
      </c>
      <c r="M21" s="154"/>
      <c r="N21" s="153"/>
      <c r="O21" s="153"/>
      <c r="P21" s="153"/>
      <c r="Q21" s="153"/>
      <c r="R21" s="154"/>
      <c r="S21" s="154"/>
      <c r="T21" s="154"/>
      <c r="U21" s="154"/>
      <c r="V21" s="154"/>
      <c r="W21" s="154"/>
      <c r="X21" s="154"/>
      <c r="Y21" s="154"/>
      <c r="Z21" s="146"/>
      <c r="AA21" s="146"/>
      <c r="AB21" s="146"/>
      <c r="AC21" s="146"/>
      <c r="AD21" s="146"/>
      <c r="AE21" s="146"/>
      <c r="AF21" s="146"/>
      <c r="AG21" s="146" t="s">
        <v>151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71">
        <v>13</v>
      </c>
      <c r="B22" s="172"/>
      <c r="C22" s="178" t="s">
        <v>166</v>
      </c>
      <c r="D22" s="173" t="s">
        <v>154</v>
      </c>
      <c r="E22" s="174">
        <v>10</v>
      </c>
      <c r="F22" s="175"/>
      <c r="G22" s="176">
        <f t="shared" si="0"/>
        <v>0</v>
      </c>
      <c r="H22" s="155"/>
      <c r="I22" s="154"/>
      <c r="J22" s="155"/>
      <c r="K22" s="154"/>
      <c r="L22" s="154">
        <v>21</v>
      </c>
      <c r="M22" s="154"/>
      <c r="N22" s="153"/>
      <c r="O22" s="153"/>
      <c r="P22" s="153"/>
      <c r="Q22" s="153"/>
      <c r="R22" s="154"/>
      <c r="S22" s="154"/>
      <c r="T22" s="154"/>
      <c r="U22" s="154"/>
      <c r="V22" s="154"/>
      <c r="W22" s="154"/>
      <c r="X22" s="154"/>
      <c r="Y22" s="154"/>
      <c r="Z22" s="146"/>
      <c r="AA22" s="146"/>
      <c r="AB22" s="146"/>
      <c r="AC22" s="146"/>
      <c r="AD22" s="146"/>
      <c r="AE22" s="146"/>
      <c r="AF22" s="146"/>
      <c r="AG22" s="146" t="s">
        <v>151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71">
        <v>14</v>
      </c>
      <c r="B23" s="172"/>
      <c r="C23" s="178" t="s">
        <v>167</v>
      </c>
      <c r="D23" s="173" t="s">
        <v>0</v>
      </c>
      <c r="E23" s="174">
        <v>3</v>
      </c>
      <c r="F23" s="175"/>
      <c r="G23" s="176">
        <f t="shared" si="0"/>
        <v>0</v>
      </c>
      <c r="H23" s="155"/>
      <c r="I23" s="154"/>
      <c r="J23" s="155"/>
      <c r="K23" s="154"/>
      <c r="L23" s="154">
        <v>21</v>
      </c>
      <c r="M23" s="154"/>
      <c r="N23" s="153"/>
      <c r="O23" s="153"/>
      <c r="P23" s="153"/>
      <c r="Q23" s="153"/>
      <c r="R23" s="154"/>
      <c r="S23" s="154"/>
      <c r="T23" s="154"/>
      <c r="U23" s="154"/>
      <c r="V23" s="154"/>
      <c r="W23" s="154"/>
      <c r="X23" s="154"/>
      <c r="Y23" s="154"/>
      <c r="Z23" s="146"/>
      <c r="AA23" s="146"/>
      <c r="AB23" s="146"/>
      <c r="AC23" s="146"/>
      <c r="AD23" s="146"/>
      <c r="AE23" s="146"/>
      <c r="AF23" s="146"/>
      <c r="AG23" s="146" t="s">
        <v>151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x14ac:dyDescent="0.2">
      <c r="A24" s="158" t="s">
        <v>147</v>
      </c>
      <c r="B24" s="159" t="s">
        <v>113</v>
      </c>
      <c r="C24" s="177" t="s">
        <v>114</v>
      </c>
      <c r="D24" s="160"/>
      <c r="E24" s="161"/>
      <c r="F24" s="162"/>
      <c r="G24" s="163">
        <f>SUMIF(AG25:AG27,"&lt;&gt;NOR",G25:G27)</f>
        <v>0</v>
      </c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AG24" t="s">
        <v>148</v>
      </c>
    </row>
    <row r="25" spans="1:60" outlineLevel="1" x14ac:dyDescent="0.2">
      <c r="A25" s="171">
        <v>15</v>
      </c>
      <c r="B25" s="172"/>
      <c r="C25" s="178" t="s">
        <v>169</v>
      </c>
      <c r="D25" s="173" t="s">
        <v>170</v>
      </c>
      <c r="E25" s="174">
        <v>4</v>
      </c>
      <c r="F25" s="175"/>
      <c r="G25" s="176">
        <f>ROUND(E25*F25,2)</f>
        <v>0</v>
      </c>
      <c r="H25" s="155"/>
      <c r="I25" s="154"/>
      <c r="J25" s="155"/>
      <c r="K25" s="154"/>
      <c r="L25" s="154">
        <v>21</v>
      </c>
      <c r="M25" s="154"/>
      <c r="N25" s="153"/>
      <c r="O25" s="153"/>
      <c r="P25" s="153"/>
      <c r="Q25" s="153"/>
      <c r="R25" s="154"/>
      <c r="S25" s="154"/>
      <c r="T25" s="154"/>
      <c r="U25" s="154"/>
      <c r="V25" s="154"/>
      <c r="W25" s="154"/>
      <c r="X25" s="154"/>
      <c r="Y25" s="154"/>
      <c r="Z25" s="146"/>
      <c r="AA25" s="146"/>
      <c r="AB25" s="146"/>
      <c r="AC25" s="146"/>
      <c r="AD25" s="146"/>
      <c r="AE25" s="146"/>
      <c r="AF25" s="146"/>
      <c r="AG25" s="146" t="s">
        <v>171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1" x14ac:dyDescent="0.2">
      <c r="A26" s="171">
        <v>16</v>
      </c>
      <c r="B26" s="172"/>
      <c r="C26" s="178" t="s">
        <v>172</v>
      </c>
      <c r="D26" s="173" t="s">
        <v>173</v>
      </c>
      <c r="E26" s="174">
        <v>1</v>
      </c>
      <c r="F26" s="175"/>
      <c r="G26" s="176">
        <f>ROUND(E26*F26,2)</f>
        <v>0</v>
      </c>
      <c r="H26" s="155"/>
      <c r="I26" s="154"/>
      <c r="J26" s="155"/>
      <c r="K26" s="154"/>
      <c r="L26" s="154">
        <v>21</v>
      </c>
      <c r="M26" s="154"/>
      <c r="N26" s="153"/>
      <c r="O26" s="153"/>
      <c r="P26" s="153"/>
      <c r="Q26" s="153"/>
      <c r="R26" s="154"/>
      <c r="S26" s="154"/>
      <c r="T26" s="154"/>
      <c r="U26" s="154"/>
      <c r="V26" s="154"/>
      <c r="W26" s="154"/>
      <c r="X26" s="154"/>
      <c r="Y26" s="154"/>
      <c r="Z26" s="146"/>
      <c r="AA26" s="146"/>
      <c r="AB26" s="146"/>
      <c r="AC26" s="146"/>
      <c r="AD26" s="146"/>
      <c r="AE26" s="146"/>
      <c r="AF26" s="146"/>
      <c r="AG26" s="146" t="s">
        <v>171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71">
        <v>17</v>
      </c>
      <c r="B27" s="172"/>
      <c r="C27" s="178" t="s">
        <v>174</v>
      </c>
      <c r="D27" s="173" t="s">
        <v>170</v>
      </c>
      <c r="E27" s="174">
        <v>2</v>
      </c>
      <c r="F27" s="175"/>
      <c r="G27" s="176">
        <f>ROUND(E27*F27,2)</f>
        <v>0</v>
      </c>
      <c r="H27" s="155"/>
      <c r="I27" s="154"/>
      <c r="J27" s="155"/>
      <c r="K27" s="154"/>
      <c r="L27" s="154">
        <v>21</v>
      </c>
      <c r="M27" s="154"/>
      <c r="N27" s="153"/>
      <c r="O27" s="153"/>
      <c r="P27" s="153"/>
      <c r="Q27" s="153"/>
      <c r="R27" s="154"/>
      <c r="S27" s="154"/>
      <c r="T27" s="154"/>
      <c r="U27" s="154"/>
      <c r="V27" s="154"/>
      <c r="W27" s="154"/>
      <c r="X27" s="154"/>
      <c r="Y27" s="154"/>
      <c r="Z27" s="146"/>
      <c r="AA27" s="146"/>
      <c r="AB27" s="146"/>
      <c r="AC27" s="146"/>
      <c r="AD27" s="146"/>
      <c r="AE27" s="146"/>
      <c r="AF27" s="146"/>
      <c r="AG27" s="146" t="s">
        <v>171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x14ac:dyDescent="0.2">
      <c r="A28" s="158" t="s">
        <v>147</v>
      </c>
      <c r="B28" s="159" t="s">
        <v>101</v>
      </c>
      <c r="C28" s="177" t="s">
        <v>102</v>
      </c>
      <c r="D28" s="160"/>
      <c r="E28" s="161"/>
      <c r="F28" s="162"/>
      <c r="G28" s="163">
        <f>SUMIF(AG29:AG41,"&lt;&gt;NOR",G29:G41)</f>
        <v>0</v>
      </c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AG28" t="s">
        <v>148</v>
      </c>
    </row>
    <row r="29" spans="1:60" outlineLevel="1" x14ac:dyDescent="0.2">
      <c r="A29" s="171">
        <v>18</v>
      </c>
      <c r="B29" s="172"/>
      <c r="C29" s="178" t="s">
        <v>222</v>
      </c>
      <c r="D29" s="173" t="s">
        <v>176</v>
      </c>
      <c r="E29" s="174">
        <v>70</v>
      </c>
      <c r="F29" s="175"/>
      <c r="G29" s="176">
        <f t="shared" ref="G29:G41" si="1">ROUND(E29*F29,2)</f>
        <v>0</v>
      </c>
      <c r="H29" s="155"/>
      <c r="I29" s="154"/>
      <c r="J29" s="155"/>
      <c r="K29" s="154"/>
      <c r="L29" s="154">
        <v>21</v>
      </c>
      <c r="M29" s="154"/>
      <c r="N29" s="153"/>
      <c r="O29" s="153"/>
      <c r="P29" s="153"/>
      <c r="Q29" s="153"/>
      <c r="R29" s="154"/>
      <c r="S29" s="154"/>
      <c r="T29" s="154"/>
      <c r="U29" s="154"/>
      <c r="V29" s="154"/>
      <c r="W29" s="154"/>
      <c r="X29" s="154"/>
      <c r="Y29" s="154"/>
      <c r="Z29" s="146"/>
      <c r="AA29" s="146"/>
      <c r="AB29" s="146"/>
      <c r="AC29" s="146"/>
      <c r="AD29" s="146"/>
      <c r="AE29" s="146"/>
      <c r="AF29" s="146"/>
      <c r="AG29" s="146" t="s">
        <v>171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ht="22.5" outlineLevel="1" x14ac:dyDescent="0.2">
      <c r="A30" s="171">
        <v>19</v>
      </c>
      <c r="B30" s="172"/>
      <c r="C30" s="178" t="s">
        <v>177</v>
      </c>
      <c r="D30" s="173" t="s">
        <v>178</v>
      </c>
      <c r="E30" s="174">
        <v>2</v>
      </c>
      <c r="F30" s="175"/>
      <c r="G30" s="176">
        <f t="shared" si="1"/>
        <v>0</v>
      </c>
      <c r="H30" s="155"/>
      <c r="I30" s="154"/>
      <c r="J30" s="155"/>
      <c r="K30" s="154"/>
      <c r="L30" s="154">
        <v>21</v>
      </c>
      <c r="M30" s="154"/>
      <c r="N30" s="153"/>
      <c r="O30" s="153"/>
      <c r="P30" s="153"/>
      <c r="Q30" s="153"/>
      <c r="R30" s="154"/>
      <c r="S30" s="154"/>
      <c r="T30" s="154"/>
      <c r="U30" s="154"/>
      <c r="V30" s="154"/>
      <c r="W30" s="154"/>
      <c r="X30" s="154"/>
      <c r="Y30" s="154"/>
      <c r="Z30" s="146"/>
      <c r="AA30" s="146"/>
      <c r="AB30" s="146"/>
      <c r="AC30" s="146"/>
      <c r="AD30" s="146"/>
      <c r="AE30" s="146"/>
      <c r="AF30" s="146"/>
      <c r="AG30" s="146" t="s">
        <v>171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ht="22.5" outlineLevel="1" x14ac:dyDescent="0.2">
      <c r="A31" s="171">
        <v>20</v>
      </c>
      <c r="B31" s="172"/>
      <c r="C31" s="178" t="s">
        <v>179</v>
      </c>
      <c r="D31" s="173" t="s">
        <v>176</v>
      </c>
      <c r="E31" s="174">
        <v>5</v>
      </c>
      <c r="F31" s="175"/>
      <c r="G31" s="176">
        <f t="shared" si="1"/>
        <v>0</v>
      </c>
      <c r="H31" s="155"/>
      <c r="I31" s="154"/>
      <c r="J31" s="155"/>
      <c r="K31" s="154"/>
      <c r="L31" s="154">
        <v>21</v>
      </c>
      <c r="M31" s="154"/>
      <c r="N31" s="153"/>
      <c r="O31" s="153"/>
      <c r="P31" s="153"/>
      <c r="Q31" s="153"/>
      <c r="R31" s="154"/>
      <c r="S31" s="154"/>
      <c r="T31" s="154"/>
      <c r="U31" s="154"/>
      <c r="V31" s="154"/>
      <c r="W31" s="154"/>
      <c r="X31" s="154"/>
      <c r="Y31" s="154"/>
      <c r="Z31" s="146"/>
      <c r="AA31" s="146"/>
      <c r="AB31" s="146"/>
      <c r="AC31" s="146"/>
      <c r="AD31" s="146"/>
      <c r="AE31" s="146"/>
      <c r="AF31" s="146"/>
      <c r="AG31" s="146" t="s">
        <v>180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ht="22.5" outlineLevel="1" x14ac:dyDescent="0.2">
      <c r="A32" s="171">
        <v>21</v>
      </c>
      <c r="B32" s="172"/>
      <c r="C32" s="178" t="s">
        <v>181</v>
      </c>
      <c r="D32" s="173" t="s">
        <v>176</v>
      </c>
      <c r="E32" s="174">
        <v>5</v>
      </c>
      <c r="F32" s="175"/>
      <c r="G32" s="176">
        <f t="shared" si="1"/>
        <v>0</v>
      </c>
      <c r="H32" s="155"/>
      <c r="I32" s="154"/>
      <c r="J32" s="155"/>
      <c r="K32" s="154"/>
      <c r="L32" s="154">
        <v>21</v>
      </c>
      <c r="M32" s="154"/>
      <c r="N32" s="153"/>
      <c r="O32" s="153"/>
      <c r="P32" s="153"/>
      <c r="Q32" s="153"/>
      <c r="R32" s="154"/>
      <c r="S32" s="154"/>
      <c r="T32" s="154"/>
      <c r="U32" s="154"/>
      <c r="V32" s="154"/>
      <c r="W32" s="154"/>
      <c r="X32" s="154"/>
      <c r="Y32" s="154"/>
      <c r="Z32" s="146"/>
      <c r="AA32" s="146"/>
      <c r="AB32" s="146"/>
      <c r="AC32" s="146"/>
      <c r="AD32" s="146"/>
      <c r="AE32" s="146"/>
      <c r="AF32" s="146"/>
      <c r="AG32" s="146" t="s">
        <v>171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1" x14ac:dyDescent="0.2">
      <c r="A33" s="171">
        <v>22</v>
      </c>
      <c r="B33" s="172"/>
      <c r="C33" s="178" t="s">
        <v>182</v>
      </c>
      <c r="D33" s="173" t="s">
        <v>176</v>
      </c>
      <c r="E33" s="174">
        <v>20</v>
      </c>
      <c r="F33" s="175"/>
      <c r="G33" s="176">
        <f t="shared" si="1"/>
        <v>0</v>
      </c>
      <c r="H33" s="155"/>
      <c r="I33" s="154"/>
      <c r="J33" s="155"/>
      <c r="K33" s="154"/>
      <c r="L33" s="154">
        <v>21</v>
      </c>
      <c r="M33" s="154"/>
      <c r="N33" s="153"/>
      <c r="O33" s="153"/>
      <c r="P33" s="153"/>
      <c r="Q33" s="153"/>
      <c r="R33" s="154"/>
      <c r="S33" s="154"/>
      <c r="T33" s="154"/>
      <c r="U33" s="154"/>
      <c r="V33" s="154"/>
      <c r="W33" s="154"/>
      <c r="X33" s="154"/>
      <c r="Y33" s="154"/>
      <c r="Z33" s="146"/>
      <c r="AA33" s="146"/>
      <c r="AB33" s="146"/>
      <c r="AC33" s="146"/>
      <c r="AD33" s="146"/>
      <c r="AE33" s="146"/>
      <c r="AF33" s="146"/>
      <c r="AG33" s="146" t="s">
        <v>171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1" x14ac:dyDescent="0.2">
      <c r="A34" s="171">
        <v>23</v>
      </c>
      <c r="B34" s="172"/>
      <c r="C34" s="178" t="s">
        <v>183</v>
      </c>
      <c r="D34" s="173" t="s">
        <v>176</v>
      </c>
      <c r="E34" s="174">
        <v>20</v>
      </c>
      <c r="F34" s="175"/>
      <c r="G34" s="176">
        <f t="shared" si="1"/>
        <v>0</v>
      </c>
      <c r="H34" s="155"/>
      <c r="I34" s="154"/>
      <c r="J34" s="155"/>
      <c r="K34" s="154"/>
      <c r="L34" s="154">
        <v>21</v>
      </c>
      <c r="M34" s="154"/>
      <c r="N34" s="153"/>
      <c r="O34" s="153"/>
      <c r="P34" s="153"/>
      <c r="Q34" s="153"/>
      <c r="R34" s="154"/>
      <c r="S34" s="154"/>
      <c r="T34" s="154"/>
      <c r="U34" s="154"/>
      <c r="V34" s="154"/>
      <c r="W34" s="154"/>
      <c r="X34" s="154"/>
      <c r="Y34" s="154"/>
      <c r="Z34" s="146"/>
      <c r="AA34" s="146"/>
      <c r="AB34" s="146"/>
      <c r="AC34" s="146"/>
      <c r="AD34" s="146"/>
      <c r="AE34" s="146"/>
      <c r="AF34" s="146"/>
      <c r="AG34" s="146" t="s">
        <v>171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1" x14ac:dyDescent="0.2">
      <c r="A35" s="171">
        <v>24</v>
      </c>
      <c r="B35" s="172"/>
      <c r="C35" s="178" t="s">
        <v>184</v>
      </c>
      <c r="D35" s="173" t="s">
        <v>170</v>
      </c>
      <c r="E35" s="174">
        <v>1</v>
      </c>
      <c r="F35" s="175"/>
      <c r="G35" s="176">
        <f t="shared" si="1"/>
        <v>0</v>
      </c>
      <c r="H35" s="155"/>
      <c r="I35" s="154"/>
      <c r="J35" s="155"/>
      <c r="K35" s="154"/>
      <c r="L35" s="154">
        <v>21</v>
      </c>
      <c r="M35" s="154"/>
      <c r="N35" s="153"/>
      <c r="O35" s="153"/>
      <c r="P35" s="153"/>
      <c r="Q35" s="153"/>
      <c r="R35" s="154"/>
      <c r="S35" s="154"/>
      <c r="T35" s="154"/>
      <c r="U35" s="154"/>
      <c r="V35" s="154"/>
      <c r="W35" s="154"/>
      <c r="X35" s="154"/>
      <c r="Y35" s="154"/>
      <c r="Z35" s="146"/>
      <c r="AA35" s="146"/>
      <c r="AB35" s="146"/>
      <c r="AC35" s="146"/>
      <c r="AD35" s="146"/>
      <c r="AE35" s="146"/>
      <c r="AF35" s="146"/>
      <c r="AG35" s="146" t="s">
        <v>171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1" x14ac:dyDescent="0.2">
      <c r="A36" s="171">
        <v>25</v>
      </c>
      <c r="B36" s="172"/>
      <c r="C36" s="178" t="s">
        <v>185</v>
      </c>
      <c r="D36" s="173" t="s">
        <v>178</v>
      </c>
      <c r="E36" s="174">
        <v>0</v>
      </c>
      <c r="F36" s="175"/>
      <c r="G36" s="176">
        <f t="shared" si="1"/>
        <v>0</v>
      </c>
      <c r="H36" s="155"/>
      <c r="I36" s="154"/>
      <c r="J36" s="155"/>
      <c r="K36" s="154"/>
      <c r="L36" s="154">
        <v>21</v>
      </c>
      <c r="M36" s="154"/>
      <c r="N36" s="153"/>
      <c r="O36" s="153"/>
      <c r="P36" s="153"/>
      <c r="Q36" s="153"/>
      <c r="R36" s="154"/>
      <c r="S36" s="154"/>
      <c r="T36" s="154"/>
      <c r="U36" s="154"/>
      <c r="V36" s="154"/>
      <c r="W36" s="154"/>
      <c r="X36" s="154"/>
      <c r="Y36" s="154"/>
      <c r="Z36" s="146"/>
      <c r="AA36" s="146"/>
      <c r="AB36" s="146"/>
      <c r="AC36" s="146"/>
      <c r="AD36" s="146"/>
      <c r="AE36" s="146"/>
      <c r="AF36" s="146"/>
      <c r="AG36" s="146" t="s">
        <v>171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1" x14ac:dyDescent="0.2">
      <c r="A37" s="171">
        <v>26</v>
      </c>
      <c r="B37" s="172"/>
      <c r="C37" s="178" t="s">
        <v>186</v>
      </c>
      <c r="D37" s="173" t="s">
        <v>178</v>
      </c>
      <c r="E37" s="174">
        <v>0</v>
      </c>
      <c r="F37" s="175"/>
      <c r="G37" s="176">
        <f t="shared" si="1"/>
        <v>0</v>
      </c>
      <c r="H37" s="155"/>
      <c r="I37" s="154"/>
      <c r="J37" s="155"/>
      <c r="K37" s="154"/>
      <c r="L37" s="154">
        <v>21</v>
      </c>
      <c r="M37" s="154"/>
      <c r="N37" s="153"/>
      <c r="O37" s="153"/>
      <c r="P37" s="153"/>
      <c r="Q37" s="153"/>
      <c r="R37" s="154"/>
      <c r="S37" s="154"/>
      <c r="T37" s="154"/>
      <c r="U37" s="154"/>
      <c r="V37" s="154"/>
      <c r="W37" s="154"/>
      <c r="X37" s="154"/>
      <c r="Y37" s="154"/>
      <c r="Z37" s="146"/>
      <c r="AA37" s="146"/>
      <c r="AB37" s="146"/>
      <c r="AC37" s="146"/>
      <c r="AD37" s="146"/>
      <c r="AE37" s="146"/>
      <c r="AF37" s="146"/>
      <c r="AG37" s="146" t="s">
        <v>171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71">
        <v>27</v>
      </c>
      <c r="B38" s="172"/>
      <c r="C38" s="178" t="s">
        <v>223</v>
      </c>
      <c r="D38" s="173" t="s">
        <v>178</v>
      </c>
      <c r="E38" s="174">
        <v>2</v>
      </c>
      <c r="F38" s="175"/>
      <c r="G38" s="176">
        <f t="shared" si="1"/>
        <v>0</v>
      </c>
      <c r="H38" s="155"/>
      <c r="I38" s="154"/>
      <c r="J38" s="155"/>
      <c r="K38" s="154"/>
      <c r="L38" s="154">
        <v>21</v>
      </c>
      <c r="M38" s="154"/>
      <c r="N38" s="153"/>
      <c r="O38" s="153"/>
      <c r="P38" s="153"/>
      <c r="Q38" s="153"/>
      <c r="R38" s="154"/>
      <c r="S38" s="154"/>
      <c r="T38" s="154"/>
      <c r="U38" s="154"/>
      <c r="V38" s="154"/>
      <c r="W38" s="154"/>
      <c r="X38" s="154"/>
      <c r="Y38" s="154"/>
      <c r="Z38" s="146"/>
      <c r="AA38" s="146"/>
      <c r="AB38" s="146"/>
      <c r="AC38" s="146"/>
      <c r="AD38" s="146"/>
      <c r="AE38" s="146"/>
      <c r="AF38" s="146"/>
      <c r="AG38" s="146" t="s">
        <v>171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ht="22.5" outlineLevel="1" x14ac:dyDescent="0.2">
      <c r="A39" s="171">
        <v>28</v>
      </c>
      <c r="B39" s="172"/>
      <c r="C39" s="178" t="s">
        <v>188</v>
      </c>
      <c r="D39" s="173" t="s">
        <v>178</v>
      </c>
      <c r="E39" s="174">
        <v>2</v>
      </c>
      <c r="F39" s="175"/>
      <c r="G39" s="176">
        <f t="shared" si="1"/>
        <v>0</v>
      </c>
      <c r="H39" s="155"/>
      <c r="I39" s="154"/>
      <c r="J39" s="155"/>
      <c r="K39" s="154"/>
      <c r="L39" s="154">
        <v>21</v>
      </c>
      <c r="M39" s="154"/>
      <c r="N39" s="153"/>
      <c r="O39" s="153"/>
      <c r="P39" s="153"/>
      <c r="Q39" s="153"/>
      <c r="R39" s="154"/>
      <c r="S39" s="154"/>
      <c r="T39" s="154"/>
      <c r="U39" s="154"/>
      <c r="V39" s="154"/>
      <c r="W39" s="154"/>
      <c r="X39" s="154"/>
      <c r="Y39" s="154"/>
      <c r="Z39" s="146"/>
      <c r="AA39" s="146"/>
      <c r="AB39" s="146"/>
      <c r="AC39" s="146"/>
      <c r="AD39" s="146"/>
      <c r="AE39" s="146"/>
      <c r="AF39" s="146"/>
      <c r="AG39" s="146" t="s">
        <v>171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71">
        <v>29</v>
      </c>
      <c r="B40" s="172"/>
      <c r="C40" s="178" t="s">
        <v>224</v>
      </c>
      <c r="D40" s="173" t="s">
        <v>178</v>
      </c>
      <c r="E40" s="174">
        <v>2</v>
      </c>
      <c r="F40" s="175"/>
      <c r="G40" s="176">
        <f t="shared" si="1"/>
        <v>0</v>
      </c>
      <c r="H40" s="155"/>
      <c r="I40" s="154"/>
      <c r="J40" s="155"/>
      <c r="K40" s="154"/>
      <c r="L40" s="154">
        <v>21</v>
      </c>
      <c r="M40" s="154"/>
      <c r="N40" s="153"/>
      <c r="O40" s="153"/>
      <c r="P40" s="153"/>
      <c r="Q40" s="153"/>
      <c r="R40" s="154"/>
      <c r="S40" s="154"/>
      <c r="T40" s="154"/>
      <c r="U40" s="154"/>
      <c r="V40" s="154"/>
      <c r="W40" s="154"/>
      <c r="X40" s="154"/>
      <c r="Y40" s="154"/>
      <c r="Z40" s="146"/>
      <c r="AA40" s="146"/>
      <c r="AB40" s="146"/>
      <c r="AC40" s="146"/>
      <c r="AD40" s="146"/>
      <c r="AE40" s="146"/>
      <c r="AF40" s="146"/>
      <c r="AG40" s="146" t="s">
        <v>171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1" x14ac:dyDescent="0.2">
      <c r="A41" s="171">
        <v>30</v>
      </c>
      <c r="B41" s="172"/>
      <c r="C41" s="178" t="s">
        <v>192</v>
      </c>
      <c r="D41" s="173" t="s">
        <v>178</v>
      </c>
      <c r="E41" s="174">
        <v>1</v>
      </c>
      <c r="F41" s="175"/>
      <c r="G41" s="176">
        <f t="shared" si="1"/>
        <v>0</v>
      </c>
      <c r="H41" s="155"/>
      <c r="I41" s="154"/>
      <c r="J41" s="155"/>
      <c r="K41" s="154"/>
      <c r="L41" s="154">
        <v>21</v>
      </c>
      <c r="M41" s="154"/>
      <c r="N41" s="153"/>
      <c r="O41" s="153"/>
      <c r="P41" s="153"/>
      <c r="Q41" s="153"/>
      <c r="R41" s="154"/>
      <c r="S41" s="154"/>
      <c r="T41" s="154"/>
      <c r="U41" s="154"/>
      <c r="V41" s="154"/>
      <c r="W41" s="154"/>
      <c r="X41" s="154"/>
      <c r="Y41" s="154"/>
      <c r="Z41" s="146"/>
      <c r="AA41" s="146"/>
      <c r="AB41" s="146"/>
      <c r="AC41" s="146"/>
      <c r="AD41" s="146"/>
      <c r="AE41" s="146"/>
      <c r="AF41" s="146"/>
      <c r="AG41" s="146" t="s">
        <v>171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x14ac:dyDescent="0.2">
      <c r="A42" s="158" t="s">
        <v>147</v>
      </c>
      <c r="B42" s="159" t="s">
        <v>103</v>
      </c>
      <c r="C42" s="177" t="s">
        <v>104</v>
      </c>
      <c r="D42" s="160"/>
      <c r="E42" s="161"/>
      <c r="F42" s="162"/>
      <c r="G42" s="163">
        <f>SUMIF(AG43:AG47,"&lt;&gt;NOR",G43:G47)</f>
        <v>0</v>
      </c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AG42" t="s">
        <v>148</v>
      </c>
    </row>
    <row r="43" spans="1:60" ht="22.5" outlineLevel="1" x14ac:dyDescent="0.2">
      <c r="A43" s="171">
        <v>31</v>
      </c>
      <c r="B43" s="172"/>
      <c r="C43" s="178" t="s">
        <v>193</v>
      </c>
      <c r="D43" s="173" t="s">
        <v>170</v>
      </c>
      <c r="E43" s="174">
        <v>4</v>
      </c>
      <c r="F43" s="175"/>
      <c r="G43" s="176">
        <f>ROUND(E43*F43,2)</f>
        <v>0</v>
      </c>
      <c r="H43" s="155"/>
      <c r="I43" s="154"/>
      <c r="J43" s="155"/>
      <c r="K43" s="154"/>
      <c r="L43" s="154">
        <v>21</v>
      </c>
      <c r="M43" s="154"/>
      <c r="N43" s="153"/>
      <c r="O43" s="153"/>
      <c r="P43" s="153"/>
      <c r="Q43" s="153"/>
      <c r="R43" s="154"/>
      <c r="S43" s="154"/>
      <c r="T43" s="154"/>
      <c r="U43" s="154"/>
      <c r="V43" s="154"/>
      <c r="W43" s="154"/>
      <c r="X43" s="154"/>
      <c r="Y43" s="154"/>
      <c r="Z43" s="146"/>
      <c r="AA43" s="146"/>
      <c r="AB43" s="146"/>
      <c r="AC43" s="146"/>
      <c r="AD43" s="146"/>
      <c r="AE43" s="146"/>
      <c r="AF43" s="146"/>
      <c r="AG43" s="146" t="s">
        <v>171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1" x14ac:dyDescent="0.2">
      <c r="A44" s="171">
        <v>32</v>
      </c>
      <c r="B44" s="172"/>
      <c r="C44" s="178" t="s">
        <v>194</v>
      </c>
      <c r="D44" s="173" t="s">
        <v>170</v>
      </c>
      <c r="E44" s="174">
        <v>2</v>
      </c>
      <c r="F44" s="175"/>
      <c r="G44" s="176">
        <f>ROUND(E44*F44,2)</f>
        <v>0</v>
      </c>
      <c r="H44" s="155"/>
      <c r="I44" s="154"/>
      <c r="J44" s="155"/>
      <c r="K44" s="154"/>
      <c r="L44" s="154">
        <v>21</v>
      </c>
      <c r="M44" s="154"/>
      <c r="N44" s="153"/>
      <c r="O44" s="153"/>
      <c r="P44" s="153"/>
      <c r="Q44" s="153"/>
      <c r="R44" s="154"/>
      <c r="S44" s="154"/>
      <c r="T44" s="154"/>
      <c r="U44" s="154"/>
      <c r="V44" s="154"/>
      <c r="W44" s="154"/>
      <c r="X44" s="154"/>
      <c r="Y44" s="154"/>
      <c r="Z44" s="146"/>
      <c r="AA44" s="146"/>
      <c r="AB44" s="146"/>
      <c r="AC44" s="146"/>
      <c r="AD44" s="146"/>
      <c r="AE44" s="146"/>
      <c r="AF44" s="146"/>
      <c r="AG44" s="146" t="s">
        <v>171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ht="22.5" outlineLevel="1" x14ac:dyDescent="0.2">
      <c r="A45" s="171">
        <v>33</v>
      </c>
      <c r="B45" s="172"/>
      <c r="C45" s="178" t="s">
        <v>195</v>
      </c>
      <c r="D45" s="173" t="s">
        <v>170</v>
      </c>
      <c r="E45" s="174">
        <v>4</v>
      </c>
      <c r="F45" s="175"/>
      <c r="G45" s="176">
        <f>ROUND(E45*F45,2)</f>
        <v>0</v>
      </c>
      <c r="H45" s="155"/>
      <c r="I45" s="154"/>
      <c r="J45" s="155"/>
      <c r="K45" s="154"/>
      <c r="L45" s="154">
        <v>21</v>
      </c>
      <c r="M45" s="154"/>
      <c r="N45" s="153"/>
      <c r="O45" s="153"/>
      <c r="P45" s="153"/>
      <c r="Q45" s="153"/>
      <c r="R45" s="154"/>
      <c r="S45" s="154"/>
      <c r="T45" s="154"/>
      <c r="U45" s="154"/>
      <c r="V45" s="154"/>
      <c r="W45" s="154"/>
      <c r="X45" s="154"/>
      <c r="Y45" s="154"/>
      <c r="Z45" s="146"/>
      <c r="AA45" s="146"/>
      <c r="AB45" s="146"/>
      <c r="AC45" s="146"/>
      <c r="AD45" s="146"/>
      <c r="AE45" s="146"/>
      <c r="AF45" s="146"/>
      <c r="AG45" s="146" t="s">
        <v>171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1" x14ac:dyDescent="0.2">
      <c r="A46" s="171">
        <v>34</v>
      </c>
      <c r="B46" s="172"/>
      <c r="C46" s="178" t="s">
        <v>196</v>
      </c>
      <c r="D46" s="173" t="s">
        <v>170</v>
      </c>
      <c r="E46" s="174">
        <v>2</v>
      </c>
      <c r="F46" s="175"/>
      <c r="G46" s="176">
        <f>ROUND(E46*F46,2)</f>
        <v>0</v>
      </c>
      <c r="H46" s="155"/>
      <c r="I46" s="154"/>
      <c r="J46" s="155"/>
      <c r="K46" s="154"/>
      <c r="L46" s="154">
        <v>21</v>
      </c>
      <c r="M46" s="154"/>
      <c r="N46" s="153"/>
      <c r="O46" s="153"/>
      <c r="P46" s="153"/>
      <c r="Q46" s="153"/>
      <c r="R46" s="154"/>
      <c r="S46" s="154"/>
      <c r="T46" s="154"/>
      <c r="U46" s="154"/>
      <c r="V46" s="154"/>
      <c r="W46" s="154"/>
      <c r="X46" s="154"/>
      <c r="Y46" s="154"/>
      <c r="Z46" s="146"/>
      <c r="AA46" s="146"/>
      <c r="AB46" s="146"/>
      <c r="AC46" s="146"/>
      <c r="AD46" s="146"/>
      <c r="AE46" s="146"/>
      <c r="AF46" s="146"/>
      <c r="AG46" s="146" t="s">
        <v>171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1">
        <v>35</v>
      </c>
      <c r="B47" s="172"/>
      <c r="C47" s="178" t="s">
        <v>197</v>
      </c>
      <c r="D47" s="173" t="s">
        <v>198</v>
      </c>
      <c r="E47" s="174">
        <v>15</v>
      </c>
      <c r="F47" s="175"/>
      <c r="G47" s="176">
        <f>ROUND(E47*F47,2)</f>
        <v>0</v>
      </c>
      <c r="H47" s="155"/>
      <c r="I47" s="154"/>
      <c r="J47" s="155"/>
      <c r="K47" s="154"/>
      <c r="L47" s="154">
        <v>21</v>
      </c>
      <c r="M47" s="154"/>
      <c r="N47" s="153"/>
      <c r="O47" s="153"/>
      <c r="P47" s="153"/>
      <c r="Q47" s="153"/>
      <c r="R47" s="154"/>
      <c r="S47" s="154"/>
      <c r="T47" s="154"/>
      <c r="U47" s="154"/>
      <c r="V47" s="154"/>
      <c r="W47" s="154"/>
      <c r="X47" s="154"/>
      <c r="Y47" s="154"/>
      <c r="Z47" s="146"/>
      <c r="AA47" s="146"/>
      <c r="AB47" s="146"/>
      <c r="AC47" s="146"/>
      <c r="AD47" s="146"/>
      <c r="AE47" s="146"/>
      <c r="AF47" s="146"/>
      <c r="AG47" s="146" t="s">
        <v>171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x14ac:dyDescent="0.2">
      <c r="A48" s="158" t="s">
        <v>147</v>
      </c>
      <c r="B48" s="159" t="s">
        <v>105</v>
      </c>
      <c r="C48" s="177" t="s">
        <v>106</v>
      </c>
      <c r="D48" s="160"/>
      <c r="E48" s="161"/>
      <c r="F48" s="162"/>
      <c r="G48" s="163">
        <f>SUMIF(AG49:AG49,"&lt;&gt;NOR",G49:G49)</f>
        <v>0</v>
      </c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AG48" t="s">
        <v>148</v>
      </c>
    </row>
    <row r="49" spans="1:60" outlineLevel="1" x14ac:dyDescent="0.2">
      <c r="A49" s="171">
        <v>36</v>
      </c>
      <c r="B49" s="172"/>
      <c r="C49" s="178" t="s">
        <v>199</v>
      </c>
      <c r="D49" s="173" t="s">
        <v>198</v>
      </c>
      <c r="E49" s="174">
        <v>15</v>
      </c>
      <c r="F49" s="175"/>
      <c r="G49" s="176">
        <f>ROUND(E49*F49,2)</f>
        <v>0</v>
      </c>
      <c r="H49" s="155"/>
      <c r="I49" s="154"/>
      <c r="J49" s="155"/>
      <c r="K49" s="154"/>
      <c r="L49" s="154">
        <v>21</v>
      </c>
      <c r="M49" s="154"/>
      <c r="N49" s="153"/>
      <c r="O49" s="153"/>
      <c r="P49" s="153"/>
      <c r="Q49" s="153"/>
      <c r="R49" s="154"/>
      <c r="S49" s="154"/>
      <c r="T49" s="154"/>
      <c r="U49" s="154"/>
      <c r="V49" s="154"/>
      <c r="W49" s="154"/>
      <c r="X49" s="154"/>
      <c r="Y49" s="154"/>
      <c r="Z49" s="146"/>
      <c r="AA49" s="146"/>
      <c r="AB49" s="146"/>
      <c r="AC49" s="146"/>
      <c r="AD49" s="146"/>
      <c r="AE49" s="146"/>
      <c r="AF49" s="146"/>
      <c r="AG49" s="146" t="s">
        <v>171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x14ac:dyDescent="0.2">
      <c r="A50" s="158" t="s">
        <v>147</v>
      </c>
      <c r="B50" s="159" t="s">
        <v>107</v>
      </c>
      <c r="C50" s="177" t="s">
        <v>108</v>
      </c>
      <c r="D50" s="160"/>
      <c r="E50" s="161"/>
      <c r="F50" s="162"/>
      <c r="G50" s="163">
        <f>SUMIF(AG51:AG52,"&lt;&gt;NOR",G51:G52)</f>
        <v>0</v>
      </c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AG50" t="s">
        <v>148</v>
      </c>
    </row>
    <row r="51" spans="1:60" outlineLevel="1" x14ac:dyDescent="0.2">
      <c r="A51" s="171">
        <v>37</v>
      </c>
      <c r="B51" s="172"/>
      <c r="C51" s="178" t="s">
        <v>200</v>
      </c>
      <c r="D51" s="173" t="s">
        <v>170</v>
      </c>
      <c r="E51" s="174">
        <v>4</v>
      </c>
      <c r="F51" s="175"/>
      <c r="G51" s="176">
        <f>ROUND(E51*F51,2)</f>
        <v>0</v>
      </c>
      <c r="H51" s="155"/>
      <c r="I51" s="154"/>
      <c r="J51" s="155"/>
      <c r="K51" s="154"/>
      <c r="L51" s="154">
        <v>21</v>
      </c>
      <c r="M51" s="154"/>
      <c r="N51" s="153"/>
      <c r="O51" s="153"/>
      <c r="P51" s="153"/>
      <c r="Q51" s="153"/>
      <c r="R51" s="154"/>
      <c r="S51" s="154"/>
      <c r="T51" s="154"/>
      <c r="U51" s="154"/>
      <c r="V51" s="154"/>
      <c r="W51" s="154"/>
      <c r="X51" s="154"/>
      <c r="Y51" s="154"/>
      <c r="Z51" s="146"/>
      <c r="AA51" s="146"/>
      <c r="AB51" s="146"/>
      <c r="AC51" s="146"/>
      <c r="AD51" s="146"/>
      <c r="AE51" s="146"/>
      <c r="AF51" s="146"/>
      <c r="AG51" s="146" t="s">
        <v>171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71">
        <v>38</v>
      </c>
      <c r="B52" s="172"/>
      <c r="C52" s="178" t="s">
        <v>201</v>
      </c>
      <c r="D52" s="173" t="s">
        <v>170</v>
      </c>
      <c r="E52" s="174">
        <v>4</v>
      </c>
      <c r="F52" s="175"/>
      <c r="G52" s="176">
        <f>ROUND(E52*F52,2)</f>
        <v>0</v>
      </c>
      <c r="H52" s="155"/>
      <c r="I52" s="154"/>
      <c r="J52" s="155"/>
      <c r="K52" s="154"/>
      <c r="L52" s="154">
        <v>21</v>
      </c>
      <c r="M52" s="154"/>
      <c r="N52" s="153"/>
      <c r="O52" s="153"/>
      <c r="P52" s="153"/>
      <c r="Q52" s="153"/>
      <c r="R52" s="154"/>
      <c r="S52" s="154"/>
      <c r="T52" s="154"/>
      <c r="U52" s="154"/>
      <c r="V52" s="154"/>
      <c r="W52" s="154"/>
      <c r="X52" s="154"/>
      <c r="Y52" s="154"/>
      <c r="Z52" s="146"/>
      <c r="AA52" s="146"/>
      <c r="AB52" s="146"/>
      <c r="AC52" s="146"/>
      <c r="AD52" s="146"/>
      <c r="AE52" s="146"/>
      <c r="AF52" s="146"/>
      <c r="AG52" s="146" t="s">
        <v>171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x14ac:dyDescent="0.2">
      <c r="A53" s="158" t="s">
        <v>147</v>
      </c>
      <c r="B53" s="159" t="s">
        <v>116</v>
      </c>
      <c r="C53" s="177" t="s">
        <v>117</v>
      </c>
      <c r="D53" s="160"/>
      <c r="E53" s="161"/>
      <c r="F53" s="162"/>
      <c r="G53" s="163">
        <f>SUMIF(AG54:AG55,"&lt;&gt;NOR",G54:G55)</f>
        <v>0</v>
      </c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AG53" t="s">
        <v>148</v>
      </c>
    </row>
    <row r="54" spans="1:60" outlineLevel="1" x14ac:dyDescent="0.2">
      <c r="A54" s="171">
        <v>39</v>
      </c>
      <c r="B54" s="172"/>
      <c r="C54" s="178" t="s">
        <v>202</v>
      </c>
      <c r="D54" s="173" t="s">
        <v>170</v>
      </c>
      <c r="E54" s="174">
        <v>8</v>
      </c>
      <c r="F54" s="175"/>
      <c r="G54" s="176">
        <f>ROUND(E54*F54,2)</f>
        <v>0</v>
      </c>
      <c r="H54" s="155"/>
      <c r="I54" s="154"/>
      <c r="J54" s="155"/>
      <c r="K54" s="154"/>
      <c r="L54" s="154">
        <v>21</v>
      </c>
      <c r="M54" s="154"/>
      <c r="N54" s="153"/>
      <c r="O54" s="153"/>
      <c r="P54" s="153"/>
      <c r="Q54" s="153"/>
      <c r="R54" s="154"/>
      <c r="S54" s="154"/>
      <c r="T54" s="154"/>
      <c r="U54" s="154"/>
      <c r="V54" s="154"/>
      <c r="W54" s="154"/>
      <c r="X54" s="154"/>
      <c r="Y54" s="154"/>
      <c r="Z54" s="146"/>
      <c r="AA54" s="146"/>
      <c r="AB54" s="146"/>
      <c r="AC54" s="146"/>
      <c r="AD54" s="146"/>
      <c r="AE54" s="146"/>
      <c r="AF54" s="146"/>
      <c r="AG54" s="146" t="s">
        <v>171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71">
        <v>40</v>
      </c>
      <c r="B55" s="172"/>
      <c r="C55" s="178" t="s">
        <v>203</v>
      </c>
      <c r="D55" s="173" t="s">
        <v>170</v>
      </c>
      <c r="E55" s="174">
        <v>8</v>
      </c>
      <c r="F55" s="175"/>
      <c r="G55" s="176">
        <f>ROUND(E55*F55,2)</f>
        <v>0</v>
      </c>
      <c r="H55" s="155"/>
      <c r="I55" s="154"/>
      <c r="J55" s="155"/>
      <c r="K55" s="154"/>
      <c r="L55" s="154">
        <v>21</v>
      </c>
      <c r="M55" s="154"/>
      <c r="N55" s="153"/>
      <c r="O55" s="153"/>
      <c r="P55" s="153"/>
      <c r="Q55" s="153"/>
      <c r="R55" s="154"/>
      <c r="S55" s="154"/>
      <c r="T55" s="154"/>
      <c r="U55" s="154"/>
      <c r="V55" s="154"/>
      <c r="W55" s="154"/>
      <c r="X55" s="154"/>
      <c r="Y55" s="154"/>
      <c r="Z55" s="146"/>
      <c r="AA55" s="146"/>
      <c r="AB55" s="146"/>
      <c r="AC55" s="146"/>
      <c r="AD55" s="146"/>
      <c r="AE55" s="146"/>
      <c r="AF55" s="146"/>
      <c r="AG55" s="146" t="s">
        <v>171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x14ac:dyDescent="0.2">
      <c r="A56" s="158" t="s">
        <v>147</v>
      </c>
      <c r="B56" s="159" t="s">
        <v>118</v>
      </c>
      <c r="C56" s="177" t="s">
        <v>119</v>
      </c>
      <c r="D56" s="160"/>
      <c r="E56" s="161"/>
      <c r="F56" s="162"/>
      <c r="G56" s="163">
        <f>SUMIF(AG57:AG58,"&lt;&gt;NOR",G57:G58)</f>
        <v>0</v>
      </c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AG56" t="s">
        <v>148</v>
      </c>
    </row>
    <row r="57" spans="1:60" outlineLevel="1" x14ac:dyDescent="0.2">
      <c r="A57" s="171">
        <v>41</v>
      </c>
      <c r="B57" s="172"/>
      <c r="C57" s="178" t="s">
        <v>204</v>
      </c>
      <c r="D57" s="173" t="s">
        <v>170</v>
      </c>
      <c r="E57" s="174">
        <v>2</v>
      </c>
      <c r="F57" s="175"/>
      <c r="G57" s="176">
        <f>ROUND(E57*F57,2)</f>
        <v>0</v>
      </c>
      <c r="H57" s="155"/>
      <c r="I57" s="154"/>
      <c r="J57" s="155"/>
      <c r="K57" s="154"/>
      <c r="L57" s="154">
        <v>21</v>
      </c>
      <c r="M57" s="154"/>
      <c r="N57" s="153"/>
      <c r="O57" s="153"/>
      <c r="P57" s="153"/>
      <c r="Q57" s="153"/>
      <c r="R57" s="154"/>
      <c r="S57" s="154"/>
      <c r="T57" s="154"/>
      <c r="U57" s="154"/>
      <c r="V57" s="154"/>
      <c r="W57" s="154"/>
      <c r="X57" s="154"/>
      <c r="Y57" s="154"/>
      <c r="Z57" s="146"/>
      <c r="AA57" s="146"/>
      <c r="AB57" s="146"/>
      <c r="AC57" s="146"/>
      <c r="AD57" s="146"/>
      <c r="AE57" s="146"/>
      <c r="AF57" s="146"/>
      <c r="AG57" s="146" t="s">
        <v>171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1" x14ac:dyDescent="0.2">
      <c r="A58" s="165">
        <v>42</v>
      </c>
      <c r="B58" s="166"/>
      <c r="C58" s="179" t="s">
        <v>205</v>
      </c>
      <c r="D58" s="167" t="s">
        <v>170</v>
      </c>
      <c r="E58" s="168">
        <v>8</v>
      </c>
      <c r="F58" s="169"/>
      <c r="G58" s="170">
        <f>ROUND(E58*F58,2)</f>
        <v>0</v>
      </c>
      <c r="H58" s="155"/>
      <c r="I58" s="154"/>
      <c r="J58" s="155"/>
      <c r="K58" s="154"/>
      <c r="L58" s="154">
        <v>21</v>
      </c>
      <c r="M58" s="154"/>
      <c r="N58" s="153"/>
      <c r="O58" s="153"/>
      <c r="P58" s="153"/>
      <c r="Q58" s="153"/>
      <c r="R58" s="154"/>
      <c r="S58" s="154"/>
      <c r="T58" s="154"/>
      <c r="U58" s="154"/>
      <c r="V58" s="154"/>
      <c r="W58" s="154"/>
      <c r="X58" s="154"/>
      <c r="Y58" s="154"/>
      <c r="Z58" s="146"/>
      <c r="AA58" s="146"/>
      <c r="AB58" s="146"/>
      <c r="AC58" s="146"/>
      <c r="AD58" s="146"/>
      <c r="AE58" s="146"/>
      <c r="AF58" s="146"/>
      <c r="AG58" s="146" t="s">
        <v>171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x14ac:dyDescent="0.2">
      <c r="A59" s="3"/>
      <c r="B59" s="4"/>
      <c r="C59" s="180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AE59">
        <v>15</v>
      </c>
      <c r="AF59">
        <v>21</v>
      </c>
      <c r="AG59" t="s">
        <v>133</v>
      </c>
    </row>
    <row r="60" spans="1:60" x14ac:dyDescent="0.2">
      <c r="A60" s="149"/>
      <c r="B60" s="150" t="s">
        <v>31</v>
      </c>
      <c r="C60" s="181"/>
      <c r="D60" s="151"/>
      <c r="E60" s="152"/>
      <c r="F60" s="152"/>
      <c r="G60" s="164">
        <f>G8+G12+G24+G28+G42+G48+G50+G53+G56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E60">
        <f>SUMIF(L7:L58,AE59,G7:G58)</f>
        <v>0</v>
      </c>
      <c r="AF60">
        <f>SUMIF(L7:L58,AF59,G7:G58)</f>
        <v>0</v>
      </c>
      <c r="AG60" t="s">
        <v>206</v>
      </c>
    </row>
    <row r="61" spans="1:60" x14ac:dyDescent="0.2">
      <c r="A61" s="3"/>
      <c r="B61" s="4"/>
      <c r="C61" s="180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3"/>
      <c r="B62" s="4"/>
      <c r="C62" s="180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C63" s="182"/>
      <c r="D63" s="10"/>
      <c r="AG63" t="s">
        <v>207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5ABB0-2721-4707-83C7-D4DB031F6734}">
  <sheetPr>
    <outlinePr summaryBelow="0"/>
  </sheetPr>
  <dimension ref="A1:BH4993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65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48</v>
      </c>
      <c r="C4" s="242" t="s">
        <v>67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107</v>
      </c>
      <c r="C8" s="177" t="s">
        <v>108</v>
      </c>
      <c r="D8" s="160"/>
      <c r="E8" s="161"/>
      <c r="F8" s="162"/>
      <c r="G8" s="163">
        <f>SUMIF(AG9:AG10,"&lt;&gt;NOR",G9:G10)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208</v>
      </c>
      <c r="D9" s="173" t="s">
        <v>170</v>
      </c>
      <c r="E9" s="174">
        <v>4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209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210</v>
      </c>
      <c r="D10" s="173" t="s">
        <v>170</v>
      </c>
      <c r="E10" s="174">
        <v>2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171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158" t="s">
        <v>147</v>
      </c>
      <c r="B11" s="159" t="s">
        <v>109</v>
      </c>
      <c r="C11" s="177" t="s">
        <v>110</v>
      </c>
      <c r="D11" s="160"/>
      <c r="E11" s="161"/>
      <c r="F11" s="162"/>
      <c r="G11" s="163">
        <f>SUMIF(AG12:AG13,"&lt;&gt;NOR",G12:G13)</f>
        <v>0</v>
      </c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AG11" t="s">
        <v>148</v>
      </c>
    </row>
    <row r="12" spans="1:60" outlineLevel="1" x14ac:dyDescent="0.2">
      <c r="A12" s="171">
        <v>3</v>
      </c>
      <c r="B12" s="172"/>
      <c r="C12" s="178" t="s">
        <v>211</v>
      </c>
      <c r="D12" s="173" t="s">
        <v>198</v>
      </c>
      <c r="E12" s="174">
        <v>15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171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4</v>
      </c>
      <c r="B13" s="172"/>
      <c r="C13" s="178" t="s">
        <v>212</v>
      </c>
      <c r="D13" s="173" t="s">
        <v>178</v>
      </c>
      <c r="E13" s="174">
        <v>2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180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111</v>
      </c>
      <c r="C14" s="177" t="s">
        <v>112</v>
      </c>
      <c r="D14" s="160"/>
      <c r="E14" s="161"/>
      <c r="F14" s="162"/>
      <c r="G14" s="163">
        <f>SUMIF(AG15:AG18,"&lt;&gt;NOR",G15:G18)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outlineLevel="1" x14ac:dyDescent="0.2">
      <c r="A15" s="171">
        <v>5</v>
      </c>
      <c r="B15" s="172"/>
      <c r="C15" s="178" t="s">
        <v>213</v>
      </c>
      <c r="D15" s="173" t="s">
        <v>170</v>
      </c>
      <c r="E15" s="174">
        <v>2</v>
      </c>
      <c r="F15" s="175"/>
      <c r="G15" s="176">
        <f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171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6</v>
      </c>
      <c r="B16" s="172"/>
      <c r="C16" s="178" t="s">
        <v>214</v>
      </c>
      <c r="D16" s="173" t="s">
        <v>170</v>
      </c>
      <c r="E16" s="174">
        <v>2</v>
      </c>
      <c r="F16" s="175"/>
      <c r="G16" s="176">
        <f>ROUND(E16*F16,2)</f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171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1">
        <v>7</v>
      </c>
      <c r="B17" s="172"/>
      <c r="C17" s="178" t="s">
        <v>225</v>
      </c>
      <c r="D17" s="173" t="s">
        <v>178</v>
      </c>
      <c r="E17" s="174">
        <v>1</v>
      </c>
      <c r="F17" s="175"/>
      <c r="G17" s="176">
        <f>ROUND(E17*F17,2)</f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171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5">
        <v>8</v>
      </c>
      <c r="B18" s="166"/>
      <c r="C18" s="179" t="s">
        <v>197</v>
      </c>
      <c r="D18" s="167" t="s">
        <v>198</v>
      </c>
      <c r="E18" s="168">
        <v>15</v>
      </c>
      <c r="F18" s="169"/>
      <c r="G18" s="170">
        <f>ROUND(E18*F18,2)</f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x14ac:dyDescent="0.2">
      <c r="A19" s="3"/>
      <c r="B19" s="4"/>
      <c r="C19" s="180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133</v>
      </c>
    </row>
    <row r="20" spans="1:60" x14ac:dyDescent="0.2">
      <c r="A20" s="149"/>
      <c r="B20" s="150" t="s">
        <v>31</v>
      </c>
      <c r="C20" s="181"/>
      <c r="D20" s="151"/>
      <c r="E20" s="152"/>
      <c r="F20" s="152"/>
      <c r="G20" s="164">
        <f>G8+G11+G14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206</v>
      </c>
    </row>
    <row r="21" spans="1:60" x14ac:dyDescent="0.2">
      <c r="A21" s="3"/>
      <c r="B21" s="4"/>
      <c r="C21" s="180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">
      <c r="A22" s="3"/>
      <c r="B22" s="4"/>
      <c r="C22" s="180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C23" s="182"/>
      <c r="D23" s="10"/>
      <c r="AG23" t="s">
        <v>207</v>
      </c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34" t="s">
        <v>7</v>
      </c>
      <c r="B1" s="234"/>
      <c r="C1" s="235"/>
      <c r="D1" s="234"/>
      <c r="E1" s="234"/>
      <c r="F1" s="234"/>
      <c r="G1" s="234"/>
    </row>
    <row r="2" spans="1:7" ht="24.95" customHeight="1" x14ac:dyDescent="0.2">
      <c r="A2" s="50" t="s">
        <v>8</v>
      </c>
      <c r="B2" s="49"/>
      <c r="C2" s="236"/>
      <c r="D2" s="236"/>
      <c r="E2" s="236"/>
      <c r="F2" s="236"/>
      <c r="G2" s="237"/>
    </row>
    <row r="3" spans="1:7" ht="24.95" customHeight="1" x14ac:dyDescent="0.2">
      <c r="A3" s="50" t="s">
        <v>9</v>
      </c>
      <c r="B3" s="49"/>
      <c r="C3" s="236"/>
      <c r="D3" s="236"/>
      <c r="E3" s="236"/>
      <c r="F3" s="236"/>
      <c r="G3" s="237"/>
    </row>
    <row r="4" spans="1:7" ht="24.95" customHeight="1" x14ac:dyDescent="0.2">
      <c r="A4" s="50" t="s">
        <v>10</v>
      </c>
      <c r="B4" s="49"/>
      <c r="C4" s="236"/>
      <c r="D4" s="236"/>
      <c r="E4" s="236"/>
      <c r="F4" s="236"/>
      <c r="G4" s="237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E6FCA-4E7B-4300-8992-6571B38A5665}">
  <sheetPr>
    <outlinePr summaryBelow="0"/>
  </sheetPr>
  <dimension ref="A1:BH4990"/>
  <sheetViews>
    <sheetView workbookViewId="0">
      <pane ySplit="7" topLeftCell="A8" activePane="bottomLeft" state="frozen"/>
      <selection activeCell="Z2" sqref="Z2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44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46</v>
      </c>
      <c r="C4" s="242" t="s">
        <v>47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97</v>
      </c>
      <c r="C8" s="177" t="s">
        <v>98</v>
      </c>
      <c r="D8" s="160"/>
      <c r="E8" s="161"/>
      <c r="F8" s="162"/>
      <c r="G8" s="163">
        <f>SUMIF(AG9:AG13,"&lt;&gt;NOR",G9:G13)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149</v>
      </c>
      <c r="D9" s="173" t="s">
        <v>150</v>
      </c>
      <c r="E9" s="174">
        <v>4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151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152</v>
      </c>
      <c r="D10" s="173" t="s">
        <v>154</v>
      </c>
      <c r="E10" s="174">
        <v>4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151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71">
        <v>3</v>
      </c>
      <c r="B11" s="172"/>
      <c r="C11" s="178" t="s">
        <v>153</v>
      </c>
      <c r="D11" s="173" t="s">
        <v>154</v>
      </c>
      <c r="E11" s="174">
        <v>4</v>
      </c>
      <c r="F11" s="175"/>
      <c r="G11" s="176">
        <f>ROUND(E11*F11,2)</f>
        <v>0</v>
      </c>
      <c r="H11" s="155"/>
      <c r="I11" s="154"/>
      <c r="J11" s="155"/>
      <c r="K11" s="154"/>
      <c r="L11" s="154">
        <v>21</v>
      </c>
      <c r="M11" s="154"/>
      <c r="N11" s="153"/>
      <c r="O11" s="153"/>
      <c r="P11" s="153"/>
      <c r="Q11" s="153"/>
      <c r="R11" s="154"/>
      <c r="S11" s="154"/>
      <c r="T11" s="154"/>
      <c r="U11" s="154"/>
      <c r="V11" s="154"/>
      <c r="W11" s="154"/>
      <c r="X11" s="154"/>
      <c r="Y11" s="154"/>
      <c r="Z11" s="146"/>
      <c r="AA11" s="146"/>
      <c r="AB11" s="146"/>
      <c r="AC11" s="146"/>
      <c r="AD11" s="146"/>
      <c r="AE11" s="146"/>
      <c r="AF11" s="146"/>
      <c r="AG11" s="146" t="s">
        <v>151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71">
        <v>4</v>
      </c>
      <c r="B12" s="172"/>
      <c r="C12" s="178" t="s">
        <v>155</v>
      </c>
      <c r="D12" s="173" t="s">
        <v>154</v>
      </c>
      <c r="E12" s="174">
        <v>4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151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5</v>
      </c>
      <c r="B13" s="172"/>
      <c r="C13" s="178" t="s">
        <v>156</v>
      </c>
      <c r="D13" s="173" t="s">
        <v>150</v>
      </c>
      <c r="E13" s="174">
        <v>10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151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99</v>
      </c>
      <c r="C14" s="177" t="s">
        <v>100</v>
      </c>
      <c r="D14" s="160"/>
      <c r="E14" s="161"/>
      <c r="F14" s="162"/>
      <c r="G14" s="163">
        <f>SUMIF(AG15:AG25,"&lt;&gt;NOR",G15:G25)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outlineLevel="1" x14ac:dyDescent="0.2">
      <c r="A15" s="171">
        <v>6</v>
      </c>
      <c r="B15" s="172"/>
      <c r="C15" s="178" t="s">
        <v>157</v>
      </c>
      <c r="D15" s="173" t="s">
        <v>154</v>
      </c>
      <c r="E15" s="174">
        <v>10</v>
      </c>
      <c r="F15" s="175"/>
      <c r="G15" s="176">
        <f t="shared" ref="G15:G25" si="0"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151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7</v>
      </c>
      <c r="B16" s="172"/>
      <c r="C16" s="178" t="s">
        <v>158</v>
      </c>
      <c r="D16" s="173" t="s">
        <v>159</v>
      </c>
      <c r="E16" s="174">
        <v>35</v>
      </c>
      <c r="F16" s="175"/>
      <c r="G16" s="176">
        <f t="shared" si="0"/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151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71">
        <v>8</v>
      </c>
      <c r="B17" s="172"/>
      <c r="C17" s="178" t="s">
        <v>160</v>
      </c>
      <c r="D17" s="173" t="s">
        <v>159</v>
      </c>
      <c r="E17" s="174">
        <v>25</v>
      </c>
      <c r="F17" s="175"/>
      <c r="G17" s="176">
        <f t="shared" si="0"/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151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71">
        <v>9</v>
      </c>
      <c r="B18" s="172"/>
      <c r="C18" s="178" t="s">
        <v>161</v>
      </c>
      <c r="D18" s="173" t="s">
        <v>159</v>
      </c>
      <c r="E18" s="174">
        <v>220</v>
      </c>
      <c r="F18" s="175"/>
      <c r="G18" s="176">
        <f t="shared" si="0"/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151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1">
        <v>10</v>
      </c>
      <c r="B19" s="172"/>
      <c r="C19" s="178" t="s">
        <v>162</v>
      </c>
      <c r="D19" s="173" t="s">
        <v>159</v>
      </c>
      <c r="E19" s="174">
        <v>140</v>
      </c>
      <c r="F19" s="175"/>
      <c r="G19" s="176">
        <f t="shared" si="0"/>
        <v>0</v>
      </c>
      <c r="H19" s="155"/>
      <c r="I19" s="154"/>
      <c r="J19" s="155"/>
      <c r="K19" s="154"/>
      <c r="L19" s="154">
        <v>21</v>
      </c>
      <c r="M19" s="154"/>
      <c r="N19" s="153"/>
      <c r="O19" s="153"/>
      <c r="P19" s="153"/>
      <c r="Q19" s="153"/>
      <c r="R19" s="154"/>
      <c r="S19" s="154"/>
      <c r="T19" s="154"/>
      <c r="U19" s="154"/>
      <c r="V19" s="154"/>
      <c r="W19" s="154"/>
      <c r="X19" s="154"/>
      <c r="Y19" s="154"/>
      <c r="Z19" s="146"/>
      <c r="AA19" s="146"/>
      <c r="AB19" s="146"/>
      <c r="AC19" s="146"/>
      <c r="AD19" s="146"/>
      <c r="AE19" s="146"/>
      <c r="AF19" s="146"/>
      <c r="AG19" s="146" t="s">
        <v>151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71">
        <v>11</v>
      </c>
      <c r="B20" s="172"/>
      <c r="C20" s="178" t="s">
        <v>163</v>
      </c>
      <c r="D20" s="173" t="s">
        <v>154</v>
      </c>
      <c r="E20" s="174">
        <v>300</v>
      </c>
      <c r="F20" s="175"/>
      <c r="G20" s="176">
        <f t="shared" si="0"/>
        <v>0</v>
      </c>
      <c r="H20" s="155"/>
      <c r="I20" s="154"/>
      <c r="J20" s="155"/>
      <c r="K20" s="154"/>
      <c r="L20" s="154">
        <v>21</v>
      </c>
      <c r="M20" s="154"/>
      <c r="N20" s="153"/>
      <c r="O20" s="153"/>
      <c r="P20" s="153"/>
      <c r="Q20" s="153"/>
      <c r="R20" s="154"/>
      <c r="S20" s="154"/>
      <c r="T20" s="154"/>
      <c r="U20" s="154"/>
      <c r="V20" s="154"/>
      <c r="W20" s="154"/>
      <c r="X20" s="154"/>
      <c r="Y20" s="154"/>
      <c r="Z20" s="146"/>
      <c r="AA20" s="146"/>
      <c r="AB20" s="146"/>
      <c r="AC20" s="146"/>
      <c r="AD20" s="146"/>
      <c r="AE20" s="146"/>
      <c r="AF20" s="146"/>
      <c r="AG20" s="146" t="s">
        <v>151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71">
        <v>12</v>
      </c>
      <c r="B21" s="172"/>
      <c r="C21" s="178" t="s">
        <v>164</v>
      </c>
      <c r="D21" s="173" t="s">
        <v>154</v>
      </c>
      <c r="E21" s="174">
        <v>200</v>
      </c>
      <c r="F21" s="175"/>
      <c r="G21" s="176">
        <f t="shared" si="0"/>
        <v>0</v>
      </c>
      <c r="H21" s="155"/>
      <c r="I21" s="154"/>
      <c r="J21" s="155"/>
      <c r="K21" s="154"/>
      <c r="L21" s="154">
        <v>21</v>
      </c>
      <c r="M21" s="154"/>
      <c r="N21" s="153"/>
      <c r="O21" s="153"/>
      <c r="P21" s="153"/>
      <c r="Q21" s="153"/>
      <c r="R21" s="154"/>
      <c r="S21" s="154"/>
      <c r="T21" s="154"/>
      <c r="U21" s="154"/>
      <c r="V21" s="154"/>
      <c r="W21" s="154"/>
      <c r="X21" s="154"/>
      <c r="Y21" s="154"/>
      <c r="Z21" s="146"/>
      <c r="AA21" s="146"/>
      <c r="AB21" s="146"/>
      <c r="AC21" s="146"/>
      <c r="AD21" s="146"/>
      <c r="AE21" s="146"/>
      <c r="AF21" s="146"/>
      <c r="AG21" s="146" t="s">
        <v>151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71">
        <v>13</v>
      </c>
      <c r="B22" s="172"/>
      <c r="C22" s="178" t="s">
        <v>165</v>
      </c>
      <c r="D22" s="173" t="s">
        <v>154</v>
      </c>
      <c r="E22" s="174">
        <v>80</v>
      </c>
      <c r="F22" s="175"/>
      <c r="G22" s="176">
        <f t="shared" si="0"/>
        <v>0</v>
      </c>
      <c r="H22" s="155"/>
      <c r="I22" s="154"/>
      <c r="J22" s="155"/>
      <c r="K22" s="154"/>
      <c r="L22" s="154">
        <v>21</v>
      </c>
      <c r="M22" s="154"/>
      <c r="N22" s="153"/>
      <c r="O22" s="153"/>
      <c r="P22" s="153"/>
      <c r="Q22" s="153"/>
      <c r="R22" s="154"/>
      <c r="S22" s="154"/>
      <c r="T22" s="154"/>
      <c r="U22" s="154"/>
      <c r="V22" s="154"/>
      <c r="W22" s="154"/>
      <c r="X22" s="154"/>
      <c r="Y22" s="154"/>
      <c r="Z22" s="146"/>
      <c r="AA22" s="146"/>
      <c r="AB22" s="146"/>
      <c r="AC22" s="146"/>
      <c r="AD22" s="146"/>
      <c r="AE22" s="146"/>
      <c r="AF22" s="146"/>
      <c r="AG22" s="146" t="s">
        <v>151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71">
        <v>14</v>
      </c>
      <c r="B23" s="172"/>
      <c r="C23" s="178" t="s">
        <v>166</v>
      </c>
      <c r="D23" s="173" t="s">
        <v>154</v>
      </c>
      <c r="E23" s="174">
        <v>50</v>
      </c>
      <c r="F23" s="175"/>
      <c r="G23" s="176">
        <f t="shared" si="0"/>
        <v>0</v>
      </c>
      <c r="H23" s="155"/>
      <c r="I23" s="154"/>
      <c r="J23" s="155"/>
      <c r="K23" s="154"/>
      <c r="L23" s="154">
        <v>21</v>
      </c>
      <c r="M23" s="154"/>
      <c r="N23" s="153"/>
      <c r="O23" s="153"/>
      <c r="P23" s="153"/>
      <c r="Q23" s="153"/>
      <c r="R23" s="154"/>
      <c r="S23" s="154"/>
      <c r="T23" s="154"/>
      <c r="U23" s="154"/>
      <c r="V23" s="154"/>
      <c r="W23" s="154"/>
      <c r="X23" s="154"/>
      <c r="Y23" s="154"/>
      <c r="Z23" s="146"/>
      <c r="AA23" s="146"/>
      <c r="AB23" s="146"/>
      <c r="AC23" s="146"/>
      <c r="AD23" s="146"/>
      <c r="AE23" s="146"/>
      <c r="AF23" s="146"/>
      <c r="AG23" s="146" t="s">
        <v>151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71">
        <v>15</v>
      </c>
      <c r="B24" s="172"/>
      <c r="C24" s="178" t="s">
        <v>167</v>
      </c>
      <c r="D24" s="173" t="s">
        <v>0</v>
      </c>
      <c r="E24" s="174">
        <v>10</v>
      </c>
      <c r="F24" s="175"/>
      <c r="G24" s="176">
        <f t="shared" si="0"/>
        <v>0</v>
      </c>
      <c r="H24" s="155"/>
      <c r="I24" s="154"/>
      <c r="J24" s="155"/>
      <c r="K24" s="154"/>
      <c r="L24" s="154">
        <v>21</v>
      </c>
      <c r="M24" s="154"/>
      <c r="N24" s="153"/>
      <c r="O24" s="153"/>
      <c r="P24" s="153"/>
      <c r="Q24" s="153"/>
      <c r="R24" s="154"/>
      <c r="S24" s="154"/>
      <c r="T24" s="154"/>
      <c r="U24" s="154"/>
      <c r="V24" s="154"/>
      <c r="W24" s="154"/>
      <c r="X24" s="154"/>
      <c r="Y24" s="154"/>
      <c r="Z24" s="146"/>
      <c r="AA24" s="146"/>
      <c r="AB24" s="146"/>
      <c r="AC24" s="146"/>
      <c r="AD24" s="146"/>
      <c r="AE24" s="146"/>
      <c r="AF24" s="146"/>
      <c r="AG24" s="146" t="s">
        <v>151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71">
        <v>16</v>
      </c>
      <c r="B25" s="172"/>
      <c r="C25" s="178" t="s">
        <v>168</v>
      </c>
      <c r="D25" s="173" t="s">
        <v>159</v>
      </c>
      <c r="E25" s="174">
        <v>627</v>
      </c>
      <c r="F25" s="175"/>
      <c r="G25" s="176">
        <f t="shared" si="0"/>
        <v>0</v>
      </c>
      <c r="H25" s="155"/>
      <c r="I25" s="154"/>
      <c r="J25" s="155"/>
      <c r="K25" s="154"/>
      <c r="L25" s="154">
        <v>21</v>
      </c>
      <c r="M25" s="154"/>
      <c r="N25" s="153"/>
      <c r="O25" s="153"/>
      <c r="P25" s="153"/>
      <c r="Q25" s="153"/>
      <c r="R25" s="154"/>
      <c r="S25" s="154"/>
      <c r="T25" s="154"/>
      <c r="U25" s="154"/>
      <c r="V25" s="154"/>
      <c r="W25" s="154"/>
      <c r="X25" s="154"/>
      <c r="Y25" s="154"/>
      <c r="Z25" s="146"/>
      <c r="AA25" s="146"/>
      <c r="AB25" s="146"/>
      <c r="AC25" s="146"/>
      <c r="AD25" s="146"/>
      <c r="AE25" s="146"/>
      <c r="AF25" s="146"/>
      <c r="AG25" s="146" t="s">
        <v>151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x14ac:dyDescent="0.2">
      <c r="A26" s="158" t="s">
        <v>147</v>
      </c>
      <c r="B26" s="159" t="s">
        <v>113</v>
      </c>
      <c r="C26" s="177" t="s">
        <v>114</v>
      </c>
      <c r="D26" s="160"/>
      <c r="E26" s="161"/>
      <c r="F26" s="162"/>
      <c r="G26" s="163">
        <f>SUMIF(AG27:AG29,"&lt;&gt;NOR",G27:G29)</f>
        <v>0</v>
      </c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AG26" t="s">
        <v>148</v>
      </c>
    </row>
    <row r="27" spans="1:60" outlineLevel="1" x14ac:dyDescent="0.2">
      <c r="A27" s="171">
        <v>17</v>
      </c>
      <c r="B27" s="172"/>
      <c r="C27" s="178" t="s">
        <v>169</v>
      </c>
      <c r="D27" s="173" t="s">
        <v>170</v>
      </c>
      <c r="E27" s="174">
        <v>8</v>
      </c>
      <c r="F27" s="175"/>
      <c r="G27" s="176">
        <f>ROUND(E27*F27,2)</f>
        <v>0</v>
      </c>
      <c r="H27" s="155"/>
      <c r="I27" s="154"/>
      <c r="J27" s="155"/>
      <c r="K27" s="154"/>
      <c r="L27" s="154">
        <v>21</v>
      </c>
      <c r="M27" s="154"/>
      <c r="N27" s="153"/>
      <c r="O27" s="153"/>
      <c r="P27" s="153"/>
      <c r="Q27" s="153"/>
      <c r="R27" s="154"/>
      <c r="S27" s="154"/>
      <c r="T27" s="154"/>
      <c r="U27" s="154"/>
      <c r="V27" s="154"/>
      <c r="W27" s="154"/>
      <c r="X27" s="154"/>
      <c r="Y27" s="154"/>
      <c r="Z27" s="146"/>
      <c r="AA27" s="146"/>
      <c r="AB27" s="146"/>
      <c r="AC27" s="146"/>
      <c r="AD27" s="146"/>
      <c r="AE27" s="146"/>
      <c r="AF27" s="146"/>
      <c r="AG27" s="146" t="s">
        <v>171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1" x14ac:dyDescent="0.2">
      <c r="A28" s="171">
        <v>18</v>
      </c>
      <c r="B28" s="172"/>
      <c r="C28" s="178" t="s">
        <v>172</v>
      </c>
      <c r="D28" s="173" t="s">
        <v>173</v>
      </c>
      <c r="E28" s="174">
        <v>1</v>
      </c>
      <c r="F28" s="175"/>
      <c r="G28" s="176">
        <f>ROUND(E28*F28,2)</f>
        <v>0</v>
      </c>
      <c r="H28" s="155"/>
      <c r="I28" s="154"/>
      <c r="J28" s="155"/>
      <c r="K28" s="154"/>
      <c r="L28" s="154">
        <v>21</v>
      </c>
      <c r="M28" s="154"/>
      <c r="N28" s="153"/>
      <c r="O28" s="153"/>
      <c r="P28" s="153"/>
      <c r="Q28" s="153"/>
      <c r="R28" s="154"/>
      <c r="S28" s="154"/>
      <c r="T28" s="154"/>
      <c r="U28" s="154"/>
      <c r="V28" s="154"/>
      <c r="W28" s="154"/>
      <c r="X28" s="154"/>
      <c r="Y28" s="154"/>
      <c r="Z28" s="146"/>
      <c r="AA28" s="146"/>
      <c r="AB28" s="146"/>
      <c r="AC28" s="146"/>
      <c r="AD28" s="146"/>
      <c r="AE28" s="146"/>
      <c r="AF28" s="146"/>
      <c r="AG28" s="146" t="s">
        <v>171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1" x14ac:dyDescent="0.2">
      <c r="A29" s="171">
        <v>19</v>
      </c>
      <c r="B29" s="172"/>
      <c r="C29" s="178" t="s">
        <v>174</v>
      </c>
      <c r="D29" s="173" t="s">
        <v>170</v>
      </c>
      <c r="E29" s="174">
        <v>4</v>
      </c>
      <c r="F29" s="175"/>
      <c r="G29" s="176">
        <f>ROUND(E29*F29,2)</f>
        <v>0</v>
      </c>
      <c r="H29" s="155"/>
      <c r="I29" s="154"/>
      <c r="J29" s="155"/>
      <c r="K29" s="154"/>
      <c r="L29" s="154">
        <v>21</v>
      </c>
      <c r="M29" s="154"/>
      <c r="N29" s="153"/>
      <c r="O29" s="153"/>
      <c r="P29" s="153"/>
      <c r="Q29" s="153"/>
      <c r="R29" s="154"/>
      <c r="S29" s="154"/>
      <c r="T29" s="154"/>
      <c r="U29" s="154"/>
      <c r="V29" s="154"/>
      <c r="W29" s="154"/>
      <c r="X29" s="154"/>
      <c r="Y29" s="154"/>
      <c r="Z29" s="146"/>
      <c r="AA29" s="146"/>
      <c r="AB29" s="146"/>
      <c r="AC29" s="146"/>
      <c r="AD29" s="146"/>
      <c r="AE29" s="146"/>
      <c r="AF29" s="146"/>
      <c r="AG29" s="146" t="s">
        <v>171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x14ac:dyDescent="0.2">
      <c r="A30" s="158" t="s">
        <v>147</v>
      </c>
      <c r="B30" s="159" t="s">
        <v>101</v>
      </c>
      <c r="C30" s="177" t="s">
        <v>102</v>
      </c>
      <c r="D30" s="160"/>
      <c r="E30" s="161"/>
      <c r="F30" s="162"/>
      <c r="G30" s="163">
        <f>SUMIF(AG31:AG44,"&lt;&gt;NOR",G31:G44)</f>
        <v>0</v>
      </c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AG30" t="s">
        <v>148</v>
      </c>
    </row>
    <row r="31" spans="1:60" outlineLevel="1" x14ac:dyDescent="0.2">
      <c r="A31" s="171">
        <v>20</v>
      </c>
      <c r="B31" s="172"/>
      <c r="C31" s="178" t="s">
        <v>175</v>
      </c>
      <c r="D31" s="173" t="s">
        <v>176</v>
      </c>
      <c r="E31" s="174">
        <v>627</v>
      </c>
      <c r="F31" s="175"/>
      <c r="G31" s="176">
        <f t="shared" ref="G31:G44" si="1">ROUND(E31*F31,2)</f>
        <v>0</v>
      </c>
      <c r="H31" s="155"/>
      <c r="I31" s="154"/>
      <c r="J31" s="155"/>
      <c r="K31" s="154"/>
      <c r="L31" s="154">
        <v>21</v>
      </c>
      <c r="M31" s="154"/>
      <c r="N31" s="153"/>
      <c r="O31" s="153"/>
      <c r="P31" s="153"/>
      <c r="Q31" s="153"/>
      <c r="R31" s="154"/>
      <c r="S31" s="154"/>
      <c r="T31" s="154"/>
      <c r="U31" s="154"/>
      <c r="V31" s="154"/>
      <c r="W31" s="154"/>
      <c r="X31" s="154"/>
      <c r="Y31" s="154"/>
      <c r="Z31" s="146"/>
      <c r="AA31" s="146"/>
      <c r="AB31" s="146"/>
      <c r="AC31" s="146"/>
      <c r="AD31" s="146"/>
      <c r="AE31" s="146"/>
      <c r="AF31" s="146"/>
      <c r="AG31" s="146" t="s">
        <v>171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ht="22.5" outlineLevel="1" x14ac:dyDescent="0.2">
      <c r="A32" s="171">
        <v>21</v>
      </c>
      <c r="B32" s="172"/>
      <c r="C32" s="178" t="s">
        <v>177</v>
      </c>
      <c r="D32" s="173" t="s">
        <v>178</v>
      </c>
      <c r="E32" s="174">
        <v>15</v>
      </c>
      <c r="F32" s="175"/>
      <c r="G32" s="176">
        <f t="shared" si="1"/>
        <v>0</v>
      </c>
      <c r="H32" s="155"/>
      <c r="I32" s="154"/>
      <c r="J32" s="155"/>
      <c r="K32" s="154"/>
      <c r="L32" s="154">
        <v>21</v>
      </c>
      <c r="M32" s="154"/>
      <c r="N32" s="153"/>
      <c r="O32" s="153"/>
      <c r="P32" s="153"/>
      <c r="Q32" s="153"/>
      <c r="R32" s="154"/>
      <c r="S32" s="154"/>
      <c r="T32" s="154"/>
      <c r="U32" s="154"/>
      <c r="V32" s="154"/>
      <c r="W32" s="154"/>
      <c r="X32" s="154"/>
      <c r="Y32" s="154"/>
      <c r="Z32" s="146"/>
      <c r="AA32" s="146"/>
      <c r="AB32" s="146"/>
      <c r="AC32" s="146"/>
      <c r="AD32" s="146"/>
      <c r="AE32" s="146"/>
      <c r="AF32" s="146"/>
      <c r="AG32" s="146" t="s">
        <v>171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ht="22.5" outlineLevel="1" x14ac:dyDescent="0.2">
      <c r="A33" s="171">
        <v>22</v>
      </c>
      <c r="B33" s="172"/>
      <c r="C33" s="178" t="s">
        <v>179</v>
      </c>
      <c r="D33" s="173" t="s">
        <v>176</v>
      </c>
      <c r="E33" s="174">
        <v>35</v>
      </c>
      <c r="F33" s="175"/>
      <c r="G33" s="176">
        <f t="shared" si="1"/>
        <v>0</v>
      </c>
      <c r="H33" s="155"/>
      <c r="I33" s="154"/>
      <c r="J33" s="155"/>
      <c r="K33" s="154"/>
      <c r="L33" s="154">
        <v>21</v>
      </c>
      <c r="M33" s="154"/>
      <c r="N33" s="153"/>
      <c r="O33" s="153"/>
      <c r="P33" s="153"/>
      <c r="Q33" s="153"/>
      <c r="R33" s="154"/>
      <c r="S33" s="154"/>
      <c r="T33" s="154"/>
      <c r="U33" s="154"/>
      <c r="V33" s="154"/>
      <c r="W33" s="154"/>
      <c r="X33" s="154"/>
      <c r="Y33" s="154"/>
      <c r="Z33" s="146"/>
      <c r="AA33" s="146"/>
      <c r="AB33" s="146"/>
      <c r="AC33" s="146"/>
      <c r="AD33" s="146"/>
      <c r="AE33" s="146"/>
      <c r="AF33" s="146"/>
      <c r="AG33" s="146" t="s">
        <v>180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ht="22.5" outlineLevel="1" x14ac:dyDescent="0.2">
      <c r="A34" s="171">
        <v>23</v>
      </c>
      <c r="B34" s="172"/>
      <c r="C34" s="178" t="s">
        <v>181</v>
      </c>
      <c r="D34" s="173" t="s">
        <v>176</v>
      </c>
      <c r="E34" s="174">
        <v>25</v>
      </c>
      <c r="F34" s="175"/>
      <c r="G34" s="176">
        <f t="shared" si="1"/>
        <v>0</v>
      </c>
      <c r="H34" s="155"/>
      <c r="I34" s="154"/>
      <c r="J34" s="155"/>
      <c r="K34" s="154"/>
      <c r="L34" s="154">
        <v>21</v>
      </c>
      <c r="M34" s="154"/>
      <c r="N34" s="153"/>
      <c r="O34" s="153"/>
      <c r="P34" s="153"/>
      <c r="Q34" s="153"/>
      <c r="R34" s="154"/>
      <c r="S34" s="154"/>
      <c r="T34" s="154"/>
      <c r="U34" s="154"/>
      <c r="V34" s="154"/>
      <c r="W34" s="154"/>
      <c r="X34" s="154"/>
      <c r="Y34" s="154"/>
      <c r="Z34" s="146"/>
      <c r="AA34" s="146"/>
      <c r="AB34" s="146"/>
      <c r="AC34" s="146"/>
      <c r="AD34" s="146"/>
      <c r="AE34" s="146"/>
      <c r="AF34" s="146"/>
      <c r="AG34" s="146" t="s">
        <v>171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1" x14ac:dyDescent="0.2">
      <c r="A35" s="171">
        <v>24</v>
      </c>
      <c r="B35" s="172"/>
      <c r="C35" s="178" t="s">
        <v>182</v>
      </c>
      <c r="D35" s="173" t="s">
        <v>176</v>
      </c>
      <c r="E35" s="174">
        <v>220</v>
      </c>
      <c r="F35" s="175"/>
      <c r="G35" s="176">
        <f t="shared" si="1"/>
        <v>0</v>
      </c>
      <c r="H35" s="155"/>
      <c r="I35" s="154"/>
      <c r="J35" s="155"/>
      <c r="K35" s="154"/>
      <c r="L35" s="154">
        <v>21</v>
      </c>
      <c r="M35" s="154"/>
      <c r="N35" s="153"/>
      <c r="O35" s="153"/>
      <c r="P35" s="153"/>
      <c r="Q35" s="153"/>
      <c r="R35" s="154"/>
      <c r="S35" s="154"/>
      <c r="T35" s="154"/>
      <c r="U35" s="154"/>
      <c r="V35" s="154"/>
      <c r="W35" s="154"/>
      <c r="X35" s="154"/>
      <c r="Y35" s="154"/>
      <c r="Z35" s="146"/>
      <c r="AA35" s="146"/>
      <c r="AB35" s="146"/>
      <c r="AC35" s="146"/>
      <c r="AD35" s="146"/>
      <c r="AE35" s="146"/>
      <c r="AF35" s="146"/>
      <c r="AG35" s="146" t="s">
        <v>171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1" x14ac:dyDescent="0.2">
      <c r="A36" s="171">
        <v>25</v>
      </c>
      <c r="B36" s="172"/>
      <c r="C36" s="178" t="s">
        <v>183</v>
      </c>
      <c r="D36" s="173" t="s">
        <v>176</v>
      </c>
      <c r="E36" s="174">
        <v>140</v>
      </c>
      <c r="F36" s="175"/>
      <c r="G36" s="176">
        <f t="shared" si="1"/>
        <v>0</v>
      </c>
      <c r="H36" s="155"/>
      <c r="I36" s="154"/>
      <c r="J36" s="155"/>
      <c r="K36" s="154"/>
      <c r="L36" s="154">
        <v>21</v>
      </c>
      <c r="M36" s="154"/>
      <c r="N36" s="153"/>
      <c r="O36" s="153"/>
      <c r="P36" s="153"/>
      <c r="Q36" s="153"/>
      <c r="R36" s="154"/>
      <c r="S36" s="154"/>
      <c r="T36" s="154"/>
      <c r="U36" s="154"/>
      <c r="V36" s="154"/>
      <c r="W36" s="154"/>
      <c r="X36" s="154"/>
      <c r="Y36" s="154"/>
      <c r="Z36" s="146"/>
      <c r="AA36" s="146"/>
      <c r="AB36" s="146"/>
      <c r="AC36" s="146"/>
      <c r="AD36" s="146"/>
      <c r="AE36" s="146"/>
      <c r="AF36" s="146"/>
      <c r="AG36" s="146" t="s">
        <v>171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1" x14ac:dyDescent="0.2">
      <c r="A37" s="171">
        <v>26</v>
      </c>
      <c r="B37" s="172"/>
      <c r="C37" s="178" t="s">
        <v>184</v>
      </c>
      <c r="D37" s="173" t="s">
        <v>170</v>
      </c>
      <c r="E37" s="174">
        <v>4</v>
      </c>
      <c r="F37" s="175"/>
      <c r="G37" s="176">
        <f t="shared" si="1"/>
        <v>0</v>
      </c>
      <c r="H37" s="155"/>
      <c r="I37" s="154"/>
      <c r="J37" s="155"/>
      <c r="K37" s="154"/>
      <c r="L37" s="154">
        <v>21</v>
      </c>
      <c r="M37" s="154"/>
      <c r="N37" s="153"/>
      <c r="O37" s="153"/>
      <c r="P37" s="153"/>
      <c r="Q37" s="153"/>
      <c r="R37" s="154"/>
      <c r="S37" s="154"/>
      <c r="T37" s="154"/>
      <c r="U37" s="154"/>
      <c r="V37" s="154"/>
      <c r="W37" s="154"/>
      <c r="X37" s="154"/>
      <c r="Y37" s="154"/>
      <c r="Z37" s="146"/>
      <c r="AA37" s="146"/>
      <c r="AB37" s="146"/>
      <c r="AC37" s="146"/>
      <c r="AD37" s="146"/>
      <c r="AE37" s="146"/>
      <c r="AF37" s="146"/>
      <c r="AG37" s="146" t="s">
        <v>171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ht="22.5" outlineLevel="1" x14ac:dyDescent="0.2">
      <c r="A38" s="171">
        <v>27</v>
      </c>
      <c r="B38" s="172"/>
      <c r="C38" s="178" t="s">
        <v>185</v>
      </c>
      <c r="D38" s="173" t="s">
        <v>178</v>
      </c>
      <c r="E38" s="174">
        <v>4</v>
      </c>
      <c r="F38" s="175"/>
      <c r="G38" s="176">
        <f t="shared" si="1"/>
        <v>0</v>
      </c>
      <c r="H38" s="155"/>
      <c r="I38" s="154"/>
      <c r="J38" s="155"/>
      <c r="K38" s="154"/>
      <c r="L38" s="154">
        <v>21</v>
      </c>
      <c r="M38" s="154"/>
      <c r="N38" s="153"/>
      <c r="O38" s="153"/>
      <c r="P38" s="153"/>
      <c r="Q38" s="153"/>
      <c r="R38" s="154"/>
      <c r="S38" s="154"/>
      <c r="T38" s="154"/>
      <c r="U38" s="154"/>
      <c r="V38" s="154"/>
      <c r="W38" s="154"/>
      <c r="X38" s="154"/>
      <c r="Y38" s="154"/>
      <c r="Z38" s="146"/>
      <c r="AA38" s="146"/>
      <c r="AB38" s="146"/>
      <c r="AC38" s="146"/>
      <c r="AD38" s="146"/>
      <c r="AE38" s="146"/>
      <c r="AF38" s="146"/>
      <c r="AG38" s="146" t="s">
        <v>171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71">
        <v>29</v>
      </c>
      <c r="B39" s="172"/>
      <c r="C39" s="178" t="s">
        <v>187</v>
      </c>
      <c r="D39" s="173" t="s">
        <v>178</v>
      </c>
      <c r="E39" s="174">
        <v>4</v>
      </c>
      <c r="F39" s="175"/>
      <c r="G39" s="176">
        <f t="shared" si="1"/>
        <v>0</v>
      </c>
      <c r="H39" s="155"/>
      <c r="I39" s="154"/>
      <c r="J39" s="155"/>
      <c r="K39" s="154"/>
      <c r="L39" s="154">
        <v>21</v>
      </c>
      <c r="M39" s="154"/>
      <c r="N39" s="153"/>
      <c r="O39" s="153"/>
      <c r="P39" s="153"/>
      <c r="Q39" s="153"/>
      <c r="R39" s="154"/>
      <c r="S39" s="154"/>
      <c r="T39" s="154"/>
      <c r="U39" s="154"/>
      <c r="V39" s="154"/>
      <c r="W39" s="154"/>
      <c r="X39" s="154"/>
      <c r="Y39" s="154"/>
      <c r="Z39" s="146"/>
      <c r="AA39" s="146"/>
      <c r="AB39" s="146"/>
      <c r="AC39" s="146"/>
      <c r="AD39" s="146"/>
      <c r="AE39" s="146"/>
      <c r="AF39" s="146"/>
      <c r="AG39" s="146" t="s">
        <v>171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ht="22.5" outlineLevel="1" x14ac:dyDescent="0.2">
      <c r="A40" s="171">
        <v>30</v>
      </c>
      <c r="B40" s="172"/>
      <c r="C40" s="178" t="s">
        <v>188</v>
      </c>
      <c r="D40" s="173" t="s">
        <v>178</v>
      </c>
      <c r="E40" s="174">
        <v>10</v>
      </c>
      <c r="F40" s="175"/>
      <c r="G40" s="176">
        <f t="shared" si="1"/>
        <v>0</v>
      </c>
      <c r="H40" s="155"/>
      <c r="I40" s="154"/>
      <c r="J40" s="155"/>
      <c r="K40" s="154"/>
      <c r="L40" s="154">
        <v>21</v>
      </c>
      <c r="M40" s="154"/>
      <c r="N40" s="153"/>
      <c r="O40" s="153"/>
      <c r="P40" s="153"/>
      <c r="Q40" s="153"/>
      <c r="R40" s="154"/>
      <c r="S40" s="154"/>
      <c r="T40" s="154"/>
      <c r="U40" s="154"/>
      <c r="V40" s="154"/>
      <c r="W40" s="154"/>
      <c r="X40" s="154"/>
      <c r="Y40" s="154"/>
      <c r="Z40" s="146"/>
      <c r="AA40" s="146"/>
      <c r="AB40" s="146"/>
      <c r="AC40" s="146"/>
      <c r="AD40" s="146"/>
      <c r="AE40" s="146"/>
      <c r="AF40" s="146"/>
      <c r="AG40" s="146" t="s">
        <v>171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1" x14ac:dyDescent="0.2">
      <c r="A41" s="171">
        <v>31</v>
      </c>
      <c r="B41" s="172"/>
      <c r="C41" s="178" t="s">
        <v>189</v>
      </c>
      <c r="D41" s="173" t="s">
        <v>178</v>
      </c>
      <c r="E41" s="174">
        <v>4</v>
      </c>
      <c r="F41" s="175"/>
      <c r="G41" s="176">
        <f t="shared" si="1"/>
        <v>0</v>
      </c>
      <c r="H41" s="155"/>
      <c r="I41" s="154"/>
      <c r="J41" s="155"/>
      <c r="K41" s="154"/>
      <c r="L41" s="154">
        <v>21</v>
      </c>
      <c r="M41" s="154"/>
      <c r="N41" s="153"/>
      <c r="O41" s="153"/>
      <c r="P41" s="153"/>
      <c r="Q41" s="153"/>
      <c r="R41" s="154"/>
      <c r="S41" s="154"/>
      <c r="T41" s="154"/>
      <c r="U41" s="154"/>
      <c r="V41" s="154"/>
      <c r="W41" s="154"/>
      <c r="X41" s="154"/>
      <c r="Y41" s="154"/>
      <c r="Z41" s="146"/>
      <c r="AA41" s="146"/>
      <c r="AB41" s="146"/>
      <c r="AC41" s="146"/>
      <c r="AD41" s="146"/>
      <c r="AE41" s="146"/>
      <c r="AF41" s="146"/>
      <c r="AG41" s="146" t="s">
        <v>171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71">
        <v>32</v>
      </c>
      <c r="B42" s="172"/>
      <c r="C42" s="178" t="s">
        <v>190</v>
      </c>
      <c r="D42" s="173" t="s">
        <v>178</v>
      </c>
      <c r="E42" s="174">
        <v>10</v>
      </c>
      <c r="F42" s="175"/>
      <c r="G42" s="176">
        <f t="shared" si="1"/>
        <v>0</v>
      </c>
      <c r="H42" s="155"/>
      <c r="I42" s="154"/>
      <c r="J42" s="155"/>
      <c r="K42" s="154"/>
      <c r="L42" s="154">
        <v>21</v>
      </c>
      <c r="M42" s="154"/>
      <c r="N42" s="153"/>
      <c r="O42" s="153"/>
      <c r="P42" s="153"/>
      <c r="Q42" s="153"/>
      <c r="R42" s="154"/>
      <c r="S42" s="154"/>
      <c r="T42" s="154"/>
      <c r="U42" s="154"/>
      <c r="V42" s="154"/>
      <c r="W42" s="154"/>
      <c r="X42" s="154"/>
      <c r="Y42" s="154"/>
      <c r="Z42" s="146"/>
      <c r="AA42" s="146"/>
      <c r="AB42" s="146"/>
      <c r="AC42" s="146"/>
      <c r="AD42" s="146"/>
      <c r="AE42" s="146"/>
      <c r="AF42" s="146"/>
      <c r="AG42" s="146" t="s">
        <v>171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71">
        <v>33</v>
      </c>
      <c r="B43" s="172"/>
      <c r="C43" s="178" t="s">
        <v>191</v>
      </c>
      <c r="D43" s="173" t="s">
        <v>178</v>
      </c>
      <c r="E43" s="174">
        <v>4</v>
      </c>
      <c r="F43" s="175"/>
      <c r="G43" s="176">
        <f t="shared" si="1"/>
        <v>0</v>
      </c>
      <c r="H43" s="155"/>
      <c r="I43" s="154"/>
      <c r="J43" s="155"/>
      <c r="K43" s="154"/>
      <c r="L43" s="154">
        <v>21</v>
      </c>
      <c r="M43" s="154"/>
      <c r="N43" s="153"/>
      <c r="O43" s="153"/>
      <c r="P43" s="153"/>
      <c r="Q43" s="153"/>
      <c r="R43" s="154"/>
      <c r="S43" s="154"/>
      <c r="T43" s="154"/>
      <c r="U43" s="154"/>
      <c r="V43" s="154"/>
      <c r="W43" s="154"/>
      <c r="X43" s="154"/>
      <c r="Y43" s="154"/>
      <c r="Z43" s="146"/>
      <c r="AA43" s="146"/>
      <c r="AB43" s="146"/>
      <c r="AC43" s="146"/>
      <c r="AD43" s="146"/>
      <c r="AE43" s="146"/>
      <c r="AF43" s="146"/>
      <c r="AG43" s="146" t="s">
        <v>171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1" x14ac:dyDescent="0.2">
      <c r="A44" s="171">
        <v>34</v>
      </c>
      <c r="B44" s="172"/>
      <c r="C44" s="178" t="s">
        <v>192</v>
      </c>
      <c r="D44" s="173" t="s">
        <v>178</v>
      </c>
      <c r="E44" s="174">
        <v>4</v>
      </c>
      <c r="F44" s="175"/>
      <c r="G44" s="176">
        <f t="shared" si="1"/>
        <v>0</v>
      </c>
      <c r="H44" s="155"/>
      <c r="I44" s="154"/>
      <c r="J44" s="155"/>
      <c r="K44" s="154"/>
      <c r="L44" s="154">
        <v>21</v>
      </c>
      <c r="M44" s="154"/>
      <c r="N44" s="153"/>
      <c r="O44" s="153"/>
      <c r="P44" s="153"/>
      <c r="Q44" s="153"/>
      <c r="R44" s="154"/>
      <c r="S44" s="154"/>
      <c r="T44" s="154"/>
      <c r="U44" s="154"/>
      <c r="V44" s="154"/>
      <c r="W44" s="154"/>
      <c r="X44" s="154"/>
      <c r="Y44" s="154"/>
      <c r="Z44" s="146"/>
      <c r="AA44" s="146"/>
      <c r="AB44" s="146"/>
      <c r="AC44" s="146"/>
      <c r="AD44" s="146"/>
      <c r="AE44" s="146"/>
      <c r="AF44" s="146"/>
      <c r="AG44" s="146" t="s">
        <v>171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x14ac:dyDescent="0.2">
      <c r="A45" s="158" t="s">
        <v>147</v>
      </c>
      <c r="B45" s="159" t="s">
        <v>103</v>
      </c>
      <c r="C45" s="177" t="s">
        <v>104</v>
      </c>
      <c r="D45" s="160"/>
      <c r="E45" s="161"/>
      <c r="F45" s="162"/>
      <c r="G45" s="163">
        <f>SUMIF(AG46:AG50,"&lt;&gt;NOR",G46:G50)</f>
        <v>0</v>
      </c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AG45" t="s">
        <v>148</v>
      </c>
    </row>
    <row r="46" spans="1:60" ht="22.5" outlineLevel="1" x14ac:dyDescent="0.2">
      <c r="A46" s="171">
        <v>35</v>
      </c>
      <c r="B46" s="172"/>
      <c r="C46" s="178" t="s">
        <v>193</v>
      </c>
      <c r="D46" s="173" t="s">
        <v>170</v>
      </c>
      <c r="E46" s="174">
        <v>8</v>
      </c>
      <c r="F46" s="175"/>
      <c r="G46" s="176">
        <f>ROUND(E46*F46,2)</f>
        <v>0</v>
      </c>
      <c r="H46" s="155"/>
      <c r="I46" s="154"/>
      <c r="J46" s="155"/>
      <c r="K46" s="154"/>
      <c r="L46" s="154">
        <v>21</v>
      </c>
      <c r="M46" s="154"/>
      <c r="N46" s="153"/>
      <c r="O46" s="153"/>
      <c r="P46" s="153"/>
      <c r="Q46" s="153"/>
      <c r="R46" s="154"/>
      <c r="S46" s="154"/>
      <c r="T46" s="154"/>
      <c r="U46" s="154"/>
      <c r="V46" s="154"/>
      <c r="W46" s="154"/>
      <c r="X46" s="154"/>
      <c r="Y46" s="154"/>
      <c r="Z46" s="146"/>
      <c r="AA46" s="146"/>
      <c r="AB46" s="146"/>
      <c r="AC46" s="146"/>
      <c r="AD46" s="146"/>
      <c r="AE46" s="146"/>
      <c r="AF46" s="146"/>
      <c r="AG46" s="146" t="s">
        <v>171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1">
        <v>36</v>
      </c>
      <c r="B47" s="172"/>
      <c r="C47" s="178" t="s">
        <v>194</v>
      </c>
      <c r="D47" s="173" t="s">
        <v>170</v>
      </c>
      <c r="E47" s="174">
        <v>8</v>
      </c>
      <c r="F47" s="175"/>
      <c r="G47" s="176">
        <f>ROUND(E47*F47,2)</f>
        <v>0</v>
      </c>
      <c r="H47" s="155"/>
      <c r="I47" s="154"/>
      <c r="J47" s="155"/>
      <c r="K47" s="154"/>
      <c r="L47" s="154">
        <v>21</v>
      </c>
      <c r="M47" s="154"/>
      <c r="N47" s="153"/>
      <c r="O47" s="153"/>
      <c r="P47" s="153"/>
      <c r="Q47" s="153"/>
      <c r="R47" s="154"/>
      <c r="S47" s="154"/>
      <c r="T47" s="154"/>
      <c r="U47" s="154"/>
      <c r="V47" s="154"/>
      <c r="W47" s="154"/>
      <c r="X47" s="154"/>
      <c r="Y47" s="154"/>
      <c r="Z47" s="146"/>
      <c r="AA47" s="146"/>
      <c r="AB47" s="146"/>
      <c r="AC47" s="146"/>
      <c r="AD47" s="146"/>
      <c r="AE47" s="146"/>
      <c r="AF47" s="146"/>
      <c r="AG47" s="146" t="s">
        <v>171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ht="22.5" outlineLevel="1" x14ac:dyDescent="0.2">
      <c r="A48" s="171">
        <v>37</v>
      </c>
      <c r="B48" s="172"/>
      <c r="C48" s="178" t="s">
        <v>195</v>
      </c>
      <c r="D48" s="173" t="s">
        <v>170</v>
      </c>
      <c r="E48" s="174">
        <v>8</v>
      </c>
      <c r="F48" s="175"/>
      <c r="G48" s="176">
        <f>ROUND(E48*F48,2)</f>
        <v>0</v>
      </c>
      <c r="H48" s="155"/>
      <c r="I48" s="154"/>
      <c r="J48" s="155"/>
      <c r="K48" s="154"/>
      <c r="L48" s="154">
        <v>21</v>
      </c>
      <c r="M48" s="154"/>
      <c r="N48" s="153"/>
      <c r="O48" s="153"/>
      <c r="P48" s="153"/>
      <c r="Q48" s="153"/>
      <c r="R48" s="154"/>
      <c r="S48" s="154"/>
      <c r="T48" s="154"/>
      <c r="U48" s="154"/>
      <c r="V48" s="154"/>
      <c r="W48" s="154"/>
      <c r="X48" s="154"/>
      <c r="Y48" s="154"/>
      <c r="Z48" s="146"/>
      <c r="AA48" s="146"/>
      <c r="AB48" s="146"/>
      <c r="AC48" s="146"/>
      <c r="AD48" s="146"/>
      <c r="AE48" s="146"/>
      <c r="AF48" s="146"/>
      <c r="AG48" s="146" t="s">
        <v>171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71">
        <v>38</v>
      </c>
      <c r="B49" s="172"/>
      <c r="C49" s="178" t="s">
        <v>196</v>
      </c>
      <c r="D49" s="173" t="s">
        <v>170</v>
      </c>
      <c r="E49" s="174">
        <v>4</v>
      </c>
      <c r="F49" s="175"/>
      <c r="G49" s="176">
        <f>ROUND(E49*F49,2)</f>
        <v>0</v>
      </c>
      <c r="H49" s="155"/>
      <c r="I49" s="154"/>
      <c r="J49" s="155"/>
      <c r="K49" s="154"/>
      <c r="L49" s="154">
        <v>21</v>
      </c>
      <c r="M49" s="154"/>
      <c r="N49" s="153"/>
      <c r="O49" s="153"/>
      <c r="P49" s="153"/>
      <c r="Q49" s="153"/>
      <c r="R49" s="154"/>
      <c r="S49" s="154"/>
      <c r="T49" s="154"/>
      <c r="U49" s="154"/>
      <c r="V49" s="154"/>
      <c r="W49" s="154"/>
      <c r="X49" s="154"/>
      <c r="Y49" s="154"/>
      <c r="Z49" s="146"/>
      <c r="AA49" s="146"/>
      <c r="AB49" s="146"/>
      <c r="AC49" s="146"/>
      <c r="AD49" s="146"/>
      <c r="AE49" s="146"/>
      <c r="AF49" s="146"/>
      <c r="AG49" s="146" t="s">
        <v>171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1" x14ac:dyDescent="0.2">
      <c r="A50" s="171">
        <v>39</v>
      </c>
      <c r="B50" s="172"/>
      <c r="C50" s="178" t="s">
        <v>197</v>
      </c>
      <c r="D50" s="173" t="s">
        <v>198</v>
      </c>
      <c r="E50" s="174">
        <v>50</v>
      </c>
      <c r="F50" s="175"/>
      <c r="G50" s="176">
        <f>ROUND(E50*F50,2)</f>
        <v>0</v>
      </c>
      <c r="H50" s="155"/>
      <c r="I50" s="154"/>
      <c r="J50" s="155"/>
      <c r="K50" s="154"/>
      <c r="L50" s="154">
        <v>21</v>
      </c>
      <c r="M50" s="154"/>
      <c r="N50" s="153"/>
      <c r="O50" s="153"/>
      <c r="P50" s="153"/>
      <c r="Q50" s="153"/>
      <c r="R50" s="154"/>
      <c r="S50" s="154"/>
      <c r="T50" s="154"/>
      <c r="U50" s="154"/>
      <c r="V50" s="154"/>
      <c r="W50" s="154"/>
      <c r="X50" s="154"/>
      <c r="Y50" s="154"/>
      <c r="Z50" s="146"/>
      <c r="AA50" s="146"/>
      <c r="AB50" s="146"/>
      <c r="AC50" s="146"/>
      <c r="AD50" s="146"/>
      <c r="AE50" s="146"/>
      <c r="AF50" s="146"/>
      <c r="AG50" s="146" t="s">
        <v>171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x14ac:dyDescent="0.2">
      <c r="A51" s="158" t="s">
        <v>147</v>
      </c>
      <c r="B51" s="159" t="s">
        <v>105</v>
      </c>
      <c r="C51" s="177" t="s">
        <v>106</v>
      </c>
      <c r="D51" s="160"/>
      <c r="E51" s="161"/>
      <c r="F51" s="162"/>
      <c r="G51" s="163">
        <f>SUMIF(AG52:AG52,"&lt;&gt;NOR",G52:G52)</f>
        <v>0</v>
      </c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AG51" t="s">
        <v>148</v>
      </c>
    </row>
    <row r="52" spans="1:60" outlineLevel="1" x14ac:dyDescent="0.2">
      <c r="A52" s="171">
        <v>40</v>
      </c>
      <c r="B52" s="172"/>
      <c r="C52" s="178" t="s">
        <v>199</v>
      </c>
      <c r="D52" s="173" t="s">
        <v>198</v>
      </c>
      <c r="E52" s="174">
        <v>50</v>
      </c>
      <c r="F52" s="175"/>
      <c r="G52" s="176">
        <f>ROUND(E52*F52,2)</f>
        <v>0</v>
      </c>
      <c r="H52" s="155"/>
      <c r="I52" s="154"/>
      <c r="J52" s="155"/>
      <c r="K52" s="154"/>
      <c r="L52" s="154">
        <v>21</v>
      </c>
      <c r="M52" s="154"/>
      <c r="N52" s="153"/>
      <c r="O52" s="153"/>
      <c r="P52" s="153"/>
      <c r="Q52" s="153"/>
      <c r="R52" s="154"/>
      <c r="S52" s="154"/>
      <c r="T52" s="154"/>
      <c r="U52" s="154"/>
      <c r="V52" s="154"/>
      <c r="W52" s="154"/>
      <c r="X52" s="154"/>
      <c r="Y52" s="154"/>
      <c r="Z52" s="146"/>
      <c r="AA52" s="146"/>
      <c r="AB52" s="146"/>
      <c r="AC52" s="146"/>
      <c r="AD52" s="146"/>
      <c r="AE52" s="146"/>
      <c r="AF52" s="146"/>
      <c r="AG52" s="146" t="s">
        <v>171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x14ac:dyDescent="0.2">
      <c r="A53" s="158" t="s">
        <v>147</v>
      </c>
      <c r="B53" s="159" t="s">
        <v>107</v>
      </c>
      <c r="C53" s="177" t="s">
        <v>108</v>
      </c>
      <c r="D53" s="160"/>
      <c r="E53" s="161"/>
      <c r="F53" s="162"/>
      <c r="G53" s="163">
        <f>SUMIF(AG54:AG55,"&lt;&gt;NOR",G54:G55)</f>
        <v>0</v>
      </c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AG53" t="s">
        <v>148</v>
      </c>
    </row>
    <row r="54" spans="1:60" outlineLevel="1" x14ac:dyDescent="0.2">
      <c r="A54" s="171">
        <v>41</v>
      </c>
      <c r="B54" s="172"/>
      <c r="C54" s="178" t="s">
        <v>200</v>
      </c>
      <c r="D54" s="173" t="s">
        <v>170</v>
      </c>
      <c r="E54" s="174">
        <v>4</v>
      </c>
      <c r="F54" s="175"/>
      <c r="G54" s="176">
        <f>ROUND(E54*F54,2)</f>
        <v>0</v>
      </c>
      <c r="H54" s="155"/>
      <c r="I54" s="154"/>
      <c r="J54" s="155"/>
      <c r="K54" s="154"/>
      <c r="L54" s="154">
        <v>21</v>
      </c>
      <c r="M54" s="154"/>
      <c r="N54" s="153"/>
      <c r="O54" s="153"/>
      <c r="P54" s="153"/>
      <c r="Q54" s="153"/>
      <c r="R54" s="154"/>
      <c r="S54" s="154"/>
      <c r="T54" s="154"/>
      <c r="U54" s="154"/>
      <c r="V54" s="154"/>
      <c r="W54" s="154"/>
      <c r="X54" s="154"/>
      <c r="Y54" s="154"/>
      <c r="Z54" s="146"/>
      <c r="AA54" s="146"/>
      <c r="AB54" s="146"/>
      <c r="AC54" s="146"/>
      <c r="AD54" s="146"/>
      <c r="AE54" s="146"/>
      <c r="AF54" s="146"/>
      <c r="AG54" s="146" t="s">
        <v>171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71">
        <v>42</v>
      </c>
      <c r="B55" s="172"/>
      <c r="C55" s="178" t="s">
        <v>201</v>
      </c>
      <c r="D55" s="173" t="s">
        <v>170</v>
      </c>
      <c r="E55" s="174">
        <v>4</v>
      </c>
      <c r="F55" s="175"/>
      <c r="G55" s="176">
        <f>ROUND(E55*F55,2)</f>
        <v>0</v>
      </c>
      <c r="H55" s="155"/>
      <c r="I55" s="154"/>
      <c r="J55" s="155"/>
      <c r="K55" s="154"/>
      <c r="L55" s="154">
        <v>21</v>
      </c>
      <c r="M55" s="154"/>
      <c r="N55" s="153"/>
      <c r="O55" s="153"/>
      <c r="P55" s="153"/>
      <c r="Q55" s="153"/>
      <c r="R55" s="154"/>
      <c r="S55" s="154"/>
      <c r="T55" s="154"/>
      <c r="U55" s="154"/>
      <c r="V55" s="154"/>
      <c r="W55" s="154"/>
      <c r="X55" s="154"/>
      <c r="Y55" s="154"/>
      <c r="Z55" s="146"/>
      <c r="AA55" s="146"/>
      <c r="AB55" s="146"/>
      <c r="AC55" s="146"/>
      <c r="AD55" s="146"/>
      <c r="AE55" s="146"/>
      <c r="AF55" s="146"/>
      <c r="AG55" s="146" t="s">
        <v>171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x14ac:dyDescent="0.2">
      <c r="A56" s="158" t="s">
        <v>147</v>
      </c>
      <c r="B56" s="159" t="s">
        <v>116</v>
      </c>
      <c r="C56" s="177" t="s">
        <v>117</v>
      </c>
      <c r="D56" s="160"/>
      <c r="E56" s="161"/>
      <c r="F56" s="162"/>
      <c r="G56" s="163">
        <f>SUMIF(AG57:AG58,"&lt;&gt;NOR",G57:G58)</f>
        <v>0</v>
      </c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AG56" t="s">
        <v>148</v>
      </c>
    </row>
    <row r="57" spans="1:60" outlineLevel="1" x14ac:dyDescent="0.2">
      <c r="A57" s="171">
        <v>43</v>
      </c>
      <c r="B57" s="172"/>
      <c r="C57" s="178" t="s">
        <v>202</v>
      </c>
      <c r="D57" s="173" t="s">
        <v>170</v>
      </c>
      <c r="E57" s="174">
        <v>16</v>
      </c>
      <c r="F57" s="175"/>
      <c r="G57" s="176">
        <f>ROUND(E57*F57,2)</f>
        <v>0</v>
      </c>
      <c r="H57" s="155"/>
      <c r="I57" s="154"/>
      <c r="J57" s="155"/>
      <c r="K57" s="154"/>
      <c r="L57" s="154">
        <v>21</v>
      </c>
      <c r="M57" s="154"/>
      <c r="N57" s="153"/>
      <c r="O57" s="153"/>
      <c r="P57" s="153"/>
      <c r="Q57" s="153"/>
      <c r="R57" s="154"/>
      <c r="S57" s="154"/>
      <c r="T57" s="154"/>
      <c r="U57" s="154"/>
      <c r="V57" s="154"/>
      <c r="W57" s="154"/>
      <c r="X57" s="154"/>
      <c r="Y57" s="154"/>
      <c r="Z57" s="146"/>
      <c r="AA57" s="146"/>
      <c r="AB57" s="146"/>
      <c r="AC57" s="146"/>
      <c r="AD57" s="146"/>
      <c r="AE57" s="146"/>
      <c r="AF57" s="146"/>
      <c r="AG57" s="146" t="s">
        <v>171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1" x14ac:dyDescent="0.2">
      <c r="A58" s="171">
        <v>44</v>
      </c>
      <c r="B58" s="172"/>
      <c r="C58" s="178" t="s">
        <v>203</v>
      </c>
      <c r="D58" s="173" t="s">
        <v>170</v>
      </c>
      <c r="E58" s="174">
        <v>16</v>
      </c>
      <c r="F58" s="175"/>
      <c r="G58" s="176">
        <f>ROUND(E58*F58,2)</f>
        <v>0</v>
      </c>
      <c r="H58" s="155"/>
      <c r="I58" s="154"/>
      <c r="J58" s="155"/>
      <c r="K58" s="154"/>
      <c r="L58" s="154">
        <v>21</v>
      </c>
      <c r="M58" s="154"/>
      <c r="N58" s="153"/>
      <c r="O58" s="153"/>
      <c r="P58" s="153"/>
      <c r="Q58" s="153"/>
      <c r="R58" s="154"/>
      <c r="S58" s="154"/>
      <c r="T58" s="154"/>
      <c r="U58" s="154"/>
      <c r="V58" s="154"/>
      <c r="W58" s="154"/>
      <c r="X58" s="154"/>
      <c r="Y58" s="154"/>
      <c r="Z58" s="146"/>
      <c r="AA58" s="146"/>
      <c r="AB58" s="146"/>
      <c r="AC58" s="146"/>
      <c r="AD58" s="146"/>
      <c r="AE58" s="146"/>
      <c r="AF58" s="146"/>
      <c r="AG58" s="146" t="s">
        <v>171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x14ac:dyDescent="0.2">
      <c r="A59" s="158" t="s">
        <v>147</v>
      </c>
      <c r="B59" s="159" t="s">
        <v>118</v>
      </c>
      <c r="C59" s="177" t="s">
        <v>119</v>
      </c>
      <c r="D59" s="160"/>
      <c r="E59" s="161"/>
      <c r="F59" s="162"/>
      <c r="G59" s="163">
        <f>SUMIF(AG60:AG61,"&lt;&gt;NOR",G60:G61)</f>
        <v>0</v>
      </c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AG59" t="s">
        <v>148</v>
      </c>
    </row>
    <row r="60" spans="1:60" outlineLevel="1" x14ac:dyDescent="0.2">
      <c r="A60" s="171">
        <v>45</v>
      </c>
      <c r="B60" s="172"/>
      <c r="C60" s="178" t="s">
        <v>204</v>
      </c>
      <c r="D60" s="173" t="s">
        <v>170</v>
      </c>
      <c r="E60" s="174">
        <v>4</v>
      </c>
      <c r="F60" s="175"/>
      <c r="G60" s="176">
        <f>ROUND(E60*F60,2)</f>
        <v>0</v>
      </c>
      <c r="H60" s="155"/>
      <c r="I60" s="154"/>
      <c r="J60" s="155"/>
      <c r="K60" s="154"/>
      <c r="L60" s="154">
        <v>21</v>
      </c>
      <c r="M60" s="154"/>
      <c r="N60" s="153"/>
      <c r="O60" s="153"/>
      <c r="P60" s="153"/>
      <c r="Q60" s="153"/>
      <c r="R60" s="154"/>
      <c r="S60" s="154"/>
      <c r="T60" s="154"/>
      <c r="U60" s="154"/>
      <c r="V60" s="154"/>
      <c r="W60" s="154"/>
      <c r="X60" s="154"/>
      <c r="Y60" s="154"/>
      <c r="Z60" s="146"/>
      <c r="AA60" s="146"/>
      <c r="AB60" s="146"/>
      <c r="AC60" s="146"/>
      <c r="AD60" s="146"/>
      <c r="AE60" s="146"/>
      <c r="AF60" s="146"/>
      <c r="AG60" s="146" t="s">
        <v>171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1" x14ac:dyDescent="0.2">
      <c r="A61" s="165">
        <v>46</v>
      </c>
      <c r="B61" s="166"/>
      <c r="C61" s="179" t="s">
        <v>205</v>
      </c>
      <c r="D61" s="167" t="s">
        <v>170</v>
      </c>
      <c r="E61" s="168">
        <v>24</v>
      </c>
      <c r="F61" s="169"/>
      <c r="G61" s="170">
        <f>ROUND(E61*F61,2)</f>
        <v>0</v>
      </c>
      <c r="H61" s="155"/>
      <c r="I61" s="154"/>
      <c r="J61" s="155"/>
      <c r="K61" s="154"/>
      <c r="L61" s="154">
        <v>21</v>
      </c>
      <c r="M61" s="154"/>
      <c r="N61" s="153"/>
      <c r="O61" s="153"/>
      <c r="P61" s="153"/>
      <c r="Q61" s="153"/>
      <c r="R61" s="154"/>
      <c r="S61" s="154"/>
      <c r="T61" s="154"/>
      <c r="U61" s="154"/>
      <c r="V61" s="154"/>
      <c r="W61" s="154"/>
      <c r="X61" s="154"/>
      <c r="Y61" s="154"/>
      <c r="Z61" s="146"/>
      <c r="AA61" s="146"/>
      <c r="AB61" s="146"/>
      <c r="AC61" s="146"/>
      <c r="AD61" s="146"/>
      <c r="AE61" s="146"/>
      <c r="AF61" s="146"/>
      <c r="AG61" s="146" t="s">
        <v>171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x14ac:dyDescent="0.2">
      <c r="A62" s="3"/>
      <c r="B62" s="4"/>
      <c r="C62" s="180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v>15</v>
      </c>
      <c r="AF62">
        <v>21</v>
      </c>
      <c r="AG62" t="s">
        <v>133</v>
      </c>
    </row>
    <row r="63" spans="1:60" x14ac:dyDescent="0.2">
      <c r="A63" s="149"/>
      <c r="B63" s="150" t="s">
        <v>31</v>
      </c>
      <c r="C63" s="181"/>
      <c r="D63" s="151"/>
      <c r="E63" s="152"/>
      <c r="F63" s="152"/>
      <c r="G63" s="164">
        <f>G8+G14+G26+G30+G45+G51+G53+G56+G59</f>
        <v>0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AE63">
        <f>SUMIF(L7:L61,AE62,G7:G61)</f>
        <v>0</v>
      </c>
      <c r="AF63">
        <f>SUMIF(L7:L61,AF62,G7:G61)</f>
        <v>0</v>
      </c>
      <c r="AG63" t="s">
        <v>206</v>
      </c>
    </row>
    <row r="64" spans="1:60" x14ac:dyDescent="0.2">
      <c r="A64" s="3"/>
      <c r="B64" s="4"/>
      <c r="C64" s="180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C2504-BA12-45A6-8412-137B207271ED}">
  <sheetPr>
    <outlinePr summaryBelow="0"/>
  </sheetPr>
  <dimension ref="A1:BH4991"/>
  <sheetViews>
    <sheetView workbookViewId="0">
      <pane ySplit="7" topLeftCell="A8" activePane="bottomLeft" state="frozen"/>
      <selection activeCell="Z2" sqref="Z2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44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48</v>
      </c>
      <c r="C4" s="242" t="s">
        <v>49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107</v>
      </c>
      <c r="C8" s="177" t="s">
        <v>108</v>
      </c>
      <c r="D8" s="160"/>
      <c r="E8" s="161"/>
      <c r="F8" s="162"/>
      <c r="G8" s="163">
        <f>SUMIF(AG9:AG10,"&lt;&gt;NOR",G9:G10)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208</v>
      </c>
      <c r="D9" s="173" t="s">
        <v>170</v>
      </c>
      <c r="E9" s="174">
        <v>8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209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210</v>
      </c>
      <c r="D10" s="173" t="s">
        <v>170</v>
      </c>
      <c r="E10" s="174">
        <v>4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171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158" t="s">
        <v>147</v>
      </c>
      <c r="B11" s="159" t="s">
        <v>109</v>
      </c>
      <c r="C11" s="177" t="s">
        <v>110</v>
      </c>
      <c r="D11" s="160"/>
      <c r="E11" s="161"/>
      <c r="F11" s="162"/>
      <c r="G11" s="163">
        <f>SUMIF(AG12:AG13,"&lt;&gt;NOR",G12:G13)</f>
        <v>0</v>
      </c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AG11" t="s">
        <v>148</v>
      </c>
    </row>
    <row r="12" spans="1:60" outlineLevel="1" x14ac:dyDescent="0.2">
      <c r="A12" s="171">
        <v>3</v>
      </c>
      <c r="B12" s="172"/>
      <c r="C12" s="178" t="s">
        <v>211</v>
      </c>
      <c r="D12" s="173" t="s">
        <v>198</v>
      </c>
      <c r="E12" s="174">
        <v>50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171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4</v>
      </c>
      <c r="B13" s="172"/>
      <c r="C13" s="178" t="s">
        <v>212</v>
      </c>
      <c r="D13" s="173" t="s">
        <v>178</v>
      </c>
      <c r="E13" s="174">
        <v>4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180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111</v>
      </c>
      <c r="C14" s="177" t="s">
        <v>112</v>
      </c>
      <c r="D14" s="160"/>
      <c r="E14" s="161"/>
      <c r="F14" s="162"/>
      <c r="G14" s="163">
        <f>SUMIF(AG15:AG18,"&lt;&gt;NOR",G15:G18)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outlineLevel="1" x14ac:dyDescent="0.2">
      <c r="A15" s="171">
        <v>5</v>
      </c>
      <c r="B15" s="172"/>
      <c r="C15" s="178" t="s">
        <v>213</v>
      </c>
      <c r="D15" s="173" t="s">
        <v>170</v>
      </c>
      <c r="E15" s="174">
        <v>4</v>
      </c>
      <c r="F15" s="175"/>
      <c r="G15" s="176">
        <f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171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6</v>
      </c>
      <c r="B16" s="172"/>
      <c r="C16" s="178" t="s">
        <v>214</v>
      </c>
      <c r="D16" s="173" t="s">
        <v>170</v>
      </c>
      <c r="E16" s="174">
        <v>4</v>
      </c>
      <c r="F16" s="175"/>
      <c r="G16" s="176">
        <f>ROUND(E16*F16,2)</f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171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1">
        <v>7</v>
      </c>
      <c r="B17" s="172"/>
      <c r="C17" s="178" t="s">
        <v>215</v>
      </c>
      <c r="D17" s="173" t="s">
        <v>178</v>
      </c>
      <c r="E17" s="174">
        <v>4</v>
      </c>
      <c r="F17" s="175"/>
      <c r="G17" s="176">
        <f>ROUND(E17*F17,2)</f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171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5">
        <v>8</v>
      </c>
      <c r="B18" s="166"/>
      <c r="C18" s="179" t="s">
        <v>197</v>
      </c>
      <c r="D18" s="167" t="s">
        <v>198</v>
      </c>
      <c r="E18" s="168">
        <v>50</v>
      </c>
      <c r="F18" s="169"/>
      <c r="G18" s="170">
        <f>ROUND(E18*F18,2)</f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x14ac:dyDescent="0.2">
      <c r="A19" s="3"/>
      <c r="B19" s="4"/>
      <c r="C19" s="180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133</v>
      </c>
    </row>
    <row r="20" spans="1:60" x14ac:dyDescent="0.2">
      <c r="A20" s="149"/>
      <c r="B20" s="150" t="s">
        <v>31</v>
      </c>
      <c r="C20" s="181"/>
      <c r="D20" s="151"/>
      <c r="E20" s="152"/>
      <c r="F20" s="152"/>
      <c r="G20" s="164">
        <f>G8+G11+G14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206</v>
      </c>
    </row>
    <row r="21" spans="1:60" x14ac:dyDescent="0.2">
      <c r="A21" s="3"/>
      <c r="B21" s="4"/>
      <c r="C21" s="180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">
      <c r="A22" s="3"/>
      <c r="B22" s="4"/>
      <c r="C22" s="180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F304-2393-4913-A5C3-371629B33BBD}">
  <sheetPr>
    <outlinePr summaryBelow="0"/>
  </sheetPr>
  <dimension ref="A1:BH4992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50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46</v>
      </c>
      <c r="C4" s="242" t="s">
        <v>51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97</v>
      </c>
      <c r="C8" s="177" t="s">
        <v>98</v>
      </c>
      <c r="D8" s="160"/>
      <c r="E8" s="161"/>
      <c r="F8" s="162"/>
      <c r="G8" s="163">
        <f>SUMIF(AG9:AG13,"&lt;&gt;NOR",G9:G13)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149</v>
      </c>
      <c r="D9" s="173" t="s">
        <v>150</v>
      </c>
      <c r="E9" s="174">
        <v>4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151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152</v>
      </c>
      <c r="D10" s="173" t="s">
        <v>154</v>
      </c>
      <c r="E10" s="174">
        <v>4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151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71">
        <v>3</v>
      </c>
      <c r="B11" s="172"/>
      <c r="C11" s="178" t="s">
        <v>153</v>
      </c>
      <c r="D11" s="173" t="s">
        <v>154</v>
      </c>
      <c r="E11" s="174">
        <v>4</v>
      </c>
      <c r="F11" s="175"/>
      <c r="G11" s="176">
        <f>ROUND(E11*F11,2)</f>
        <v>0</v>
      </c>
      <c r="H11" s="155"/>
      <c r="I11" s="154"/>
      <c r="J11" s="155"/>
      <c r="K11" s="154"/>
      <c r="L11" s="154">
        <v>21</v>
      </c>
      <c r="M11" s="154"/>
      <c r="N11" s="153"/>
      <c r="O11" s="153"/>
      <c r="P11" s="153"/>
      <c r="Q11" s="153"/>
      <c r="R11" s="154"/>
      <c r="S11" s="154"/>
      <c r="T11" s="154"/>
      <c r="U11" s="154"/>
      <c r="V11" s="154"/>
      <c r="W11" s="154"/>
      <c r="X11" s="154"/>
      <c r="Y11" s="154"/>
      <c r="Z11" s="146"/>
      <c r="AA11" s="146"/>
      <c r="AB11" s="146"/>
      <c r="AC11" s="146"/>
      <c r="AD11" s="146"/>
      <c r="AE11" s="146"/>
      <c r="AF11" s="146"/>
      <c r="AG11" s="146" t="s">
        <v>151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71">
        <v>4</v>
      </c>
      <c r="B12" s="172"/>
      <c r="C12" s="178" t="s">
        <v>155</v>
      </c>
      <c r="D12" s="173" t="s">
        <v>154</v>
      </c>
      <c r="E12" s="174">
        <v>4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151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5</v>
      </c>
      <c r="B13" s="172"/>
      <c r="C13" s="178" t="s">
        <v>156</v>
      </c>
      <c r="D13" s="173" t="s">
        <v>150</v>
      </c>
      <c r="E13" s="174">
        <v>12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151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99</v>
      </c>
      <c r="C14" s="177" t="s">
        <v>100</v>
      </c>
      <c r="D14" s="160"/>
      <c r="E14" s="161"/>
      <c r="F14" s="162"/>
      <c r="G14" s="163">
        <f>SUMIF(AG15:AG27,"&lt;&gt;NOR",G15:G27)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ht="22.5" outlineLevel="1" x14ac:dyDescent="0.2">
      <c r="A15" s="171">
        <v>6</v>
      </c>
      <c r="B15" s="172"/>
      <c r="C15" s="178" t="s">
        <v>216</v>
      </c>
      <c r="D15" s="173" t="s">
        <v>154</v>
      </c>
      <c r="E15" s="174">
        <v>3</v>
      </c>
      <c r="F15" s="175"/>
      <c r="G15" s="176">
        <f t="shared" ref="G15:G27" si="0"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151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7</v>
      </c>
      <c r="B16" s="172"/>
      <c r="C16" s="178" t="s">
        <v>217</v>
      </c>
      <c r="D16" s="173" t="s">
        <v>159</v>
      </c>
      <c r="E16" s="174">
        <v>95</v>
      </c>
      <c r="F16" s="175"/>
      <c r="G16" s="176">
        <f t="shared" si="0"/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151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71">
        <v>8</v>
      </c>
      <c r="B17" s="172"/>
      <c r="C17" s="178" t="s">
        <v>157</v>
      </c>
      <c r="D17" s="173" t="s">
        <v>154</v>
      </c>
      <c r="E17" s="174">
        <v>12</v>
      </c>
      <c r="F17" s="175"/>
      <c r="G17" s="176">
        <f t="shared" si="0"/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151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71">
        <v>9</v>
      </c>
      <c r="B18" s="172"/>
      <c r="C18" s="178" t="s">
        <v>158</v>
      </c>
      <c r="D18" s="173" t="s">
        <v>159</v>
      </c>
      <c r="E18" s="174">
        <v>30</v>
      </c>
      <c r="F18" s="175"/>
      <c r="G18" s="176">
        <f t="shared" si="0"/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151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1">
        <v>10</v>
      </c>
      <c r="B19" s="172"/>
      <c r="C19" s="178" t="s">
        <v>160</v>
      </c>
      <c r="D19" s="173" t="s">
        <v>159</v>
      </c>
      <c r="E19" s="174">
        <v>30</v>
      </c>
      <c r="F19" s="175"/>
      <c r="G19" s="176">
        <f t="shared" si="0"/>
        <v>0</v>
      </c>
      <c r="H19" s="155"/>
      <c r="I19" s="154"/>
      <c r="J19" s="155"/>
      <c r="K19" s="154"/>
      <c r="L19" s="154">
        <v>21</v>
      </c>
      <c r="M19" s="154"/>
      <c r="N19" s="153"/>
      <c r="O19" s="153"/>
      <c r="P19" s="153"/>
      <c r="Q19" s="153"/>
      <c r="R19" s="154"/>
      <c r="S19" s="154"/>
      <c r="T19" s="154"/>
      <c r="U19" s="154"/>
      <c r="V19" s="154"/>
      <c r="W19" s="154"/>
      <c r="X19" s="154"/>
      <c r="Y19" s="154"/>
      <c r="Z19" s="146"/>
      <c r="AA19" s="146"/>
      <c r="AB19" s="146"/>
      <c r="AC19" s="146"/>
      <c r="AD19" s="146"/>
      <c r="AE19" s="146"/>
      <c r="AF19" s="146"/>
      <c r="AG19" s="146" t="s">
        <v>151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71">
        <v>11</v>
      </c>
      <c r="B20" s="172"/>
      <c r="C20" s="178" t="s">
        <v>161</v>
      </c>
      <c r="D20" s="173" t="s">
        <v>159</v>
      </c>
      <c r="E20" s="174">
        <v>270</v>
      </c>
      <c r="F20" s="175"/>
      <c r="G20" s="176">
        <f t="shared" si="0"/>
        <v>0</v>
      </c>
      <c r="H20" s="155"/>
      <c r="I20" s="154"/>
      <c r="J20" s="155"/>
      <c r="K20" s="154"/>
      <c r="L20" s="154">
        <v>21</v>
      </c>
      <c r="M20" s="154"/>
      <c r="N20" s="153"/>
      <c r="O20" s="153"/>
      <c r="P20" s="153"/>
      <c r="Q20" s="153"/>
      <c r="R20" s="154"/>
      <c r="S20" s="154"/>
      <c r="T20" s="154"/>
      <c r="U20" s="154"/>
      <c r="V20" s="154"/>
      <c r="W20" s="154"/>
      <c r="X20" s="154"/>
      <c r="Y20" s="154"/>
      <c r="Z20" s="146"/>
      <c r="AA20" s="146"/>
      <c r="AB20" s="146"/>
      <c r="AC20" s="146"/>
      <c r="AD20" s="146"/>
      <c r="AE20" s="146"/>
      <c r="AF20" s="146"/>
      <c r="AG20" s="146" t="s">
        <v>151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71">
        <v>12</v>
      </c>
      <c r="B21" s="172"/>
      <c r="C21" s="178" t="s">
        <v>162</v>
      </c>
      <c r="D21" s="173" t="s">
        <v>159</v>
      </c>
      <c r="E21" s="174">
        <v>240</v>
      </c>
      <c r="F21" s="175"/>
      <c r="G21" s="176">
        <f t="shared" si="0"/>
        <v>0</v>
      </c>
      <c r="H21" s="155"/>
      <c r="I21" s="154"/>
      <c r="J21" s="155"/>
      <c r="K21" s="154"/>
      <c r="L21" s="154">
        <v>21</v>
      </c>
      <c r="M21" s="154"/>
      <c r="N21" s="153"/>
      <c r="O21" s="153"/>
      <c r="P21" s="153"/>
      <c r="Q21" s="153"/>
      <c r="R21" s="154"/>
      <c r="S21" s="154"/>
      <c r="T21" s="154"/>
      <c r="U21" s="154"/>
      <c r="V21" s="154"/>
      <c r="W21" s="154"/>
      <c r="X21" s="154"/>
      <c r="Y21" s="154"/>
      <c r="Z21" s="146"/>
      <c r="AA21" s="146"/>
      <c r="AB21" s="146"/>
      <c r="AC21" s="146"/>
      <c r="AD21" s="146"/>
      <c r="AE21" s="146"/>
      <c r="AF21" s="146"/>
      <c r="AG21" s="146" t="s">
        <v>151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71">
        <v>13</v>
      </c>
      <c r="B22" s="172"/>
      <c r="C22" s="178" t="s">
        <v>163</v>
      </c>
      <c r="D22" s="173" t="s">
        <v>154</v>
      </c>
      <c r="E22" s="174">
        <v>250</v>
      </c>
      <c r="F22" s="175"/>
      <c r="G22" s="176">
        <f t="shared" si="0"/>
        <v>0</v>
      </c>
      <c r="H22" s="155"/>
      <c r="I22" s="154"/>
      <c r="J22" s="155"/>
      <c r="K22" s="154"/>
      <c r="L22" s="154">
        <v>21</v>
      </c>
      <c r="M22" s="154"/>
      <c r="N22" s="153"/>
      <c r="O22" s="153"/>
      <c r="P22" s="153"/>
      <c r="Q22" s="153"/>
      <c r="R22" s="154"/>
      <c r="S22" s="154"/>
      <c r="T22" s="154"/>
      <c r="U22" s="154"/>
      <c r="V22" s="154"/>
      <c r="W22" s="154"/>
      <c r="X22" s="154"/>
      <c r="Y22" s="154"/>
      <c r="Z22" s="146"/>
      <c r="AA22" s="146"/>
      <c r="AB22" s="146"/>
      <c r="AC22" s="146"/>
      <c r="AD22" s="146"/>
      <c r="AE22" s="146"/>
      <c r="AF22" s="146"/>
      <c r="AG22" s="146" t="s">
        <v>151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71">
        <v>14</v>
      </c>
      <c r="B23" s="172"/>
      <c r="C23" s="178" t="s">
        <v>164</v>
      </c>
      <c r="D23" s="173" t="s">
        <v>154</v>
      </c>
      <c r="E23" s="174">
        <v>225</v>
      </c>
      <c r="F23" s="175"/>
      <c r="G23" s="176">
        <f t="shared" si="0"/>
        <v>0</v>
      </c>
      <c r="H23" s="155"/>
      <c r="I23" s="154"/>
      <c r="J23" s="155"/>
      <c r="K23" s="154"/>
      <c r="L23" s="154">
        <v>21</v>
      </c>
      <c r="M23" s="154"/>
      <c r="N23" s="153"/>
      <c r="O23" s="153"/>
      <c r="P23" s="153"/>
      <c r="Q23" s="153"/>
      <c r="R23" s="154"/>
      <c r="S23" s="154"/>
      <c r="T23" s="154"/>
      <c r="U23" s="154"/>
      <c r="V23" s="154"/>
      <c r="W23" s="154"/>
      <c r="X23" s="154"/>
      <c r="Y23" s="154"/>
      <c r="Z23" s="146"/>
      <c r="AA23" s="146"/>
      <c r="AB23" s="146"/>
      <c r="AC23" s="146"/>
      <c r="AD23" s="146"/>
      <c r="AE23" s="146"/>
      <c r="AF23" s="146"/>
      <c r="AG23" s="146" t="s">
        <v>151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71">
        <v>15</v>
      </c>
      <c r="B24" s="172"/>
      <c r="C24" s="178" t="s">
        <v>165</v>
      </c>
      <c r="D24" s="173" t="s">
        <v>154</v>
      </c>
      <c r="E24" s="174">
        <v>60</v>
      </c>
      <c r="F24" s="175"/>
      <c r="G24" s="176">
        <f t="shared" si="0"/>
        <v>0</v>
      </c>
      <c r="H24" s="155"/>
      <c r="I24" s="154"/>
      <c r="J24" s="155"/>
      <c r="K24" s="154"/>
      <c r="L24" s="154">
        <v>21</v>
      </c>
      <c r="M24" s="154"/>
      <c r="N24" s="153"/>
      <c r="O24" s="153"/>
      <c r="P24" s="153"/>
      <c r="Q24" s="153"/>
      <c r="R24" s="154"/>
      <c r="S24" s="154"/>
      <c r="T24" s="154"/>
      <c r="U24" s="154"/>
      <c r="V24" s="154"/>
      <c r="W24" s="154"/>
      <c r="X24" s="154"/>
      <c r="Y24" s="154"/>
      <c r="Z24" s="146"/>
      <c r="AA24" s="146"/>
      <c r="AB24" s="146"/>
      <c r="AC24" s="146"/>
      <c r="AD24" s="146"/>
      <c r="AE24" s="146"/>
      <c r="AF24" s="146"/>
      <c r="AG24" s="146" t="s">
        <v>151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71">
        <v>16</v>
      </c>
      <c r="B25" s="172"/>
      <c r="C25" s="178" t="s">
        <v>166</v>
      </c>
      <c r="D25" s="173" t="s">
        <v>154</v>
      </c>
      <c r="E25" s="174">
        <v>60</v>
      </c>
      <c r="F25" s="175"/>
      <c r="G25" s="176">
        <f t="shared" si="0"/>
        <v>0</v>
      </c>
      <c r="H25" s="155"/>
      <c r="I25" s="154"/>
      <c r="J25" s="155"/>
      <c r="K25" s="154"/>
      <c r="L25" s="154">
        <v>21</v>
      </c>
      <c r="M25" s="154"/>
      <c r="N25" s="153"/>
      <c r="O25" s="153"/>
      <c r="P25" s="153"/>
      <c r="Q25" s="153"/>
      <c r="R25" s="154"/>
      <c r="S25" s="154"/>
      <c r="T25" s="154"/>
      <c r="U25" s="154"/>
      <c r="V25" s="154"/>
      <c r="W25" s="154"/>
      <c r="X25" s="154"/>
      <c r="Y25" s="154"/>
      <c r="Z25" s="146"/>
      <c r="AA25" s="146"/>
      <c r="AB25" s="146"/>
      <c r="AC25" s="146"/>
      <c r="AD25" s="146"/>
      <c r="AE25" s="146"/>
      <c r="AF25" s="146"/>
      <c r="AG25" s="146" t="s">
        <v>151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1" x14ac:dyDescent="0.2">
      <c r="A26" s="171">
        <v>17</v>
      </c>
      <c r="B26" s="172"/>
      <c r="C26" s="178" t="s">
        <v>167</v>
      </c>
      <c r="D26" s="173" t="s">
        <v>0</v>
      </c>
      <c r="E26" s="174">
        <v>10</v>
      </c>
      <c r="F26" s="175"/>
      <c r="G26" s="176">
        <f t="shared" si="0"/>
        <v>0</v>
      </c>
      <c r="H26" s="155"/>
      <c r="I26" s="154"/>
      <c r="J26" s="155"/>
      <c r="K26" s="154"/>
      <c r="L26" s="154">
        <v>21</v>
      </c>
      <c r="M26" s="154"/>
      <c r="N26" s="153"/>
      <c r="O26" s="153"/>
      <c r="P26" s="153"/>
      <c r="Q26" s="153"/>
      <c r="R26" s="154"/>
      <c r="S26" s="154"/>
      <c r="T26" s="154"/>
      <c r="U26" s="154"/>
      <c r="V26" s="154"/>
      <c r="W26" s="154"/>
      <c r="X26" s="154"/>
      <c r="Y26" s="154"/>
      <c r="Z26" s="146"/>
      <c r="AA26" s="146"/>
      <c r="AB26" s="146"/>
      <c r="AC26" s="146"/>
      <c r="AD26" s="146"/>
      <c r="AE26" s="146"/>
      <c r="AF26" s="146"/>
      <c r="AG26" s="146" t="s">
        <v>151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71">
        <v>18</v>
      </c>
      <c r="B27" s="172"/>
      <c r="C27" s="178" t="s">
        <v>168</v>
      </c>
      <c r="D27" s="173" t="s">
        <v>159</v>
      </c>
      <c r="E27" s="174">
        <v>877</v>
      </c>
      <c r="F27" s="175"/>
      <c r="G27" s="176">
        <f t="shared" si="0"/>
        <v>0</v>
      </c>
      <c r="H27" s="155"/>
      <c r="I27" s="154"/>
      <c r="J27" s="155"/>
      <c r="K27" s="154"/>
      <c r="L27" s="154">
        <v>21</v>
      </c>
      <c r="M27" s="154"/>
      <c r="N27" s="153"/>
      <c r="O27" s="153"/>
      <c r="P27" s="153"/>
      <c r="Q27" s="153"/>
      <c r="R27" s="154"/>
      <c r="S27" s="154"/>
      <c r="T27" s="154"/>
      <c r="U27" s="154"/>
      <c r="V27" s="154"/>
      <c r="W27" s="154"/>
      <c r="X27" s="154"/>
      <c r="Y27" s="154"/>
      <c r="Z27" s="146"/>
      <c r="AA27" s="146"/>
      <c r="AB27" s="146"/>
      <c r="AC27" s="146"/>
      <c r="AD27" s="146"/>
      <c r="AE27" s="146"/>
      <c r="AF27" s="146"/>
      <c r="AG27" s="146" t="s">
        <v>151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x14ac:dyDescent="0.2">
      <c r="A28" s="158" t="s">
        <v>147</v>
      </c>
      <c r="B28" s="159" t="s">
        <v>113</v>
      </c>
      <c r="C28" s="177" t="s">
        <v>114</v>
      </c>
      <c r="D28" s="160"/>
      <c r="E28" s="161"/>
      <c r="F28" s="162"/>
      <c r="G28" s="163">
        <f>SUMIF(AG29:AG31,"&lt;&gt;NOR",G29:G31)</f>
        <v>0</v>
      </c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AG28" t="s">
        <v>148</v>
      </c>
    </row>
    <row r="29" spans="1:60" outlineLevel="1" x14ac:dyDescent="0.2">
      <c r="A29" s="171">
        <v>19</v>
      </c>
      <c r="B29" s="172"/>
      <c r="C29" s="178" t="s">
        <v>169</v>
      </c>
      <c r="D29" s="173" t="s">
        <v>170</v>
      </c>
      <c r="E29" s="174">
        <v>8</v>
      </c>
      <c r="F29" s="175"/>
      <c r="G29" s="176">
        <f>ROUND(E29*F29,2)</f>
        <v>0</v>
      </c>
      <c r="H29" s="155"/>
      <c r="I29" s="154"/>
      <c r="J29" s="155"/>
      <c r="K29" s="154"/>
      <c r="L29" s="154">
        <v>21</v>
      </c>
      <c r="M29" s="154"/>
      <c r="N29" s="153"/>
      <c r="O29" s="153"/>
      <c r="P29" s="153"/>
      <c r="Q29" s="153"/>
      <c r="R29" s="154"/>
      <c r="S29" s="154"/>
      <c r="T29" s="154"/>
      <c r="U29" s="154"/>
      <c r="V29" s="154"/>
      <c r="W29" s="154"/>
      <c r="X29" s="154"/>
      <c r="Y29" s="154"/>
      <c r="Z29" s="146"/>
      <c r="AA29" s="146"/>
      <c r="AB29" s="146"/>
      <c r="AC29" s="146"/>
      <c r="AD29" s="146"/>
      <c r="AE29" s="146"/>
      <c r="AF29" s="146"/>
      <c r="AG29" s="146" t="s">
        <v>171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1" x14ac:dyDescent="0.2">
      <c r="A30" s="171">
        <v>20</v>
      </c>
      <c r="B30" s="172"/>
      <c r="C30" s="178" t="s">
        <v>172</v>
      </c>
      <c r="D30" s="173" t="s">
        <v>173</v>
      </c>
      <c r="E30" s="174">
        <v>1</v>
      </c>
      <c r="F30" s="175"/>
      <c r="G30" s="176">
        <f>ROUND(E30*F30,2)</f>
        <v>0</v>
      </c>
      <c r="H30" s="155"/>
      <c r="I30" s="154"/>
      <c r="J30" s="155"/>
      <c r="K30" s="154"/>
      <c r="L30" s="154">
        <v>21</v>
      </c>
      <c r="M30" s="154"/>
      <c r="N30" s="153"/>
      <c r="O30" s="153"/>
      <c r="P30" s="153"/>
      <c r="Q30" s="153"/>
      <c r="R30" s="154"/>
      <c r="S30" s="154"/>
      <c r="T30" s="154"/>
      <c r="U30" s="154"/>
      <c r="V30" s="154"/>
      <c r="W30" s="154"/>
      <c r="X30" s="154"/>
      <c r="Y30" s="154"/>
      <c r="Z30" s="146"/>
      <c r="AA30" s="146"/>
      <c r="AB30" s="146"/>
      <c r="AC30" s="146"/>
      <c r="AD30" s="146"/>
      <c r="AE30" s="146"/>
      <c r="AF30" s="146"/>
      <c r="AG30" s="146" t="s">
        <v>171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71">
        <v>21</v>
      </c>
      <c r="B31" s="172"/>
      <c r="C31" s="178" t="s">
        <v>174</v>
      </c>
      <c r="D31" s="173" t="s">
        <v>170</v>
      </c>
      <c r="E31" s="174">
        <v>4</v>
      </c>
      <c r="F31" s="175"/>
      <c r="G31" s="176">
        <f>ROUND(E31*F31,2)</f>
        <v>0</v>
      </c>
      <c r="H31" s="155"/>
      <c r="I31" s="154"/>
      <c r="J31" s="155"/>
      <c r="K31" s="154"/>
      <c r="L31" s="154">
        <v>21</v>
      </c>
      <c r="M31" s="154"/>
      <c r="N31" s="153"/>
      <c r="O31" s="153"/>
      <c r="P31" s="153"/>
      <c r="Q31" s="153"/>
      <c r="R31" s="154"/>
      <c r="S31" s="154"/>
      <c r="T31" s="154"/>
      <c r="U31" s="154"/>
      <c r="V31" s="154"/>
      <c r="W31" s="154"/>
      <c r="X31" s="154"/>
      <c r="Y31" s="154"/>
      <c r="Z31" s="146"/>
      <c r="AA31" s="146"/>
      <c r="AB31" s="146"/>
      <c r="AC31" s="146"/>
      <c r="AD31" s="146"/>
      <c r="AE31" s="146"/>
      <c r="AF31" s="146"/>
      <c r="AG31" s="146" t="s">
        <v>171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x14ac:dyDescent="0.2">
      <c r="A32" s="158" t="s">
        <v>147</v>
      </c>
      <c r="B32" s="159" t="s">
        <v>101</v>
      </c>
      <c r="C32" s="177" t="s">
        <v>102</v>
      </c>
      <c r="D32" s="160"/>
      <c r="E32" s="161"/>
      <c r="F32" s="162"/>
      <c r="G32" s="163">
        <f>SUMIF(AG33:AG49,"&lt;&gt;NOR",G33:G49)</f>
        <v>0</v>
      </c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AG32" t="s">
        <v>148</v>
      </c>
    </row>
    <row r="33" spans="1:60" outlineLevel="1" x14ac:dyDescent="0.2">
      <c r="A33" s="171">
        <v>22</v>
      </c>
      <c r="B33" s="172"/>
      <c r="C33" s="178" t="s">
        <v>218</v>
      </c>
      <c r="D33" s="173" t="s">
        <v>176</v>
      </c>
      <c r="E33" s="174">
        <v>95</v>
      </c>
      <c r="F33" s="175"/>
      <c r="G33" s="176">
        <f t="shared" ref="G33:G49" si="1">ROUND(E33*F33,2)</f>
        <v>0</v>
      </c>
      <c r="H33" s="155"/>
      <c r="I33" s="154"/>
      <c r="J33" s="155"/>
      <c r="K33" s="154"/>
      <c r="L33" s="154">
        <v>21</v>
      </c>
      <c r="M33" s="154"/>
      <c r="N33" s="153"/>
      <c r="O33" s="153"/>
      <c r="P33" s="153"/>
      <c r="Q33" s="153"/>
      <c r="R33" s="154"/>
      <c r="S33" s="154"/>
      <c r="T33" s="154"/>
      <c r="U33" s="154"/>
      <c r="V33" s="154"/>
      <c r="W33" s="154"/>
      <c r="X33" s="154"/>
      <c r="Y33" s="154"/>
      <c r="Z33" s="146"/>
      <c r="AA33" s="146"/>
      <c r="AB33" s="146"/>
      <c r="AC33" s="146"/>
      <c r="AD33" s="146"/>
      <c r="AE33" s="146"/>
      <c r="AF33" s="146"/>
      <c r="AG33" s="146" t="s">
        <v>171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1" x14ac:dyDescent="0.2">
      <c r="A34" s="171">
        <v>23</v>
      </c>
      <c r="B34" s="172"/>
      <c r="C34" s="178" t="s">
        <v>175</v>
      </c>
      <c r="D34" s="173" t="s">
        <v>176</v>
      </c>
      <c r="E34" s="174">
        <v>877</v>
      </c>
      <c r="F34" s="175"/>
      <c r="G34" s="176">
        <f t="shared" si="1"/>
        <v>0</v>
      </c>
      <c r="H34" s="155"/>
      <c r="I34" s="154"/>
      <c r="J34" s="155"/>
      <c r="K34" s="154"/>
      <c r="L34" s="154">
        <v>21</v>
      </c>
      <c r="M34" s="154"/>
      <c r="N34" s="153"/>
      <c r="O34" s="153"/>
      <c r="P34" s="153"/>
      <c r="Q34" s="153"/>
      <c r="R34" s="154"/>
      <c r="S34" s="154"/>
      <c r="T34" s="154"/>
      <c r="U34" s="154"/>
      <c r="V34" s="154"/>
      <c r="W34" s="154"/>
      <c r="X34" s="154"/>
      <c r="Y34" s="154"/>
      <c r="Z34" s="146"/>
      <c r="AA34" s="146"/>
      <c r="AB34" s="146"/>
      <c r="AC34" s="146"/>
      <c r="AD34" s="146"/>
      <c r="AE34" s="146"/>
      <c r="AF34" s="146"/>
      <c r="AG34" s="146" t="s">
        <v>171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1" x14ac:dyDescent="0.2">
      <c r="A35" s="171">
        <v>24</v>
      </c>
      <c r="B35" s="172"/>
      <c r="C35" s="178" t="s">
        <v>177</v>
      </c>
      <c r="D35" s="173" t="s">
        <v>178</v>
      </c>
      <c r="E35" s="174">
        <v>8</v>
      </c>
      <c r="F35" s="175"/>
      <c r="G35" s="176">
        <f t="shared" si="1"/>
        <v>0</v>
      </c>
      <c r="H35" s="155"/>
      <c r="I35" s="154"/>
      <c r="J35" s="155"/>
      <c r="K35" s="154"/>
      <c r="L35" s="154">
        <v>21</v>
      </c>
      <c r="M35" s="154"/>
      <c r="N35" s="153"/>
      <c r="O35" s="153"/>
      <c r="P35" s="153"/>
      <c r="Q35" s="153"/>
      <c r="R35" s="154"/>
      <c r="S35" s="154"/>
      <c r="T35" s="154"/>
      <c r="U35" s="154"/>
      <c r="V35" s="154"/>
      <c r="W35" s="154"/>
      <c r="X35" s="154"/>
      <c r="Y35" s="154"/>
      <c r="Z35" s="146"/>
      <c r="AA35" s="146"/>
      <c r="AB35" s="146"/>
      <c r="AC35" s="146"/>
      <c r="AD35" s="146"/>
      <c r="AE35" s="146"/>
      <c r="AF35" s="146"/>
      <c r="AG35" s="146" t="s">
        <v>171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1" x14ac:dyDescent="0.2">
      <c r="A36" s="171">
        <v>25</v>
      </c>
      <c r="B36" s="172"/>
      <c r="C36" s="178" t="s">
        <v>179</v>
      </c>
      <c r="D36" s="173" t="s">
        <v>176</v>
      </c>
      <c r="E36" s="174">
        <v>30</v>
      </c>
      <c r="F36" s="175"/>
      <c r="G36" s="176">
        <f t="shared" si="1"/>
        <v>0</v>
      </c>
      <c r="H36" s="155"/>
      <c r="I36" s="154"/>
      <c r="J36" s="155"/>
      <c r="K36" s="154"/>
      <c r="L36" s="154">
        <v>21</v>
      </c>
      <c r="M36" s="154"/>
      <c r="N36" s="153"/>
      <c r="O36" s="153"/>
      <c r="P36" s="153"/>
      <c r="Q36" s="153"/>
      <c r="R36" s="154"/>
      <c r="S36" s="154"/>
      <c r="T36" s="154"/>
      <c r="U36" s="154"/>
      <c r="V36" s="154"/>
      <c r="W36" s="154"/>
      <c r="X36" s="154"/>
      <c r="Y36" s="154"/>
      <c r="Z36" s="146"/>
      <c r="AA36" s="146"/>
      <c r="AB36" s="146"/>
      <c r="AC36" s="146"/>
      <c r="AD36" s="146"/>
      <c r="AE36" s="146"/>
      <c r="AF36" s="146"/>
      <c r="AG36" s="146" t="s">
        <v>180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1" x14ac:dyDescent="0.2">
      <c r="A37" s="171">
        <v>26</v>
      </c>
      <c r="B37" s="172"/>
      <c r="C37" s="178" t="s">
        <v>181</v>
      </c>
      <c r="D37" s="173" t="s">
        <v>176</v>
      </c>
      <c r="E37" s="174">
        <v>30</v>
      </c>
      <c r="F37" s="175"/>
      <c r="G37" s="176">
        <f t="shared" si="1"/>
        <v>0</v>
      </c>
      <c r="H37" s="155"/>
      <c r="I37" s="154"/>
      <c r="J37" s="155"/>
      <c r="K37" s="154"/>
      <c r="L37" s="154">
        <v>21</v>
      </c>
      <c r="M37" s="154"/>
      <c r="N37" s="153"/>
      <c r="O37" s="153"/>
      <c r="P37" s="153"/>
      <c r="Q37" s="153"/>
      <c r="R37" s="154"/>
      <c r="S37" s="154"/>
      <c r="T37" s="154"/>
      <c r="U37" s="154"/>
      <c r="V37" s="154"/>
      <c r="W37" s="154"/>
      <c r="X37" s="154"/>
      <c r="Y37" s="154"/>
      <c r="Z37" s="146"/>
      <c r="AA37" s="146"/>
      <c r="AB37" s="146"/>
      <c r="AC37" s="146"/>
      <c r="AD37" s="146"/>
      <c r="AE37" s="146"/>
      <c r="AF37" s="146"/>
      <c r="AG37" s="146" t="s">
        <v>171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71">
        <v>27</v>
      </c>
      <c r="B38" s="172"/>
      <c r="C38" s="178" t="s">
        <v>182</v>
      </c>
      <c r="D38" s="173" t="s">
        <v>176</v>
      </c>
      <c r="E38" s="174">
        <v>270</v>
      </c>
      <c r="F38" s="175"/>
      <c r="G38" s="176">
        <f t="shared" si="1"/>
        <v>0</v>
      </c>
      <c r="H38" s="155"/>
      <c r="I38" s="154"/>
      <c r="J38" s="155"/>
      <c r="K38" s="154"/>
      <c r="L38" s="154">
        <v>21</v>
      </c>
      <c r="M38" s="154"/>
      <c r="N38" s="153"/>
      <c r="O38" s="153"/>
      <c r="P38" s="153"/>
      <c r="Q38" s="153"/>
      <c r="R38" s="154"/>
      <c r="S38" s="154"/>
      <c r="T38" s="154"/>
      <c r="U38" s="154"/>
      <c r="V38" s="154"/>
      <c r="W38" s="154"/>
      <c r="X38" s="154"/>
      <c r="Y38" s="154"/>
      <c r="Z38" s="146"/>
      <c r="AA38" s="146"/>
      <c r="AB38" s="146"/>
      <c r="AC38" s="146"/>
      <c r="AD38" s="146"/>
      <c r="AE38" s="146"/>
      <c r="AF38" s="146"/>
      <c r="AG38" s="146" t="s">
        <v>171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71">
        <v>28</v>
      </c>
      <c r="B39" s="172"/>
      <c r="C39" s="178" t="s">
        <v>183</v>
      </c>
      <c r="D39" s="173" t="s">
        <v>176</v>
      </c>
      <c r="E39" s="174">
        <v>250</v>
      </c>
      <c r="F39" s="175"/>
      <c r="G39" s="176">
        <f t="shared" si="1"/>
        <v>0</v>
      </c>
      <c r="H39" s="155"/>
      <c r="I39" s="154"/>
      <c r="J39" s="155"/>
      <c r="K39" s="154"/>
      <c r="L39" s="154">
        <v>21</v>
      </c>
      <c r="M39" s="154"/>
      <c r="N39" s="153"/>
      <c r="O39" s="153"/>
      <c r="P39" s="153"/>
      <c r="Q39" s="153"/>
      <c r="R39" s="154"/>
      <c r="S39" s="154"/>
      <c r="T39" s="154"/>
      <c r="U39" s="154"/>
      <c r="V39" s="154"/>
      <c r="W39" s="154"/>
      <c r="X39" s="154"/>
      <c r="Y39" s="154"/>
      <c r="Z39" s="146"/>
      <c r="AA39" s="146"/>
      <c r="AB39" s="146"/>
      <c r="AC39" s="146"/>
      <c r="AD39" s="146"/>
      <c r="AE39" s="146"/>
      <c r="AF39" s="146"/>
      <c r="AG39" s="146" t="s">
        <v>171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71">
        <v>29</v>
      </c>
      <c r="B40" s="172"/>
      <c r="C40" s="178" t="s">
        <v>184</v>
      </c>
      <c r="D40" s="173" t="s">
        <v>170</v>
      </c>
      <c r="E40" s="174">
        <v>4</v>
      </c>
      <c r="F40" s="175"/>
      <c r="G40" s="176">
        <f t="shared" si="1"/>
        <v>0</v>
      </c>
      <c r="H40" s="155"/>
      <c r="I40" s="154"/>
      <c r="J40" s="155"/>
      <c r="K40" s="154"/>
      <c r="L40" s="154">
        <v>21</v>
      </c>
      <c r="M40" s="154"/>
      <c r="N40" s="153"/>
      <c r="O40" s="153"/>
      <c r="P40" s="153"/>
      <c r="Q40" s="153"/>
      <c r="R40" s="154"/>
      <c r="S40" s="154"/>
      <c r="T40" s="154"/>
      <c r="U40" s="154"/>
      <c r="V40" s="154"/>
      <c r="W40" s="154"/>
      <c r="X40" s="154"/>
      <c r="Y40" s="154"/>
      <c r="Z40" s="146"/>
      <c r="AA40" s="146"/>
      <c r="AB40" s="146"/>
      <c r="AC40" s="146"/>
      <c r="AD40" s="146"/>
      <c r="AE40" s="146"/>
      <c r="AF40" s="146"/>
      <c r="AG40" s="146" t="s">
        <v>171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ht="22.5" outlineLevel="1" x14ac:dyDescent="0.2">
      <c r="A41" s="171">
        <v>30</v>
      </c>
      <c r="B41" s="172"/>
      <c r="C41" s="178" t="s">
        <v>185</v>
      </c>
      <c r="D41" s="173" t="s">
        <v>178</v>
      </c>
      <c r="E41" s="174">
        <v>7</v>
      </c>
      <c r="F41" s="175"/>
      <c r="G41" s="176">
        <f t="shared" si="1"/>
        <v>0</v>
      </c>
      <c r="H41" s="155"/>
      <c r="I41" s="154"/>
      <c r="J41" s="155"/>
      <c r="K41" s="154"/>
      <c r="L41" s="154">
        <v>21</v>
      </c>
      <c r="M41" s="154"/>
      <c r="N41" s="153"/>
      <c r="O41" s="153"/>
      <c r="P41" s="153"/>
      <c r="Q41" s="153"/>
      <c r="R41" s="154"/>
      <c r="S41" s="154"/>
      <c r="T41" s="154"/>
      <c r="U41" s="154"/>
      <c r="V41" s="154"/>
      <c r="W41" s="154"/>
      <c r="X41" s="154"/>
      <c r="Y41" s="154"/>
      <c r="Z41" s="146"/>
      <c r="AA41" s="146"/>
      <c r="AB41" s="146"/>
      <c r="AC41" s="146"/>
      <c r="AD41" s="146"/>
      <c r="AE41" s="146"/>
      <c r="AF41" s="146"/>
      <c r="AG41" s="146" t="s">
        <v>171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71">
        <v>31</v>
      </c>
      <c r="B42" s="172"/>
      <c r="C42" s="178" t="s">
        <v>186</v>
      </c>
      <c r="D42" s="173" t="s">
        <v>178</v>
      </c>
      <c r="E42" s="174">
        <v>0</v>
      </c>
      <c r="F42" s="175"/>
      <c r="G42" s="176">
        <f t="shared" si="1"/>
        <v>0</v>
      </c>
      <c r="H42" s="155"/>
      <c r="I42" s="154"/>
      <c r="J42" s="155"/>
      <c r="K42" s="154"/>
      <c r="L42" s="154">
        <v>21</v>
      </c>
      <c r="M42" s="154"/>
      <c r="N42" s="153"/>
      <c r="O42" s="153"/>
      <c r="P42" s="153"/>
      <c r="Q42" s="153"/>
      <c r="R42" s="154"/>
      <c r="S42" s="154"/>
      <c r="T42" s="154"/>
      <c r="U42" s="154"/>
      <c r="V42" s="154"/>
      <c r="W42" s="154"/>
      <c r="X42" s="154"/>
      <c r="Y42" s="154"/>
      <c r="Z42" s="146"/>
      <c r="AA42" s="146"/>
      <c r="AB42" s="146"/>
      <c r="AC42" s="146"/>
      <c r="AD42" s="146"/>
      <c r="AE42" s="146"/>
      <c r="AF42" s="146"/>
      <c r="AG42" s="146" t="s">
        <v>171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71">
        <v>32</v>
      </c>
      <c r="B43" s="172"/>
      <c r="C43" s="178" t="s">
        <v>187</v>
      </c>
      <c r="D43" s="173" t="s">
        <v>178</v>
      </c>
      <c r="E43" s="174">
        <v>5</v>
      </c>
      <c r="F43" s="175"/>
      <c r="G43" s="176">
        <f t="shared" si="1"/>
        <v>0</v>
      </c>
      <c r="H43" s="155"/>
      <c r="I43" s="154"/>
      <c r="J43" s="155"/>
      <c r="K43" s="154"/>
      <c r="L43" s="154">
        <v>21</v>
      </c>
      <c r="M43" s="154"/>
      <c r="N43" s="153"/>
      <c r="O43" s="153"/>
      <c r="P43" s="153"/>
      <c r="Q43" s="153"/>
      <c r="R43" s="154"/>
      <c r="S43" s="154"/>
      <c r="T43" s="154"/>
      <c r="U43" s="154"/>
      <c r="V43" s="154"/>
      <c r="W43" s="154"/>
      <c r="X43" s="154"/>
      <c r="Y43" s="154"/>
      <c r="Z43" s="146"/>
      <c r="AA43" s="146"/>
      <c r="AB43" s="146"/>
      <c r="AC43" s="146"/>
      <c r="AD43" s="146"/>
      <c r="AE43" s="146"/>
      <c r="AF43" s="146"/>
      <c r="AG43" s="146" t="s">
        <v>171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ht="22.5" outlineLevel="1" x14ac:dyDescent="0.2">
      <c r="A44" s="171">
        <v>33</v>
      </c>
      <c r="B44" s="172"/>
      <c r="C44" s="178" t="s">
        <v>188</v>
      </c>
      <c r="D44" s="173" t="s">
        <v>178</v>
      </c>
      <c r="E44" s="174">
        <v>12</v>
      </c>
      <c r="F44" s="175"/>
      <c r="G44" s="176">
        <f t="shared" si="1"/>
        <v>0</v>
      </c>
      <c r="H44" s="155"/>
      <c r="I44" s="154"/>
      <c r="J44" s="155"/>
      <c r="K44" s="154"/>
      <c r="L44" s="154">
        <v>21</v>
      </c>
      <c r="M44" s="154"/>
      <c r="N44" s="153"/>
      <c r="O44" s="153"/>
      <c r="P44" s="153"/>
      <c r="Q44" s="153"/>
      <c r="R44" s="154"/>
      <c r="S44" s="154"/>
      <c r="T44" s="154"/>
      <c r="U44" s="154"/>
      <c r="V44" s="154"/>
      <c r="W44" s="154"/>
      <c r="X44" s="154"/>
      <c r="Y44" s="154"/>
      <c r="Z44" s="146"/>
      <c r="AA44" s="146"/>
      <c r="AB44" s="146"/>
      <c r="AC44" s="146"/>
      <c r="AD44" s="146"/>
      <c r="AE44" s="146"/>
      <c r="AF44" s="146"/>
      <c r="AG44" s="146" t="s">
        <v>171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1" x14ac:dyDescent="0.2">
      <c r="A45" s="171">
        <v>34</v>
      </c>
      <c r="B45" s="172"/>
      <c r="C45" s="178" t="s">
        <v>219</v>
      </c>
      <c r="D45" s="173" t="s">
        <v>178</v>
      </c>
      <c r="E45" s="174">
        <v>3</v>
      </c>
      <c r="F45" s="175"/>
      <c r="G45" s="176">
        <f t="shared" si="1"/>
        <v>0</v>
      </c>
      <c r="H45" s="155"/>
      <c r="I45" s="154"/>
      <c r="J45" s="155"/>
      <c r="K45" s="154"/>
      <c r="L45" s="154">
        <v>21</v>
      </c>
      <c r="M45" s="154"/>
      <c r="N45" s="153"/>
      <c r="O45" s="153"/>
      <c r="P45" s="153"/>
      <c r="Q45" s="153"/>
      <c r="R45" s="154"/>
      <c r="S45" s="154"/>
      <c r="T45" s="154"/>
      <c r="U45" s="154"/>
      <c r="V45" s="154"/>
      <c r="W45" s="154"/>
      <c r="X45" s="154"/>
      <c r="Y45" s="154"/>
      <c r="Z45" s="146"/>
      <c r="AA45" s="146"/>
      <c r="AB45" s="146"/>
      <c r="AC45" s="146"/>
      <c r="AD45" s="146"/>
      <c r="AE45" s="146"/>
      <c r="AF45" s="146"/>
      <c r="AG45" s="146" t="s">
        <v>171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1" x14ac:dyDescent="0.2">
      <c r="A46" s="171">
        <v>35</v>
      </c>
      <c r="B46" s="172"/>
      <c r="C46" s="178" t="s">
        <v>189</v>
      </c>
      <c r="D46" s="173" t="s">
        <v>178</v>
      </c>
      <c r="E46" s="174">
        <v>4</v>
      </c>
      <c r="F46" s="175"/>
      <c r="G46" s="176">
        <f t="shared" si="1"/>
        <v>0</v>
      </c>
      <c r="H46" s="155"/>
      <c r="I46" s="154"/>
      <c r="J46" s="155"/>
      <c r="K46" s="154"/>
      <c r="L46" s="154">
        <v>21</v>
      </c>
      <c r="M46" s="154"/>
      <c r="N46" s="153"/>
      <c r="O46" s="153"/>
      <c r="P46" s="153"/>
      <c r="Q46" s="153"/>
      <c r="R46" s="154"/>
      <c r="S46" s="154"/>
      <c r="T46" s="154"/>
      <c r="U46" s="154"/>
      <c r="V46" s="154"/>
      <c r="W46" s="154"/>
      <c r="X46" s="154"/>
      <c r="Y46" s="154"/>
      <c r="Z46" s="146"/>
      <c r="AA46" s="146"/>
      <c r="AB46" s="146"/>
      <c r="AC46" s="146"/>
      <c r="AD46" s="146"/>
      <c r="AE46" s="146"/>
      <c r="AF46" s="146"/>
      <c r="AG46" s="146" t="s">
        <v>171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1">
        <v>36</v>
      </c>
      <c r="B47" s="172"/>
      <c r="C47" s="178" t="s">
        <v>190</v>
      </c>
      <c r="D47" s="173" t="s">
        <v>178</v>
      </c>
      <c r="E47" s="174">
        <v>12</v>
      </c>
      <c r="F47" s="175"/>
      <c r="G47" s="176">
        <f t="shared" si="1"/>
        <v>0</v>
      </c>
      <c r="H47" s="155"/>
      <c r="I47" s="154"/>
      <c r="J47" s="155"/>
      <c r="K47" s="154"/>
      <c r="L47" s="154">
        <v>21</v>
      </c>
      <c r="M47" s="154"/>
      <c r="N47" s="153"/>
      <c r="O47" s="153"/>
      <c r="P47" s="153"/>
      <c r="Q47" s="153"/>
      <c r="R47" s="154"/>
      <c r="S47" s="154"/>
      <c r="T47" s="154"/>
      <c r="U47" s="154"/>
      <c r="V47" s="154"/>
      <c r="W47" s="154"/>
      <c r="X47" s="154"/>
      <c r="Y47" s="154"/>
      <c r="Z47" s="146"/>
      <c r="AA47" s="146"/>
      <c r="AB47" s="146"/>
      <c r="AC47" s="146"/>
      <c r="AD47" s="146"/>
      <c r="AE47" s="146"/>
      <c r="AF47" s="146"/>
      <c r="AG47" s="146" t="s">
        <v>171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71">
        <v>37</v>
      </c>
      <c r="B48" s="172"/>
      <c r="C48" s="178" t="s">
        <v>191</v>
      </c>
      <c r="D48" s="173" t="s">
        <v>178</v>
      </c>
      <c r="E48" s="174">
        <v>4</v>
      </c>
      <c r="F48" s="175"/>
      <c r="G48" s="176">
        <f t="shared" si="1"/>
        <v>0</v>
      </c>
      <c r="H48" s="155"/>
      <c r="I48" s="154"/>
      <c r="J48" s="155"/>
      <c r="K48" s="154"/>
      <c r="L48" s="154">
        <v>21</v>
      </c>
      <c r="M48" s="154"/>
      <c r="N48" s="153"/>
      <c r="O48" s="153"/>
      <c r="P48" s="153"/>
      <c r="Q48" s="153"/>
      <c r="R48" s="154"/>
      <c r="S48" s="154"/>
      <c r="T48" s="154"/>
      <c r="U48" s="154"/>
      <c r="V48" s="154"/>
      <c r="W48" s="154"/>
      <c r="X48" s="154"/>
      <c r="Y48" s="154"/>
      <c r="Z48" s="146"/>
      <c r="AA48" s="146"/>
      <c r="AB48" s="146"/>
      <c r="AC48" s="146"/>
      <c r="AD48" s="146"/>
      <c r="AE48" s="146"/>
      <c r="AF48" s="146"/>
      <c r="AG48" s="146" t="s">
        <v>171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71">
        <v>38</v>
      </c>
      <c r="B49" s="172"/>
      <c r="C49" s="178" t="s">
        <v>192</v>
      </c>
      <c r="D49" s="173" t="s">
        <v>178</v>
      </c>
      <c r="E49" s="174">
        <v>4</v>
      </c>
      <c r="F49" s="175"/>
      <c r="G49" s="176">
        <f t="shared" si="1"/>
        <v>0</v>
      </c>
      <c r="H49" s="155"/>
      <c r="I49" s="154"/>
      <c r="J49" s="155"/>
      <c r="K49" s="154"/>
      <c r="L49" s="154">
        <v>21</v>
      </c>
      <c r="M49" s="154"/>
      <c r="N49" s="153"/>
      <c r="O49" s="153"/>
      <c r="P49" s="153"/>
      <c r="Q49" s="153"/>
      <c r="R49" s="154"/>
      <c r="S49" s="154"/>
      <c r="T49" s="154"/>
      <c r="U49" s="154"/>
      <c r="V49" s="154"/>
      <c r="W49" s="154"/>
      <c r="X49" s="154"/>
      <c r="Y49" s="154"/>
      <c r="Z49" s="146"/>
      <c r="AA49" s="146"/>
      <c r="AB49" s="146"/>
      <c r="AC49" s="146"/>
      <c r="AD49" s="146"/>
      <c r="AE49" s="146"/>
      <c r="AF49" s="146"/>
      <c r="AG49" s="146" t="s">
        <v>171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x14ac:dyDescent="0.2">
      <c r="A50" s="158" t="s">
        <v>147</v>
      </c>
      <c r="B50" s="159" t="s">
        <v>103</v>
      </c>
      <c r="C50" s="177" t="s">
        <v>104</v>
      </c>
      <c r="D50" s="160"/>
      <c r="E50" s="161"/>
      <c r="F50" s="162"/>
      <c r="G50" s="163">
        <f>SUMIF(AG51:AG55,"&lt;&gt;NOR",G51:G55)</f>
        <v>0</v>
      </c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AG50" t="s">
        <v>148</v>
      </c>
    </row>
    <row r="51" spans="1:60" ht="22.5" outlineLevel="1" x14ac:dyDescent="0.2">
      <c r="A51" s="171">
        <v>39</v>
      </c>
      <c r="B51" s="172"/>
      <c r="C51" s="178" t="s">
        <v>193</v>
      </c>
      <c r="D51" s="173" t="s">
        <v>170</v>
      </c>
      <c r="E51" s="174">
        <v>8</v>
      </c>
      <c r="F51" s="175"/>
      <c r="G51" s="176">
        <f>ROUND(E51*F51,2)</f>
        <v>0</v>
      </c>
      <c r="H51" s="155"/>
      <c r="I51" s="154"/>
      <c r="J51" s="155"/>
      <c r="K51" s="154"/>
      <c r="L51" s="154">
        <v>21</v>
      </c>
      <c r="M51" s="154"/>
      <c r="N51" s="153"/>
      <c r="O51" s="153"/>
      <c r="P51" s="153"/>
      <c r="Q51" s="153"/>
      <c r="R51" s="154"/>
      <c r="S51" s="154"/>
      <c r="T51" s="154"/>
      <c r="U51" s="154"/>
      <c r="V51" s="154"/>
      <c r="W51" s="154"/>
      <c r="X51" s="154"/>
      <c r="Y51" s="154"/>
      <c r="Z51" s="146"/>
      <c r="AA51" s="146"/>
      <c r="AB51" s="146"/>
      <c r="AC51" s="146"/>
      <c r="AD51" s="146"/>
      <c r="AE51" s="146"/>
      <c r="AF51" s="146"/>
      <c r="AG51" s="146" t="s">
        <v>171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71">
        <v>40</v>
      </c>
      <c r="B52" s="172"/>
      <c r="C52" s="178" t="s">
        <v>194</v>
      </c>
      <c r="D52" s="173" t="s">
        <v>170</v>
      </c>
      <c r="E52" s="174">
        <v>8</v>
      </c>
      <c r="F52" s="175"/>
      <c r="G52" s="176">
        <f>ROUND(E52*F52,2)</f>
        <v>0</v>
      </c>
      <c r="H52" s="155"/>
      <c r="I52" s="154"/>
      <c r="J52" s="155"/>
      <c r="K52" s="154"/>
      <c r="L52" s="154">
        <v>21</v>
      </c>
      <c r="M52" s="154"/>
      <c r="N52" s="153"/>
      <c r="O52" s="153"/>
      <c r="P52" s="153"/>
      <c r="Q52" s="153"/>
      <c r="R52" s="154"/>
      <c r="S52" s="154"/>
      <c r="T52" s="154"/>
      <c r="U52" s="154"/>
      <c r="V52" s="154"/>
      <c r="W52" s="154"/>
      <c r="X52" s="154"/>
      <c r="Y52" s="154"/>
      <c r="Z52" s="146"/>
      <c r="AA52" s="146"/>
      <c r="AB52" s="146"/>
      <c r="AC52" s="146"/>
      <c r="AD52" s="146"/>
      <c r="AE52" s="146"/>
      <c r="AF52" s="146"/>
      <c r="AG52" s="146" t="s">
        <v>171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ht="22.5" outlineLevel="1" x14ac:dyDescent="0.2">
      <c r="A53" s="171">
        <v>41</v>
      </c>
      <c r="B53" s="172"/>
      <c r="C53" s="178" t="s">
        <v>195</v>
      </c>
      <c r="D53" s="173" t="s">
        <v>170</v>
      </c>
      <c r="E53" s="174">
        <v>8</v>
      </c>
      <c r="F53" s="175"/>
      <c r="G53" s="176">
        <f>ROUND(E53*F53,2)</f>
        <v>0</v>
      </c>
      <c r="H53" s="155"/>
      <c r="I53" s="154"/>
      <c r="J53" s="155"/>
      <c r="K53" s="154"/>
      <c r="L53" s="154">
        <v>21</v>
      </c>
      <c r="M53" s="154"/>
      <c r="N53" s="153"/>
      <c r="O53" s="153"/>
      <c r="P53" s="153"/>
      <c r="Q53" s="153"/>
      <c r="R53" s="154"/>
      <c r="S53" s="154"/>
      <c r="T53" s="154"/>
      <c r="U53" s="154"/>
      <c r="V53" s="154"/>
      <c r="W53" s="154"/>
      <c r="X53" s="154"/>
      <c r="Y53" s="154"/>
      <c r="Z53" s="146"/>
      <c r="AA53" s="146"/>
      <c r="AB53" s="146"/>
      <c r="AC53" s="146"/>
      <c r="AD53" s="146"/>
      <c r="AE53" s="146"/>
      <c r="AF53" s="146"/>
      <c r="AG53" s="146" t="s">
        <v>171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1" x14ac:dyDescent="0.2">
      <c r="A54" s="171">
        <v>42</v>
      </c>
      <c r="B54" s="172"/>
      <c r="C54" s="178" t="s">
        <v>196</v>
      </c>
      <c r="D54" s="173" t="s">
        <v>170</v>
      </c>
      <c r="E54" s="174">
        <v>4</v>
      </c>
      <c r="F54" s="175"/>
      <c r="G54" s="176">
        <f>ROUND(E54*F54,2)</f>
        <v>0</v>
      </c>
      <c r="H54" s="155"/>
      <c r="I54" s="154"/>
      <c r="J54" s="155"/>
      <c r="K54" s="154"/>
      <c r="L54" s="154">
        <v>21</v>
      </c>
      <c r="M54" s="154"/>
      <c r="N54" s="153"/>
      <c r="O54" s="153"/>
      <c r="P54" s="153"/>
      <c r="Q54" s="153"/>
      <c r="R54" s="154"/>
      <c r="S54" s="154"/>
      <c r="T54" s="154"/>
      <c r="U54" s="154"/>
      <c r="V54" s="154"/>
      <c r="W54" s="154"/>
      <c r="X54" s="154"/>
      <c r="Y54" s="154"/>
      <c r="Z54" s="146"/>
      <c r="AA54" s="146"/>
      <c r="AB54" s="146"/>
      <c r="AC54" s="146"/>
      <c r="AD54" s="146"/>
      <c r="AE54" s="146"/>
      <c r="AF54" s="146"/>
      <c r="AG54" s="146" t="s">
        <v>171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71">
        <v>43</v>
      </c>
      <c r="B55" s="172"/>
      <c r="C55" s="178" t="s">
        <v>197</v>
      </c>
      <c r="D55" s="173" t="s">
        <v>198</v>
      </c>
      <c r="E55" s="174">
        <v>60</v>
      </c>
      <c r="F55" s="175"/>
      <c r="G55" s="176">
        <f>ROUND(E55*F55,2)</f>
        <v>0</v>
      </c>
      <c r="H55" s="155"/>
      <c r="I55" s="154"/>
      <c r="J55" s="155"/>
      <c r="K55" s="154"/>
      <c r="L55" s="154">
        <v>21</v>
      </c>
      <c r="M55" s="154"/>
      <c r="N55" s="153"/>
      <c r="O55" s="153"/>
      <c r="P55" s="153"/>
      <c r="Q55" s="153"/>
      <c r="R55" s="154"/>
      <c r="S55" s="154"/>
      <c r="T55" s="154"/>
      <c r="U55" s="154"/>
      <c r="V55" s="154"/>
      <c r="W55" s="154"/>
      <c r="X55" s="154"/>
      <c r="Y55" s="154"/>
      <c r="Z55" s="146"/>
      <c r="AA55" s="146"/>
      <c r="AB55" s="146"/>
      <c r="AC55" s="146"/>
      <c r="AD55" s="146"/>
      <c r="AE55" s="146"/>
      <c r="AF55" s="146"/>
      <c r="AG55" s="146" t="s">
        <v>171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x14ac:dyDescent="0.2">
      <c r="A56" s="158" t="s">
        <v>147</v>
      </c>
      <c r="B56" s="159" t="s">
        <v>105</v>
      </c>
      <c r="C56" s="177" t="s">
        <v>106</v>
      </c>
      <c r="D56" s="160"/>
      <c r="E56" s="161"/>
      <c r="F56" s="162"/>
      <c r="G56" s="163">
        <f>SUMIF(AG57:AG57,"&lt;&gt;NOR",G57:G57)</f>
        <v>0</v>
      </c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AG56" t="s">
        <v>148</v>
      </c>
    </row>
    <row r="57" spans="1:60" outlineLevel="1" x14ac:dyDescent="0.2">
      <c r="A57" s="171">
        <v>44</v>
      </c>
      <c r="B57" s="172"/>
      <c r="C57" s="178" t="s">
        <v>199</v>
      </c>
      <c r="D57" s="173" t="s">
        <v>198</v>
      </c>
      <c r="E57" s="174">
        <v>60</v>
      </c>
      <c r="F57" s="175"/>
      <c r="G57" s="176">
        <f>ROUND(E57*F57,2)</f>
        <v>0</v>
      </c>
      <c r="H57" s="155"/>
      <c r="I57" s="154"/>
      <c r="J57" s="155"/>
      <c r="K57" s="154"/>
      <c r="L57" s="154">
        <v>21</v>
      </c>
      <c r="M57" s="154"/>
      <c r="N57" s="153"/>
      <c r="O57" s="153"/>
      <c r="P57" s="153"/>
      <c r="Q57" s="153"/>
      <c r="R57" s="154"/>
      <c r="S57" s="154"/>
      <c r="T57" s="154"/>
      <c r="U57" s="154"/>
      <c r="V57" s="154"/>
      <c r="W57" s="154"/>
      <c r="X57" s="154"/>
      <c r="Y57" s="154"/>
      <c r="Z57" s="146"/>
      <c r="AA57" s="146"/>
      <c r="AB57" s="146"/>
      <c r="AC57" s="146"/>
      <c r="AD57" s="146"/>
      <c r="AE57" s="146"/>
      <c r="AF57" s="146"/>
      <c r="AG57" s="146" t="s">
        <v>171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x14ac:dyDescent="0.2">
      <c r="A58" s="158" t="s">
        <v>147</v>
      </c>
      <c r="B58" s="159" t="s">
        <v>107</v>
      </c>
      <c r="C58" s="177" t="s">
        <v>108</v>
      </c>
      <c r="D58" s="160"/>
      <c r="E58" s="161"/>
      <c r="F58" s="162"/>
      <c r="G58" s="163">
        <f>SUMIF(AG59:AG60,"&lt;&gt;NOR",G59:G60)</f>
        <v>0</v>
      </c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AG58" t="s">
        <v>148</v>
      </c>
    </row>
    <row r="59" spans="1:60" outlineLevel="1" x14ac:dyDescent="0.2">
      <c r="A59" s="171">
        <v>45</v>
      </c>
      <c r="B59" s="172"/>
      <c r="C59" s="178" t="s">
        <v>200</v>
      </c>
      <c r="D59" s="173" t="s">
        <v>170</v>
      </c>
      <c r="E59" s="174">
        <v>4</v>
      </c>
      <c r="F59" s="175"/>
      <c r="G59" s="176">
        <f>ROUND(E59*F59,2)</f>
        <v>0</v>
      </c>
      <c r="H59" s="155"/>
      <c r="I59" s="154"/>
      <c r="J59" s="155"/>
      <c r="K59" s="154"/>
      <c r="L59" s="154">
        <v>21</v>
      </c>
      <c r="M59" s="154"/>
      <c r="N59" s="153"/>
      <c r="O59" s="153"/>
      <c r="P59" s="153"/>
      <c r="Q59" s="153"/>
      <c r="R59" s="154"/>
      <c r="S59" s="154"/>
      <c r="T59" s="154"/>
      <c r="U59" s="154"/>
      <c r="V59" s="154"/>
      <c r="W59" s="154"/>
      <c r="X59" s="154"/>
      <c r="Y59" s="154"/>
      <c r="Z59" s="146"/>
      <c r="AA59" s="146"/>
      <c r="AB59" s="146"/>
      <c r="AC59" s="146"/>
      <c r="AD59" s="146"/>
      <c r="AE59" s="146"/>
      <c r="AF59" s="146"/>
      <c r="AG59" s="146" t="s">
        <v>171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71">
        <v>46</v>
      </c>
      <c r="B60" s="172"/>
      <c r="C60" s="178" t="s">
        <v>201</v>
      </c>
      <c r="D60" s="173" t="s">
        <v>170</v>
      </c>
      <c r="E60" s="174">
        <v>4</v>
      </c>
      <c r="F60" s="175"/>
      <c r="G60" s="176">
        <f>ROUND(E60*F60,2)</f>
        <v>0</v>
      </c>
      <c r="H60" s="155"/>
      <c r="I60" s="154"/>
      <c r="J60" s="155"/>
      <c r="K60" s="154"/>
      <c r="L60" s="154">
        <v>21</v>
      </c>
      <c r="M60" s="154"/>
      <c r="N60" s="153"/>
      <c r="O60" s="153"/>
      <c r="P60" s="153"/>
      <c r="Q60" s="153"/>
      <c r="R60" s="154"/>
      <c r="S60" s="154"/>
      <c r="T60" s="154"/>
      <c r="U60" s="154"/>
      <c r="V60" s="154"/>
      <c r="W60" s="154"/>
      <c r="X60" s="154"/>
      <c r="Y60" s="154"/>
      <c r="Z60" s="146"/>
      <c r="AA60" s="146"/>
      <c r="AB60" s="146"/>
      <c r="AC60" s="146"/>
      <c r="AD60" s="146"/>
      <c r="AE60" s="146"/>
      <c r="AF60" s="146"/>
      <c r="AG60" s="146" t="s">
        <v>171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x14ac:dyDescent="0.2">
      <c r="A61" s="158" t="s">
        <v>147</v>
      </c>
      <c r="B61" s="159" t="s">
        <v>116</v>
      </c>
      <c r="C61" s="177" t="s">
        <v>117</v>
      </c>
      <c r="D61" s="160"/>
      <c r="E61" s="161"/>
      <c r="F61" s="162"/>
      <c r="G61" s="163">
        <f>SUMIF(AG62:AG63,"&lt;&gt;NOR",G62:G63)</f>
        <v>0</v>
      </c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AG61" t="s">
        <v>148</v>
      </c>
    </row>
    <row r="62" spans="1:60" outlineLevel="1" x14ac:dyDescent="0.2">
      <c r="A62" s="171">
        <v>47</v>
      </c>
      <c r="B62" s="172"/>
      <c r="C62" s="178" t="s">
        <v>202</v>
      </c>
      <c r="D62" s="173" t="s">
        <v>170</v>
      </c>
      <c r="E62" s="174">
        <v>16</v>
      </c>
      <c r="F62" s="175"/>
      <c r="G62" s="176">
        <f>ROUND(E62*F62,2)</f>
        <v>0</v>
      </c>
      <c r="H62" s="155"/>
      <c r="I62" s="154"/>
      <c r="J62" s="155"/>
      <c r="K62" s="154"/>
      <c r="L62" s="154">
        <v>21</v>
      </c>
      <c r="M62" s="154"/>
      <c r="N62" s="153"/>
      <c r="O62" s="153"/>
      <c r="P62" s="153"/>
      <c r="Q62" s="153"/>
      <c r="R62" s="154"/>
      <c r="S62" s="154"/>
      <c r="T62" s="154"/>
      <c r="U62" s="154"/>
      <c r="V62" s="154"/>
      <c r="W62" s="154"/>
      <c r="X62" s="154"/>
      <c r="Y62" s="154"/>
      <c r="Z62" s="146"/>
      <c r="AA62" s="146"/>
      <c r="AB62" s="146"/>
      <c r="AC62" s="146"/>
      <c r="AD62" s="146"/>
      <c r="AE62" s="146"/>
      <c r="AF62" s="146"/>
      <c r="AG62" s="146" t="s">
        <v>171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71">
        <v>48</v>
      </c>
      <c r="B63" s="172"/>
      <c r="C63" s="178" t="s">
        <v>203</v>
      </c>
      <c r="D63" s="173" t="s">
        <v>170</v>
      </c>
      <c r="E63" s="174">
        <v>16</v>
      </c>
      <c r="F63" s="175"/>
      <c r="G63" s="176">
        <f>ROUND(E63*F63,2)</f>
        <v>0</v>
      </c>
      <c r="H63" s="155"/>
      <c r="I63" s="154"/>
      <c r="J63" s="155"/>
      <c r="K63" s="154"/>
      <c r="L63" s="154">
        <v>21</v>
      </c>
      <c r="M63" s="154"/>
      <c r="N63" s="153"/>
      <c r="O63" s="153"/>
      <c r="P63" s="153"/>
      <c r="Q63" s="153"/>
      <c r="R63" s="154"/>
      <c r="S63" s="154"/>
      <c r="T63" s="154"/>
      <c r="U63" s="154"/>
      <c r="V63" s="154"/>
      <c r="W63" s="154"/>
      <c r="X63" s="154"/>
      <c r="Y63" s="154"/>
      <c r="Z63" s="146"/>
      <c r="AA63" s="146"/>
      <c r="AB63" s="146"/>
      <c r="AC63" s="146"/>
      <c r="AD63" s="146"/>
      <c r="AE63" s="146"/>
      <c r="AF63" s="146"/>
      <c r="AG63" s="146" t="s">
        <v>171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x14ac:dyDescent="0.2">
      <c r="A64" s="158" t="s">
        <v>147</v>
      </c>
      <c r="B64" s="159" t="s">
        <v>118</v>
      </c>
      <c r="C64" s="177" t="s">
        <v>119</v>
      </c>
      <c r="D64" s="160"/>
      <c r="E64" s="161"/>
      <c r="F64" s="162"/>
      <c r="G64" s="163">
        <f>SUMIF(AG65:AG66,"&lt;&gt;NOR",G65:G66)</f>
        <v>0</v>
      </c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AG64" t="s">
        <v>148</v>
      </c>
    </row>
    <row r="65" spans="1:60" outlineLevel="1" x14ac:dyDescent="0.2">
      <c r="A65" s="171">
        <v>49</v>
      </c>
      <c r="B65" s="172"/>
      <c r="C65" s="178" t="s">
        <v>204</v>
      </c>
      <c r="D65" s="173" t="s">
        <v>170</v>
      </c>
      <c r="E65" s="174">
        <v>4</v>
      </c>
      <c r="F65" s="175"/>
      <c r="G65" s="176">
        <f>ROUND(E65*F65,2)</f>
        <v>0</v>
      </c>
      <c r="H65" s="155"/>
      <c r="I65" s="154"/>
      <c r="J65" s="155"/>
      <c r="K65" s="154"/>
      <c r="L65" s="154">
        <v>21</v>
      </c>
      <c r="M65" s="154"/>
      <c r="N65" s="153"/>
      <c r="O65" s="153"/>
      <c r="P65" s="153"/>
      <c r="Q65" s="153"/>
      <c r="R65" s="154"/>
      <c r="S65" s="154"/>
      <c r="T65" s="154"/>
      <c r="U65" s="154"/>
      <c r="V65" s="154"/>
      <c r="W65" s="154"/>
      <c r="X65" s="154"/>
      <c r="Y65" s="154"/>
      <c r="Z65" s="146"/>
      <c r="AA65" s="146"/>
      <c r="AB65" s="146"/>
      <c r="AC65" s="146"/>
      <c r="AD65" s="146"/>
      <c r="AE65" s="146"/>
      <c r="AF65" s="146"/>
      <c r="AG65" s="146" t="s">
        <v>171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1" x14ac:dyDescent="0.2">
      <c r="A66" s="165">
        <v>50</v>
      </c>
      <c r="B66" s="166"/>
      <c r="C66" s="179" t="s">
        <v>205</v>
      </c>
      <c r="D66" s="167" t="s">
        <v>170</v>
      </c>
      <c r="E66" s="168">
        <v>24</v>
      </c>
      <c r="F66" s="169"/>
      <c r="G66" s="170">
        <f>ROUND(E66*F66,2)</f>
        <v>0</v>
      </c>
      <c r="H66" s="155"/>
      <c r="I66" s="154"/>
      <c r="J66" s="155"/>
      <c r="K66" s="154"/>
      <c r="L66" s="154">
        <v>21</v>
      </c>
      <c r="M66" s="154"/>
      <c r="N66" s="153"/>
      <c r="O66" s="153"/>
      <c r="P66" s="153"/>
      <c r="Q66" s="153"/>
      <c r="R66" s="154"/>
      <c r="S66" s="154"/>
      <c r="T66" s="154"/>
      <c r="U66" s="154"/>
      <c r="V66" s="154"/>
      <c r="W66" s="154"/>
      <c r="X66" s="154"/>
      <c r="Y66" s="154"/>
      <c r="Z66" s="146"/>
      <c r="AA66" s="146"/>
      <c r="AB66" s="146"/>
      <c r="AC66" s="146"/>
      <c r="AD66" s="146"/>
      <c r="AE66" s="146"/>
      <c r="AF66" s="146"/>
      <c r="AG66" s="146" t="s">
        <v>171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x14ac:dyDescent="0.2">
      <c r="A67" s="3"/>
      <c r="B67" s="4"/>
      <c r="C67" s="180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15</v>
      </c>
      <c r="AF67">
        <v>21</v>
      </c>
      <c r="AG67" t="s">
        <v>133</v>
      </c>
    </row>
    <row r="68" spans="1:60" x14ac:dyDescent="0.2">
      <c r="A68" s="149"/>
      <c r="B68" s="150" t="s">
        <v>31</v>
      </c>
      <c r="C68" s="181"/>
      <c r="D68" s="151"/>
      <c r="E68" s="152"/>
      <c r="F68" s="152"/>
      <c r="G68" s="164">
        <f>G8+G14+G28+G32+G50+G56+G58+G61+G64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206</v>
      </c>
    </row>
    <row r="69" spans="1:60" x14ac:dyDescent="0.2">
      <c r="A69" s="3"/>
      <c r="B69" s="4"/>
      <c r="C69" s="180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 x14ac:dyDescent="0.2">
      <c r="A70" s="3"/>
      <c r="B70" s="4"/>
      <c r="C70" s="180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2ED40-1D1E-41A6-8761-A769E75790C5}">
  <sheetPr>
    <outlinePr summaryBelow="0"/>
  </sheetPr>
  <dimension ref="A1:BH4990"/>
  <sheetViews>
    <sheetView workbookViewId="0">
      <pane ySplit="7" topLeftCell="A8" activePane="bottomLeft" state="frozen"/>
      <selection activeCell="Z2" sqref="Z2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50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48</v>
      </c>
      <c r="C4" s="242" t="s">
        <v>52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107</v>
      </c>
      <c r="C8" s="177" t="s">
        <v>108</v>
      </c>
      <c r="D8" s="160"/>
      <c r="E8" s="161"/>
      <c r="F8" s="162"/>
      <c r="G8" s="163">
        <f>SUMIF(AG9:AG10,"&lt;&gt;NOR",G9:G10)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208</v>
      </c>
      <c r="D9" s="173" t="s">
        <v>170</v>
      </c>
      <c r="E9" s="174">
        <v>8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209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210</v>
      </c>
      <c r="D10" s="173" t="s">
        <v>170</v>
      </c>
      <c r="E10" s="174">
        <v>4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171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158" t="s">
        <v>147</v>
      </c>
      <c r="B11" s="159" t="s">
        <v>109</v>
      </c>
      <c r="C11" s="177" t="s">
        <v>110</v>
      </c>
      <c r="D11" s="160"/>
      <c r="E11" s="161"/>
      <c r="F11" s="162"/>
      <c r="G11" s="163">
        <f>SUMIF(AG12:AG13,"&lt;&gt;NOR",G12:G13)</f>
        <v>0</v>
      </c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AG11" t="s">
        <v>148</v>
      </c>
    </row>
    <row r="12" spans="1:60" outlineLevel="1" x14ac:dyDescent="0.2">
      <c r="A12" s="171">
        <v>3</v>
      </c>
      <c r="B12" s="172"/>
      <c r="C12" s="178" t="s">
        <v>211</v>
      </c>
      <c r="D12" s="173" t="s">
        <v>198</v>
      </c>
      <c r="E12" s="174">
        <v>60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171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4</v>
      </c>
      <c r="B13" s="172"/>
      <c r="C13" s="178" t="s">
        <v>212</v>
      </c>
      <c r="D13" s="173" t="s">
        <v>178</v>
      </c>
      <c r="E13" s="174">
        <v>4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180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111</v>
      </c>
      <c r="C14" s="177" t="s">
        <v>112</v>
      </c>
      <c r="D14" s="160"/>
      <c r="E14" s="161"/>
      <c r="F14" s="162"/>
      <c r="G14" s="163">
        <f>SUMIF(AG15:AG18,"&lt;&gt;NOR",G15:G18)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outlineLevel="1" x14ac:dyDescent="0.2">
      <c r="A15" s="171">
        <v>5</v>
      </c>
      <c r="B15" s="172"/>
      <c r="C15" s="178" t="s">
        <v>213</v>
      </c>
      <c r="D15" s="173" t="s">
        <v>170</v>
      </c>
      <c r="E15" s="174">
        <v>4</v>
      </c>
      <c r="F15" s="175"/>
      <c r="G15" s="176">
        <f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171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6</v>
      </c>
      <c r="B16" s="172"/>
      <c r="C16" s="178" t="s">
        <v>214</v>
      </c>
      <c r="D16" s="173" t="s">
        <v>170</v>
      </c>
      <c r="E16" s="174">
        <v>4</v>
      </c>
      <c r="F16" s="175"/>
      <c r="G16" s="176">
        <f>ROUND(E16*F16,2)</f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171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1">
        <v>7</v>
      </c>
      <c r="B17" s="172"/>
      <c r="C17" s="178" t="s">
        <v>215</v>
      </c>
      <c r="D17" s="173" t="s">
        <v>178</v>
      </c>
      <c r="E17" s="174">
        <v>4</v>
      </c>
      <c r="F17" s="175"/>
      <c r="G17" s="176">
        <f>ROUND(E17*F17,2)</f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171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5">
        <v>8</v>
      </c>
      <c r="B18" s="166"/>
      <c r="C18" s="179" t="s">
        <v>197</v>
      </c>
      <c r="D18" s="167" t="s">
        <v>198</v>
      </c>
      <c r="E18" s="168">
        <v>60</v>
      </c>
      <c r="F18" s="169"/>
      <c r="G18" s="170">
        <f>ROUND(E18*F18,2)</f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x14ac:dyDescent="0.2">
      <c r="A19" s="3"/>
      <c r="B19" s="4"/>
      <c r="C19" s="180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133</v>
      </c>
    </row>
    <row r="20" spans="1:60" x14ac:dyDescent="0.2">
      <c r="A20" s="149"/>
      <c r="B20" s="150" t="s">
        <v>31</v>
      </c>
      <c r="C20" s="181"/>
      <c r="D20" s="151"/>
      <c r="E20" s="152"/>
      <c r="F20" s="152"/>
      <c r="G20" s="164">
        <f>G8+G11+G14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206</v>
      </c>
    </row>
    <row r="21" spans="1:60" x14ac:dyDescent="0.2">
      <c r="A21" s="3"/>
      <c r="B21" s="4"/>
      <c r="C21" s="180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">
      <c r="A22" s="3"/>
      <c r="B22" s="4"/>
      <c r="C22" s="180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8D82E-EF5C-4D13-B98A-7568F73FFDD1}">
  <sheetPr>
    <outlinePr summaryBelow="0"/>
  </sheetPr>
  <dimension ref="A1:BH499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53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46</v>
      </c>
      <c r="C4" s="242" t="s">
        <v>54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97</v>
      </c>
      <c r="C8" s="177" t="s">
        <v>98</v>
      </c>
      <c r="D8" s="160"/>
      <c r="E8" s="161"/>
      <c r="F8" s="162"/>
      <c r="G8" s="163">
        <f>SUMIF(AG9:AG13,"&lt;&gt;NOR",G9:G13)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149</v>
      </c>
      <c r="D9" s="173" t="s">
        <v>150</v>
      </c>
      <c r="E9" s="174">
        <v>3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151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152</v>
      </c>
      <c r="D10" s="173" t="s">
        <v>154</v>
      </c>
      <c r="E10" s="174">
        <v>3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151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71">
        <v>3</v>
      </c>
      <c r="B11" s="172"/>
      <c r="C11" s="178" t="s">
        <v>153</v>
      </c>
      <c r="D11" s="173" t="s">
        <v>154</v>
      </c>
      <c r="E11" s="174">
        <v>3</v>
      </c>
      <c r="F11" s="175"/>
      <c r="G11" s="176">
        <f>ROUND(E11*F11,2)</f>
        <v>0</v>
      </c>
      <c r="H11" s="155"/>
      <c r="I11" s="154"/>
      <c r="J11" s="155"/>
      <c r="K11" s="154"/>
      <c r="L11" s="154">
        <v>21</v>
      </c>
      <c r="M11" s="154"/>
      <c r="N11" s="153"/>
      <c r="O11" s="153"/>
      <c r="P11" s="153"/>
      <c r="Q11" s="153"/>
      <c r="R11" s="154"/>
      <c r="S11" s="154"/>
      <c r="T11" s="154"/>
      <c r="U11" s="154"/>
      <c r="V11" s="154"/>
      <c r="W11" s="154"/>
      <c r="X11" s="154"/>
      <c r="Y11" s="154"/>
      <c r="Z11" s="146"/>
      <c r="AA11" s="146"/>
      <c r="AB11" s="146"/>
      <c r="AC11" s="146"/>
      <c r="AD11" s="146"/>
      <c r="AE11" s="146"/>
      <c r="AF11" s="146"/>
      <c r="AG11" s="146" t="s">
        <v>151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71">
        <v>4</v>
      </c>
      <c r="B12" s="172"/>
      <c r="C12" s="178" t="s">
        <v>155</v>
      </c>
      <c r="D12" s="173" t="s">
        <v>154</v>
      </c>
      <c r="E12" s="174">
        <v>3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151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5</v>
      </c>
      <c r="B13" s="172"/>
      <c r="C13" s="178" t="s">
        <v>156</v>
      </c>
      <c r="D13" s="173" t="s">
        <v>150</v>
      </c>
      <c r="E13" s="174">
        <v>6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151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99</v>
      </c>
      <c r="C14" s="177" t="s">
        <v>100</v>
      </c>
      <c r="D14" s="160"/>
      <c r="E14" s="161"/>
      <c r="F14" s="162"/>
      <c r="G14" s="163">
        <f>SUMIF(AG15:AG27,"&lt;&gt;NOR",G15:G27)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ht="22.5" outlineLevel="1" x14ac:dyDescent="0.2">
      <c r="A15" s="171">
        <v>6</v>
      </c>
      <c r="B15" s="172"/>
      <c r="C15" s="178" t="s">
        <v>216</v>
      </c>
      <c r="D15" s="173" t="s">
        <v>154</v>
      </c>
      <c r="E15" s="174">
        <v>1</v>
      </c>
      <c r="F15" s="175"/>
      <c r="G15" s="176">
        <f t="shared" ref="G15:G27" si="0"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151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7</v>
      </c>
      <c r="B16" s="172"/>
      <c r="C16" s="178" t="s">
        <v>217</v>
      </c>
      <c r="D16" s="173" t="s">
        <v>159</v>
      </c>
      <c r="E16" s="174">
        <v>60</v>
      </c>
      <c r="F16" s="175"/>
      <c r="G16" s="176">
        <f t="shared" si="0"/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151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71">
        <v>8</v>
      </c>
      <c r="B17" s="172"/>
      <c r="C17" s="178" t="s">
        <v>157</v>
      </c>
      <c r="D17" s="173" t="s">
        <v>154</v>
      </c>
      <c r="E17" s="174">
        <v>6</v>
      </c>
      <c r="F17" s="175"/>
      <c r="G17" s="176">
        <f t="shared" si="0"/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151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71">
        <v>9</v>
      </c>
      <c r="B18" s="172"/>
      <c r="C18" s="178" t="s">
        <v>158</v>
      </c>
      <c r="D18" s="173" t="s">
        <v>159</v>
      </c>
      <c r="E18" s="174">
        <v>15</v>
      </c>
      <c r="F18" s="175"/>
      <c r="G18" s="176">
        <f t="shared" si="0"/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151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1">
        <v>10</v>
      </c>
      <c r="B19" s="172"/>
      <c r="C19" s="178" t="s">
        <v>160</v>
      </c>
      <c r="D19" s="173" t="s">
        <v>159</v>
      </c>
      <c r="E19" s="174">
        <v>15</v>
      </c>
      <c r="F19" s="175"/>
      <c r="G19" s="176">
        <f t="shared" si="0"/>
        <v>0</v>
      </c>
      <c r="H19" s="155"/>
      <c r="I19" s="154"/>
      <c r="J19" s="155"/>
      <c r="K19" s="154"/>
      <c r="L19" s="154">
        <v>21</v>
      </c>
      <c r="M19" s="154"/>
      <c r="N19" s="153"/>
      <c r="O19" s="153"/>
      <c r="P19" s="153"/>
      <c r="Q19" s="153"/>
      <c r="R19" s="154"/>
      <c r="S19" s="154"/>
      <c r="T19" s="154"/>
      <c r="U19" s="154"/>
      <c r="V19" s="154"/>
      <c r="W19" s="154"/>
      <c r="X19" s="154"/>
      <c r="Y19" s="154"/>
      <c r="Z19" s="146"/>
      <c r="AA19" s="146"/>
      <c r="AB19" s="146"/>
      <c r="AC19" s="146"/>
      <c r="AD19" s="146"/>
      <c r="AE19" s="146"/>
      <c r="AF19" s="146"/>
      <c r="AG19" s="146" t="s">
        <v>151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71">
        <v>11</v>
      </c>
      <c r="B20" s="172"/>
      <c r="C20" s="178" t="s">
        <v>161</v>
      </c>
      <c r="D20" s="173" t="s">
        <v>159</v>
      </c>
      <c r="E20" s="174">
        <v>90</v>
      </c>
      <c r="F20" s="175"/>
      <c r="G20" s="176">
        <f t="shared" si="0"/>
        <v>0</v>
      </c>
      <c r="H20" s="155"/>
      <c r="I20" s="154"/>
      <c r="J20" s="155"/>
      <c r="K20" s="154"/>
      <c r="L20" s="154">
        <v>21</v>
      </c>
      <c r="M20" s="154"/>
      <c r="N20" s="153"/>
      <c r="O20" s="153"/>
      <c r="P20" s="153"/>
      <c r="Q20" s="153"/>
      <c r="R20" s="154"/>
      <c r="S20" s="154"/>
      <c r="T20" s="154"/>
      <c r="U20" s="154"/>
      <c r="V20" s="154"/>
      <c r="W20" s="154"/>
      <c r="X20" s="154"/>
      <c r="Y20" s="154"/>
      <c r="Z20" s="146"/>
      <c r="AA20" s="146"/>
      <c r="AB20" s="146"/>
      <c r="AC20" s="146"/>
      <c r="AD20" s="146"/>
      <c r="AE20" s="146"/>
      <c r="AF20" s="146"/>
      <c r="AG20" s="146" t="s">
        <v>151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71">
        <v>12</v>
      </c>
      <c r="B21" s="172"/>
      <c r="C21" s="178" t="s">
        <v>162</v>
      </c>
      <c r="D21" s="173" t="s">
        <v>159</v>
      </c>
      <c r="E21" s="174">
        <v>60</v>
      </c>
      <c r="F21" s="175"/>
      <c r="G21" s="176">
        <f t="shared" si="0"/>
        <v>0</v>
      </c>
      <c r="H21" s="155"/>
      <c r="I21" s="154"/>
      <c r="J21" s="155"/>
      <c r="K21" s="154"/>
      <c r="L21" s="154">
        <v>21</v>
      </c>
      <c r="M21" s="154"/>
      <c r="N21" s="153"/>
      <c r="O21" s="153"/>
      <c r="P21" s="153"/>
      <c r="Q21" s="153"/>
      <c r="R21" s="154"/>
      <c r="S21" s="154"/>
      <c r="T21" s="154"/>
      <c r="U21" s="154"/>
      <c r="V21" s="154"/>
      <c r="W21" s="154"/>
      <c r="X21" s="154"/>
      <c r="Y21" s="154"/>
      <c r="Z21" s="146"/>
      <c r="AA21" s="146"/>
      <c r="AB21" s="146"/>
      <c r="AC21" s="146"/>
      <c r="AD21" s="146"/>
      <c r="AE21" s="146"/>
      <c r="AF21" s="146"/>
      <c r="AG21" s="146" t="s">
        <v>151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71">
        <v>13</v>
      </c>
      <c r="B22" s="172"/>
      <c r="C22" s="178" t="s">
        <v>163</v>
      </c>
      <c r="D22" s="173" t="s">
        <v>154</v>
      </c>
      <c r="E22" s="174">
        <v>90</v>
      </c>
      <c r="F22" s="175"/>
      <c r="G22" s="176">
        <f t="shared" si="0"/>
        <v>0</v>
      </c>
      <c r="H22" s="155"/>
      <c r="I22" s="154"/>
      <c r="J22" s="155"/>
      <c r="K22" s="154"/>
      <c r="L22" s="154">
        <v>21</v>
      </c>
      <c r="M22" s="154"/>
      <c r="N22" s="153"/>
      <c r="O22" s="153"/>
      <c r="P22" s="153"/>
      <c r="Q22" s="153"/>
      <c r="R22" s="154"/>
      <c r="S22" s="154"/>
      <c r="T22" s="154"/>
      <c r="U22" s="154"/>
      <c r="V22" s="154"/>
      <c r="W22" s="154"/>
      <c r="X22" s="154"/>
      <c r="Y22" s="154"/>
      <c r="Z22" s="146"/>
      <c r="AA22" s="146"/>
      <c r="AB22" s="146"/>
      <c r="AC22" s="146"/>
      <c r="AD22" s="146"/>
      <c r="AE22" s="146"/>
      <c r="AF22" s="146"/>
      <c r="AG22" s="146" t="s">
        <v>151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71">
        <v>14</v>
      </c>
      <c r="B23" s="172"/>
      <c r="C23" s="178" t="s">
        <v>164</v>
      </c>
      <c r="D23" s="173" t="s">
        <v>154</v>
      </c>
      <c r="E23" s="174">
        <v>60</v>
      </c>
      <c r="F23" s="175"/>
      <c r="G23" s="176">
        <f t="shared" si="0"/>
        <v>0</v>
      </c>
      <c r="H23" s="155"/>
      <c r="I23" s="154"/>
      <c r="J23" s="155"/>
      <c r="K23" s="154"/>
      <c r="L23" s="154">
        <v>21</v>
      </c>
      <c r="M23" s="154"/>
      <c r="N23" s="153"/>
      <c r="O23" s="153"/>
      <c r="P23" s="153"/>
      <c r="Q23" s="153"/>
      <c r="R23" s="154"/>
      <c r="S23" s="154"/>
      <c r="T23" s="154"/>
      <c r="U23" s="154"/>
      <c r="V23" s="154"/>
      <c r="W23" s="154"/>
      <c r="X23" s="154"/>
      <c r="Y23" s="154"/>
      <c r="Z23" s="146"/>
      <c r="AA23" s="146"/>
      <c r="AB23" s="146"/>
      <c r="AC23" s="146"/>
      <c r="AD23" s="146"/>
      <c r="AE23" s="146"/>
      <c r="AF23" s="146"/>
      <c r="AG23" s="146" t="s">
        <v>151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71">
        <v>15</v>
      </c>
      <c r="B24" s="172"/>
      <c r="C24" s="178" t="s">
        <v>165</v>
      </c>
      <c r="D24" s="173" t="s">
        <v>154</v>
      </c>
      <c r="E24" s="174">
        <v>30</v>
      </c>
      <c r="F24" s="175"/>
      <c r="G24" s="176">
        <f t="shared" si="0"/>
        <v>0</v>
      </c>
      <c r="H24" s="155"/>
      <c r="I24" s="154"/>
      <c r="J24" s="155"/>
      <c r="K24" s="154"/>
      <c r="L24" s="154">
        <v>21</v>
      </c>
      <c r="M24" s="154"/>
      <c r="N24" s="153"/>
      <c r="O24" s="153"/>
      <c r="P24" s="153"/>
      <c r="Q24" s="153"/>
      <c r="R24" s="154"/>
      <c r="S24" s="154"/>
      <c r="T24" s="154"/>
      <c r="U24" s="154"/>
      <c r="V24" s="154"/>
      <c r="W24" s="154"/>
      <c r="X24" s="154"/>
      <c r="Y24" s="154"/>
      <c r="Z24" s="146"/>
      <c r="AA24" s="146"/>
      <c r="AB24" s="146"/>
      <c r="AC24" s="146"/>
      <c r="AD24" s="146"/>
      <c r="AE24" s="146"/>
      <c r="AF24" s="146"/>
      <c r="AG24" s="146" t="s">
        <v>151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71">
        <v>16</v>
      </c>
      <c r="B25" s="172"/>
      <c r="C25" s="178" t="s">
        <v>166</v>
      </c>
      <c r="D25" s="173" t="s">
        <v>154</v>
      </c>
      <c r="E25" s="174">
        <v>30</v>
      </c>
      <c r="F25" s="175"/>
      <c r="G25" s="176">
        <f t="shared" si="0"/>
        <v>0</v>
      </c>
      <c r="H25" s="155"/>
      <c r="I25" s="154"/>
      <c r="J25" s="155"/>
      <c r="K25" s="154"/>
      <c r="L25" s="154">
        <v>21</v>
      </c>
      <c r="M25" s="154"/>
      <c r="N25" s="153"/>
      <c r="O25" s="153"/>
      <c r="P25" s="153"/>
      <c r="Q25" s="153"/>
      <c r="R25" s="154"/>
      <c r="S25" s="154"/>
      <c r="T25" s="154"/>
      <c r="U25" s="154"/>
      <c r="V25" s="154"/>
      <c r="W25" s="154"/>
      <c r="X25" s="154"/>
      <c r="Y25" s="154"/>
      <c r="Z25" s="146"/>
      <c r="AA25" s="146"/>
      <c r="AB25" s="146"/>
      <c r="AC25" s="146"/>
      <c r="AD25" s="146"/>
      <c r="AE25" s="146"/>
      <c r="AF25" s="146"/>
      <c r="AG25" s="146" t="s">
        <v>151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1" x14ac:dyDescent="0.2">
      <c r="A26" s="171">
        <v>17</v>
      </c>
      <c r="B26" s="172"/>
      <c r="C26" s="178" t="s">
        <v>167</v>
      </c>
      <c r="D26" s="173" t="s">
        <v>0</v>
      </c>
      <c r="E26" s="174">
        <v>10</v>
      </c>
      <c r="F26" s="175"/>
      <c r="G26" s="176">
        <f t="shared" si="0"/>
        <v>0</v>
      </c>
      <c r="H26" s="155"/>
      <c r="I26" s="154"/>
      <c r="J26" s="155"/>
      <c r="K26" s="154"/>
      <c r="L26" s="154">
        <v>21</v>
      </c>
      <c r="M26" s="154"/>
      <c r="N26" s="153"/>
      <c r="O26" s="153"/>
      <c r="P26" s="153"/>
      <c r="Q26" s="153"/>
      <c r="R26" s="154"/>
      <c r="S26" s="154"/>
      <c r="T26" s="154"/>
      <c r="U26" s="154"/>
      <c r="V26" s="154"/>
      <c r="W26" s="154"/>
      <c r="X26" s="154"/>
      <c r="Y26" s="154"/>
      <c r="Z26" s="146"/>
      <c r="AA26" s="146"/>
      <c r="AB26" s="146"/>
      <c r="AC26" s="146"/>
      <c r="AD26" s="146"/>
      <c r="AE26" s="146"/>
      <c r="AF26" s="146"/>
      <c r="AG26" s="146" t="s">
        <v>151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71">
        <v>18</v>
      </c>
      <c r="B27" s="172"/>
      <c r="C27" s="178" t="s">
        <v>168</v>
      </c>
      <c r="D27" s="173" t="s">
        <v>159</v>
      </c>
      <c r="E27" s="174">
        <v>291</v>
      </c>
      <c r="F27" s="175"/>
      <c r="G27" s="176">
        <f t="shared" si="0"/>
        <v>0</v>
      </c>
      <c r="H27" s="155"/>
      <c r="I27" s="154"/>
      <c r="J27" s="155"/>
      <c r="K27" s="154"/>
      <c r="L27" s="154">
        <v>21</v>
      </c>
      <c r="M27" s="154"/>
      <c r="N27" s="153"/>
      <c r="O27" s="153"/>
      <c r="P27" s="153"/>
      <c r="Q27" s="153"/>
      <c r="R27" s="154"/>
      <c r="S27" s="154"/>
      <c r="T27" s="154"/>
      <c r="U27" s="154"/>
      <c r="V27" s="154"/>
      <c r="W27" s="154"/>
      <c r="X27" s="154"/>
      <c r="Y27" s="154"/>
      <c r="Z27" s="146"/>
      <c r="AA27" s="146"/>
      <c r="AB27" s="146"/>
      <c r="AC27" s="146"/>
      <c r="AD27" s="146"/>
      <c r="AE27" s="146"/>
      <c r="AF27" s="146"/>
      <c r="AG27" s="146" t="s">
        <v>151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x14ac:dyDescent="0.2">
      <c r="A28" s="158" t="s">
        <v>147</v>
      </c>
      <c r="B28" s="159" t="s">
        <v>113</v>
      </c>
      <c r="C28" s="177" t="s">
        <v>114</v>
      </c>
      <c r="D28" s="160"/>
      <c r="E28" s="161"/>
      <c r="F28" s="162"/>
      <c r="G28" s="163">
        <f>SUMIF(AG29:AG31,"&lt;&gt;NOR",G29:G31)</f>
        <v>0</v>
      </c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AG28" t="s">
        <v>148</v>
      </c>
    </row>
    <row r="29" spans="1:60" outlineLevel="1" x14ac:dyDescent="0.2">
      <c r="A29" s="171">
        <v>19</v>
      </c>
      <c r="B29" s="172"/>
      <c r="C29" s="178" t="s">
        <v>169</v>
      </c>
      <c r="D29" s="173" t="s">
        <v>170</v>
      </c>
      <c r="E29" s="174">
        <v>8</v>
      </c>
      <c r="F29" s="175"/>
      <c r="G29" s="176">
        <f>ROUND(E29*F29,2)</f>
        <v>0</v>
      </c>
      <c r="H29" s="155"/>
      <c r="I29" s="154"/>
      <c r="J29" s="155"/>
      <c r="K29" s="154"/>
      <c r="L29" s="154">
        <v>21</v>
      </c>
      <c r="M29" s="154"/>
      <c r="N29" s="153"/>
      <c r="O29" s="153"/>
      <c r="P29" s="153"/>
      <c r="Q29" s="153"/>
      <c r="R29" s="154"/>
      <c r="S29" s="154"/>
      <c r="T29" s="154"/>
      <c r="U29" s="154"/>
      <c r="V29" s="154"/>
      <c r="W29" s="154"/>
      <c r="X29" s="154"/>
      <c r="Y29" s="154"/>
      <c r="Z29" s="146"/>
      <c r="AA29" s="146"/>
      <c r="AB29" s="146"/>
      <c r="AC29" s="146"/>
      <c r="AD29" s="146"/>
      <c r="AE29" s="146"/>
      <c r="AF29" s="146"/>
      <c r="AG29" s="146" t="s">
        <v>171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1" x14ac:dyDescent="0.2">
      <c r="A30" s="171">
        <v>20</v>
      </c>
      <c r="B30" s="172"/>
      <c r="C30" s="178" t="s">
        <v>172</v>
      </c>
      <c r="D30" s="173" t="s">
        <v>173</v>
      </c>
      <c r="E30" s="174">
        <v>1</v>
      </c>
      <c r="F30" s="175"/>
      <c r="G30" s="176">
        <f>ROUND(E30*F30,2)</f>
        <v>0</v>
      </c>
      <c r="H30" s="155"/>
      <c r="I30" s="154"/>
      <c r="J30" s="155"/>
      <c r="K30" s="154"/>
      <c r="L30" s="154">
        <v>21</v>
      </c>
      <c r="M30" s="154"/>
      <c r="N30" s="153"/>
      <c r="O30" s="153"/>
      <c r="P30" s="153"/>
      <c r="Q30" s="153"/>
      <c r="R30" s="154"/>
      <c r="S30" s="154"/>
      <c r="T30" s="154"/>
      <c r="U30" s="154"/>
      <c r="V30" s="154"/>
      <c r="W30" s="154"/>
      <c r="X30" s="154"/>
      <c r="Y30" s="154"/>
      <c r="Z30" s="146"/>
      <c r="AA30" s="146"/>
      <c r="AB30" s="146"/>
      <c r="AC30" s="146"/>
      <c r="AD30" s="146"/>
      <c r="AE30" s="146"/>
      <c r="AF30" s="146"/>
      <c r="AG30" s="146" t="s">
        <v>171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71">
        <v>21</v>
      </c>
      <c r="B31" s="172"/>
      <c r="C31" s="178" t="s">
        <v>174</v>
      </c>
      <c r="D31" s="173" t="s">
        <v>170</v>
      </c>
      <c r="E31" s="174">
        <v>4</v>
      </c>
      <c r="F31" s="175"/>
      <c r="G31" s="176">
        <f>ROUND(E31*F31,2)</f>
        <v>0</v>
      </c>
      <c r="H31" s="155"/>
      <c r="I31" s="154"/>
      <c r="J31" s="155"/>
      <c r="K31" s="154"/>
      <c r="L31" s="154">
        <v>21</v>
      </c>
      <c r="M31" s="154"/>
      <c r="N31" s="153"/>
      <c r="O31" s="153"/>
      <c r="P31" s="153"/>
      <c r="Q31" s="153"/>
      <c r="R31" s="154"/>
      <c r="S31" s="154"/>
      <c r="T31" s="154"/>
      <c r="U31" s="154"/>
      <c r="V31" s="154"/>
      <c r="W31" s="154"/>
      <c r="X31" s="154"/>
      <c r="Y31" s="154"/>
      <c r="Z31" s="146"/>
      <c r="AA31" s="146"/>
      <c r="AB31" s="146"/>
      <c r="AC31" s="146"/>
      <c r="AD31" s="146"/>
      <c r="AE31" s="146"/>
      <c r="AF31" s="146"/>
      <c r="AG31" s="146" t="s">
        <v>171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x14ac:dyDescent="0.2">
      <c r="A32" s="158" t="s">
        <v>147</v>
      </c>
      <c r="B32" s="159" t="s">
        <v>101</v>
      </c>
      <c r="C32" s="177" t="s">
        <v>102</v>
      </c>
      <c r="D32" s="160"/>
      <c r="E32" s="161"/>
      <c r="F32" s="162"/>
      <c r="G32" s="163">
        <f>SUMIF(AG33:AG49,"&lt;&gt;NOR",G33:G49)</f>
        <v>0</v>
      </c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AG32" t="s">
        <v>148</v>
      </c>
    </row>
    <row r="33" spans="1:60" outlineLevel="1" x14ac:dyDescent="0.2">
      <c r="A33" s="171">
        <v>22</v>
      </c>
      <c r="B33" s="172"/>
      <c r="C33" s="178" t="s">
        <v>218</v>
      </c>
      <c r="D33" s="173" t="s">
        <v>176</v>
      </c>
      <c r="E33" s="174">
        <v>60</v>
      </c>
      <c r="F33" s="175"/>
      <c r="G33" s="176">
        <f t="shared" ref="G33:G49" si="1">ROUND(E33*F33,2)</f>
        <v>0</v>
      </c>
      <c r="H33" s="155"/>
      <c r="I33" s="154"/>
      <c r="J33" s="155"/>
      <c r="K33" s="154"/>
      <c r="L33" s="154">
        <v>21</v>
      </c>
      <c r="M33" s="154"/>
      <c r="N33" s="153"/>
      <c r="O33" s="153"/>
      <c r="P33" s="153"/>
      <c r="Q33" s="153"/>
      <c r="R33" s="154"/>
      <c r="S33" s="154"/>
      <c r="T33" s="154"/>
      <c r="U33" s="154"/>
      <c r="V33" s="154"/>
      <c r="W33" s="154"/>
      <c r="X33" s="154"/>
      <c r="Y33" s="154"/>
      <c r="Z33" s="146"/>
      <c r="AA33" s="146"/>
      <c r="AB33" s="146"/>
      <c r="AC33" s="146"/>
      <c r="AD33" s="146"/>
      <c r="AE33" s="146"/>
      <c r="AF33" s="146"/>
      <c r="AG33" s="146" t="s">
        <v>171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1" x14ac:dyDescent="0.2">
      <c r="A34" s="171">
        <v>23</v>
      </c>
      <c r="B34" s="172"/>
      <c r="C34" s="178" t="s">
        <v>175</v>
      </c>
      <c r="D34" s="173" t="s">
        <v>176</v>
      </c>
      <c r="E34" s="174">
        <v>291</v>
      </c>
      <c r="F34" s="175"/>
      <c r="G34" s="176">
        <f t="shared" si="1"/>
        <v>0</v>
      </c>
      <c r="H34" s="155"/>
      <c r="I34" s="154"/>
      <c r="J34" s="155"/>
      <c r="K34" s="154"/>
      <c r="L34" s="154">
        <v>21</v>
      </c>
      <c r="M34" s="154"/>
      <c r="N34" s="153"/>
      <c r="O34" s="153"/>
      <c r="P34" s="153"/>
      <c r="Q34" s="153"/>
      <c r="R34" s="154"/>
      <c r="S34" s="154"/>
      <c r="T34" s="154"/>
      <c r="U34" s="154"/>
      <c r="V34" s="154"/>
      <c r="W34" s="154"/>
      <c r="X34" s="154"/>
      <c r="Y34" s="154"/>
      <c r="Z34" s="146"/>
      <c r="AA34" s="146"/>
      <c r="AB34" s="146"/>
      <c r="AC34" s="146"/>
      <c r="AD34" s="146"/>
      <c r="AE34" s="146"/>
      <c r="AF34" s="146"/>
      <c r="AG34" s="146" t="s">
        <v>171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1" x14ac:dyDescent="0.2">
      <c r="A35" s="171">
        <v>24</v>
      </c>
      <c r="B35" s="172"/>
      <c r="C35" s="178" t="s">
        <v>177</v>
      </c>
      <c r="D35" s="173" t="s">
        <v>178</v>
      </c>
      <c r="E35" s="174">
        <v>12</v>
      </c>
      <c r="F35" s="175"/>
      <c r="G35" s="176">
        <f t="shared" si="1"/>
        <v>0</v>
      </c>
      <c r="H35" s="155"/>
      <c r="I35" s="154"/>
      <c r="J35" s="155"/>
      <c r="K35" s="154"/>
      <c r="L35" s="154">
        <v>21</v>
      </c>
      <c r="M35" s="154"/>
      <c r="N35" s="153"/>
      <c r="O35" s="153"/>
      <c r="P35" s="153"/>
      <c r="Q35" s="153"/>
      <c r="R35" s="154"/>
      <c r="S35" s="154"/>
      <c r="T35" s="154"/>
      <c r="U35" s="154"/>
      <c r="V35" s="154"/>
      <c r="W35" s="154"/>
      <c r="X35" s="154"/>
      <c r="Y35" s="154"/>
      <c r="Z35" s="146"/>
      <c r="AA35" s="146"/>
      <c r="AB35" s="146"/>
      <c r="AC35" s="146"/>
      <c r="AD35" s="146"/>
      <c r="AE35" s="146"/>
      <c r="AF35" s="146"/>
      <c r="AG35" s="146" t="s">
        <v>171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1" x14ac:dyDescent="0.2">
      <c r="A36" s="171">
        <v>25</v>
      </c>
      <c r="B36" s="172"/>
      <c r="C36" s="178" t="s">
        <v>179</v>
      </c>
      <c r="D36" s="173" t="s">
        <v>176</v>
      </c>
      <c r="E36" s="174">
        <v>15</v>
      </c>
      <c r="F36" s="175"/>
      <c r="G36" s="176">
        <f t="shared" si="1"/>
        <v>0</v>
      </c>
      <c r="H36" s="155"/>
      <c r="I36" s="154"/>
      <c r="J36" s="155"/>
      <c r="K36" s="154"/>
      <c r="L36" s="154">
        <v>21</v>
      </c>
      <c r="M36" s="154"/>
      <c r="N36" s="153"/>
      <c r="O36" s="153"/>
      <c r="P36" s="153"/>
      <c r="Q36" s="153"/>
      <c r="R36" s="154"/>
      <c r="S36" s="154"/>
      <c r="T36" s="154"/>
      <c r="U36" s="154"/>
      <c r="V36" s="154"/>
      <c r="W36" s="154"/>
      <c r="X36" s="154"/>
      <c r="Y36" s="154"/>
      <c r="Z36" s="146"/>
      <c r="AA36" s="146"/>
      <c r="AB36" s="146"/>
      <c r="AC36" s="146"/>
      <c r="AD36" s="146"/>
      <c r="AE36" s="146"/>
      <c r="AF36" s="146"/>
      <c r="AG36" s="146" t="s">
        <v>180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1" x14ac:dyDescent="0.2">
      <c r="A37" s="171">
        <v>26</v>
      </c>
      <c r="B37" s="172"/>
      <c r="C37" s="178" t="s">
        <v>181</v>
      </c>
      <c r="D37" s="173" t="s">
        <v>176</v>
      </c>
      <c r="E37" s="174">
        <v>15</v>
      </c>
      <c r="F37" s="175"/>
      <c r="G37" s="176">
        <f t="shared" si="1"/>
        <v>0</v>
      </c>
      <c r="H37" s="155"/>
      <c r="I37" s="154"/>
      <c r="J37" s="155"/>
      <c r="K37" s="154"/>
      <c r="L37" s="154">
        <v>21</v>
      </c>
      <c r="M37" s="154"/>
      <c r="N37" s="153"/>
      <c r="O37" s="153"/>
      <c r="P37" s="153"/>
      <c r="Q37" s="153"/>
      <c r="R37" s="154"/>
      <c r="S37" s="154"/>
      <c r="T37" s="154"/>
      <c r="U37" s="154"/>
      <c r="V37" s="154"/>
      <c r="W37" s="154"/>
      <c r="X37" s="154"/>
      <c r="Y37" s="154"/>
      <c r="Z37" s="146"/>
      <c r="AA37" s="146"/>
      <c r="AB37" s="146"/>
      <c r="AC37" s="146"/>
      <c r="AD37" s="146"/>
      <c r="AE37" s="146"/>
      <c r="AF37" s="146"/>
      <c r="AG37" s="146" t="s">
        <v>171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71">
        <v>27</v>
      </c>
      <c r="B38" s="172"/>
      <c r="C38" s="178" t="s">
        <v>182</v>
      </c>
      <c r="D38" s="173" t="s">
        <v>176</v>
      </c>
      <c r="E38" s="174">
        <v>90</v>
      </c>
      <c r="F38" s="175"/>
      <c r="G38" s="176">
        <f t="shared" si="1"/>
        <v>0</v>
      </c>
      <c r="H38" s="155"/>
      <c r="I38" s="154"/>
      <c r="J38" s="155"/>
      <c r="K38" s="154"/>
      <c r="L38" s="154">
        <v>21</v>
      </c>
      <c r="M38" s="154"/>
      <c r="N38" s="153"/>
      <c r="O38" s="153"/>
      <c r="P38" s="153"/>
      <c r="Q38" s="153"/>
      <c r="R38" s="154"/>
      <c r="S38" s="154"/>
      <c r="T38" s="154"/>
      <c r="U38" s="154"/>
      <c r="V38" s="154"/>
      <c r="W38" s="154"/>
      <c r="X38" s="154"/>
      <c r="Y38" s="154"/>
      <c r="Z38" s="146"/>
      <c r="AA38" s="146"/>
      <c r="AB38" s="146"/>
      <c r="AC38" s="146"/>
      <c r="AD38" s="146"/>
      <c r="AE38" s="146"/>
      <c r="AF38" s="146"/>
      <c r="AG38" s="146" t="s">
        <v>171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71">
        <v>28</v>
      </c>
      <c r="B39" s="172"/>
      <c r="C39" s="178" t="s">
        <v>183</v>
      </c>
      <c r="D39" s="173" t="s">
        <v>176</v>
      </c>
      <c r="E39" s="174">
        <v>60</v>
      </c>
      <c r="F39" s="175"/>
      <c r="G39" s="176">
        <f t="shared" si="1"/>
        <v>0</v>
      </c>
      <c r="H39" s="155"/>
      <c r="I39" s="154"/>
      <c r="J39" s="155"/>
      <c r="K39" s="154"/>
      <c r="L39" s="154">
        <v>21</v>
      </c>
      <c r="M39" s="154"/>
      <c r="N39" s="153"/>
      <c r="O39" s="153"/>
      <c r="P39" s="153"/>
      <c r="Q39" s="153"/>
      <c r="R39" s="154"/>
      <c r="S39" s="154"/>
      <c r="T39" s="154"/>
      <c r="U39" s="154"/>
      <c r="V39" s="154"/>
      <c r="W39" s="154"/>
      <c r="X39" s="154"/>
      <c r="Y39" s="154"/>
      <c r="Z39" s="146"/>
      <c r="AA39" s="146"/>
      <c r="AB39" s="146"/>
      <c r="AC39" s="146"/>
      <c r="AD39" s="146"/>
      <c r="AE39" s="146"/>
      <c r="AF39" s="146"/>
      <c r="AG39" s="146" t="s">
        <v>171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71">
        <v>29</v>
      </c>
      <c r="B40" s="172"/>
      <c r="C40" s="178" t="s">
        <v>184</v>
      </c>
      <c r="D40" s="173" t="s">
        <v>170</v>
      </c>
      <c r="E40" s="174">
        <v>4</v>
      </c>
      <c r="F40" s="175"/>
      <c r="G40" s="176">
        <f t="shared" si="1"/>
        <v>0</v>
      </c>
      <c r="H40" s="155"/>
      <c r="I40" s="154"/>
      <c r="J40" s="155"/>
      <c r="K40" s="154"/>
      <c r="L40" s="154">
        <v>21</v>
      </c>
      <c r="M40" s="154"/>
      <c r="N40" s="153"/>
      <c r="O40" s="153"/>
      <c r="P40" s="153"/>
      <c r="Q40" s="153"/>
      <c r="R40" s="154"/>
      <c r="S40" s="154"/>
      <c r="T40" s="154"/>
      <c r="U40" s="154"/>
      <c r="V40" s="154"/>
      <c r="W40" s="154"/>
      <c r="X40" s="154"/>
      <c r="Y40" s="154"/>
      <c r="Z40" s="146"/>
      <c r="AA40" s="146"/>
      <c r="AB40" s="146"/>
      <c r="AC40" s="146"/>
      <c r="AD40" s="146"/>
      <c r="AE40" s="146"/>
      <c r="AF40" s="146"/>
      <c r="AG40" s="146" t="s">
        <v>171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ht="22.5" outlineLevel="1" x14ac:dyDescent="0.2">
      <c r="A41" s="171">
        <v>30</v>
      </c>
      <c r="B41" s="172"/>
      <c r="C41" s="178" t="s">
        <v>185</v>
      </c>
      <c r="D41" s="173" t="s">
        <v>178</v>
      </c>
      <c r="E41" s="174">
        <v>3</v>
      </c>
      <c r="F41" s="175"/>
      <c r="G41" s="176">
        <f t="shared" si="1"/>
        <v>0</v>
      </c>
      <c r="H41" s="155"/>
      <c r="I41" s="154"/>
      <c r="J41" s="155"/>
      <c r="K41" s="154"/>
      <c r="L41" s="154">
        <v>21</v>
      </c>
      <c r="M41" s="154"/>
      <c r="N41" s="153"/>
      <c r="O41" s="153"/>
      <c r="P41" s="153"/>
      <c r="Q41" s="153"/>
      <c r="R41" s="154"/>
      <c r="S41" s="154"/>
      <c r="T41" s="154"/>
      <c r="U41" s="154"/>
      <c r="V41" s="154"/>
      <c r="W41" s="154"/>
      <c r="X41" s="154"/>
      <c r="Y41" s="154"/>
      <c r="Z41" s="146"/>
      <c r="AA41" s="146"/>
      <c r="AB41" s="146"/>
      <c r="AC41" s="146"/>
      <c r="AD41" s="146"/>
      <c r="AE41" s="146"/>
      <c r="AF41" s="146"/>
      <c r="AG41" s="146" t="s">
        <v>171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71">
        <v>31</v>
      </c>
      <c r="B42" s="172"/>
      <c r="C42" s="178" t="s">
        <v>186</v>
      </c>
      <c r="D42" s="173" t="s">
        <v>178</v>
      </c>
      <c r="E42" s="174">
        <v>0</v>
      </c>
      <c r="F42" s="175"/>
      <c r="G42" s="176">
        <f t="shared" si="1"/>
        <v>0</v>
      </c>
      <c r="H42" s="155"/>
      <c r="I42" s="154"/>
      <c r="J42" s="155"/>
      <c r="K42" s="154"/>
      <c r="L42" s="154">
        <v>21</v>
      </c>
      <c r="M42" s="154"/>
      <c r="N42" s="153"/>
      <c r="O42" s="153"/>
      <c r="P42" s="153"/>
      <c r="Q42" s="153"/>
      <c r="R42" s="154"/>
      <c r="S42" s="154"/>
      <c r="T42" s="154"/>
      <c r="U42" s="154"/>
      <c r="V42" s="154"/>
      <c r="W42" s="154"/>
      <c r="X42" s="154"/>
      <c r="Y42" s="154"/>
      <c r="Z42" s="146"/>
      <c r="AA42" s="146"/>
      <c r="AB42" s="146"/>
      <c r="AC42" s="146"/>
      <c r="AD42" s="146"/>
      <c r="AE42" s="146"/>
      <c r="AF42" s="146"/>
      <c r="AG42" s="146" t="s">
        <v>171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71">
        <v>32</v>
      </c>
      <c r="B43" s="172"/>
      <c r="C43" s="178" t="s">
        <v>187</v>
      </c>
      <c r="D43" s="173" t="s">
        <v>178</v>
      </c>
      <c r="E43" s="174">
        <v>1</v>
      </c>
      <c r="F43" s="175"/>
      <c r="G43" s="176">
        <f t="shared" si="1"/>
        <v>0</v>
      </c>
      <c r="H43" s="155"/>
      <c r="I43" s="154"/>
      <c r="J43" s="155"/>
      <c r="K43" s="154"/>
      <c r="L43" s="154">
        <v>21</v>
      </c>
      <c r="M43" s="154"/>
      <c r="N43" s="153"/>
      <c r="O43" s="153"/>
      <c r="P43" s="153"/>
      <c r="Q43" s="153"/>
      <c r="R43" s="154"/>
      <c r="S43" s="154"/>
      <c r="T43" s="154"/>
      <c r="U43" s="154"/>
      <c r="V43" s="154"/>
      <c r="W43" s="154"/>
      <c r="X43" s="154"/>
      <c r="Y43" s="154"/>
      <c r="Z43" s="146"/>
      <c r="AA43" s="146"/>
      <c r="AB43" s="146"/>
      <c r="AC43" s="146"/>
      <c r="AD43" s="146"/>
      <c r="AE43" s="146"/>
      <c r="AF43" s="146"/>
      <c r="AG43" s="146" t="s">
        <v>171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ht="22.5" outlineLevel="1" x14ac:dyDescent="0.2">
      <c r="A44" s="171">
        <v>33</v>
      </c>
      <c r="B44" s="172"/>
      <c r="C44" s="178" t="s">
        <v>188</v>
      </c>
      <c r="D44" s="173" t="s">
        <v>178</v>
      </c>
      <c r="E44" s="174">
        <v>6</v>
      </c>
      <c r="F44" s="175"/>
      <c r="G44" s="176">
        <f t="shared" si="1"/>
        <v>0</v>
      </c>
      <c r="H44" s="155"/>
      <c r="I44" s="154"/>
      <c r="J44" s="155"/>
      <c r="K44" s="154"/>
      <c r="L44" s="154">
        <v>21</v>
      </c>
      <c r="M44" s="154"/>
      <c r="N44" s="153"/>
      <c r="O44" s="153"/>
      <c r="P44" s="153"/>
      <c r="Q44" s="153"/>
      <c r="R44" s="154"/>
      <c r="S44" s="154"/>
      <c r="T44" s="154"/>
      <c r="U44" s="154"/>
      <c r="V44" s="154"/>
      <c r="W44" s="154"/>
      <c r="X44" s="154"/>
      <c r="Y44" s="154"/>
      <c r="Z44" s="146"/>
      <c r="AA44" s="146"/>
      <c r="AB44" s="146"/>
      <c r="AC44" s="146"/>
      <c r="AD44" s="146"/>
      <c r="AE44" s="146"/>
      <c r="AF44" s="146"/>
      <c r="AG44" s="146" t="s">
        <v>171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1" x14ac:dyDescent="0.2">
      <c r="A45" s="171">
        <v>34</v>
      </c>
      <c r="B45" s="172"/>
      <c r="C45" s="178" t="s">
        <v>219</v>
      </c>
      <c r="D45" s="173" t="s">
        <v>178</v>
      </c>
      <c r="E45" s="174">
        <v>1</v>
      </c>
      <c r="F45" s="175"/>
      <c r="G45" s="176">
        <f t="shared" si="1"/>
        <v>0</v>
      </c>
      <c r="H45" s="155"/>
      <c r="I45" s="154"/>
      <c r="J45" s="155"/>
      <c r="K45" s="154"/>
      <c r="L45" s="154">
        <v>21</v>
      </c>
      <c r="M45" s="154"/>
      <c r="N45" s="153"/>
      <c r="O45" s="153"/>
      <c r="P45" s="153"/>
      <c r="Q45" s="153"/>
      <c r="R45" s="154"/>
      <c r="S45" s="154"/>
      <c r="T45" s="154"/>
      <c r="U45" s="154"/>
      <c r="V45" s="154"/>
      <c r="W45" s="154"/>
      <c r="X45" s="154"/>
      <c r="Y45" s="154"/>
      <c r="Z45" s="146"/>
      <c r="AA45" s="146"/>
      <c r="AB45" s="146"/>
      <c r="AC45" s="146"/>
      <c r="AD45" s="146"/>
      <c r="AE45" s="146"/>
      <c r="AF45" s="146"/>
      <c r="AG45" s="146" t="s">
        <v>171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1" x14ac:dyDescent="0.2">
      <c r="A46" s="171">
        <v>35</v>
      </c>
      <c r="B46" s="172"/>
      <c r="C46" s="178" t="s">
        <v>189</v>
      </c>
      <c r="D46" s="173" t="s">
        <v>178</v>
      </c>
      <c r="E46" s="174">
        <v>3</v>
      </c>
      <c r="F46" s="175"/>
      <c r="G46" s="176">
        <f t="shared" si="1"/>
        <v>0</v>
      </c>
      <c r="H46" s="155"/>
      <c r="I46" s="154"/>
      <c r="J46" s="155"/>
      <c r="K46" s="154"/>
      <c r="L46" s="154">
        <v>21</v>
      </c>
      <c r="M46" s="154"/>
      <c r="N46" s="153"/>
      <c r="O46" s="153"/>
      <c r="P46" s="153"/>
      <c r="Q46" s="153"/>
      <c r="R46" s="154"/>
      <c r="S46" s="154"/>
      <c r="T46" s="154"/>
      <c r="U46" s="154"/>
      <c r="V46" s="154"/>
      <c r="W46" s="154"/>
      <c r="X46" s="154"/>
      <c r="Y46" s="154"/>
      <c r="Z46" s="146"/>
      <c r="AA46" s="146"/>
      <c r="AB46" s="146"/>
      <c r="AC46" s="146"/>
      <c r="AD46" s="146"/>
      <c r="AE46" s="146"/>
      <c r="AF46" s="146"/>
      <c r="AG46" s="146" t="s">
        <v>171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1">
        <v>36</v>
      </c>
      <c r="B47" s="172"/>
      <c r="C47" s="178" t="s">
        <v>190</v>
      </c>
      <c r="D47" s="173" t="s">
        <v>178</v>
      </c>
      <c r="E47" s="174">
        <v>6</v>
      </c>
      <c r="F47" s="175"/>
      <c r="G47" s="176">
        <f t="shared" si="1"/>
        <v>0</v>
      </c>
      <c r="H47" s="155"/>
      <c r="I47" s="154"/>
      <c r="J47" s="155"/>
      <c r="K47" s="154"/>
      <c r="L47" s="154">
        <v>21</v>
      </c>
      <c r="M47" s="154"/>
      <c r="N47" s="153"/>
      <c r="O47" s="153"/>
      <c r="P47" s="153"/>
      <c r="Q47" s="153"/>
      <c r="R47" s="154"/>
      <c r="S47" s="154"/>
      <c r="T47" s="154"/>
      <c r="U47" s="154"/>
      <c r="V47" s="154"/>
      <c r="W47" s="154"/>
      <c r="X47" s="154"/>
      <c r="Y47" s="154"/>
      <c r="Z47" s="146"/>
      <c r="AA47" s="146"/>
      <c r="AB47" s="146"/>
      <c r="AC47" s="146"/>
      <c r="AD47" s="146"/>
      <c r="AE47" s="146"/>
      <c r="AF47" s="146"/>
      <c r="AG47" s="146" t="s">
        <v>171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71">
        <v>37</v>
      </c>
      <c r="B48" s="172"/>
      <c r="C48" s="178" t="s">
        <v>191</v>
      </c>
      <c r="D48" s="173" t="s">
        <v>178</v>
      </c>
      <c r="E48" s="174">
        <v>3</v>
      </c>
      <c r="F48" s="175"/>
      <c r="G48" s="176">
        <f t="shared" si="1"/>
        <v>0</v>
      </c>
      <c r="H48" s="155"/>
      <c r="I48" s="154"/>
      <c r="J48" s="155"/>
      <c r="K48" s="154"/>
      <c r="L48" s="154">
        <v>21</v>
      </c>
      <c r="M48" s="154"/>
      <c r="N48" s="153"/>
      <c r="O48" s="153"/>
      <c r="P48" s="153"/>
      <c r="Q48" s="153"/>
      <c r="R48" s="154"/>
      <c r="S48" s="154"/>
      <c r="T48" s="154"/>
      <c r="U48" s="154"/>
      <c r="V48" s="154"/>
      <c r="W48" s="154"/>
      <c r="X48" s="154"/>
      <c r="Y48" s="154"/>
      <c r="Z48" s="146"/>
      <c r="AA48" s="146"/>
      <c r="AB48" s="146"/>
      <c r="AC48" s="146"/>
      <c r="AD48" s="146"/>
      <c r="AE48" s="146"/>
      <c r="AF48" s="146"/>
      <c r="AG48" s="146" t="s">
        <v>171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71">
        <v>38</v>
      </c>
      <c r="B49" s="172"/>
      <c r="C49" s="178" t="s">
        <v>192</v>
      </c>
      <c r="D49" s="173" t="s">
        <v>178</v>
      </c>
      <c r="E49" s="174">
        <v>3</v>
      </c>
      <c r="F49" s="175"/>
      <c r="G49" s="176">
        <f t="shared" si="1"/>
        <v>0</v>
      </c>
      <c r="H49" s="155"/>
      <c r="I49" s="154"/>
      <c r="J49" s="155"/>
      <c r="K49" s="154"/>
      <c r="L49" s="154">
        <v>21</v>
      </c>
      <c r="M49" s="154"/>
      <c r="N49" s="153"/>
      <c r="O49" s="153"/>
      <c r="P49" s="153"/>
      <c r="Q49" s="153"/>
      <c r="R49" s="154"/>
      <c r="S49" s="154"/>
      <c r="T49" s="154"/>
      <c r="U49" s="154"/>
      <c r="V49" s="154"/>
      <c r="W49" s="154"/>
      <c r="X49" s="154"/>
      <c r="Y49" s="154"/>
      <c r="Z49" s="146"/>
      <c r="AA49" s="146"/>
      <c r="AB49" s="146"/>
      <c r="AC49" s="146"/>
      <c r="AD49" s="146"/>
      <c r="AE49" s="146"/>
      <c r="AF49" s="146"/>
      <c r="AG49" s="146" t="s">
        <v>171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x14ac:dyDescent="0.2">
      <c r="A50" s="158" t="s">
        <v>147</v>
      </c>
      <c r="B50" s="159" t="s">
        <v>103</v>
      </c>
      <c r="C50" s="177" t="s">
        <v>104</v>
      </c>
      <c r="D50" s="160"/>
      <c r="E50" s="161"/>
      <c r="F50" s="162"/>
      <c r="G50" s="163">
        <f>SUMIF(AG51:AG55,"&lt;&gt;NOR",G51:G55)</f>
        <v>0</v>
      </c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AG50" t="s">
        <v>148</v>
      </c>
    </row>
    <row r="51" spans="1:60" ht="22.5" outlineLevel="1" x14ac:dyDescent="0.2">
      <c r="A51" s="171">
        <v>39</v>
      </c>
      <c r="B51" s="172"/>
      <c r="C51" s="178" t="s">
        <v>193</v>
      </c>
      <c r="D51" s="173" t="s">
        <v>170</v>
      </c>
      <c r="E51" s="174">
        <v>8</v>
      </c>
      <c r="F51" s="175"/>
      <c r="G51" s="176">
        <f>ROUND(E51*F51,2)</f>
        <v>0</v>
      </c>
      <c r="H51" s="155"/>
      <c r="I51" s="154"/>
      <c r="J51" s="155"/>
      <c r="K51" s="154"/>
      <c r="L51" s="154">
        <v>21</v>
      </c>
      <c r="M51" s="154"/>
      <c r="N51" s="153"/>
      <c r="O51" s="153"/>
      <c r="P51" s="153"/>
      <c r="Q51" s="153"/>
      <c r="R51" s="154"/>
      <c r="S51" s="154"/>
      <c r="T51" s="154"/>
      <c r="U51" s="154"/>
      <c r="V51" s="154"/>
      <c r="W51" s="154"/>
      <c r="X51" s="154"/>
      <c r="Y51" s="154"/>
      <c r="Z51" s="146"/>
      <c r="AA51" s="146"/>
      <c r="AB51" s="146"/>
      <c r="AC51" s="146"/>
      <c r="AD51" s="146"/>
      <c r="AE51" s="146"/>
      <c r="AF51" s="146"/>
      <c r="AG51" s="146" t="s">
        <v>171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71">
        <v>40</v>
      </c>
      <c r="B52" s="172"/>
      <c r="C52" s="178" t="s">
        <v>194</v>
      </c>
      <c r="D52" s="173" t="s">
        <v>170</v>
      </c>
      <c r="E52" s="174">
        <v>8</v>
      </c>
      <c r="F52" s="175"/>
      <c r="G52" s="176">
        <f>ROUND(E52*F52,2)</f>
        <v>0</v>
      </c>
      <c r="H52" s="155"/>
      <c r="I52" s="154"/>
      <c r="J52" s="155"/>
      <c r="K52" s="154"/>
      <c r="L52" s="154">
        <v>21</v>
      </c>
      <c r="M52" s="154"/>
      <c r="N52" s="153"/>
      <c r="O52" s="153"/>
      <c r="P52" s="153"/>
      <c r="Q52" s="153"/>
      <c r="R52" s="154"/>
      <c r="S52" s="154"/>
      <c r="T52" s="154"/>
      <c r="U52" s="154"/>
      <c r="V52" s="154"/>
      <c r="W52" s="154"/>
      <c r="X52" s="154"/>
      <c r="Y52" s="154"/>
      <c r="Z52" s="146"/>
      <c r="AA52" s="146"/>
      <c r="AB52" s="146"/>
      <c r="AC52" s="146"/>
      <c r="AD52" s="146"/>
      <c r="AE52" s="146"/>
      <c r="AF52" s="146"/>
      <c r="AG52" s="146" t="s">
        <v>171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ht="22.5" outlineLevel="1" x14ac:dyDescent="0.2">
      <c r="A53" s="171">
        <v>41</v>
      </c>
      <c r="B53" s="172"/>
      <c r="C53" s="178" t="s">
        <v>195</v>
      </c>
      <c r="D53" s="173" t="s">
        <v>170</v>
      </c>
      <c r="E53" s="174">
        <v>8</v>
      </c>
      <c r="F53" s="175"/>
      <c r="G53" s="176">
        <f>ROUND(E53*F53,2)</f>
        <v>0</v>
      </c>
      <c r="H53" s="155"/>
      <c r="I53" s="154"/>
      <c r="J53" s="155"/>
      <c r="K53" s="154"/>
      <c r="L53" s="154">
        <v>21</v>
      </c>
      <c r="M53" s="154"/>
      <c r="N53" s="153"/>
      <c r="O53" s="153"/>
      <c r="P53" s="153"/>
      <c r="Q53" s="153"/>
      <c r="R53" s="154"/>
      <c r="S53" s="154"/>
      <c r="T53" s="154"/>
      <c r="U53" s="154"/>
      <c r="V53" s="154"/>
      <c r="W53" s="154"/>
      <c r="X53" s="154"/>
      <c r="Y53" s="154"/>
      <c r="Z53" s="146"/>
      <c r="AA53" s="146"/>
      <c r="AB53" s="146"/>
      <c r="AC53" s="146"/>
      <c r="AD53" s="146"/>
      <c r="AE53" s="146"/>
      <c r="AF53" s="146"/>
      <c r="AG53" s="146" t="s">
        <v>171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1" x14ac:dyDescent="0.2">
      <c r="A54" s="171">
        <v>42</v>
      </c>
      <c r="B54" s="172"/>
      <c r="C54" s="178" t="s">
        <v>196</v>
      </c>
      <c r="D54" s="173" t="s">
        <v>170</v>
      </c>
      <c r="E54" s="174">
        <v>4</v>
      </c>
      <c r="F54" s="175"/>
      <c r="G54" s="176">
        <f>ROUND(E54*F54,2)</f>
        <v>0</v>
      </c>
      <c r="H54" s="155"/>
      <c r="I54" s="154"/>
      <c r="J54" s="155"/>
      <c r="K54" s="154"/>
      <c r="L54" s="154">
        <v>21</v>
      </c>
      <c r="M54" s="154"/>
      <c r="N54" s="153"/>
      <c r="O54" s="153"/>
      <c r="P54" s="153"/>
      <c r="Q54" s="153"/>
      <c r="R54" s="154"/>
      <c r="S54" s="154"/>
      <c r="T54" s="154"/>
      <c r="U54" s="154"/>
      <c r="V54" s="154"/>
      <c r="W54" s="154"/>
      <c r="X54" s="154"/>
      <c r="Y54" s="154"/>
      <c r="Z54" s="146"/>
      <c r="AA54" s="146"/>
      <c r="AB54" s="146"/>
      <c r="AC54" s="146"/>
      <c r="AD54" s="146"/>
      <c r="AE54" s="146"/>
      <c r="AF54" s="146"/>
      <c r="AG54" s="146" t="s">
        <v>171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71">
        <v>43</v>
      </c>
      <c r="B55" s="172"/>
      <c r="C55" s="178" t="s">
        <v>197</v>
      </c>
      <c r="D55" s="173" t="s">
        <v>198</v>
      </c>
      <c r="E55" s="174">
        <v>40</v>
      </c>
      <c r="F55" s="175"/>
      <c r="G55" s="176">
        <f>ROUND(E55*F55,2)</f>
        <v>0</v>
      </c>
      <c r="H55" s="155"/>
      <c r="I55" s="154"/>
      <c r="J55" s="155"/>
      <c r="K55" s="154"/>
      <c r="L55" s="154">
        <v>21</v>
      </c>
      <c r="M55" s="154"/>
      <c r="N55" s="153"/>
      <c r="O55" s="153"/>
      <c r="P55" s="153"/>
      <c r="Q55" s="153"/>
      <c r="R55" s="154"/>
      <c r="S55" s="154"/>
      <c r="T55" s="154"/>
      <c r="U55" s="154"/>
      <c r="V55" s="154"/>
      <c r="W55" s="154"/>
      <c r="X55" s="154"/>
      <c r="Y55" s="154"/>
      <c r="Z55" s="146"/>
      <c r="AA55" s="146"/>
      <c r="AB55" s="146"/>
      <c r="AC55" s="146"/>
      <c r="AD55" s="146"/>
      <c r="AE55" s="146"/>
      <c r="AF55" s="146"/>
      <c r="AG55" s="146" t="s">
        <v>171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x14ac:dyDescent="0.2">
      <c r="A56" s="158" t="s">
        <v>147</v>
      </c>
      <c r="B56" s="159" t="s">
        <v>105</v>
      </c>
      <c r="C56" s="177" t="s">
        <v>106</v>
      </c>
      <c r="D56" s="160"/>
      <c r="E56" s="161"/>
      <c r="F56" s="162"/>
      <c r="G56" s="163">
        <f>SUMIF(AG57:AG57,"&lt;&gt;NOR",G57:G57)</f>
        <v>0</v>
      </c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AG56" t="s">
        <v>148</v>
      </c>
    </row>
    <row r="57" spans="1:60" outlineLevel="1" x14ac:dyDescent="0.2">
      <c r="A57" s="171">
        <v>44</v>
      </c>
      <c r="B57" s="172"/>
      <c r="C57" s="178" t="s">
        <v>199</v>
      </c>
      <c r="D57" s="173" t="s">
        <v>198</v>
      </c>
      <c r="E57" s="174">
        <v>40</v>
      </c>
      <c r="F57" s="175"/>
      <c r="G57" s="176">
        <f>ROUND(E57*F57,2)</f>
        <v>0</v>
      </c>
      <c r="H57" s="155"/>
      <c r="I57" s="154"/>
      <c r="J57" s="155"/>
      <c r="K57" s="154"/>
      <c r="L57" s="154">
        <v>21</v>
      </c>
      <c r="M57" s="154"/>
      <c r="N57" s="153"/>
      <c r="O57" s="153"/>
      <c r="P57" s="153"/>
      <c r="Q57" s="153"/>
      <c r="R57" s="154"/>
      <c r="S57" s="154"/>
      <c r="T57" s="154"/>
      <c r="U57" s="154"/>
      <c r="V57" s="154"/>
      <c r="W57" s="154"/>
      <c r="X57" s="154"/>
      <c r="Y57" s="154"/>
      <c r="Z57" s="146"/>
      <c r="AA57" s="146"/>
      <c r="AB57" s="146"/>
      <c r="AC57" s="146"/>
      <c r="AD57" s="146"/>
      <c r="AE57" s="146"/>
      <c r="AF57" s="146"/>
      <c r="AG57" s="146" t="s">
        <v>171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x14ac:dyDescent="0.2">
      <c r="A58" s="158" t="s">
        <v>147</v>
      </c>
      <c r="B58" s="159" t="s">
        <v>107</v>
      </c>
      <c r="C58" s="177" t="s">
        <v>108</v>
      </c>
      <c r="D58" s="160"/>
      <c r="E58" s="161"/>
      <c r="F58" s="162"/>
      <c r="G58" s="163">
        <f>SUMIF(AG59:AG60,"&lt;&gt;NOR",G59:G60)</f>
        <v>0</v>
      </c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AG58" t="s">
        <v>148</v>
      </c>
    </row>
    <row r="59" spans="1:60" outlineLevel="1" x14ac:dyDescent="0.2">
      <c r="A59" s="171">
        <v>45</v>
      </c>
      <c r="B59" s="172"/>
      <c r="C59" s="178" t="s">
        <v>200</v>
      </c>
      <c r="D59" s="173" t="s">
        <v>170</v>
      </c>
      <c r="E59" s="174">
        <v>4</v>
      </c>
      <c r="F59" s="175"/>
      <c r="G59" s="176">
        <f>ROUND(E59*F59,2)</f>
        <v>0</v>
      </c>
      <c r="H59" s="155"/>
      <c r="I59" s="154"/>
      <c r="J59" s="155"/>
      <c r="K59" s="154"/>
      <c r="L59" s="154">
        <v>21</v>
      </c>
      <c r="M59" s="154"/>
      <c r="N59" s="153"/>
      <c r="O59" s="153"/>
      <c r="P59" s="153"/>
      <c r="Q59" s="153"/>
      <c r="R59" s="154"/>
      <c r="S59" s="154"/>
      <c r="T59" s="154"/>
      <c r="U59" s="154"/>
      <c r="V59" s="154"/>
      <c r="W59" s="154"/>
      <c r="X59" s="154"/>
      <c r="Y59" s="154"/>
      <c r="Z59" s="146"/>
      <c r="AA59" s="146"/>
      <c r="AB59" s="146"/>
      <c r="AC59" s="146"/>
      <c r="AD59" s="146"/>
      <c r="AE59" s="146"/>
      <c r="AF59" s="146"/>
      <c r="AG59" s="146" t="s">
        <v>171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71">
        <v>46</v>
      </c>
      <c r="B60" s="172"/>
      <c r="C60" s="178" t="s">
        <v>201</v>
      </c>
      <c r="D60" s="173" t="s">
        <v>170</v>
      </c>
      <c r="E60" s="174">
        <v>4</v>
      </c>
      <c r="F60" s="175"/>
      <c r="G60" s="176">
        <f>ROUND(E60*F60,2)</f>
        <v>0</v>
      </c>
      <c r="H60" s="155"/>
      <c r="I60" s="154"/>
      <c r="J60" s="155"/>
      <c r="K60" s="154"/>
      <c r="L60" s="154">
        <v>21</v>
      </c>
      <c r="M60" s="154"/>
      <c r="N60" s="153"/>
      <c r="O60" s="153"/>
      <c r="P60" s="153"/>
      <c r="Q60" s="153"/>
      <c r="R60" s="154"/>
      <c r="S60" s="154"/>
      <c r="T60" s="154"/>
      <c r="U60" s="154"/>
      <c r="V60" s="154"/>
      <c r="W60" s="154"/>
      <c r="X60" s="154"/>
      <c r="Y60" s="154"/>
      <c r="Z60" s="146"/>
      <c r="AA60" s="146"/>
      <c r="AB60" s="146"/>
      <c r="AC60" s="146"/>
      <c r="AD60" s="146"/>
      <c r="AE60" s="146"/>
      <c r="AF60" s="146"/>
      <c r="AG60" s="146" t="s">
        <v>171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x14ac:dyDescent="0.2">
      <c r="A61" s="158" t="s">
        <v>147</v>
      </c>
      <c r="B61" s="159" t="s">
        <v>116</v>
      </c>
      <c r="C61" s="177" t="s">
        <v>117</v>
      </c>
      <c r="D61" s="160"/>
      <c r="E61" s="161"/>
      <c r="F61" s="162"/>
      <c r="G61" s="163">
        <f>SUMIF(AG62:AG63,"&lt;&gt;NOR",G62:G63)</f>
        <v>0</v>
      </c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AG61" t="s">
        <v>148</v>
      </c>
    </row>
    <row r="62" spans="1:60" outlineLevel="1" x14ac:dyDescent="0.2">
      <c r="A62" s="171">
        <v>47</v>
      </c>
      <c r="B62" s="172"/>
      <c r="C62" s="178" t="s">
        <v>202</v>
      </c>
      <c r="D62" s="173" t="s">
        <v>170</v>
      </c>
      <c r="E62" s="174">
        <v>16</v>
      </c>
      <c r="F62" s="175"/>
      <c r="G62" s="176">
        <f>ROUND(E62*F62,2)</f>
        <v>0</v>
      </c>
      <c r="H62" s="155"/>
      <c r="I62" s="154"/>
      <c r="J62" s="155"/>
      <c r="K62" s="154"/>
      <c r="L62" s="154">
        <v>21</v>
      </c>
      <c r="M62" s="154"/>
      <c r="N62" s="153"/>
      <c r="O62" s="153"/>
      <c r="P62" s="153"/>
      <c r="Q62" s="153"/>
      <c r="R62" s="154"/>
      <c r="S62" s="154"/>
      <c r="T62" s="154"/>
      <c r="U62" s="154"/>
      <c r="V62" s="154"/>
      <c r="W62" s="154"/>
      <c r="X62" s="154"/>
      <c r="Y62" s="154"/>
      <c r="Z62" s="146"/>
      <c r="AA62" s="146"/>
      <c r="AB62" s="146"/>
      <c r="AC62" s="146"/>
      <c r="AD62" s="146"/>
      <c r="AE62" s="146"/>
      <c r="AF62" s="146"/>
      <c r="AG62" s="146" t="s">
        <v>171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71">
        <v>48</v>
      </c>
      <c r="B63" s="172"/>
      <c r="C63" s="178" t="s">
        <v>203</v>
      </c>
      <c r="D63" s="173" t="s">
        <v>170</v>
      </c>
      <c r="E63" s="174">
        <v>16</v>
      </c>
      <c r="F63" s="175"/>
      <c r="G63" s="176">
        <f>ROUND(E63*F63,2)</f>
        <v>0</v>
      </c>
      <c r="H63" s="155"/>
      <c r="I63" s="154"/>
      <c r="J63" s="155"/>
      <c r="K63" s="154"/>
      <c r="L63" s="154">
        <v>21</v>
      </c>
      <c r="M63" s="154"/>
      <c r="N63" s="153"/>
      <c r="O63" s="153"/>
      <c r="P63" s="153"/>
      <c r="Q63" s="153"/>
      <c r="R63" s="154"/>
      <c r="S63" s="154"/>
      <c r="T63" s="154"/>
      <c r="U63" s="154"/>
      <c r="V63" s="154"/>
      <c r="W63" s="154"/>
      <c r="X63" s="154"/>
      <c r="Y63" s="154"/>
      <c r="Z63" s="146"/>
      <c r="AA63" s="146"/>
      <c r="AB63" s="146"/>
      <c r="AC63" s="146"/>
      <c r="AD63" s="146"/>
      <c r="AE63" s="146"/>
      <c r="AF63" s="146"/>
      <c r="AG63" s="146" t="s">
        <v>171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x14ac:dyDescent="0.2">
      <c r="A64" s="158" t="s">
        <v>147</v>
      </c>
      <c r="B64" s="159" t="s">
        <v>118</v>
      </c>
      <c r="C64" s="177" t="s">
        <v>119</v>
      </c>
      <c r="D64" s="160"/>
      <c r="E64" s="161"/>
      <c r="F64" s="162"/>
      <c r="G64" s="163">
        <f>SUMIF(AG65:AG66,"&lt;&gt;NOR",G65:G66)</f>
        <v>0</v>
      </c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AG64" t="s">
        <v>148</v>
      </c>
    </row>
    <row r="65" spans="1:60" outlineLevel="1" x14ac:dyDescent="0.2">
      <c r="A65" s="171">
        <v>49</v>
      </c>
      <c r="B65" s="172"/>
      <c r="C65" s="178" t="s">
        <v>204</v>
      </c>
      <c r="D65" s="173" t="s">
        <v>170</v>
      </c>
      <c r="E65" s="174">
        <v>4</v>
      </c>
      <c r="F65" s="175"/>
      <c r="G65" s="176">
        <f>ROUND(E65*F65,2)</f>
        <v>0</v>
      </c>
      <c r="H65" s="155"/>
      <c r="I65" s="154"/>
      <c r="J65" s="155"/>
      <c r="K65" s="154"/>
      <c r="L65" s="154">
        <v>21</v>
      </c>
      <c r="M65" s="154"/>
      <c r="N65" s="153"/>
      <c r="O65" s="153"/>
      <c r="P65" s="153"/>
      <c r="Q65" s="153"/>
      <c r="R65" s="154"/>
      <c r="S65" s="154"/>
      <c r="T65" s="154"/>
      <c r="U65" s="154"/>
      <c r="V65" s="154"/>
      <c r="W65" s="154"/>
      <c r="X65" s="154"/>
      <c r="Y65" s="154"/>
      <c r="Z65" s="146"/>
      <c r="AA65" s="146"/>
      <c r="AB65" s="146"/>
      <c r="AC65" s="146"/>
      <c r="AD65" s="146"/>
      <c r="AE65" s="146"/>
      <c r="AF65" s="146"/>
      <c r="AG65" s="146" t="s">
        <v>171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1" x14ac:dyDescent="0.2">
      <c r="A66" s="165">
        <v>50</v>
      </c>
      <c r="B66" s="166"/>
      <c r="C66" s="179" t="s">
        <v>205</v>
      </c>
      <c r="D66" s="167" t="s">
        <v>170</v>
      </c>
      <c r="E66" s="168">
        <v>24</v>
      </c>
      <c r="F66" s="169"/>
      <c r="G66" s="170">
        <f>ROUND(E66*F66,2)</f>
        <v>0</v>
      </c>
      <c r="H66" s="155"/>
      <c r="I66" s="154"/>
      <c r="J66" s="155"/>
      <c r="K66" s="154"/>
      <c r="L66" s="154">
        <v>21</v>
      </c>
      <c r="M66" s="154"/>
      <c r="N66" s="153"/>
      <c r="O66" s="153"/>
      <c r="P66" s="153"/>
      <c r="Q66" s="153"/>
      <c r="R66" s="154"/>
      <c r="S66" s="154"/>
      <c r="T66" s="154"/>
      <c r="U66" s="154"/>
      <c r="V66" s="154"/>
      <c r="W66" s="154"/>
      <c r="X66" s="154"/>
      <c r="Y66" s="154"/>
      <c r="Z66" s="146"/>
      <c r="AA66" s="146"/>
      <c r="AB66" s="146"/>
      <c r="AC66" s="146"/>
      <c r="AD66" s="146"/>
      <c r="AE66" s="146"/>
      <c r="AF66" s="146"/>
      <c r="AG66" s="146" t="s">
        <v>171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x14ac:dyDescent="0.2">
      <c r="A67" s="3"/>
      <c r="B67" s="4"/>
      <c r="C67" s="180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15</v>
      </c>
      <c r="AF67">
        <v>21</v>
      </c>
      <c r="AG67" t="s">
        <v>133</v>
      </c>
    </row>
    <row r="68" spans="1:60" x14ac:dyDescent="0.2">
      <c r="A68" s="149"/>
      <c r="B68" s="150" t="s">
        <v>31</v>
      </c>
      <c r="C68" s="181"/>
      <c r="D68" s="151"/>
      <c r="E68" s="152"/>
      <c r="F68" s="152"/>
      <c r="G68" s="164">
        <f>G8+G14+G28+G32+G50+G56+G58+G61+G64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206</v>
      </c>
    </row>
    <row r="69" spans="1:60" x14ac:dyDescent="0.2">
      <c r="A69" s="3"/>
      <c r="B69" s="4"/>
      <c r="C69" s="180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 x14ac:dyDescent="0.2">
      <c r="A70" s="3"/>
      <c r="B70" s="4"/>
      <c r="C70" s="180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D40DA-F821-4DD5-97F4-51DCDDC969F2}">
  <sheetPr>
    <outlinePr summaryBelow="0"/>
  </sheetPr>
  <dimension ref="A1:BH4992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53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48</v>
      </c>
      <c r="C4" s="242" t="s">
        <v>55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107</v>
      </c>
      <c r="C8" s="177" t="s">
        <v>108</v>
      </c>
      <c r="D8" s="160"/>
      <c r="E8" s="161"/>
      <c r="F8" s="162"/>
      <c r="G8" s="163">
        <f>SUMIF(AG9:AG10,"&lt;&gt;NOR",G9:G10)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208</v>
      </c>
      <c r="D9" s="173" t="s">
        <v>170</v>
      </c>
      <c r="E9" s="174">
        <v>8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209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210</v>
      </c>
      <c r="D10" s="173" t="s">
        <v>170</v>
      </c>
      <c r="E10" s="174">
        <v>4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171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158" t="s">
        <v>147</v>
      </c>
      <c r="B11" s="159" t="s">
        <v>109</v>
      </c>
      <c r="C11" s="177" t="s">
        <v>110</v>
      </c>
      <c r="D11" s="160"/>
      <c r="E11" s="161"/>
      <c r="F11" s="162"/>
      <c r="G11" s="163">
        <f>SUMIF(AG12:AG13,"&lt;&gt;NOR",G12:G13)</f>
        <v>0</v>
      </c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AG11" t="s">
        <v>148</v>
      </c>
    </row>
    <row r="12" spans="1:60" outlineLevel="1" x14ac:dyDescent="0.2">
      <c r="A12" s="171">
        <v>3</v>
      </c>
      <c r="B12" s="172"/>
      <c r="C12" s="178" t="s">
        <v>211</v>
      </c>
      <c r="D12" s="173" t="s">
        <v>198</v>
      </c>
      <c r="E12" s="174">
        <v>40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171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4</v>
      </c>
      <c r="B13" s="172"/>
      <c r="C13" s="178" t="s">
        <v>212</v>
      </c>
      <c r="D13" s="173" t="s">
        <v>178</v>
      </c>
      <c r="E13" s="174">
        <v>4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180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111</v>
      </c>
      <c r="C14" s="177" t="s">
        <v>112</v>
      </c>
      <c r="D14" s="160"/>
      <c r="E14" s="161"/>
      <c r="F14" s="162"/>
      <c r="G14" s="163">
        <f>SUMIF(AG15:AG18,"&lt;&gt;NOR",G15:G18)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outlineLevel="1" x14ac:dyDescent="0.2">
      <c r="A15" s="171">
        <v>5</v>
      </c>
      <c r="B15" s="172"/>
      <c r="C15" s="178" t="s">
        <v>213</v>
      </c>
      <c r="D15" s="173" t="s">
        <v>170</v>
      </c>
      <c r="E15" s="174">
        <v>4</v>
      </c>
      <c r="F15" s="175"/>
      <c r="G15" s="176">
        <f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171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6</v>
      </c>
      <c r="B16" s="172"/>
      <c r="C16" s="178" t="s">
        <v>214</v>
      </c>
      <c r="D16" s="173" t="s">
        <v>170</v>
      </c>
      <c r="E16" s="174">
        <v>4</v>
      </c>
      <c r="F16" s="175"/>
      <c r="G16" s="176">
        <f>ROUND(E16*F16,2)</f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171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1">
        <v>7</v>
      </c>
      <c r="B17" s="172"/>
      <c r="C17" s="178" t="s">
        <v>215</v>
      </c>
      <c r="D17" s="173" t="s">
        <v>178</v>
      </c>
      <c r="E17" s="174">
        <v>3</v>
      </c>
      <c r="F17" s="175"/>
      <c r="G17" s="176">
        <f>ROUND(E17*F17,2)</f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171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5">
        <v>8</v>
      </c>
      <c r="B18" s="166"/>
      <c r="C18" s="179" t="s">
        <v>197</v>
      </c>
      <c r="D18" s="167" t="s">
        <v>198</v>
      </c>
      <c r="E18" s="168">
        <v>40</v>
      </c>
      <c r="F18" s="169"/>
      <c r="G18" s="170">
        <f>ROUND(E18*F18,2)</f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x14ac:dyDescent="0.2">
      <c r="A19" s="3"/>
      <c r="B19" s="4"/>
      <c r="C19" s="180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133</v>
      </c>
    </row>
    <row r="20" spans="1:60" x14ac:dyDescent="0.2">
      <c r="A20" s="149"/>
      <c r="B20" s="150" t="s">
        <v>31</v>
      </c>
      <c r="C20" s="181"/>
      <c r="D20" s="151"/>
      <c r="E20" s="152"/>
      <c r="F20" s="152"/>
      <c r="G20" s="164">
        <f>G8+G11+G14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206</v>
      </c>
    </row>
    <row r="21" spans="1:60" x14ac:dyDescent="0.2">
      <c r="A21" s="3"/>
      <c r="B21" s="4"/>
      <c r="C21" s="180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">
      <c r="A22" s="3"/>
      <c r="B22" s="4"/>
      <c r="C22" s="180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99DEF-789D-4940-92EF-D20AA2FB95BB}">
  <sheetPr>
    <outlinePr summaryBelow="0"/>
  </sheetPr>
  <dimension ref="A1:BH4992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9.140625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121</v>
      </c>
    </row>
    <row r="2" spans="1:60" ht="24.95" customHeight="1" x14ac:dyDescent="0.2">
      <c r="A2" s="50" t="s">
        <v>8</v>
      </c>
      <c r="B2" s="49" t="s">
        <v>41</v>
      </c>
      <c r="C2" s="239" t="s">
        <v>42</v>
      </c>
      <c r="D2" s="240"/>
      <c r="E2" s="240"/>
      <c r="F2" s="240"/>
      <c r="G2" s="241"/>
      <c r="AG2" t="s">
        <v>122</v>
      </c>
    </row>
    <row r="3" spans="1:60" ht="24.95" customHeight="1" x14ac:dyDescent="0.2">
      <c r="A3" s="50" t="s">
        <v>9</v>
      </c>
      <c r="B3" s="49" t="s">
        <v>56</v>
      </c>
      <c r="C3" s="239" t="s">
        <v>45</v>
      </c>
      <c r="D3" s="240"/>
      <c r="E3" s="240"/>
      <c r="F3" s="240"/>
      <c r="G3" s="241"/>
      <c r="AC3" s="120" t="s">
        <v>122</v>
      </c>
      <c r="AG3" t="s">
        <v>123</v>
      </c>
    </row>
    <row r="4" spans="1:60" ht="24.95" customHeight="1" x14ac:dyDescent="0.2">
      <c r="A4" s="139" t="s">
        <v>10</v>
      </c>
      <c r="B4" s="140" t="s">
        <v>46</v>
      </c>
      <c r="C4" s="242" t="s">
        <v>57</v>
      </c>
      <c r="D4" s="243"/>
      <c r="E4" s="243"/>
      <c r="F4" s="243"/>
      <c r="G4" s="244"/>
      <c r="AG4" t="s">
        <v>124</v>
      </c>
    </row>
    <row r="5" spans="1:60" x14ac:dyDescent="0.2">
      <c r="D5" s="10"/>
    </row>
    <row r="6" spans="1:60" ht="38.25" x14ac:dyDescent="0.2">
      <c r="A6" s="142" t="s">
        <v>125</v>
      </c>
      <c r="B6" s="144" t="s">
        <v>126</v>
      </c>
      <c r="C6" s="144" t="s">
        <v>127</v>
      </c>
      <c r="D6" s="143" t="s">
        <v>128</v>
      </c>
      <c r="E6" s="142" t="s">
        <v>129</v>
      </c>
      <c r="F6" s="141" t="s">
        <v>130</v>
      </c>
      <c r="G6" s="142" t="s">
        <v>31</v>
      </c>
      <c r="H6" s="145" t="s">
        <v>32</v>
      </c>
      <c r="I6" s="145" t="s">
        <v>131</v>
      </c>
      <c r="J6" s="145" t="s">
        <v>33</v>
      </c>
      <c r="K6" s="145" t="s">
        <v>132</v>
      </c>
      <c r="L6" s="145" t="s">
        <v>133</v>
      </c>
      <c r="M6" s="145" t="s">
        <v>134</v>
      </c>
      <c r="N6" s="145" t="s">
        <v>135</v>
      </c>
      <c r="O6" s="145" t="s">
        <v>136</v>
      </c>
      <c r="P6" s="145" t="s">
        <v>137</v>
      </c>
      <c r="Q6" s="145" t="s">
        <v>138</v>
      </c>
      <c r="R6" s="145" t="s">
        <v>139</v>
      </c>
      <c r="S6" s="145" t="s">
        <v>140</v>
      </c>
      <c r="T6" s="145" t="s">
        <v>141</v>
      </c>
      <c r="U6" s="145" t="s">
        <v>142</v>
      </c>
      <c r="V6" s="145" t="s">
        <v>143</v>
      </c>
      <c r="W6" s="145" t="s">
        <v>144</v>
      </c>
      <c r="X6" s="145" t="s">
        <v>145</v>
      </c>
      <c r="Y6" s="145" t="s">
        <v>146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58" t="s">
        <v>147</v>
      </c>
      <c r="B8" s="159" t="s">
        <v>97</v>
      </c>
      <c r="C8" s="177" t="s">
        <v>98</v>
      </c>
      <c r="D8" s="160"/>
      <c r="E8" s="161"/>
      <c r="F8" s="162"/>
      <c r="G8" s="163">
        <f>SUMIF(AG9:AG13,"&lt;&gt;NOR",G9:G13)</f>
        <v>0</v>
      </c>
      <c r="H8" s="157"/>
      <c r="I8" s="157"/>
      <c r="J8" s="157"/>
      <c r="K8" s="157"/>
      <c r="L8" s="157"/>
      <c r="M8" s="157"/>
      <c r="N8" s="156"/>
      <c r="O8" s="156"/>
      <c r="P8" s="156"/>
      <c r="Q8" s="156"/>
      <c r="R8" s="157"/>
      <c r="S8" s="157"/>
      <c r="T8" s="157"/>
      <c r="U8" s="157"/>
      <c r="V8" s="157"/>
      <c r="W8" s="157"/>
      <c r="X8" s="157"/>
      <c r="Y8" s="157"/>
      <c r="AG8" t="s">
        <v>148</v>
      </c>
    </row>
    <row r="9" spans="1:60" outlineLevel="1" x14ac:dyDescent="0.2">
      <c r="A9" s="171">
        <v>1</v>
      </c>
      <c r="B9" s="172"/>
      <c r="C9" s="178" t="s">
        <v>149</v>
      </c>
      <c r="D9" s="173" t="s">
        <v>150</v>
      </c>
      <c r="E9" s="174">
        <v>5</v>
      </c>
      <c r="F9" s="175"/>
      <c r="G9" s="176">
        <f>ROUND(E9*F9,2)</f>
        <v>0</v>
      </c>
      <c r="H9" s="155"/>
      <c r="I9" s="154"/>
      <c r="J9" s="155"/>
      <c r="K9" s="154"/>
      <c r="L9" s="154">
        <v>21</v>
      </c>
      <c r="M9" s="154"/>
      <c r="N9" s="153"/>
      <c r="O9" s="153"/>
      <c r="P9" s="153"/>
      <c r="Q9" s="153"/>
      <c r="R9" s="154"/>
      <c r="S9" s="154"/>
      <c r="T9" s="154"/>
      <c r="U9" s="154"/>
      <c r="V9" s="154"/>
      <c r="W9" s="154"/>
      <c r="X9" s="154"/>
      <c r="Y9" s="154"/>
      <c r="Z9" s="146"/>
      <c r="AA9" s="146"/>
      <c r="AB9" s="146"/>
      <c r="AC9" s="146"/>
      <c r="AD9" s="146"/>
      <c r="AE9" s="146"/>
      <c r="AF9" s="146"/>
      <c r="AG9" s="146" t="s">
        <v>151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1">
        <v>2</v>
      </c>
      <c r="B10" s="172"/>
      <c r="C10" s="178" t="s">
        <v>152</v>
      </c>
      <c r="D10" s="173" t="s">
        <v>154</v>
      </c>
      <c r="E10" s="174">
        <v>5</v>
      </c>
      <c r="F10" s="175"/>
      <c r="G10" s="176">
        <f>ROUND(E10*F10,2)</f>
        <v>0</v>
      </c>
      <c r="H10" s="155"/>
      <c r="I10" s="154"/>
      <c r="J10" s="155"/>
      <c r="K10" s="154"/>
      <c r="L10" s="154">
        <v>21</v>
      </c>
      <c r="M10" s="154"/>
      <c r="N10" s="153"/>
      <c r="O10" s="153"/>
      <c r="P10" s="153"/>
      <c r="Q10" s="153"/>
      <c r="R10" s="154"/>
      <c r="S10" s="154"/>
      <c r="T10" s="154"/>
      <c r="U10" s="154"/>
      <c r="V10" s="154"/>
      <c r="W10" s="154"/>
      <c r="X10" s="154"/>
      <c r="Y10" s="154"/>
      <c r="Z10" s="146"/>
      <c r="AA10" s="146"/>
      <c r="AB10" s="146"/>
      <c r="AC10" s="146"/>
      <c r="AD10" s="146"/>
      <c r="AE10" s="146"/>
      <c r="AF10" s="146"/>
      <c r="AG10" s="146" t="s">
        <v>151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71">
        <v>3</v>
      </c>
      <c r="B11" s="172"/>
      <c r="C11" s="178" t="s">
        <v>153</v>
      </c>
      <c r="D11" s="173" t="s">
        <v>154</v>
      </c>
      <c r="E11" s="174">
        <v>5</v>
      </c>
      <c r="F11" s="175"/>
      <c r="G11" s="176">
        <f>ROUND(E11*F11,2)</f>
        <v>0</v>
      </c>
      <c r="H11" s="155"/>
      <c r="I11" s="154"/>
      <c r="J11" s="155"/>
      <c r="K11" s="154"/>
      <c r="L11" s="154">
        <v>21</v>
      </c>
      <c r="M11" s="154"/>
      <c r="N11" s="153"/>
      <c r="O11" s="153"/>
      <c r="P11" s="153"/>
      <c r="Q11" s="153"/>
      <c r="R11" s="154"/>
      <c r="S11" s="154"/>
      <c r="T11" s="154"/>
      <c r="U11" s="154"/>
      <c r="V11" s="154"/>
      <c r="W11" s="154"/>
      <c r="X11" s="154"/>
      <c r="Y11" s="154"/>
      <c r="Z11" s="146"/>
      <c r="AA11" s="146"/>
      <c r="AB11" s="146"/>
      <c r="AC11" s="146"/>
      <c r="AD11" s="146"/>
      <c r="AE11" s="146"/>
      <c r="AF11" s="146"/>
      <c r="AG11" s="146" t="s">
        <v>151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71">
        <v>4</v>
      </c>
      <c r="B12" s="172"/>
      <c r="C12" s="178" t="s">
        <v>155</v>
      </c>
      <c r="D12" s="173" t="s">
        <v>154</v>
      </c>
      <c r="E12" s="174">
        <v>5</v>
      </c>
      <c r="F12" s="175"/>
      <c r="G12" s="176">
        <f>ROUND(E12*F12,2)</f>
        <v>0</v>
      </c>
      <c r="H12" s="155"/>
      <c r="I12" s="154"/>
      <c r="J12" s="155"/>
      <c r="K12" s="154"/>
      <c r="L12" s="154">
        <v>21</v>
      </c>
      <c r="M12" s="154"/>
      <c r="N12" s="153"/>
      <c r="O12" s="153"/>
      <c r="P12" s="153"/>
      <c r="Q12" s="153"/>
      <c r="R12" s="154"/>
      <c r="S12" s="154"/>
      <c r="T12" s="154"/>
      <c r="U12" s="154"/>
      <c r="V12" s="154"/>
      <c r="W12" s="154"/>
      <c r="X12" s="154"/>
      <c r="Y12" s="154"/>
      <c r="Z12" s="146"/>
      <c r="AA12" s="146"/>
      <c r="AB12" s="146"/>
      <c r="AC12" s="146"/>
      <c r="AD12" s="146"/>
      <c r="AE12" s="146"/>
      <c r="AF12" s="146"/>
      <c r="AG12" s="146" t="s">
        <v>151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1">
        <v>5</v>
      </c>
      <c r="B13" s="172"/>
      <c r="C13" s="178" t="s">
        <v>156</v>
      </c>
      <c r="D13" s="173" t="s">
        <v>150</v>
      </c>
      <c r="E13" s="174">
        <v>10</v>
      </c>
      <c r="F13" s="175"/>
      <c r="G13" s="176">
        <f>ROUND(E13*F13,2)</f>
        <v>0</v>
      </c>
      <c r="H13" s="155"/>
      <c r="I13" s="154"/>
      <c r="J13" s="155"/>
      <c r="K13" s="154"/>
      <c r="L13" s="154">
        <v>21</v>
      </c>
      <c r="M13" s="154"/>
      <c r="N13" s="153"/>
      <c r="O13" s="153"/>
      <c r="P13" s="153"/>
      <c r="Q13" s="153"/>
      <c r="R13" s="154"/>
      <c r="S13" s="154"/>
      <c r="T13" s="154"/>
      <c r="U13" s="154"/>
      <c r="V13" s="154"/>
      <c r="W13" s="154"/>
      <c r="X13" s="154"/>
      <c r="Y13" s="154"/>
      <c r="Z13" s="146"/>
      <c r="AA13" s="146"/>
      <c r="AB13" s="146"/>
      <c r="AC13" s="146"/>
      <c r="AD13" s="146"/>
      <c r="AE13" s="146"/>
      <c r="AF13" s="146"/>
      <c r="AG13" s="146" t="s">
        <v>151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58" t="s">
        <v>147</v>
      </c>
      <c r="B14" s="159" t="s">
        <v>99</v>
      </c>
      <c r="C14" s="177" t="s">
        <v>100</v>
      </c>
      <c r="D14" s="160"/>
      <c r="E14" s="161"/>
      <c r="F14" s="162"/>
      <c r="G14" s="163">
        <f>SUMIF(AG15:AG27,"&lt;&gt;NOR",G15:G27)</f>
        <v>0</v>
      </c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AG14" t="s">
        <v>148</v>
      </c>
    </row>
    <row r="15" spans="1:60" ht="22.5" outlineLevel="1" x14ac:dyDescent="0.2">
      <c r="A15" s="171">
        <v>6</v>
      </c>
      <c r="B15" s="172"/>
      <c r="C15" s="178" t="s">
        <v>216</v>
      </c>
      <c r="D15" s="173" t="s">
        <v>154</v>
      </c>
      <c r="E15" s="174">
        <v>1</v>
      </c>
      <c r="F15" s="175"/>
      <c r="G15" s="176">
        <f t="shared" ref="G15:G27" si="0">ROUND(E15*F15,2)</f>
        <v>0</v>
      </c>
      <c r="H15" s="155"/>
      <c r="I15" s="154"/>
      <c r="J15" s="155"/>
      <c r="K15" s="154"/>
      <c r="L15" s="154">
        <v>21</v>
      </c>
      <c r="M15" s="154"/>
      <c r="N15" s="153"/>
      <c r="O15" s="153"/>
      <c r="P15" s="153"/>
      <c r="Q15" s="153"/>
      <c r="R15" s="154"/>
      <c r="S15" s="154"/>
      <c r="T15" s="154"/>
      <c r="U15" s="154"/>
      <c r="V15" s="154"/>
      <c r="W15" s="154"/>
      <c r="X15" s="154"/>
      <c r="Y15" s="154"/>
      <c r="Z15" s="146"/>
      <c r="AA15" s="146"/>
      <c r="AB15" s="146"/>
      <c r="AC15" s="146"/>
      <c r="AD15" s="146"/>
      <c r="AE15" s="146"/>
      <c r="AF15" s="146"/>
      <c r="AG15" s="146" t="s">
        <v>151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1">
        <v>7</v>
      </c>
      <c r="B16" s="172"/>
      <c r="C16" s="178" t="s">
        <v>217</v>
      </c>
      <c r="D16" s="173" t="s">
        <v>159</v>
      </c>
      <c r="E16" s="174">
        <v>20</v>
      </c>
      <c r="F16" s="175"/>
      <c r="G16" s="176">
        <f t="shared" si="0"/>
        <v>0</v>
      </c>
      <c r="H16" s="155"/>
      <c r="I16" s="154"/>
      <c r="J16" s="155"/>
      <c r="K16" s="154"/>
      <c r="L16" s="154">
        <v>21</v>
      </c>
      <c r="M16" s="154"/>
      <c r="N16" s="153"/>
      <c r="O16" s="153"/>
      <c r="P16" s="153"/>
      <c r="Q16" s="153"/>
      <c r="R16" s="154"/>
      <c r="S16" s="154"/>
      <c r="T16" s="154"/>
      <c r="U16" s="154"/>
      <c r="V16" s="154"/>
      <c r="W16" s="154"/>
      <c r="X16" s="154"/>
      <c r="Y16" s="154"/>
      <c r="Z16" s="146"/>
      <c r="AA16" s="146"/>
      <c r="AB16" s="146"/>
      <c r="AC16" s="146"/>
      <c r="AD16" s="146"/>
      <c r="AE16" s="146"/>
      <c r="AF16" s="146"/>
      <c r="AG16" s="146" t="s">
        <v>151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71">
        <v>8</v>
      </c>
      <c r="B17" s="172"/>
      <c r="C17" s="178" t="s">
        <v>157</v>
      </c>
      <c r="D17" s="173" t="s">
        <v>154</v>
      </c>
      <c r="E17" s="174">
        <v>10</v>
      </c>
      <c r="F17" s="175"/>
      <c r="G17" s="176">
        <f t="shared" si="0"/>
        <v>0</v>
      </c>
      <c r="H17" s="155"/>
      <c r="I17" s="154"/>
      <c r="J17" s="155"/>
      <c r="K17" s="154"/>
      <c r="L17" s="154">
        <v>21</v>
      </c>
      <c r="M17" s="154"/>
      <c r="N17" s="153"/>
      <c r="O17" s="153"/>
      <c r="P17" s="153"/>
      <c r="Q17" s="153"/>
      <c r="R17" s="154"/>
      <c r="S17" s="154"/>
      <c r="T17" s="154"/>
      <c r="U17" s="154"/>
      <c r="V17" s="154"/>
      <c r="W17" s="154"/>
      <c r="X17" s="154"/>
      <c r="Y17" s="154"/>
      <c r="Z17" s="146"/>
      <c r="AA17" s="146"/>
      <c r="AB17" s="146"/>
      <c r="AC17" s="146"/>
      <c r="AD17" s="146"/>
      <c r="AE17" s="146"/>
      <c r="AF17" s="146"/>
      <c r="AG17" s="146" t="s">
        <v>151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71">
        <v>9</v>
      </c>
      <c r="B18" s="172"/>
      <c r="C18" s="178" t="s">
        <v>158</v>
      </c>
      <c r="D18" s="173" t="s">
        <v>159</v>
      </c>
      <c r="E18" s="174">
        <v>30</v>
      </c>
      <c r="F18" s="175"/>
      <c r="G18" s="176">
        <f t="shared" si="0"/>
        <v>0</v>
      </c>
      <c r="H18" s="155"/>
      <c r="I18" s="154"/>
      <c r="J18" s="155"/>
      <c r="K18" s="154"/>
      <c r="L18" s="154">
        <v>21</v>
      </c>
      <c r="M18" s="154"/>
      <c r="N18" s="153"/>
      <c r="O18" s="153"/>
      <c r="P18" s="153"/>
      <c r="Q18" s="153"/>
      <c r="R18" s="154"/>
      <c r="S18" s="154"/>
      <c r="T18" s="154"/>
      <c r="U18" s="154"/>
      <c r="V18" s="154"/>
      <c r="W18" s="154"/>
      <c r="X18" s="154"/>
      <c r="Y18" s="154"/>
      <c r="Z18" s="146"/>
      <c r="AA18" s="146"/>
      <c r="AB18" s="146"/>
      <c r="AC18" s="146"/>
      <c r="AD18" s="146"/>
      <c r="AE18" s="146"/>
      <c r="AF18" s="146"/>
      <c r="AG18" s="146" t="s">
        <v>151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1">
        <v>10</v>
      </c>
      <c r="B19" s="172"/>
      <c r="C19" s="178" t="s">
        <v>160</v>
      </c>
      <c r="D19" s="173" t="s">
        <v>159</v>
      </c>
      <c r="E19" s="174">
        <v>30</v>
      </c>
      <c r="F19" s="175"/>
      <c r="G19" s="176">
        <f t="shared" si="0"/>
        <v>0</v>
      </c>
      <c r="H19" s="155"/>
      <c r="I19" s="154"/>
      <c r="J19" s="155"/>
      <c r="K19" s="154"/>
      <c r="L19" s="154">
        <v>21</v>
      </c>
      <c r="M19" s="154"/>
      <c r="N19" s="153"/>
      <c r="O19" s="153"/>
      <c r="P19" s="153"/>
      <c r="Q19" s="153"/>
      <c r="R19" s="154"/>
      <c r="S19" s="154"/>
      <c r="T19" s="154"/>
      <c r="U19" s="154"/>
      <c r="V19" s="154"/>
      <c r="W19" s="154"/>
      <c r="X19" s="154"/>
      <c r="Y19" s="154"/>
      <c r="Z19" s="146"/>
      <c r="AA19" s="146"/>
      <c r="AB19" s="146"/>
      <c r="AC19" s="146"/>
      <c r="AD19" s="146"/>
      <c r="AE19" s="146"/>
      <c r="AF19" s="146"/>
      <c r="AG19" s="146" t="s">
        <v>151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71">
        <v>11</v>
      </c>
      <c r="B20" s="172"/>
      <c r="C20" s="178" t="s">
        <v>161</v>
      </c>
      <c r="D20" s="173" t="s">
        <v>159</v>
      </c>
      <c r="E20" s="174">
        <v>150</v>
      </c>
      <c r="F20" s="175"/>
      <c r="G20" s="176">
        <f t="shared" si="0"/>
        <v>0</v>
      </c>
      <c r="H20" s="155"/>
      <c r="I20" s="154"/>
      <c r="J20" s="155"/>
      <c r="K20" s="154"/>
      <c r="L20" s="154">
        <v>21</v>
      </c>
      <c r="M20" s="154"/>
      <c r="N20" s="153"/>
      <c r="O20" s="153"/>
      <c r="P20" s="153"/>
      <c r="Q20" s="153"/>
      <c r="R20" s="154"/>
      <c r="S20" s="154"/>
      <c r="T20" s="154"/>
      <c r="U20" s="154"/>
      <c r="V20" s="154"/>
      <c r="W20" s="154"/>
      <c r="X20" s="154"/>
      <c r="Y20" s="154"/>
      <c r="Z20" s="146"/>
      <c r="AA20" s="146"/>
      <c r="AB20" s="146"/>
      <c r="AC20" s="146"/>
      <c r="AD20" s="146"/>
      <c r="AE20" s="146"/>
      <c r="AF20" s="146"/>
      <c r="AG20" s="146" t="s">
        <v>151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71">
        <v>12</v>
      </c>
      <c r="B21" s="172"/>
      <c r="C21" s="178" t="s">
        <v>162</v>
      </c>
      <c r="D21" s="173" t="s">
        <v>159</v>
      </c>
      <c r="E21" s="174">
        <v>150</v>
      </c>
      <c r="F21" s="175"/>
      <c r="G21" s="176">
        <f t="shared" si="0"/>
        <v>0</v>
      </c>
      <c r="H21" s="155"/>
      <c r="I21" s="154"/>
      <c r="J21" s="155"/>
      <c r="K21" s="154"/>
      <c r="L21" s="154">
        <v>21</v>
      </c>
      <c r="M21" s="154"/>
      <c r="N21" s="153"/>
      <c r="O21" s="153"/>
      <c r="P21" s="153"/>
      <c r="Q21" s="153"/>
      <c r="R21" s="154"/>
      <c r="S21" s="154"/>
      <c r="T21" s="154"/>
      <c r="U21" s="154"/>
      <c r="V21" s="154"/>
      <c r="W21" s="154"/>
      <c r="X21" s="154"/>
      <c r="Y21" s="154"/>
      <c r="Z21" s="146"/>
      <c r="AA21" s="146"/>
      <c r="AB21" s="146"/>
      <c r="AC21" s="146"/>
      <c r="AD21" s="146"/>
      <c r="AE21" s="146"/>
      <c r="AF21" s="146"/>
      <c r="AG21" s="146" t="s">
        <v>151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71">
        <v>13</v>
      </c>
      <c r="B22" s="172"/>
      <c r="C22" s="178" t="s">
        <v>163</v>
      </c>
      <c r="D22" s="173" t="s">
        <v>154</v>
      </c>
      <c r="E22" s="174">
        <v>150</v>
      </c>
      <c r="F22" s="175"/>
      <c r="G22" s="176">
        <f t="shared" si="0"/>
        <v>0</v>
      </c>
      <c r="H22" s="155"/>
      <c r="I22" s="154"/>
      <c r="J22" s="155"/>
      <c r="K22" s="154"/>
      <c r="L22" s="154">
        <v>21</v>
      </c>
      <c r="M22" s="154"/>
      <c r="N22" s="153"/>
      <c r="O22" s="153"/>
      <c r="P22" s="153"/>
      <c r="Q22" s="153"/>
      <c r="R22" s="154"/>
      <c r="S22" s="154"/>
      <c r="T22" s="154"/>
      <c r="U22" s="154"/>
      <c r="V22" s="154"/>
      <c r="W22" s="154"/>
      <c r="X22" s="154"/>
      <c r="Y22" s="154"/>
      <c r="Z22" s="146"/>
      <c r="AA22" s="146"/>
      <c r="AB22" s="146"/>
      <c r="AC22" s="146"/>
      <c r="AD22" s="146"/>
      <c r="AE22" s="146"/>
      <c r="AF22" s="146"/>
      <c r="AG22" s="146" t="s">
        <v>151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71">
        <v>14</v>
      </c>
      <c r="B23" s="172"/>
      <c r="C23" s="178" t="s">
        <v>164</v>
      </c>
      <c r="D23" s="173" t="s">
        <v>154</v>
      </c>
      <c r="E23" s="174">
        <v>150</v>
      </c>
      <c r="F23" s="175"/>
      <c r="G23" s="176">
        <f t="shared" si="0"/>
        <v>0</v>
      </c>
      <c r="H23" s="155"/>
      <c r="I23" s="154"/>
      <c r="J23" s="155"/>
      <c r="K23" s="154"/>
      <c r="L23" s="154">
        <v>21</v>
      </c>
      <c r="M23" s="154"/>
      <c r="N23" s="153"/>
      <c r="O23" s="153"/>
      <c r="P23" s="153"/>
      <c r="Q23" s="153"/>
      <c r="R23" s="154"/>
      <c r="S23" s="154"/>
      <c r="T23" s="154"/>
      <c r="U23" s="154"/>
      <c r="V23" s="154"/>
      <c r="W23" s="154"/>
      <c r="X23" s="154"/>
      <c r="Y23" s="154"/>
      <c r="Z23" s="146"/>
      <c r="AA23" s="146"/>
      <c r="AB23" s="146"/>
      <c r="AC23" s="146"/>
      <c r="AD23" s="146"/>
      <c r="AE23" s="146"/>
      <c r="AF23" s="146"/>
      <c r="AG23" s="146" t="s">
        <v>151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71">
        <v>15</v>
      </c>
      <c r="B24" s="172"/>
      <c r="C24" s="178" t="s">
        <v>165</v>
      </c>
      <c r="D24" s="173" t="s">
        <v>154</v>
      </c>
      <c r="E24" s="174">
        <v>60</v>
      </c>
      <c r="F24" s="175"/>
      <c r="G24" s="176">
        <f t="shared" si="0"/>
        <v>0</v>
      </c>
      <c r="H24" s="155"/>
      <c r="I24" s="154"/>
      <c r="J24" s="155"/>
      <c r="K24" s="154"/>
      <c r="L24" s="154">
        <v>21</v>
      </c>
      <c r="M24" s="154"/>
      <c r="N24" s="153"/>
      <c r="O24" s="153"/>
      <c r="P24" s="153"/>
      <c r="Q24" s="153"/>
      <c r="R24" s="154"/>
      <c r="S24" s="154"/>
      <c r="T24" s="154"/>
      <c r="U24" s="154"/>
      <c r="V24" s="154"/>
      <c r="W24" s="154"/>
      <c r="X24" s="154"/>
      <c r="Y24" s="154"/>
      <c r="Z24" s="146"/>
      <c r="AA24" s="146"/>
      <c r="AB24" s="146"/>
      <c r="AC24" s="146"/>
      <c r="AD24" s="146"/>
      <c r="AE24" s="146"/>
      <c r="AF24" s="146"/>
      <c r="AG24" s="146" t="s">
        <v>151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71">
        <v>16</v>
      </c>
      <c r="B25" s="172"/>
      <c r="C25" s="178" t="s">
        <v>166</v>
      </c>
      <c r="D25" s="173" t="s">
        <v>154</v>
      </c>
      <c r="E25" s="174">
        <v>60</v>
      </c>
      <c r="F25" s="175"/>
      <c r="G25" s="176">
        <f t="shared" si="0"/>
        <v>0</v>
      </c>
      <c r="H25" s="155"/>
      <c r="I25" s="154"/>
      <c r="J25" s="155"/>
      <c r="K25" s="154"/>
      <c r="L25" s="154">
        <v>21</v>
      </c>
      <c r="M25" s="154"/>
      <c r="N25" s="153"/>
      <c r="O25" s="153"/>
      <c r="P25" s="153"/>
      <c r="Q25" s="153"/>
      <c r="R25" s="154"/>
      <c r="S25" s="154"/>
      <c r="T25" s="154"/>
      <c r="U25" s="154"/>
      <c r="V25" s="154"/>
      <c r="W25" s="154"/>
      <c r="X25" s="154"/>
      <c r="Y25" s="154"/>
      <c r="Z25" s="146"/>
      <c r="AA25" s="146"/>
      <c r="AB25" s="146"/>
      <c r="AC25" s="146"/>
      <c r="AD25" s="146"/>
      <c r="AE25" s="146"/>
      <c r="AF25" s="146"/>
      <c r="AG25" s="146" t="s">
        <v>151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1" x14ac:dyDescent="0.2">
      <c r="A26" s="171">
        <v>17</v>
      </c>
      <c r="B26" s="172"/>
      <c r="C26" s="178" t="s">
        <v>167</v>
      </c>
      <c r="D26" s="173" t="s">
        <v>0</v>
      </c>
      <c r="E26" s="174">
        <v>10</v>
      </c>
      <c r="F26" s="175"/>
      <c r="G26" s="176">
        <f t="shared" si="0"/>
        <v>0</v>
      </c>
      <c r="H26" s="155"/>
      <c r="I26" s="154"/>
      <c r="J26" s="155"/>
      <c r="K26" s="154"/>
      <c r="L26" s="154">
        <v>21</v>
      </c>
      <c r="M26" s="154"/>
      <c r="N26" s="153"/>
      <c r="O26" s="153"/>
      <c r="P26" s="153"/>
      <c r="Q26" s="153"/>
      <c r="R26" s="154"/>
      <c r="S26" s="154"/>
      <c r="T26" s="154"/>
      <c r="U26" s="154"/>
      <c r="V26" s="154"/>
      <c r="W26" s="154"/>
      <c r="X26" s="154"/>
      <c r="Y26" s="154"/>
      <c r="Z26" s="146"/>
      <c r="AA26" s="146"/>
      <c r="AB26" s="146"/>
      <c r="AC26" s="146"/>
      <c r="AD26" s="146"/>
      <c r="AE26" s="146"/>
      <c r="AF26" s="146"/>
      <c r="AG26" s="146" t="s">
        <v>151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71">
        <v>18</v>
      </c>
      <c r="B27" s="172"/>
      <c r="C27" s="178" t="s">
        <v>168</v>
      </c>
      <c r="D27" s="173" t="s">
        <v>159</v>
      </c>
      <c r="E27" s="174">
        <v>470</v>
      </c>
      <c r="F27" s="175"/>
      <c r="G27" s="176">
        <f t="shared" si="0"/>
        <v>0</v>
      </c>
      <c r="H27" s="155"/>
      <c r="I27" s="154"/>
      <c r="J27" s="155"/>
      <c r="K27" s="154"/>
      <c r="L27" s="154">
        <v>21</v>
      </c>
      <c r="M27" s="154"/>
      <c r="N27" s="153"/>
      <c r="O27" s="153"/>
      <c r="P27" s="153"/>
      <c r="Q27" s="153"/>
      <c r="R27" s="154"/>
      <c r="S27" s="154"/>
      <c r="T27" s="154"/>
      <c r="U27" s="154"/>
      <c r="V27" s="154"/>
      <c r="W27" s="154"/>
      <c r="X27" s="154"/>
      <c r="Y27" s="154"/>
      <c r="Z27" s="146"/>
      <c r="AA27" s="146"/>
      <c r="AB27" s="146"/>
      <c r="AC27" s="146"/>
      <c r="AD27" s="146"/>
      <c r="AE27" s="146"/>
      <c r="AF27" s="146"/>
      <c r="AG27" s="146" t="s">
        <v>151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x14ac:dyDescent="0.2">
      <c r="A28" s="158" t="s">
        <v>147</v>
      </c>
      <c r="B28" s="159" t="s">
        <v>113</v>
      </c>
      <c r="C28" s="177" t="s">
        <v>114</v>
      </c>
      <c r="D28" s="160"/>
      <c r="E28" s="161"/>
      <c r="F28" s="162"/>
      <c r="G28" s="163">
        <f>SUMIF(AG29:AG31,"&lt;&gt;NOR",G29:G31)</f>
        <v>0</v>
      </c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AG28" t="s">
        <v>148</v>
      </c>
    </row>
    <row r="29" spans="1:60" outlineLevel="1" x14ac:dyDescent="0.2">
      <c r="A29" s="171">
        <v>19</v>
      </c>
      <c r="B29" s="172"/>
      <c r="C29" s="178" t="s">
        <v>169</v>
      </c>
      <c r="D29" s="173" t="s">
        <v>170</v>
      </c>
      <c r="E29" s="174">
        <v>8</v>
      </c>
      <c r="F29" s="175"/>
      <c r="G29" s="176">
        <f>ROUND(E29*F29,2)</f>
        <v>0</v>
      </c>
      <c r="H29" s="155"/>
      <c r="I29" s="154"/>
      <c r="J29" s="155"/>
      <c r="K29" s="154"/>
      <c r="L29" s="154">
        <v>21</v>
      </c>
      <c r="M29" s="154"/>
      <c r="N29" s="153"/>
      <c r="O29" s="153"/>
      <c r="P29" s="153"/>
      <c r="Q29" s="153"/>
      <c r="R29" s="154"/>
      <c r="S29" s="154"/>
      <c r="T29" s="154"/>
      <c r="U29" s="154"/>
      <c r="V29" s="154"/>
      <c r="W29" s="154"/>
      <c r="X29" s="154"/>
      <c r="Y29" s="154"/>
      <c r="Z29" s="146"/>
      <c r="AA29" s="146"/>
      <c r="AB29" s="146"/>
      <c r="AC29" s="146"/>
      <c r="AD29" s="146"/>
      <c r="AE29" s="146"/>
      <c r="AF29" s="146"/>
      <c r="AG29" s="146" t="s">
        <v>171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1" x14ac:dyDescent="0.2">
      <c r="A30" s="171">
        <v>20</v>
      </c>
      <c r="B30" s="172"/>
      <c r="C30" s="178" t="s">
        <v>172</v>
      </c>
      <c r="D30" s="173" t="s">
        <v>173</v>
      </c>
      <c r="E30" s="174">
        <v>1</v>
      </c>
      <c r="F30" s="175"/>
      <c r="G30" s="176">
        <f>ROUND(E30*F30,2)</f>
        <v>0</v>
      </c>
      <c r="H30" s="155"/>
      <c r="I30" s="154"/>
      <c r="J30" s="155"/>
      <c r="K30" s="154"/>
      <c r="L30" s="154">
        <v>21</v>
      </c>
      <c r="M30" s="154"/>
      <c r="N30" s="153"/>
      <c r="O30" s="153"/>
      <c r="P30" s="153"/>
      <c r="Q30" s="153"/>
      <c r="R30" s="154"/>
      <c r="S30" s="154"/>
      <c r="T30" s="154"/>
      <c r="U30" s="154"/>
      <c r="V30" s="154"/>
      <c r="W30" s="154"/>
      <c r="X30" s="154"/>
      <c r="Y30" s="154"/>
      <c r="Z30" s="146"/>
      <c r="AA30" s="146"/>
      <c r="AB30" s="146"/>
      <c r="AC30" s="146"/>
      <c r="AD30" s="146"/>
      <c r="AE30" s="146"/>
      <c r="AF30" s="146"/>
      <c r="AG30" s="146" t="s">
        <v>171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71">
        <v>21</v>
      </c>
      <c r="B31" s="172"/>
      <c r="C31" s="178" t="s">
        <v>174</v>
      </c>
      <c r="D31" s="173" t="s">
        <v>170</v>
      </c>
      <c r="E31" s="174">
        <v>4</v>
      </c>
      <c r="F31" s="175"/>
      <c r="G31" s="176">
        <f>ROUND(E31*F31,2)</f>
        <v>0</v>
      </c>
      <c r="H31" s="155"/>
      <c r="I31" s="154"/>
      <c r="J31" s="155"/>
      <c r="K31" s="154"/>
      <c r="L31" s="154">
        <v>21</v>
      </c>
      <c r="M31" s="154"/>
      <c r="N31" s="153"/>
      <c r="O31" s="153"/>
      <c r="P31" s="153"/>
      <c r="Q31" s="153"/>
      <c r="R31" s="154"/>
      <c r="S31" s="154"/>
      <c r="T31" s="154"/>
      <c r="U31" s="154"/>
      <c r="V31" s="154"/>
      <c r="W31" s="154"/>
      <c r="X31" s="154"/>
      <c r="Y31" s="154"/>
      <c r="Z31" s="146"/>
      <c r="AA31" s="146"/>
      <c r="AB31" s="146"/>
      <c r="AC31" s="146"/>
      <c r="AD31" s="146"/>
      <c r="AE31" s="146"/>
      <c r="AF31" s="146"/>
      <c r="AG31" s="146" t="s">
        <v>171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x14ac:dyDescent="0.2">
      <c r="A32" s="158" t="s">
        <v>147</v>
      </c>
      <c r="B32" s="159" t="s">
        <v>101</v>
      </c>
      <c r="C32" s="177" t="s">
        <v>102</v>
      </c>
      <c r="D32" s="160"/>
      <c r="E32" s="161"/>
      <c r="F32" s="162"/>
      <c r="G32" s="163">
        <f>SUMIF(AG33:AG49,"&lt;&gt;NOR",G33:G49)</f>
        <v>0</v>
      </c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AG32" t="s">
        <v>148</v>
      </c>
    </row>
    <row r="33" spans="1:60" outlineLevel="1" x14ac:dyDescent="0.2">
      <c r="A33" s="171">
        <v>22</v>
      </c>
      <c r="B33" s="172"/>
      <c r="C33" s="178" t="s">
        <v>218</v>
      </c>
      <c r="D33" s="173" t="s">
        <v>176</v>
      </c>
      <c r="E33" s="174">
        <v>20</v>
      </c>
      <c r="F33" s="175"/>
      <c r="G33" s="176">
        <f t="shared" ref="G33:G49" si="1">ROUND(E33*F33,2)</f>
        <v>0</v>
      </c>
      <c r="H33" s="155"/>
      <c r="I33" s="154"/>
      <c r="J33" s="155"/>
      <c r="K33" s="154"/>
      <c r="L33" s="154">
        <v>21</v>
      </c>
      <c r="M33" s="154"/>
      <c r="N33" s="153"/>
      <c r="O33" s="153"/>
      <c r="P33" s="153"/>
      <c r="Q33" s="153"/>
      <c r="R33" s="154"/>
      <c r="S33" s="154"/>
      <c r="T33" s="154"/>
      <c r="U33" s="154"/>
      <c r="V33" s="154"/>
      <c r="W33" s="154"/>
      <c r="X33" s="154"/>
      <c r="Y33" s="154"/>
      <c r="Z33" s="146"/>
      <c r="AA33" s="146"/>
      <c r="AB33" s="146"/>
      <c r="AC33" s="146"/>
      <c r="AD33" s="146"/>
      <c r="AE33" s="146"/>
      <c r="AF33" s="146"/>
      <c r="AG33" s="146" t="s">
        <v>171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1" x14ac:dyDescent="0.2">
      <c r="A34" s="171">
        <v>23</v>
      </c>
      <c r="B34" s="172"/>
      <c r="C34" s="178" t="s">
        <v>175</v>
      </c>
      <c r="D34" s="173" t="s">
        <v>176</v>
      </c>
      <c r="E34" s="174">
        <v>470</v>
      </c>
      <c r="F34" s="175"/>
      <c r="G34" s="176">
        <f t="shared" si="1"/>
        <v>0</v>
      </c>
      <c r="H34" s="155"/>
      <c r="I34" s="154"/>
      <c r="J34" s="155"/>
      <c r="K34" s="154"/>
      <c r="L34" s="154">
        <v>21</v>
      </c>
      <c r="M34" s="154"/>
      <c r="N34" s="153"/>
      <c r="O34" s="153"/>
      <c r="P34" s="153"/>
      <c r="Q34" s="153"/>
      <c r="R34" s="154"/>
      <c r="S34" s="154"/>
      <c r="T34" s="154"/>
      <c r="U34" s="154"/>
      <c r="V34" s="154"/>
      <c r="W34" s="154"/>
      <c r="X34" s="154"/>
      <c r="Y34" s="154"/>
      <c r="Z34" s="146"/>
      <c r="AA34" s="146"/>
      <c r="AB34" s="146"/>
      <c r="AC34" s="146"/>
      <c r="AD34" s="146"/>
      <c r="AE34" s="146"/>
      <c r="AF34" s="146"/>
      <c r="AG34" s="146" t="s">
        <v>171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1" x14ac:dyDescent="0.2">
      <c r="A35" s="171">
        <v>24</v>
      </c>
      <c r="B35" s="172"/>
      <c r="C35" s="178" t="s">
        <v>177</v>
      </c>
      <c r="D35" s="173" t="s">
        <v>178</v>
      </c>
      <c r="E35" s="174">
        <v>15</v>
      </c>
      <c r="F35" s="175"/>
      <c r="G35" s="176">
        <f t="shared" si="1"/>
        <v>0</v>
      </c>
      <c r="H35" s="155"/>
      <c r="I35" s="154"/>
      <c r="J35" s="155"/>
      <c r="K35" s="154"/>
      <c r="L35" s="154">
        <v>21</v>
      </c>
      <c r="M35" s="154"/>
      <c r="N35" s="153"/>
      <c r="O35" s="153"/>
      <c r="P35" s="153"/>
      <c r="Q35" s="153"/>
      <c r="R35" s="154"/>
      <c r="S35" s="154"/>
      <c r="T35" s="154"/>
      <c r="U35" s="154"/>
      <c r="V35" s="154"/>
      <c r="W35" s="154"/>
      <c r="X35" s="154"/>
      <c r="Y35" s="154"/>
      <c r="Z35" s="146"/>
      <c r="AA35" s="146"/>
      <c r="AB35" s="146"/>
      <c r="AC35" s="146"/>
      <c r="AD35" s="146"/>
      <c r="AE35" s="146"/>
      <c r="AF35" s="146"/>
      <c r="AG35" s="146" t="s">
        <v>171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1" x14ac:dyDescent="0.2">
      <c r="A36" s="171">
        <v>25</v>
      </c>
      <c r="B36" s="172"/>
      <c r="C36" s="178" t="s">
        <v>179</v>
      </c>
      <c r="D36" s="173" t="s">
        <v>176</v>
      </c>
      <c r="E36" s="174">
        <v>30</v>
      </c>
      <c r="F36" s="175"/>
      <c r="G36" s="176">
        <f t="shared" si="1"/>
        <v>0</v>
      </c>
      <c r="H36" s="155"/>
      <c r="I36" s="154"/>
      <c r="J36" s="155"/>
      <c r="K36" s="154"/>
      <c r="L36" s="154">
        <v>21</v>
      </c>
      <c r="M36" s="154"/>
      <c r="N36" s="153"/>
      <c r="O36" s="153"/>
      <c r="P36" s="153"/>
      <c r="Q36" s="153"/>
      <c r="R36" s="154"/>
      <c r="S36" s="154"/>
      <c r="T36" s="154"/>
      <c r="U36" s="154"/>
      <c r="V36" s="154"/>
      <c r="W36" s="154"/>
      <c r="X36" s="154"/>
      <c r="Y36" s="154"/>
      <c r="Z36" s="146"/>
      <c r="AA36" s="146"/>
      <c r="AB36" s="146"/>
      <c r="AC36" s="146"/>
      <c r="AD36" s="146"/>
      <c r="AE36" s="146"/>
      <c r="AF36" s="146"/>
      <c r="AG36" s="146" t="s">
        <v>180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1" x14ac:dyDescent="0.2">
      <c r="A37" s="171">
        <v>26</v>
      </c>
      <c r="B37" s="172"/>
      <c r="C37" s="178" t="s">
        <v>181</v>
      </c>
      <c r="D37" s="173" t="s">
        <v>176</v>
      </c>
      <c r="E37" s="174">
        <v>30</v>
      </c>
      <c r="F37" s="175"/>
      <c r="G37" s="176">
        <f t="shared" si="1"/>
        <v>0</v>
      </c>
      <c r="H37" s="155"/>
      <c r="I37" s="154"/>
      <c r="J37" s="155"/>
      <c r="K37" s="154"/>
      <c r="L37" s="154">
        <v>21</v>
      </c>
      <c r="M37" s="154"/>
      <c r="N37" s="153"/>
      <c r="O37" s="153"/>
      <c r="P37" s="153"/>
      <c r="Q37" s="153"/>
      <c r="R37" s="154"/>
      <c r="S37" s="154"/>
      <c r="T37" s="154"/>
      <c r="U37" s="154"/>
      <c r="V37" s="154"/>
      <c r="W37" s="154"/>
      <c r="X37" s="154"/>
      <c r="Y37" s="154"/>
      <c r="Z37" s="146"/>
      <c r="AA37" s="146"/>
      <c r="AB37" s="146"/>
      <c r="AC37" s="146"/>
      <c r="AD37" s="146"/>
      <c r="AE37" s="146"/>
      <c r="AF37" s="146"/>
      <c r="AG37" s="146" t="s">
        <v>171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71">
        <v>27</v>
      </c>
      <c r="B38" s="172"/>
      <c r="C38" s="178" t="s">
        <v>182</v>
      </c>
      <c r="D38" s="173" t="s">
        <v>176</v>
      </c>
      <c r="E38" s="174">
        <v>150</v>
      </c>
      <c r="F38" s="175"/>
      <c r="G38" s="176">
        <f t="shared" si="1"/>
        <v>0</v>
      </c>
      <c r="H38" s="155"/>
      <c r="I38" s="154"/>
      <c r="J38" s="155"/>
      <c r="K38" s="154"/>
      <c r="L38" s="154">
        <v>21</v>
      </c>
      <c r="M38" s="154"/>
      <c r="N38" s="153"/>
      <c r="O38" s="153"/>
      <c r="P38" s="153"/>
      <c r="Q38" s="153"/>
      <c r="R38" s="154"/>
      <c r="S38" s="154"/>
      <c r="T38" s="154"/>
      <c r="U38" s="154"/>
      <c r="V38" s="154"/>
      <c r="W38" s="154"/>
      <c r="X38" s="154"/>
      <c r="Y38" s="154"/>
      <c r="Z38" s="146"/>
      <c r="AA38" s="146"/>
      <c r="AB38" s="146"/>
      <c r="AC38" s="146"/>
      <c r="AD38" s="146"/>
      <c r="AE38" s="146"/>
      <c r="AF38" s="146"/>
      <c r="AG38" s="146" t="s">
        <v>171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71">
        <v>28</v>
      </c>
      <c r="B39" s="172"/>
      <c r="C39" s="178" t="s">
        <v>183</v>
      </c>
      <c r="D39" s="173" t="s">
        <v>176</v>
      </c>
      <c r="E39" s="174">
        <v>150</v>
      </c>
      <c r="F39" s="175"/>
      <c r="G39" s="176">
        <f t="shared" si="1"/>
        <v>0</v>
      </c>
      <c r="H39" s="155"/>
      <c r="I39" s="154"/>
      <c r="J39" s="155"/>
      <c r="K39" s="154"/>
      <c r="L39" s="154">
        <v>21</v>
      </c>
      <c r="M39" s="154"/>
      <c r="N39" s="153"/>
      <c r="O39" s="153"/>
      <c r="P39" s="153"/>
      <c r="Q39" s="153"/>
      <c r="R39" s="154"/>
      <c r="S39" s="154"/>
      <c r="T39" s="154"/>
      <c r="U39" s="154"/>
      <c r="V39" s="154"/>
      <c r="W39" s="154"/>
      <c r="X39" s="154"/>
      <c r="Y39" s="154"/>
      <c r="Z39" s="146"/>
      <c r="AA39" s="146"/>
      <c r="AB39" s="146"/>
      <c r="AC39" s="146"/>
      <c r="AD39" s="146"/>
      <c r="AE39" s="146"/>
      <c r="AF39" s="146"/>
      <c r="AG39" s="146" t="s">
        <v>171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71">
        <v>29</v>
      </c>
      <c r="B40" s="172"/>
      <c r="C40" s="178" t="s">
        <v>184</v>
      </c>
      <c r="D40" s="173" t="s">
        <v>170</v>
      </c>
      <c r="E40" s="174">
        <v>4</v>
      </c>
      <c r="F40" s="175"/>
      <c r="G40" s="176">
        <f t="shared" si="1"/>
        <v>0</v>
      </c>
      <c r="H40" s="155"/>
      <c r="I40" s="154"/>
      <c r="J40" s="155"/>
      <c r="K40" s="154"/>
      <c r="L40" s="154">
        <v>21</v>
      </c>
      <c r="M40" s="154"/>
      <c r="N40" s="153"/>
      <c r="O40" s="153"/>
      <c r="P40" s="153"/>
      <c r="Q40" s="153"/>
      <c r="R40" s="154"/>
      <c r="S40" s="154"/>
      <c r="T40" s="154"/>
      <c r="U40" s="154"/>
      <c r="V40" s="154"/>
      <c r="W40" s="154"/>
      <c r="X40" s="154"/>
      <c r="Y40" s="154"/>
      <c r="Z40" s="146"/>
      <c r="AA40" s="146"/>
      <c r="AB40" s="146"/>
      <c r="AC40" s="146"/>
      <c r="AD40" s="146"/>
      <c r="AE40" s="146"/>
      <c r="AF40" s="146"/>
      <c r="AG40" s="146" t="s">
        <v>171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ht="22.5" outlineLevel="1" x14ac:dyDescent="0.2">
      <c r="A41" s="171">
        <v>30</v>
      </c>
      <c r="B41" s="172"/>
      <c r="C41" s="178" t="s">
        <v>185</v>
      </c>
      <c r="D41" s="173" t="s">
        <v>178</v>
      </c>
      <c r="E41" s="174">
        <v>0</v>
      </c>
      <c r="F41" s="175"/>
      <c r="G41" s="176">
        <f t="shared" si="1"/>
        <v>0</v>
      </c>
      <c r="H41" s="155"/>
      <c r="I41" s="154"/>
      <c r="J41" s="155"/>
      <c r="K41" s="154"/>
      <c r="L41" s="154">
        <v>21</v>
      </c>
      <c r="M41" s="154"/>
      <c r="N41" s="153"/>
      <c r="O41" s="153"/>
      <c r="P41" s="153"/>
      <c r="Q41" s="153"/>
      <c r="R41" s="154"/>
      <c r="S41" s="154"/>
      <c r="T41" s="154"/>
      <c r="U41" s="154"/>
      <c r="V41" s="154"/>
      <c r="W41" s="154"/>
      <c r="X41" s="154"/>
      <c r="Y41" s="154"/>
      <c r="Z41" s="146"/>
      <c r="AA41" s="146"/>
      <c r="AB41" s="146"/>
      <c r="AC41" s="146"/>
      <c r="AD41" s="146"/>
      <c r="AE41" s="146"/>
      <c r="AF41" s="146"/>
      <c r="AG41" s="146" t="s">
        <v>171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71">
        <v>31</v>
      </c>
      <c r="B42" s="172"/>
      <c r="C42" s="178" t="s">
        <v>186</v>
      </c>
      <c r="D42" s="173" t="s">
        <v>178</v>
      </c>
      <c r="E42" s="174">
        <v>0</v>
      </c>
      <c r="F42" s="175"/>
      <c r="G42" s="176">
        <f t="shared" si="1"/>
        <v>0</v>
      </c>
      <c r="H42" s="155"/>
      <c r="I42" s="154"/>
      <c r="J42" s="155"/>
      <c r="K42" s="154"/>
      <c r="L42" s="154">
        <v>21</v>
      </c>
      <c r="M42" s="154"/>
      <c r="N42" s="153"/>
      <c r="O42" s="153"/>
      <c r="P42" s="153"/>
      <c r="Q42" s="153"/>
      <c r="R42" s="154"/>
      <c r="S42" s="154"/>
      <c r="T42" s="154"/>
      <c r="U42" s="154"/>
      <c r="V42" s="154"/>
      <c r="W42" s="154"/>
      <c r="X42" s="154"/>
      <c r="Y42" s="154"/>
      <c r="Z42" s="146"/>
      <c r="AA42" s="146"/>
      <c r="AB42" s="146"/>
      <c r="AC42" s="146"/>
      <c r="AD42" s="146"/>
      <c r="AE42" s="146"/>
      <c r="AF42" s="146"/>
      <c r="AG42" s="146" t="s">
        <v>171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71">
        <v>32</v>
      </c>
      <c r="B43" s="172"/>
      <c r="C43" s="178" t="s">
        <v>187</v>
      </c>
      <c r="D43" s="173" t="s">
        <v>178</v>
      </c>
      <c r="E43" s="174">
        <v>5</v>
      </c>
      <c r="F43" s="175"/>
      <c r="G43" s="176">
        <f t="shared" si="1"/>
        <v>0</v>
      </c>
      <c r="H43" s="155"/>
      <c r="I43" s="154"/>
      <c r="J43" s="155"/>
      <c r="K43" s="154"/>
      <c r="L43" s="154">
        <v>21</v>
      </c>
      <c r="M43" s="154"/>
      <c r="N43" s="153"/>
      <c r="O43" s="153"/>
      <c r="P43" s="153"/>
      <c r="Q43" s="153"/>
      <c r="R43" s="154"/>
      <c r="S43" s="154"/>
      <c r="T43" s="154"/>
      <c r="U43" s="154"/>
      <c r="V43" s="154"/>
      <c r="W43" s="154"/>
      <c r="X43" s="154"/>
      <c r="Y43" s="154"/>
      <c r="Z43" s="146"/>
      <c r="AA43" s="146"/>
      <c r="AB43" s="146"/>
      <c r="AC43" s="146"/>
      <c r="AD43" s="146"/>
      <c r="AE43" s="146"/>
      <c r="AF43" s="146"/>
      <c r="AG43" s="146" t="s">
        <v>171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ht="22.5" outlineLevel="1" x14ac:dyDescent="0.2">
      <c r="A44" s="171">
        <v>33</v>
      </c>
      <c r="B44" s="172"/>
      <c r="C44" s="178" t="s">
        <v>188</v>
      </c>
      <c r="D44" s="173" t="s">
        <v>178</v>
      </c>
      <c r="E44" s="174">
        <v>10</v>
      </c>
      <c r="F44" s="175"/>
      <c r="G44" s="176">
        <f t="shared" si="1"/>
        <v>0</v>
      </c>
      <c r="H44" s="155"/>
      <c r="I44" s="154"/>
      <c r="J44" s="155"/>
      <c r="K44" s="154"/>
      <c r="L44" s="154">
        <v>21</v>
      </c>
      <c r="M44" s="154"/>
      <c r="N44" s="153"/>
      <c r="O44" s="153"/>
      <c r="P44" s="153"/>
      <c r="Q44" s="153"/>
      <c r="R44" s="154"/>
      <c r="S44" s="154"/>
      <c r="T44" s="154"/>
      <c r="U44" s="154"/>
      <c r="V44" s="154"/>
      <c r="W44" s="154"/>
      <c r="X44" s="154"/>
      <c r="Y44" s="154"/>
      <c r="Z44" s="146"/>
      <c r="AA44" s="146"/>
      <c r="AB44" s="146"/>
      <c r="AC44" s="146"/>
      <c r="AD44" s="146"/>
      <c r="AE44" s="146"/>
      <c r="AF44" s="146"/>
      <c r="AG44" s="146" t="s">
        <v>171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1" x14ac:dyDescent="0.2">
      <c r="A45" s="171">
        <v>34</v>
      </c>
      <c r="B45" s="172"/>
      <c r="C45" s="178" t="s">
        <v>219</v>
      </c>
      <c r="D45" s="173" t="s">
        <v>178</v>
      </c>
      <c r="E45" s="174">
        <v>1</v>
      </c>
      <c r="F45" s="175"/>
      <c r="G45" s="176">
        <f t="shared" si="1"/>
        <v>0</v>
      </c>
      <c r="H45" s="155"/>
      <c r="I45" s="154"/>
      <c r="J45" s="155"/>
      <c r="K45" s="154"/>
      <c r="L45" s="154">
        <v>21</v>
      </c>
      <c r="M45" s="154"/>
      <c r="N45" s="153"/>
      <c r="O45" s="153"/>
      <c r="P45" s="153"/>
      <c r="Q45" s="153"/>
      <c r="R45" s="154"/>
      <c r="S45" s="154"/>
      <c r="T45" s="154"/>
      <c r="U45" s="154"/>
      <c r="V45" s="154"/>
      <c r="W45" s="154"/>
      <c r="X45" s="154"/>
      <c r="Y45" s="154"/>
      <c r="Z45" s="146"/>
      <c r="AA45" s="146"/>
      <c r="AB45" s="146"/>
      <c r="AC45" s="146"/>
      <c r="AD45" s="146"/>
      <c r="AE45" s="146"/>
      <c r="AF45" s="146"/>
      <c r="AG45" s="146" t="s">
        <v>171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1" x14ac:dyDescent="0.2">
      <c r="A46" s="171">
        <v>35</v>
      </c>
      <c r="B46" s="172"/>
      <c r="C46" s="178" t="s">
        <v>189</v>
      </c>
      <c r="D46" s="173" t="s">
        <v>178</v>
      </c>
      <c r="E46" s="174">
        <v>5</v>
      </c>
      <c r="F46" s="175"/>
      <c r="G46" s="176">
        <f t="shared" si="1"/>
        <v>0</v>
      </c>
      <c r="H46" s="155"/>
      <c r="I46" s="154"/>
      <c r="J46" s="155"/>
      <c r="K46" s="154"/>
      <c r="L46" s="154">
        <v>21</v>
      </c>
      <c r="M46" s="154"/>
      <c r="N46" s="153"/>
      <c r="O46" s="153"/>
      <c r="P46" s="153"/>
      <c r="Q46" s="153"/>
      <c r="R46" s="154"/>
      <c r="S46" s="154"/>
      <c r="T46" s="154"/>
      <c r="U46" s="154"/>
      <c r="V46" s="154"/>
      <c r="W46" s="154"/>
      <c r="X46" s="154"/>
      <c r="Y46" s="154"/>
      <c r="Z46" s="146"/>
      <c r="AA46" s="146"/>
      <c r="AB46" s="146"/>
      <c r="AC46" s="146"/>
      <c r="AD46" s="146"/>
      <c r="AE46" s="146"/>
      <c r="AF46" s="146"/>
      <c r="AG46" s="146" t="s">
        <v>171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1">
        <v>36</v>
      </c>
      <c r="B47" s="172"/>
      <c r="C47" s="178" t="s">
        <v>190</v>
      </c>
      <c r="D47" s="173" t="s">
        <v>178</v>
      </c>
      <c r="E47" s="174">
        <v>10</v>
      </c>
      <c r="F47" s="175"/>
      <c r="G47" s="176">
        <f t="shared" si="1"/>
        <v>0</v>
      </c>
      <c r="H47" s="155"/>
      <c r="I47" s="154"/>
      <c r="J47" s="155"/>
      <c r="K47" s="154"/>
      <c r="L47" s="154">
        <v>21</v>
      </c>
      <c r="M47" s="154"/>
      <c r="N47" s="153"/>
      <c r="O47" s="153"/>
      <c r="P47" s="153"/>
      <c r="Q47" s="153"/>
      <c r="R47" s="154"/>
      <c r="S47" s="154"/>
      <c r="T47" s="154"/>
      <c r="U47" s="154"/>
      <c r="V47" s="154"/>
      <c r="W47" s="154"/>
      <c r="X47" s="154"/>
      <c r="Y47" s="154"/>
      <c r="Z47" s="146"/>
      <c r="AA47" s="146"/>
      <c r="AB47" s="146"/>
      <c r="AC47" s="146"/>
      <c r="AD47" s="146"/>
      <c r="AE47" s="146"/>
      <c r="AF47" s="146"/>
      <c r="AG47" s="146" t="s">
        <v>171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71">
        <v>37</v>
      </c>
      <c r="B48" s="172"/>
      <c r="C48" s="178" t="s">
        <v>191</v>
      </c>
      <c r="D48" s="173" t="s">
        <v>178</v>
      </c>
      <c r="E48" s="174">
        <v>5</v>
      </c>
      <c r="F48" s="175"/>
      <c r="G48" s="176">
        <f t="shared" si="1"/>
        <v>0</v>
      </c>
      <c r="H48" s="155"/>
      <c r="I48" s="154"/>
      <c r="J48" s="155"/>
      <c r="K48" s="154"/>
      <c r="L48" s="154">
        <v>21</v>
      </c>
      <c r="M48" s="154"/>
      <c r="N48" s="153"/>
      <c r="O48" s="153"/>
      <c r="P48" s="153"/>
      <c r="Q48" s="153"/>
      <c r="R48" s="154"/>
      <c r="S48" s="154"/>
      <c r="T48" s="154"/>
      <c r="U48" s="154"/>
      <c r="V48" s="154"/>
      <c r="W48" s="154"/>
      <c r="X48" s="154"/>
      <c r="Y48" s="154"/>
      <c r="Z48" s="146"/>
      <c r="AA48" s="146"/>
      <c r="AB48" s="146"/>
      <c r="AC48" s="146"/>
      <c r="AD48" s="146"/>
      <c r="AE48" s="146"/>
      <c r="AF48" s="146"/>
      <c r="AG48" s="146" t="s">
        <v>171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71">
        <v>38</v>
      </c>
      <c r="B49" s="172"/>
      <c r="C49" s="178" t="s">
        <v>192</v>
      </c>
      <c r="D49" s="173" t="s">
        <v>178</v>
      </c>
      <c r="E49" s="174">
        <v>5</v>
      </c>
      <c r="F49" s="175"/>
      <c r="G49" s="176">
        <f t="shared" si="1"/>
        <v>0</v>
      </c>
      <c r="H49" s="155"/>
      <c r="I49" s="154"/>
      <c r="J49" s="155"/>
      <c r="K49" s="154"/>
      <c r="L49" s="154">
        <v>21</v>
      </c>
      <c r="M49" s="154"/>
      <c r="N49" s="153"/>
      <c r="O49" s="153"/>
      <c r="P49" s="153"/>
      <c r="Q49" s="153"/>
      <c r="R49" s="154"/>
      <c r="S49" s="154"/>
      <c r="T49" s="154"/>
      <c r="U49" s="154"/>
      <c r="V49" s="154"/>
      <c r="W49" s="154"/>
      <c r="X49" s="154"/>
      <c r="Y49" s="154"/>
      <c r="Z49" s="146"/>
      <c r="AA49" s="146"/>
      <c r="AB49" s="146"/>
      <c r="AC49" s="146"/>
      <c r="AD49" s="146"/>
      <c r="AE49" s="146"/>
      <c r="AF49" s="146"/>
      <c r="AG49" s="146" t="s">
        <v>171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x14ac:dyDescent="0.2">
      <c r="A50" s="158" t="s">
        <v>147</v>
      </c>
      <c r="B50" s="159" t="s">
        <v>103</v>
      </c>
      <c r="C50" s="177" t="s">
        <v>104</v>
      </c>
      <c r="D50" s="160"/>
      <c r="E50" s="161"/>
      <c r="F50" s="162"/>
      <c r="G50" s="163">
        <f>SUMIF(AG51:AG55,"&lt;&gt;NOR",G51:G55)</f>
        <v>0</v>
      </c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AG50" t="s">
        <v>148</v>
      </c>
    </row>
    <row r="51" spans="1:60" ht="22.5" outlineLevel="1" x14ac:dyDescent="0.2">
      <c r="A51" s="171">
        <v>39</v>
      </c>
      <c r="B51" s="172"/>
      <c r="C51" s="178" t="s">
        <v>193</v>
      </c>
      <c r="D51" s="173" t="s">
        <v>170</v>
      </c>
      <c r="E51" s="174">
        <v>8</v>
      </c>
      <c r="F51" s="175"/>
      <c r="G51" s="176">
        <f>ROUND(E51*F51,2)</f>
        <v>0</v>
      </c>
      <c r="H51" s="155"/>
      <c r="I51" s="154"/>
      <c r="J51" s="155"/>
      <c r="K51" s="154"/>
      <c r="L51" s="154">
        <v>21</v>
      </c>
      <c r="M51" s="154"/>
      <c r="N51" s="153"/>
      <c r="O51" s="153"/>
      <c r="P51" s="153"/>
      <c r="Q51" s="153"/>
      <c r="R51" s="154"/>
      <c r="S51" s="154"/>
      <c r="T51" s="154"/>
      <c r="U51" s="154"/>
      <c r="V51" s="154"/>
      <c r="W51" s="154"/>
      <c r="X51" s="154"/>
      <c r="Y51" s="154"/>
      <c r="Z51" s="146"/>
      <c r="AA51" s="146"/>
      <c r="AB51" s="146"/>
      <c r="AC51" s="146"/>
      <c r="AD51" s="146"/>
      <c r="AE51" s="146"/>
      <c r="AF51" s="146"/>
      <c r="AG51" s="146" t="s">
        <v>171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71">
        <v>40</v>
      </c>
      <c r="B52" s="172"/>
      <c r="C52" s="178" t="s">
        <v>194</v>
      </c>
      <c r="D52" s="173" t="s">
        <v>170</v>
      </c>
      <c r="E52" s="174">
        <v>8</v>
      </c>
      <c r="F52" s="175"/>
      <c r="G52" s="176">
        <f>ROUND(E52*F52,2)</f>
        <v>0</v>
      </c>
      <c r="H52" s="155"/>
      <c r="I52" s="154"/>
      <c r="J52" s="155"/>
      <c r="K52" s="154"/>
      <c r="L52" s="154">
        <v>21</v>
      </c>
      <c r="M52" s="154"/>
      <c r="N52" s="153"/>
      <c r="O52" s="153"/>
      <c r="P52" s="153"/>
      <c r="Q52" s="153"/>
      <c r="R52" s="154"/>
      <c r="S52" s="154"/>
      <c r="T52" s="154"/>
      <c r="U52" s="154"/>
      <c r="V52" s="154"/>
      <c r="W52" s="154"/>
      <c r="X52" s="154"/>
      <c r="Y52" s="154"/>
      <c r="Z52" s="146"/>
      <c r="AA52" s="146"/>
      <c r="AB52" s="146"/>
      <c r="AC52" s="146"/>
      <c r="AD52" s="146"/>
      <c r="AE52" s="146"/>
      <c r="AF52" s="146"/>
      <c r="AG52" s="146" t="s">
        <v>171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ht="22.5" outlineLevel="1" x14ac:dyDescent="0.2">
      <c r="A53" s="171">
        <v>41</v>
      </c>
      <c r="B53" s="172"/>
      <c r="C53" s="178" t="s">
        <v>195</v>
      </c>
      <c r="D53" s="173" t="s">
        <v>170</v>
      </c>
      <c r="E53" s="174">
        <v>8</v>
      </c>
      <c r="F53" s="175"/>
      <c r="G53" s="176">
        <f>ROUND(E53*F53,2)</f>
        <v>0</v>
      </c>
      <c r="H53" s="155"/>
      <c r="I53" s="154"/>
      <c r="J53" s="155"/>
      <c r="K53" s="154"/>
      <c r="L53" s="154">
        <v>21</v>
      </c>
      <c r="M53" s="154"/>
      <c r="N53" s="153"/>
      <c r="O53" s="153"/>
      <c r="P53" s="153"/>
      <c r="Q53" s="153"/>
      <c r="R53" s="154"/>
      <c r="S53" s="154"/>
      <c r="T53" s="154"/>
      <c r="U53" s="154"/>
      <c r="V53" s="154"/>
      <c r="W53" s="154"/>
      <c r="X53" s="154"/>
      <c r="Y53" s="154"/>
      <c r="Z53" s="146"/>
      <c r="AA53" s="146"/>
      <c r="AB53" s="146"/>
      <c r="AC53" s="146"/>
      <c r="AD53" s="146"/>
      <c r="AE53" s="146"/>
      <c r="AF53" s="146"/>
      <c r="AG53" s="146" t="s">
        <v>171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1" x14ac:dyDescent="0.2">
      <c r="A54" s="171">
        <v>42</v>
      </c>
      <c r="B54" s="172"/>
      <c r="C54" s="178" t="s">
        <v>196</v>
      </c>
      <c r="D54" s="173" t="s">
        <v>170</v>
      </c>
      <c r="E54" s="174">
        <v>4</v>
      </c>
      <c r="F54" s="175"/>
      <c r="G54" s="176">
        <f>ROUND(E54*F54,2)</f>
        <v>0</v>
      </c>
      <c r="H54" s="155"/>
      <c r="I54" s="154"/>
      <c r="J54" s="155"/>
      <c r="K54" s="154"/>
      <c r="L54" s="154">
        <v>21</v>
      </c>
      <c r="M54" s="154"/>
      <c r="N54" s="153"/>
      <c r="O54" s="153"/>
      <c r="P54" s="153"/>
      <c r="Q54" s="153"/>
      <c r="R54" s="154"/>
      <c r="S54" s="154"/>
      <c r="T54" s="154"/>
      <c r="U54" s="154"/>
      <c r="V54" s="154"/>
      <c r="W54" s="154"/>
      <c r="X54" s="154"/>
      <c r="Y54" s="154"/>
      <c r="Z54" s="146"/>
      <c r="AA54" s="146"/>
      <c r="AB54" s="146"/>
      <c r="AC54" s="146"/>
      <c r="AD54" s="146"/>
      <c r="AE54" s="146"/>
      <c r="AF54" s="146"/>
      <c r="AG54" s="146" t="s">
        <v>171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71">
        <v>43</v>
      </c>
      <c r="B55" s="172"/>
      <c r="C55" s="178" t="s">
        <v>197</v>
      </c>
      <c r="D55" s="173" t="s">
        <v>198</v>
      </c>
      <c r="E55" s="174">
        <v>50</v>
      </c>
      <c r="F55" s="175"/>
      <c r="G55" s="176">
        <f>ROUND(E55*F55,2)</f>
        <v>0</v>
      </c>
      <c r="H55" s="155"/>
      <c r="I55" s="154"/>
      <c r="J55" s="155"/>
      <c r="K55" s="154"/>
      <c r="L55" s="154">
        <v>21</v>
      </c>
      <c r="M55" s="154"/>
      <c r="N55" s="153"/>
      <c r="O55" s="153"/>
      <c r="P55" s="153"/>
      <c r="Q55" s="153"/>
      <c r="R55" s="154"/>
      <c r="S55" s="154"/>
      <c r="T55" s="154"/>
      <c r="U55" s="154"/>
      <c r="V55" s="154"/>
      <c r="W55" s="154"/>
      <c r="X55" s="154"/>
      <c r="Y55" s="154"/>
      <c r="Z55" s="146"/>
      <c r="AA55" s="146"/>
      <c r="AB55" s="146"/>
      <c r="AC55" s="146"/>
      <c r="AD55" s="146"/>
      <c r="AE55" s="146"/>
      <c r="AF55" s="146"/>
      <c r="AG55" s="146" t="s">
        <v>171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x14ac:dyDescent="0.2">
      <c r="A56" s="158" t="s">
        <v>147</v>
      </c>
      <c r="B56" s="159" t="s">
        <v>105</v>
      </c>
      <c r="C56" s="177" t="s">
        <v>106</v>
      </c>
      <c r="D56" s="160"/>
      <c r="E56" s="161"/>
      <c r="F56" s="162"/>
      <c r="G56" s="163">
        <f>SUMIF(AG57:AG57,"&lt;&gt;NOR",G57:G57)</f>
        <v>0</v>
      </c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AG56" t="s">
        <v>148</v>
      </c>
    </row>
    <row r="57" spans="1:60" outlineLevel="1" x14ac:dyDescent="0.2">
      <c r="A57" s="171">
        <v>44</v>
      </c>
      <c r="B57" s="172"/>
      <c r="C57" s="178" t="s">
        <v>199</v>
      </c>
      <c r="D57" s="173" t="s">
        <v>198</v>
      </c>
      <c r="E57" s="174">
        <v>50</v>
      </c>
      <c r="F57" s="175"/>
      <c r="G57" s="176">
        <f>ROUND(E57*F57,2)</f>
        <v>0</v>
      </c>
      <c r="H57" s="155"/>
      <c r="I57" s="154"/>
      <c r="J57" s="155"/>
      <c r="K57" s="154"/>
      <c r="L57" s="154">
        <v>21</v>
      </c>
      <c r="M57" s="154"/>
      <c r="N57" s="153"/>
      <c r="O57" s="153"/>
      <c r="P57" s="153"/>
      <c r="Q57" s="153"/>
      <c r="R57" s="154"/>
      <c r="S57" s="154"/>
      <c r="T57" s="154"/>
      <c r="U57" s="154"/>
      <c r="V57" s="154"/>
      <c r="W57" s="154"/>
      <c r="X57" s="154"/>
      <c r="Y57" s="154"/>
      <c r="Z57" s="146"/>
      <c r="AA57" s="146"/>
      <c r="AB57" s="146"/>
      <c r="AC57" s="146"/>
      <c r="AD57" s="146"/>
      <c r="AE57" s="146"/>
      <c r="AF57" s="146"/>
      <c r="AG57" s="146" t="s">
        <v>171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x14ac:dyDescent="0.2">
      <c r="A58" s="158" t="s">
        <v>147</v>
      </c>
      <c r="B58" s="159" t="s">
        <v>107</v>
      </c>
      <c r="C58" s="177" t="s">
        <v>108</v>
      </c>
      <c r="D58" s="160"/>
      <c r="E58" s="161"/>
      <c r="F58" s="162"/>
      <c r="G58" s="163">
        <f>SUMIF(AG59:AG60,"&lt;&gt;NOR",G59:G60)</f>
        <v>0</v>
      </c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AG58" t="s">
        <v>148</v>
      </c>
    </row>
    <row r="59" spans="1:60" outlineLevel="1" x14ac:dyDescent="0.2">
      <c r="A59" s="171">
        <v>45</v>
      </c>
      <c r="B59" s="172"/>
      <c r="C59" s="178" t="s">
        <v>200</v>
      </c>
      <c r="D59" s="173" t="s">
        <v>170</v>
      </c>
      <c r="E59" s="174">
        <v>4</v>
      </c>
      <c r="F59" s="175"/>
      <c r="G59" s="176">
        <f>ROUND(E59*F59,2)</f>
        <v>0</v>
      </c>
      <c r="H59" s="155"/>
      <c r="I59" s="154"/>
      <c r="J59" s="155"/>
      <c r="K59" s="154"/>
      <c r="L59" s="154">
        <v>21</v>
      </c>
      <c r="M59" s="154"/>
      <c r="N59" s="153"/>
      <c r="O59" s="153"/>
      <c r="P59" s="153"/>
      <c r="Q59" s="153"/>
      <c r="R59" s="154"/>
      <c r="S59" s="154"/>
      <c r="T59" s="154"/>
      <c r="U59" s="154"/>
      <c r="V59" s="154"/>
      <c r="W59" s="154"/>
      <c r="X59" s="154"/>
      <c r="Y59" s="154"/>
      <c r="Z59" s="146"/>
      <c r="AA59" s="146"/>
      <c r="AB59" s="146"/>
      <c r="AC59" s="146"/>
      <c r="AD59" s="146"/>
      <c r="AE59" s="146"/>
      <c r="AF59" s="146"/>
      <c r="AG59" s="146" t="s">
        <v>171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71">
        <v>46</v>
      </c>
      <c r="B60" s="172"/>
      <c r="C60" s="178" t="s">
        <v>201</v>
      </c>
      <c r="D60" s="173" t="s">
        <v>170</v>
      </c>
      <c r="E60" s="174">
        <v>4</v>
      </c>
      <c r="F60" s="175"/>
      <c r="G60" s="176">
        <f>ROUND(E60*F60,2)</f>
        <v>0</v>
      </c>
      <c r="H60" s="155"/>
      <c r="I60" s="154"/>
      <c r="J60" s="155"/>
      <c r="K60" s="154"/>
      <c r="L60" s="154">
        <v>21</v>
      </c>
      <c r="M60" s="154"/>
      <c r="N60" s="153"/>
      <c r="O60" s="153"/>
      <c r="P60" s="153"/>
      <c r="Q60" s="153"/>
      <c r="R60" s="154"/>
      <c r="S60" s="154"/>
      <c r="T60" s="154"/>
      <c r="U60" s="154"/>
      <c r="V60" s="154"/>
      <c r="W60" s="154"/>
      <c r="X60" s="154"/>
      <c r="Y60" s="154"/>
      <c r="Z60" s="146"/>
      <c r="AA60" s="146"/>
      <c r="AB60" s="146"/>
      <c r="AC60" s="146"/>
      <c r="AD60" s="146"/>
      <c r="AE60" s="146"/>
      <c r="AF60" s="146"/>
      <c r="AG60" s="146" t="s">
        <v>171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x14ac:dyDescent="0.2">
      <c r="A61" s="158" t="s">
        <v>147</v>
      </c>
      <c r="B61" s="159" t="s">
        <v>116</v>
      </c>
      <c r="C61" s="177" t="s">
        <v>117</v>
      </c>
      <c r="D61" s="160"/>
      <c r="E61" s="161"/>
      <c r="F61" s="162"/>
      <c r="G61" s="163">
        <f>SUMIF(AG62:AG63,"&lt;&gt;NOR",G62:G63)</f>
        <v>0</v>
      </c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AG61" t="s">
        <v>148</v>
      </c>
    </row>
    <row r="62" spans="1:60" outlineLevel="1" x14ac:dyDescent="0.2">
      <c r="A62" s="171">
        <v>47</v>
      </c>
      <c r="B62" s="172"/>
      <c r="C62" s="178" t="s">
        <v>202</v>
      </c>
      <c r="D62" s="173" t="s">
        <v>170</v>
      </c>
      <c r="E62" s="174">
        <v>16</v>
      </c>
      <c r="F62" s="175"/>
      <c r="G62" s="176">
        <f>ROUND(E62*F62,2)</f>
        <v>0</v>
      </c>
      <c r="H62" s="155"/>
      <c r="I62" s="154"/>
      <c r="J62" s="155"/>
      <c r="K62" s="154"/>
      <c r="L62" s="154">
        <v>21</v>
      </c>
      <c r="M62" s="154"/>
      <c r="N62" s="153"/>
      <c r="O62" s="153"/>
      <c r="P62" s="153"/>
      <c r="Q62" s="153"/>
      <c r="R62" s="154"/>
      <c r="S62" s="154"/>
      <c r="T62" s="154"/>
      <c r="U62" s="154"/>
      <c r="V62" s="154"/>
      <c r="W62" s="154"/>
      <c r="X62" s="154"/>
      <c r="Y62" s="154"/>
      <c r="Z62" s="146"/>
      <c r="AA62" s="146"/>
      <c r="AB62" s="146"/>
      <c r="AC62" s="146"/>
      <c r="AD62" s="146"/>
      <c r="AE62" s="146"/>
      <c r="AF62" s="146"/>
      <c r="AG62" s="146" t="s">
        <v>171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71">
        <v>48</v>
      </c>
      <c r="B63" s="172"/>
      <c r="C63" s="178" t="s">
        <v>203</v>
      </c>
      <c r="D63" s="173" t="s">
        <v>170</v>
      </c>
      <c r="E63" s="174">
        <v>16</v>
      </c>
      <c r="F63" s="175"/>
      <c r="G63" s="176">
        <f>ROUND(E63*F63,2)</f>
        <v>0</v>
      </c>
      <c r="H63" s="155"/>
      <c r="I63" s="154"/>
      <c r="J63" s="155"/>
      <c r="K63" s="154"/>
      <c r="L63" s="154">
        <v>21</v>
      </c>
      <c r="M63" s="154"/>
      <c r="N63" s="153"/>
      <c r="O63" s="153"/>
      <c r="P63" s="153"/>
      <c r="Q63" s="153"/>
      <c r="R63" s="154"/>
      <c r="S63" s="154"/>
      <c r="T63" s="154"/>
      <c r="U63" s="154"/>
      <c r="V63" s="154"/>
      <c r="W63" s="154"/>
      <c r="X63" s="154"/>
      <c r="Y63" s="154"/>
      <c r="Z63" s="146"/>
      <c r="AA63" s="146"/>
      <c r="AB63" s="146"/>
      <c r="AC63" s="146"/>
      <c r="AD63" s="146"/>
      <c r="AE63" s="146"/>
      <c r="AF63" s="146"/>
      <c r="AG63" s="146" t="s">
        <v>171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x14ac:dyDescent="0.2">
      <c r="A64" s="158" t="s">
        <v>147</v>
      </c>
      <c r="B64" s="159" t="s">
        <v>118</v>
      </c>
      <c r="C64" s="177" t="s">
        <v>119</v>
      </c>
      <c r="D64" s="160"/>
      <c r="E64" s="161"/>
      <c r="F64" s="162"/>
      <c r="G64" s="163">
        <f>SUMIF(AG65:AG66,"&lt;&gt;NOR",G65:G66)</f>
        <v>0</v>
      </c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AG64" t="s">
        <v>148</v>
      </c>
    </row>
    <row r="65" spans="1:60" outlineLevel="1" x14ac:dyDescent="0.2">
      <c r="A65" s="171">
        <v>49</v>
      </c>
      <c r="B65" s="172"/>
      <c r="C65" s="178" t="s">
        <v>204</v>
      </c>
      <c r="D65" s="173" t="s">
        <v>170</v>
      </c>
      <c r="E65" s="174">
        <v>4</v>
      </c>
      <c r="F65" s="175"/>
      <c r="G65" s="176">
        <f>ROUND(E65*F65,2)</f>
        <v>0</v>
      </c>
      <c r="H65" s="155"/>
      <c r="I65" s="154"/>
      <c r="J65" s="155"/>
      <c r="K65" s="154"/>
      <c r="L65" s="154">
        <v>21</v>
      </c>
      <c r="M65" s="154"/>
      <c r="N65" s="153"/>
      <c r="O65" s="153"/>
      <c r="P65" s="153"/>
      <c r="Q65" s="153"/>
      <c r="R65" s="154"/>
      <c r="S65" s="154"/>
      <c r="T65" s="154"/>
      <c r="U65" s="154"/>
      <c r="V65" s="154"/>
      <c r="W65" s="154"/>
      <c r="X65" s="154"/>
      <c r="Y65" s="154"/>
      <c r="Z65" s="146"/>
      <c r="AA65" s="146"/>
      <c r="AB65" s="146"/>
      <c r="AC65" s="146"/>
      <c r="AD65" s="146"/>
      <c r="AE65" s="146"/>
      <c r="AF65" s="146"/>
      <c r="AG65" s="146" t="s">
        <v>171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1" x14ac:dyDescent="0.2">
      <c r="A66" s="165">
        <v>50</v>
      </c>
      <c r="B66" s="166"/>
      <c r="C66" s="179" t="s">
        <v>205</v>
      </c>
      <c r="D66" s="167" t="s">
        <v>170</v>
      </c>
      <c r="E66" s="168">
        <v>24</v>
      </c>
      <c r="F66" s="169"/>
      <c r="G66" s="170">
        <f>ROUND(E66*F66,2)</f>
        <v>0</v>
      </c>
      <c r="H66" s="155"/>
      <c r="I66" s="154"/>
      <c r="J66" s="155"/>
      <c r="K66" s="154"/>
      <c r="L66" s="154">
        <v>21</v>
      </c>
      <c r="M66" s="154"/>
      <c r="N66" s="153"/>
      <c r="O66" s="153"/>
      <c r="P66" s="153"/>
      <c r="Q66" s="153"/>
      <c r="R66" s="154"/>
      <c r="S66" s="154"/>
      <c r="T66" s="154"/>
      <c r="U66" s="154"/>
      <c r="V66" s="154"/>
      <c r="W66" s="154"/>
      <c r="X66" s="154"/>
      <c r="Y66" s="154"/>
      <c r="Z66" s="146"/>
      <c r="AA66" s="146"/>
      <c r="AB66" s="146"/>
      <c r="AC66" s="146"/>
      <c r="AD66" s="146"/>
      <c r="AE66" s="146"/>
      <c r="AF66" s="146"/>
      <c r="AG66" s="146" t="s">
        <v>171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x14ac:dyDescent="0.2">
      <c r="A67" s="3"/>
      <c r="B67" s="4"/>
      <c r="C67" s="180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15</v>
      </c>
      <c r="AF67">
        <v>21</v>
      </c>
      <c r="AG67" t="s">
        <v>133</v>
      </c>
    </row>
    <row r="68" spans="1:60" x14ac:dyDescent="0.2">
      <c r="A68" s="149"/>
      <c r="B68" s="150" t="s">
        <v>31</v>
      </c>
      <c r="C68" s="181"/>
      <c r="D68" s="151"/>
      <c r="E68" s="152"/>
      <c r="F68" s="152"/>
      <c r="G68" s="164">
        <f>G8+G14+G28+G32+G50+G56+G58+G61+G64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206</v>
      </c>
    </row>
    <row r="69" spans="1:60" x14ac:dyDescent="0.2">
      <c r="A69" s="3"/>
      <c r="B69" s="4"/>
      <c r="C69" s="180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 x14ac:dyDescent="0.2">
      <c r="A70" s="3"/>
      <c r="B70" s="4"/>
      <c r="C70" s="180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67FE34967BE34AA1C2910CD8452E2D" ma:contentTypeVersion="15" ma:contentTypeDescription="Vytvoří nový dokument" ma:contentTypeScope="" ma:versionID="19544547465c62a1384639bfb8523264">
  <xsd:schema xmlns:xsd="http://www.w3.org/2001/XMLSchema" xmlns:xs="http://www.w3.org/2001/XMLSchema" xmlns:p="http://schemas.microsoft.com/office/2006/metadata/properties" xmlns:ns2="42aeb5e0-4d8c-495b-8ac8-9c7e0f9108af" xmlns:ns3="1c1cfe40-64e6-48a4-a923-d8a21d9bc96d" targetNamespace="http://schemas.microsoft.com/office/2006/metadata/properties" ma:root="true" ma:fieldsID="ec50c24212fe8b47600ee8a5c952b3e6" ns2:_="" ns3:_="">
    <xsd:import namespace="42aeb5e0-4d8c-495b-8ac8-9c7e0f9108af"/>
    <xsd:import namespace="1c1cfe40-64e6-48a4-a923-d8a21d9bc9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aeb5e0-4d8c-495b-8ac8-9c7e0f9108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Značky obrázků" ma:readOnly="false" ma:fieldId="{5cf76f15-5ced-4ddc-b409-7134ff3c332f}" ma:taxonomyMulti="true" ma:sspId="05144c32-5194-445f-8fa8-b47f4d440b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1cfe40-64e6-48a4-a923-d8a21d9bc96d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71ba7402-a552-47a9-ad5f-5f8c4461a637}" ma:internalName="TaxCatchAll" ma:showField="CatchAllData" ma:web="1c1cfe40-64e6-48a4-a923-d8a21d9bc9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c1cfe40-64e6-48a4-a923-d8a21d9bc96d" xsi:nil="true"/>
    <lcf76f155ced4ddcb4097134ff3c332f xmlns="42aeb5e0-4d8c-495b-8ac8-9c7e0f9108a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E81481E-B9D6-4D63-8626-8F744F0C5D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aeb5e0-4d8c-495b-8ac8-9c7e0f9108af"/>
    <ds:schemaRef ds:uri="1c1cfe40-64e6-48a4-a923-d8a21d9bc9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2CDCE9-AFB9-4A6A-8F0A-C515695937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755D1A-A09D-47DE-9A0A-ED31158F9514}">
  <ds:schemaRefs>
    <ds:schemaRef ds:uri="http://schemas.microsoft.com/office/2006/metadata/properties"/>
    <ds:schemaRef ds:uri="http://schemas.microsoft.com/office/infopath/2007/PartnerControls"/>
    <ds:schemaRef ds:uri="9490f072-ce54-463d-b110-3d52d9809304"/>
    <ds:schemaRef ds:uri="7576dac3-7cc8-49be-868e-e1f664dc6fd2"/>
    <ds:schemaRef ds:uri="1c1cfe40-64e6-48a4-a923-d8a21d9bc96d"/>
    <ds:schemaRef ds:uri="42aeb5e0-4d8c-495b-8ac8-9c7e0f9108af"/>
  </ds:schemaRefs>
</ds:datastoreItem>
</file>

<file path=docMetadata/LabelInfo.xml><?xml version="1.0" encoding="utf-8"?>
<clbl:labelList xmlns:clbl="http://schemas.microsoft.com/office/2020/mipLabelMetadata">
  <clbl:label id="{11904f23-f0db-4cdc-96f7-390bd55fcee8}" enabled="0" method="" siteId="{11904f23-f0db-4cdc-96f7-390bd55fce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74</vt:i4>
      </vt:variant>
    </vt:vector>
  </HeadingPairs>
  <TitlesOfParts>
    <vt:vector size="90" baseType="lpstr">
      <vt:lpstr>Stavba</vt:lpstr>
      <vt:lpstr>VzorPolozky</vt:lpstr>
      <vt:lpstr>FF R2165746401 Pol</vt:lpstr>
      <vt:lpstr>FF R2267826402 Pol</vt:lpstr>
      <vt:lpstr>FI, FSS, FspS R2165746401 Pol</vt:lpstr>
      <vt:lpstr>FI, FSS, FspS R2267826402 Pol</vt:lpstr>
      <vt:lpstr>LF, UCT, RMU R2165746401 Pol</vt:lpstr>
      <vt:lpstr>LF, UCT, RMU R2267826402 Pol</vt:lpstr>
      <vt:lpstr>PedF R2165746401 Pol</vt:lpstr>
      <vt:lpstr>PedF R2267826402 Pol</vt:lpstr>
      <vt:lpstr>SKM R2165746401 Pol</vt:lpstr>
      <vt:lpstr>SKM R2267826402 Pol</vt:lpstr>
      <vt:lpstr>SKM Vinařská R2165746401 Pol</vt:lpstr>
      <vt:lpstr>SKM Vinařská R2267826402 Pol</vt:lpstr>
      <vt:lpstr>UKB R2165746401 Pol</vt:lpstr>
      <vt:lpstr>UKB R2267826402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'FF R2165746401 Pol'!Názvy_tisku</vt:lpstr>
      <vt:lpstr>'FF R2267826402 Pol'!Názvy_tisku</vt:lpstr>
      <vt:lpstr>'FI, FSS, FspS R2165746401 Pol'!Názvy_tisku</vt:lpstr>
      <vt:lpstr>'FI, FSS, FspS R2267826402 Pol'!Názvy_tisku</vt:lpstr>
      <vt:lpstr>'LF, UCT, RMU R2165746401 Pol'!Názvy_tisku</vt:lpstr>
      <vt:lpstr>'LF, UCT, RMU R2267826402 Pol'!Názvy_tisku</vt:lpstr>
      <vt:lpstr>'PedF R2165746401 Pol'!Názvy_tisku</vt:lpstr>
      <vt:lpstr>'PedF R2267826402 Pol'!Názvy_tisku</vt:lpstr>
      <vt:lpstr>'SKM R2165746401 Pol'!Názvy_tisku</vt:lpstr>
      <vt:lpstr>'SKM R2267826402 Pol'!Názvy_tisku</vt:lpstr>
      <vt:lpstr>'SKM Vinařská R2165746401 Pol'!Názvy_tisku</vt:lpstr>
      <vt:lpstr>'SKM Vinařská R2267826402 Pol'!Názvy_tisku</vt:lpstr>
      <vt:lpstr>'UKB R2165746401 Pol'!Názvy_tisku</vt:lpstr>
      <vt:lpstr>'UKB R2267826402 Pol'!Názvy_tisku</vt:lpstr>
      <vt:lpstr>oadresa</vt:lpstr>
      <vt:lpstr>Stavba!Objednatel</vt:lpstr>
      <vt:lpstr>Stavba!Objekt</vt:lpstr>
      <vt:lpstr>'FF R2165746401 Pol'!Oblast_tisku</vt:lpstr>
      <vt:lpstr>'FF R2267826402 Pol'!Oblast_tisku</vt:lpstr>
      <vt:lpstr>'FI, FSS, FspS R2165746401 Pol'!Oblast_tisku</vt:lpstr>
      <vt:lpstr>'FI, FSS, FspS R2267826402 Pol'!Oblast_tisku</vt:lpstr>
      <vt:lpstr>'LF, UCT, RMU R2165746401 Pol'!Oblast_tisku</vt:lpstr>
      <vt:lpstr>'LF, UCT, RMU R2267826402 Pol'!Oblast_tisku</vt:lpstr>
      <vt:lpstr>'PedF R2165746401 Pol'!Oblast_tisku</vt:lpstr>
      <vt:lpstr>'PedF R2267826402 Pol'!Oblast_tisku</vt:lpstr>
      <vt:lpstr>'SKM R2165746401 Pol'!Oblast_tisku</vt:lpstr>
      <vt:lpstr>'SKM R2267826402 Pol'!Oblast_tisku</vt:lpstr>
      <vt:lpstr>'SKM Vinařská R2165746401 Pol'!Oblast_tisku</vt:lpstr>
      <vt:lpstr>'SKM Vinařská R2267826402 Pol'!Oblast_tisku</vt:lpstr>
      <vt:lpstr>Stavba!Oblast_tisku</vt:lpstr>
      <vt:lpstr>'UKB R2165746401 Pol'!Oblast_tisku</vt:lpstr>
      <vt:lpstr>'UKB R2267826402 Pol'!Oblast_tisku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Prokop Peter</dc:creator>
  <cp:lastModifiedBy>Radomír Drozd</cp:lastModifiedBy>
  <cp:lastPrinted>2019-03-19T12:27:02Z</cp:lastPrinted>
  <dcterms:created xsi:type="dcterms:W3CDTF">2009-04-08T07:15:50Z</dcterms:created>
  <dcterms:modified xsi:type="dcterms:W3CDTF">2025-06-24T13:46:54Z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0x010100C267FE34967BE34AA1C2910CD8452E2D</vt:lpwstr>
  </property>
  <property fmtid="{D5CDD505-2E9C-101B-9397-08002B2CF9AE}" pid="3" name="MediaServiceImageTags">
    <vt:lpwstr/>
  </property>
</Properties>
</file>