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cnmuni.sharepoint.com/sites/mu-RECT-OVZ/Sdilene dokumenty/Verejne_zakazky/FAKULTY/FI/01_FI-Dodavky/04_FI_AVT/01_ZD/"/>
    </mc:Choice>
  </mc:AlternateContent>
  <xr:revisionPtr revIDLastSave="747" documentId="8_{C00693A9-2287-410E-9EAB-21BEEDC5AB07}" xr6:coauthVersionLast="47" xr6:coauthVersionMax="47" xr10:uidLastSave="{929EB089-36F3-4DB9-AF71-D36D98AE1E27}"/>
  <bookViews>
    <workbookView xWindow="30" yWindow="75" windowWidth="28260" windowHeight="16965" tabRatio="927" firstSheet="4" activeTab="4" xr2:uid="{00000000-000D-0000-FFFF-FFFF00000000}"/>
  </bookViews>
  <sheets>
    <sheet name="Součty za mistnosti" sheetId="74" state="hidden" r:id="rId1"/>
    <sheet name="Součty za kod" sheetId="76" state="hidden" r:id="rId2"/>
    <sheet name="kontrola" sheetId="73" state="hidden" r:id="rId3"/>
    <sheet name="SeznamListu" sheetId="72" state="hidden" r:id="rId4"/>
    <sheet name="Souhrnný rozpočet" sheetId="46" r:id="rId5"/>
    <sheet name="Rekapitulace" sheetId="1" r:id="rId6"/>
    <sheet name="ATRIUM N01001" sheetId="96" r:id="rId7"/>
    <sheet name="AULA N01911" sheetId="77" r:id="rId8"/>
    <sheet name="AULA N01915" sheetId="81" r:id="rId9"/>
    <sheet name="POSL N02912" sheetId="82" r:id="rId10"/>
    <sheet name="POSL N02913" sheetId="92" r:id="rId11"/>
    <sheet name="POSL 30" sheetId="84" r:id="rId12"/>
    <sheet name="POSL N02914" sheetId="85" r:id="rId13"/>
    <sheet name="POSL N03905" sheetId="86" r:id="rId14"/>
    <sheet name="LAB MALÁ" sheetId="95" r:id="rId15"/>
    <sheet name="LAB STĚNA" sheetId="87" r:id="rId16"/>
    <sheet name="LAB N04905" sheetId="89" r:id="rId17"/>
    <sheet name="LAB N04906" sheetId="98" r:id="rId18"/>
    <sheet name="LAB N04907" sheetId="88" r:id="rId19"/>
    <sheet name="KANC N04915" sheetId="90" r:id="rId20"/>
    <sheet name="ZAS MALE" sheetId="91" r:id="rId21"/>
    <sheet name="ZAS N05806" sheetId="83" r:id="rId22"/>
    <sheet name="DĚK N05916" sheetId="97" r:id="rId23"/>
    <sheet name="ZAS N05917" sheetId="93" r:id="rId24"/>
    <sheet name="ROZVRHY" sheetId="94" r:id="rId25"/>
    <sheet name="Ostatní" sheetId="78" r:id="rId26"/>
    <sheet name="OVLÁDÁNÍ ŽALUZIÍ" sheetId="99" r:id="rId27"/>
  </sheets>
  <definedNames>
    <definedName name="_xlnm._FilterDatabase" localSheetId="6" hidden="1">'ATRIUM N01001'!$A$2:$H$28</definedName>
    <definedName name="_xlnm._FilterDatabase" localSheetId="7" hidden="1">'AULA N01911'!$A$2:$H$93</definedName>
    <definedName name="_xlnm._FilterDatabase" localSheetId="8" hidden="1">'AULA N01915'!$A$2:$H$73</definedName>
    <definedName name="_xlnm._FilterDatabase" localSheetId="22" hidden="1">'DĚK N05916'!$A$2:$H$29</definedName>
    <definedName name="_xlnm._FilterDatabase" localSheetId="19" hidden="1">'KANC N04915'!$A$2:$H$29</definedName>
    <definedName name="_xlnm._FilterDatabase" localSheetId="14" hidden="1">'LAB MALÁ'!$A$2:$H$32</definedName>
    <definedName name="_xlnm._FilterDatabase" localSheetId="16" hidden="1">'LAB N04905'!$A$2:$H$30</definedName>
    <definedName name="_xlnm._FilterDatabase" localSheetId="17" hidden="1">'LAB N04906'!$A$2:$H$25</definedName>
    <definedName name="_xlnm._FilterDatabase" localSheetId="18" hidden="1">'LAB N04907'!$A$2:$H$33</definedName>
    <definedName name="_xlnm._FilterDatabase" localSheetId="15" hidden="1">'LAB STĚNA'!$A$2:$H$32</definedName>
    <definedName name="_xlnm._FilterDatabase" localSheetId="25" hidden="1">Ostatní!$A$2:$H$52</definedName>
    <definedName name="_xlnm._FilterDatabase" localSheetId="26" hidden="1">'OVLÁDÁNÍ ŽALUZIÍ'!$A$2:$H$93</definedName>
    <definedName name="_xlnm._FilterDatabase" localSheetId="11" hidden="1">'POSL 30'!$A$2:$H$38</definedName>
    <definedName name="_xlnm._FilterDatabase" localSheetId="9" hidden="1">'POSL N02912'!$A$2:$H$68</definedName>
    <definedName name="_xlnm._FilterDatabase" localSheetId="10" hidden="1">'POSL N02913'!$A$2:$H$68</definedName>
    <definedName name="_xlnm._FilterDatabase" localSheetId="12" hidden="1">'POSL N02914'!$A$2:$H$43</definedName>
    <definedName name="_xlnm._FilterDatabase" localSheetId="13" hidden="1">'POSL N03905'!$A$2:$H$42</definedName>
    <definedName name="_xlnm._FilterDatabase" localSheetId="24" hidden="1">ROZVRHY!$A$2:$H$30</definedName>
    <definedName name="_xlnm._FilterDatabase" localSheetId="20" hidden="1">'ZAS MALE'!$A$2:$H$30</definedName>
    <definedName name="_xlnm._FilterDatabase" localSheetId="21" hidden="1">'ZAS N05806'!$A$2:$H$60</definedName>
    <definedName name="_xlnm._FilterDatabase" localSheetId="23" hidden="1">'ZAS N05917'!$A$2:$H$30</definedName>
    <definedName name="AL_obvodový_plášť" localSheetId="3">#REF!</definedName>
    <definedName name="AL_obvodový_plášť">#REF!</definedName>
    <definedName name="Excel_BuiltIn_Print_Titles_1" localSheetId="6">'ATRIUM N01001'!$D$2:$HH$2</definedName>
    <definedName name="Excel_BuiltIn_Print_Titles_1" localSheetId="7">'AULA N01911'!$D$2:$HH$2</definedName>
    <definedName name="Excel_BuiltIn_Print_Titles_1" localSheetId="8">'AULA N01915'!$D$2:$HO$2</definedName>
    <definedName name="Excel_BuiltIn_Print_Titles_1" localSheetId="22">'DĚK N05916'!$D$2:$HO$2</definedName>
    <definedName name="Excel_BuiltIn_Print_Titles_1" localSheetId="19">'KANC N04915'!$D$2:$HO$2</definedName>
    <definedName name="Excel_BuiltIn_Print_Titles_1" localSheetId="14">'LAB MALÁ'!$D$2:$HO$2</definedName>
    <definedName name="Excel_BuiltIn_Print_Titles_1" localSheetId="16">'LAB N04905'!$D$2:$HO$2</definedName>
    <definedName name="Excel_BuiltIn_Print_Titles_1" localSheetId="17">'LAB N04906'!$D$2:$HO$2</definedName>
    <definedName name="Excel_BuiltIn_Print_Titles_1" localSheetId="18">'LAB N04907'!$D$2:$HO$2</definedName>
    <definedName name="Excel_BuiltIn_Print_Titles_1" localSheetId="15">'LAB STĚNA'!$D$2:$HO$2</definedName>
    <definedName name="Excel_BuiltIn_Print_Titles_1" localSheetId="25">Ostatní!$D$2:$HO$2</definedName>
    <definedName name="Excel_BuiltIn_Print_Titles_1" localSheetId="26">'OVLÁDÁNÍ ŽALUZIÍ'!$D$2:$HO$2</definedName>
    <definedName name="Excel_BuiltIn_Print_Titles_1" localSheetId="11">'POSL 30'!$D$2:$HO$2</definedName>
    <definedName name="Excel_BuiltIn_Print_Titles_1" localSheetId="9">'POSL N02912'!$D$2:$HO$2</definedName>
    <definedName name="Excel_BuiltIn_Print_Titles_1" localSheetId="10">'POSL N02913'!$D$2:$HO$2</definedName>
    <definedName name="Excel_BuiltIn_Print_Titles_1" localSheetId="12">'POSL N02914'!$D$2:$HO$2</definedName>
    <definedName name="Excel_BuiltIn_Print_Titles_1" localSheetId="13">'POSL N03905'!$D$2:$HO$2</definedName>
    <definedName name="Excel_BuiltIn_Print_Titles_1" localSheetId="5">Rekapitulace!#REF!</definedName>
    <definedName name="Excel_BuiltIn_Print_Titles_1" localSheetId="24">ROZVRHY!$D$2:$HO$2</definedName>
    <definedName name="Excel_BuiltIn_Print_Titles_1" localSheetId="3">#REF!</definedName>
    <definedName name="Excel_BuiltIn_Print_Titles_1" localSheetId="20">'ZAS MALE'!$D$2:$HO$2</definedName>
    <definedName name="Excel_BuiltIn_Print_Titles_1" localSheetId="21">'ZAS N05806'!$D$2:$HO$2</definedName>
    <definedName name="Excel_BuiltIn_Print_Titles_1" localSheetId="23">'ZAS N05917'!$D$2:$HO$2</definedName>
    <definedName name="Excel_BuiltIn_Print_Titles_1">#REF!</definedName>
    <definedName name="IS" localSheetId="3">#REF!</definedName>
    <definedName name="IS">#REF!</definedName>
    <definedName name="Izolace_akustické" localSheetId="3">#REF!</definedName>
    <definedName name="Izolace_akustické">#REF!</definedName>
    <definedName name="Izolace_proti_vodě" localSheetId="3">#REF!</definedName>
    <definedName name="Izolace_proti_vodě">#REF!</definedName>
    <definedName name="Komunikace" localSheetId="3">#REF!</definedName>
    <definedName name="Komunikace">#REF!</definedName>
    <definedName name="Konstrukce_klempířské" localSheetId="3">#REF!</definedName>
    <definedName name="Konstrukce_klempířské">#REF!</definedName>
    <definedName name="Konstrukce_tesařské" localSheetId="3">#REF!</definedName>
    <definedName name="Konstrukce_tesařské">#REF!</definedName>
    <definedName name="Konstrukce_truhlářské" localSheetId="3">#REF!</definedName>
    <definedName name="Konstrukce_truhlářské">#REF!</definedName>
    <definedName name="Kovové_stavební_doplňkové_konstrukce" localSheetId="3">#REF!</definedName>
    <definedName name="Kovové_stavební_doplňkové_konstrukce">#REF!</definedName>
    <definedName name="KSDK" localSheetId="3">#REF!</definedName>
    <definedName name="KSDK">#REF!</definedName>
    <definedName name="Malby__tapety__nátěry__nástřiky" localSheetId="3">#REF!</definedName>
    <definedName name="Malby__tapety__nátěry__nástřiky">#REF!</definedName>
    <definedName name="NaVedomi" localSheetId="3">#REF!</definedName>
    <definedName name="NaVedomi">#REF!</definedName>
    <definedName name="_xlnm.Print_Titles" localSheetId="6">'ATRIUM N01001'!$2:$2</definedName>
    <definedName name="_xlnm.Print_Titles" localSheetId="7">'AULA N01911'!$2:$2</definedName>
    <definedName name="_xlnm.Print_Titles" localSheetId="8">'AULA N01915'!$2:$2</definedName>
    <definedName name="_xlnm.Print_Titles" localSheetId="22">'DĚK N05916'!$2:$2</definedName>
    <definedName name="_xlnm.Print_Titles" localSheetId="19">'KANC N04915'!$2:$2</definedName>
    <definedName name="_xlnm.Print_Titles" localSheetId="14">'LAB MALÁ'!$2:$2</definedName>
    <definedName name="_xlnm.Print_Titles" localSheetId="16">'LAB N04905'!$2:$2</definedName>
    <definedName name="_xlnm.Print_Titles" localSheetId="17">'LAB N04906'!$2:$2</definedName>
    <definedName name="_xlnm.Print_Titles" localSheetId="18">'LAB N04907'!$2:$2</definedName>
    <definedName name="_xlnm.Print_Titles" localSheetId="15">'LAB STĚNA'!$2:$2</definedName>
    <definedName name="_xlnm.Print_Titles" localSheetId="25">Ostatní!$2:$2</definedName>
    <definedName name="_xlnm.Print_Titles" localSheetId="26">'OVLÁDÁNÍ ŽALUZIÍ'!$2:$2</definedName>
    <definedName name="_xlnm.Print_Titles" localSheetId="11">'POSL 30'!$2:$2</definedName>
    <definedName name="_xlnm.Print_Titles" localSheetId="9">'POSL N02912'!$2:$2</definedName>
    <definedName name="_xlnm.Print_Titles" localSheetId="10">'POSL N02913'!$2:$2</definedName>
    <definedName name="_xlnm.Print_Titles" localSheetId="12">'POSL N02914'!$2:$2</definedName>
    <definedName name="_xlnm.Print_Titles" localSheetId="13">'POSL N03905'!$2:$2</definedName>
    <definedName name="_xlnm.Print_Titles" localSheetId="24">ROZVRHY!$2:$2</definedName>
    <definedName name="_xlnm.Print_Titles" localSheetId="20">'ZAS MALE'!$2:$2</definedName>
    <definedName name="_xlnm.Print_Titles" localSheetId="21">'ZAS N05806'!$2:$2</definedName>
    <definedName name="_xlnm.Print_Titles" localSheetId="23">'ZAS N05917'!$2:$2</definedName>
    <definedName name="Objekty" localSheetId="3">#REF!</definedName>
    <definedName name="Objekty">#REF!</definedName>
    <definedName name="Obklady_keramické" localSheetId="3">#REF!</definedName>
    <definedName name="Obklady_keramické">#REF!</definedName>
    <definedName name="_xlnm.Print_Area" localSheetId="6">'ATRIUM N01001'!$A$2:$H$10</definedName>
    <definedName name="_xlnm.Print_Area" localSheetId="7">'AULA N01911'!$A$2:$H$75</definedName>
    <definedName name="_xlnm.Print_Area" localSheetId="8">'AULA N01915'!$A$2:$H$55</definedName>
    <definedName name="_xlnm.Print_Area" localSheetId="22">'DĚK N05916'!$A$2:$H$11</definedName>
    <definedName name="_xlnm.Print_Area" localSheetId="19">'KANC N04915'!$A$2:$H$11</definedName>
    <definedName name="_xlnm.Print_Area" localSheetId="14">'LAB MALÁ'!$A$2:$H$14</definedName>
    <definedName name="_xlnm.Print_Area" localSheetId="16">'LAB N04905'!$A$2:$H$12</definedName>
    <definedName name="_xlnm.Print_Area" localSheetId="17">'LAB N04906'!$A$2:$H$7</definedName>
    <definedName name="_xlnm.Print_Area" localSheetId="18">'LAB N04907'!$A$2:$H$15</definedName>
    <definedName name="_xlnm.Print_Area" localSheetId="15">'LAB STĚNA'!$A$2:$H$14</definedName>
    <definedName name="_xlnm.Print_Area" localSheetId="25">Ostatní!$A$2:$H$34</definedName>
    <definedName name="_xlnm.Print_Area" localSheetId="26">'OVLÁDÁNÍ ŽALUZIÍ'!$A$2:$H$75</definedName>
    <definedName name="_xlnm.Print_Area" localSheetId="11">'POSL 30'!$A$2:$H$20</definedName>
    <definedName name="_xlnm.Print_Area" localSheetId="9">'POSL N02912'!$A$2:$H$50</definedName>
    <definedName name="_xlnm.Print_Area" localSheetId="10">'POSL N02913'!$A$2:$H$50</definedName>
    <definedName name="_xlnm.Print_Area" localSheetId="12">'POSL N02914'!$A$2:$H$25</definedName>
    <definedName name="_xlnm.Print_Area" localSheetId="13">'POSL N03905'!$A$2:$H$24</definedName>
    <definedName name="_xlnm.Print_Area" localSheetId="5">Rekapitulace!$A$1:$E$24</definedName>
    <definedName name="_xlnm.Print_Area" localSheetId="24">ROZVRHY!$A$2:$H$12</definedName>
    <definedName name="_xlnm.Print_Area" localSheetId="4">'Souhrnný rozpočet'!$A$1:$K$241</definedName>
    <definedName name="_xlnm.Print_Area" localSheetId="20">'ZAS MALE'!$A$2:$H$12</definedName>
    <definedName name="_xlnm.Print_Area" localSheetId="21">'ZAS N05806'!$A$2:$H$42</definedName>
    <definedName name="_xlnm.Print_Area" localSheetId="23">'ZAS N05917'!$A$2:$H$12</definedName>
    <definedName name="Ostatní_výrobky" localSheetId="3">#REF!</definedName>
    <definedName name="Ostatní_výrobky">#REF!</definedName>
    <definedName name="OUD" localSheetId="3">#REF!</definedName>
    <definedName name="OUD">#REF!</definedName>
    <definedName name="Podhl" localSheetId="3">#REF!</definedName>
    <definedName name="Podhl">#REF!</definedName>
    <definedName name="Podhledy" localSheetId="3">#REF!</definedName>
    <definedName name="Podhledy">#REF!</definedName>
    <definedName name="Predmet" localSheetId="3">#REF!</definedName>
    <definedName name="Predmet">#REF!</definedName>
    <definedName name="Prilohy" localSheetId="3">#REF!</definedName>
    <definedName name="Prilohy">#REF!</definedName>
    <definedName name="PS" localSheetId="3">#REF!</definedName>
    <definedName name="PS">#REF!</definedName>
    <definedName name="REKAPITULACE" localSheetId="3">#REF!</definedName>
    <definedName name="REKAPITULACE">#REF!</definedName>
    <definedName name="Sádrokartonové_konstrukce" localSheetId="3">#REF!</definedName>
    <definedName name="Sádrokartonové_konstrukce">#REF!</definedName>
    <definedName name="Tabulka">'Souhrnný rozpočet'!$A$4:$K$233</definedName>
    <definedName name="Vodorovné_konstrukce" localSheetId="3">#REF!</definedName>
    <definedName name="Vodorovné_konstrukce">#REF!</definedName>
    <definedName name="Z_4D0D2B2A_9DF8_458C_AAEE_86A80A3339F0_.wvu.Cols" localSheetId="6" hidden="1">'ATRIUM N01001'!#REF!</definedName>
    <definedName name="Z_4D0D2B2A_9DF8_458C_AAEE_86A80A3339F0_.wvu.Cols" localSheetId="7" hidden="1">'AULA N01911'!#REF!</definedName>
    <definedName name="Z_4D0D2B2A_9DF8_458C_AAEE_86A80A3339F0_.wvu.Cols" localSheetId="8" hidden="1">'AULA N01915'!#REF!</definedName>
    <definedName name="Z_4D0D2B2A_9DF8_458C_AAEE_86A80A3339F0_.wvu.Cols" localSheetId="22" hidden="1">'DĚK N05916'!#REF!</definedName>
    <definedName name="Z_4D0D2B2A_9DF8_458C_AAEE_86A80A3339F0_.wvu.Cols" localSheetId="19" hidden="1">'KANC N04915'!#REF!</definedName>
    <definedName name="Z_4D0D2B2A_9DF8_458C_AAEE_86A80A3339F0_.wvu.Cols" localSheetId="14" hidden="1">'LAB MALÁ'!#REF!</definedName>
    <definedName name="Z_4D0D2B2A_9DF8_458C_AAEE_86A80A3339F0_.wvu.Cols" localSheetId="16" hidden="1">'LAB N04905'!#REF!</definedName>
    <definedName name="Z_4D0D2B2A_9DF8_458C_AAEE_86A80A3339F0_.wvu.Cols" localSheetId="17" hidden="1">'LAB N04906'!#REF!</definedName>
    <definedName name="Z_4D0D2B2A_9DF8_458C_AAEE_86A80A3339F0_.wvu.Cols" localSheetId="18" hidden="1">'LAB N04907'!#REF!</definedName>
    <definedName name="Z_4D0D2B2A_9DF8_458C_AAEE_86A80A3339F0_.wvu.Cols" localSheetId="15" hidden="1">'LAB STĚNA'!#REF!</definedName>
    <definedName name="Z_4D0D2B2A_9DF8_458C_AAEE_86A80A3339F0_.wvu.Cols" localSheetId="25" hidden="1">Ostatní!#REF!</definedName>
    <definedName name="Z_4D0D2B2A_9DF8_458C_AAEE_86A80A3339F0_.wvu.Cols" localSheetId="26" hidden="1">'OVLÁDÁNÍ ŽALUZIÍ'!#REF!</definedName>
    <definedName name="Z_4D0D2B2A_9DF8_458C_AAEE_86A80A3339F0_.wvu.Cols" localSheetId="11" hidden="1">'POSL 30'!#REF!</definedName>
    <definedName name="Z_4D0D2B2A_9DF8_458C_AAEE_86A80A3339F0_.wvu.Cols" localSheetId="9" hidden="1">'POSL N02912'!#REF!</definedName>
    <definedName name="Z_4D0D2B2A_9DF8_458C_AAEE_86A80A3339F0_.wvu.Cols" localSheetId="10" hidden="1">'POSL N02913'!#REF!</definedName>
    <definedName name="Z_4D0D2B2A_9DF8_458C_AAEE_86A80A3339F0_.wvu.Cols" localSheetId="12" hidden="1">'POSL N02914'!#REF!</definedName>
    <definedName name="Z_4D0D2B2A_9DF8_458C_AAEE_86A80A3339F0_.wvu.Cols" localSheetId="13" hidden="1">'POSL N03905'!#REF!</definedName>
    <definedName name="Z_4D0D2B2A_9DF8_458C_AAEE_86A80A3339F0_.wvu.Cols" localSheetId="24" hidden="1">ROZVRHY!#REF!</definedName>
    <definedName name="Z_4D0D2B2A_9DF8_458C_AAEE_86A80A3339F0_.wvu.Cols" localSheetId="20" hidden="1">'ZAS MALE'!#REF!</definedName>
    <definedName name="Z_4D0D2B2A_9DF8_458C_AAEE_86A80A3339F0_.wvu.Cols" localSheetId="21" hidden="1">'ZAS N05806'!#REF!</definedName>
    <definedName name="Z_4D0D2B2A_9DF8_458C_AAEE_86A80A3339F0_.wvu.Cols" localSheetId="23" hidden="1">'ZAS N05917'!#REF!</definedName>
    <definedName name="Z_4D0D2B2A_9DF8_458C_AAEE_86A80A3339F0_.wvu.FilterData" localSheetId="6" hidden="1">'ATRIUM N01001'!$A$2:$H$28</definedName>
    <definedName name="Z_4D0D2B2A_9DF8_458C_AAEE_86A80A3339F0_.wvu.FilterData" localSheetId="7" hidden="1">'AULA N01911'!$A$2:$H$93</definedName>
    <definedName name="Z_4D0D2B2A_9DF8_458C_AAEE_86A80A3339F0_.wvu.FilterData" localSheetId="8" hidden="1">'AULA N01915'!$A$2:$H$73</definedName>
    <definedName name="Z_4D0D2B2A_9DF8_458C_AAEE_86A80A3339F0_.wvu.FilterData" localSheetId="22" hidden="1">'DĚK N05916'!$A$2:$H$29</definedName>
    <definedName name="Z_4D0D2B2A_9DF8_458C_AAEE_86A80A3339F0_.wvu.FilterData" localSheetId="19" hidden="1">'KANC N04915'!$A$2:$H$29</definedName>
    <definedName name="Z_4D0D2B2A_9DF8_458C_AAEE_86A80A3339F0_.wvu.FilterData" localSheetId="14" hidden="1">'LAB MALÁ'!$A$2:$H$32</definedName>
    <definedName name="Z_4D0D2B2A_9DF8_458C_AAEE_86A80A3339F0_.wvu.FilterData" localSheetId="16" hidden="1">'LAB N04905'!$A$2:$H$30</definedName>
    <definedName name="Z_4D0D2B2A_9DF8_458C_AAEE_86A80A3339F0_.wvu.FilterData" localSheetId="17" hidden="1">'LAB N04906'!$A$2:$H$25</definedName>
    <definedName name="Z_4D0D2B2A_9DF8_458C_AAEE_86A80A3339F0_.wvu.FilterData" localSheetId="18" hidden="1">'LAB N04907'!$A$2:$H$33</definedName>
    <definedName name="Z_4D0D2B2A_9DF8_458C_AAEE_86A80A3339F0_.wvu.FilterData" localSheetId="15" hidden="1">'LAB STĚNA'!$A$2:$H$32</definedName>
    <definedName name="Z_4D0D2B2A_9DF8_458C_AAEE_86A80A3339F0_.wvu.FilterData" localSheetId="25" hidden="1">Ostatní!$A$2:$H$52</definedName>
    <definedName name="Z_4D0D2B2A_9DF8_458C_AAEE_86A80A3339F0_.wvu.FilterData" localSheetId="26" hidden="1">'OVLÁDÁNÍ ŽALUZIÍ'!$A$2:$H$93</definedName>
    <definedName name="Z_4D0D2B2A_9DF8_458C_AAEE_86A80A3339F0_.wvu.FilterData" localSheetId="11" hidden="1">'POSL 30'!$A$2:$H$38</definedName>
    <definedName name="Z_4D0D2B2A_9DF8_458C_AAEE_86A80A3339F0_.wvu.FilterData" localSheetId="9" hidden="1">'POSL N02912'!$A$2:$H$68</definedName>
    <definedName name="Z_4D0D2B2A_9DF8_458C_AAEE_86A80A3339F0_.wvu.FilterData" localSheetId="10" hidden="1">'POSL N02913'!$A$2:$H$68</definedName>
    <definedName name="Z_4D0D2B2A_9DF8_458C_AAEE_86A80A3339F0_.wvu.FilterData" localSheetId="12" hidden="1">'POSL N02914'!$A$2:$H$43</definedName>
    <definedName name="Z_4D0D2B2A_9DF8_458C_AAEE_86A80A3339F0_.wvu.FilterData" localSheetId="13" hidden="1">'POSL N03905'!$A$2:$H$42</definedName>
    <definedName name="Z_4D0D2B2A_9DF8_458C_AAEE_86A80A3339F0_.wvu.FilterData" localSheetId="24" hidden="1">ROZVRHY!$A$2:$H$30</definedName>
    <definedName name="Z_4D0D2B2A_9DF8_458C_AAEE_86A80A3339F0_.wvu.FilterData" localSheetId="20" hidden="1">'ZAS MALE'!$A$2:$H$30</definedName>
    <definedName name="Z_4D0D2B2A_9DF8_458C_AAEE_86A80A3339F0_.wvu.FilterData" localSheetId="21" hidden="1">'ZAS N05806'!$A$2:$H$60</definedName>
    <definedName name="Z_4D0D2B2A_9DF8_458C_AAEE_86A80A3339F0_.wvu.FilterData" localSheetId="23" hidden="1">'ZAS N05917'!$A$2:$H$30</definedName>
    <definedName name="Z_4D0D2B2A_9DF8_458C_AAEE_86A80A3339F0_.wvu.PrintArea" localSheetId="6" hidden="1">'ATRIUM N01001'!$A$2:$H$28</definedName>
    <definedName name="Z_4D0D2B2A_9DF8_458C_AAEE_86A80A3339F0_.wvu.PrintArea" localSheetId="7" hidden="1">'AULA N01911'!$A$2:$H$93</definedName>
    <definedName name="Z_4D0D2B2A_9DF8_458C_AAEE_86A80A3339F0_.wvu.PrintArea" localSheetId="8" hidden="1">'AULA N01915'!$A$2:$H$73</definedName>
    <definedName name="Z_4D0D2B2A_9DF8_458C_AAEE_86A80A3339F0_.wvu.PrintArea" localSheetId="22" hidden="1">'DĚK N05916'!$A$2:$H$29</definedName>
    <definedName name="Z_4D0D2B2A_9DF8_458C_AAEE_86A80A3339F0_.wvu.PrintArea" localSheetId="19" hidden="1">'KANC N04915'!$A$2:$H$29</definedName>
    <definedName name="Z_4D0D2B2A_9DF8_458C_AAEE_86A80A3339F0_.wvu.PrintArea" localSheetId="14" hidden="1">'LAB MALÁ'!$A$2:$H$32</definedName>
    <definedName name="Z_4D0D2B2A_9DF8_458C_AAEE_86A80A3339F0_.wvu.PrintArea" localSheetId="16" hidden="1">'LAB N04905'!$A$2:$H$30</definedName>
    <definedName name="Z_4D0D2B2A_9DF8_458C_AAEE_86A80A3339F0_.wvu.PrintArea" localSheetId="17" hidden="1">'LAB N04906'!$A$2:$H$25</definedName>
    <definedName name="Z_4D0D2B2A_9DF8_458C_AAEE_86A80A3339F0_.wvu.PrintArea" localSheetId="18" hidden="1">'LAB N04907'!$A$2:$H$33</definedName>
    <definedName name="Z_4D0D2B2A_9DF8_458C_AAEE_86A80A3339F0_.wvu.PrintArea" localSheetId="15" hidden="1">'LAB STĚNA'!$A$2:$H$32</definedName>
    <definedName name="Z_4D0D2B2A_9DF8_458C_AAEE_86A80A3339F0_.wvu.PrintArea" localSheetId="25" hidden="1">Ostatní!$A$2:$H$52</definedName>
    <definedName name="Z_4D0D2B2A_9DF8_458C_AAEE_86A80A3339F0_.wvu.PrintArea" localSheetId="26" hidden="1">'OVLÁDÁNÍ ŽALUZIÍ'!$A$2:$H$93</definedName>
    <definedName name="Z_4D0D2B2A_9DF8_458C_AAEE_86A80A3339F0_.wvu.PrintArea" localSheetId="11" hidden="1">'POSL 30'!$A$2:$H$38</definedName>
    <definedName name="Z_4D0D2B2A_9DF8_458C_AAEE_86A80A3339F0_.wvu.PrintArea" localSheetId="9" hidden="1">'POSL N02912'!$A$2:$H$68</definedName>
    <definedName name="Z_4D0D2B2A_9DF8_458C_AAEE_86A80A3339F0_.wvu.PrintArea" localSheetId="10" hidden="1">'POSL N02913'!$A$2:$H$68</definedName>
    <definedName name="Z_4D0D2B2A_9DF8_458C_AAEE_86A80A3339F0_.wvu.PrintArea" localSheetId="12" hidden="1">'POSL N02914'!$A$2:$H$43</definedName>
    <definedName name="Z_4D0D2B2A_9DF8_458C_AAEE_86A80A3339F0_.wvu.PrintArea" localSheetId="13" hidden="1">'POSL N03905'!$A$2:$H$42</definedName>
    <definedName name="Z_4D0D2B2A_9DF8_458C_AAEE_86A80A3339F0_.wvu.PrintArea" localSheetId="24" hidden="1">ROZVRHY!$A$2:$H$30</definedName>
    <definedName name="Z_4D0D2B2A_9DF8_458C_AAEE_86A80A3339F0_.wvu.PrintArea" localSheetId="20" hidden="1">'ZAS MALE'!$A$2:$H$30</definedName>
    <definedName name="Z_4D0D2B2A_9DF8_458C_AAEE_86A80A3339F0_.wvu.PrintArea" localSheetId="21" hidden="1">'ZAS N05806'!$A$2:$H$60</definedName>
    <definedName name="Z_4D0D2B2A_9DF8_458C_AAEE_86A80A3339F0_.wvu.PrintArea" localSheetId="23" hidden="1">'ZAS N05917'!$A$2:$H$30</definedName>
    <definedName name="Z_4D0D2B2A_9DF8_458C_AAEE_86A80A3339F0_.wvu.PrintTitles" localSheetId="6" hidden="1">'ATRIUM N01001'!$2:$2</definedName>
    <definedName name="Z_4D0D2B2A_9DF8_458C_AAEE_86A80A3339F0_.wvu.PrintTitles" localSheetId="7" hidden="1">'AULA N01911'!$2:$2</definedName>
    <definedName name="Z_4D0D2B2A_9DF8_458C_AAEE_86A80A3339F0_.wvu.PrintTitles" localSheetId="8" hidden="1">'AULA N01915'!$2:$2</definedName>
    <definedName name="Z_4D0D2B2A_9DF8_458C_AAEE_86A80A3339F0_.wvu.PrintTitles" localSheetId="22" hidden="1">'DĚK N05916'!$2:$2</definedName>
    <definedName name="Z_4D0D2B2A_9DF8_458C_AAEE_86A80A3339F0_.wvu.PrintTitles" localSheetId="19" hidden="1">'KANC N04915'!$2:$2</definedName>
    <definedName name="Z_4D0D2B2A_9DF8_458C_AAEE_86A80A3339F0_.wvu.PrintTitles" localSheetId="14" hidden="1">'LAB MALÁ'!$2:$2</definedName>
    <definedName name="Z_4D0D2B2A_9DF8_458C_AAEE_86A80A3339F0_.wvu.PrintTitles" localSheetId="16" hidden="1">'LAB N04905'!$2:$2</definedName>
    <definedName name="Z_4D0D2B2A_9DF8_458C_AAEE_86A80A3339F0_.wvu.PrintTitles" localSheetId="17" hidden="1">'LAB N04906'!$2:$2</definedName>
    <definedName name="Z_4D0D2B2A_9DF8_458C_AAEE_86A80A3339F0_.wvu.PrintTitles" localSheetId="18" hidden="1">'LAB N04907'!$2:$2</definedName>
    <definedName name="Z_4D0D2B2A_9DF8_458C_AAEE_86A80A3339F0_.wvu.PrintTitles" localSheetId="15" hidden="1">'LAB STĚNA'!$2:$2</definedName>
    <definedName name="Z_4D0D2B2A_9DF8_458C_AAEE_86A80A3339F0_.wvu.PrintTitles" localSheetId="25" hidden="1">Ostatní!$2:$2</definedName>
    <definedName name="Z_4D0D2B2A_9DF8_458C_AAEE_86A80A3339F0_.wvu.PrintTitles" localSheetId="26" hidden="1">'OVLÁDÁNÍ ŽALUZIÍ'!$2:$2</definedName>
    <definedName name="Z_4D0D2B2A_9DF8_458C_AAEE_86A80A3339F0_.wvu.PrintTitles" localSheetId="11" hidden="1">'POSL 30'!$2:$2</definedName>
    <definedName name="Z_4D0D2B2A_9DF8_458C_AAEE_86A80A3339F0_.wvu.PrintTitles" localSheetId="9" hidden="1">'POSL N02912'!$2:$2</definedName>
    <definedName name="Z_4D0D2B2A_9DF8_458C_AAEE_86A80A3339F0_.wvu.PrintTitles" localSheetId="10" hidden="1">'POSL N02913'!$2:$2</definedName>
    <definedName name="Z_4D0D2B2A_9DF8_458C_AAEE_86A80A3339F0_.wvu.PrintTitles" localSheetId="12" hidden="1">'POSL N02914'!$2:$2</definedName>
    <definedName name="Z_4D0D2B2A_9DF8_458C_AAEE_86A80A3339F0_.wvu.PrintTitles" localSheetId="13" hidden="1">'POSL N03905'!$2:$2</definedName>
    <definedName name="Z_4D0D2B2A_9DF8_458C_AAEE_86A80A3339F0_.wvu.PrintTitles" localSheetId="24" hidden="1">ROZVRHY!$2:$2</definedName>
    <definedName name="Z_4D0D2B2A_9DF8_458C_AAEE_86A80A3339F0_.wvu.PrintTitles" localSheetId="20" hidden="1">'ZAS MALE'!$2:$2</definedName>
    <definedName name="Z_4D0D2B2A_9DF8_458C_AAEE_86A80A3339F0_.wvu.PrintTitles" localSheetId="21" hidden="1">'ZAS N05806'!$2:$2</definedName>
    <definedName name="Z_4D0D2B2A_9DF8_458C_AAEE_86A80A3339F0_.wvu.PrintTitles" localSheetId="23" hidden="1">'ZAS N05917'!$2:$2</definedName>
    <definedName name="Z_663F3EEA_54DF_4CA4_AC64_811AA139A51B_.wvu.FilterData" localSheetId="6" hidden="1">'ATRIUM N01001'!$A$2:$H$28</definedName>
    <definedName name="Z_663F3EEA_54DF_4CA4_AC64_811AA139A51B_.wvu.FilterData" localSheetId="7" hidden="1">'AULA N01911'!$A$2:$H$93</definedName>
    <definedName name="Z_663F3EEA_54DF_4CA4_AC64_811AA139A51B_.wvu.FilterData" localSheetId="8" hidden="1">'AULA N01915'!$A$2:$H$73</definedName>
    <definedName name="Z_663F3EEA_54DF_4CA4_AC64_811AA139A51B_.wvu.FilterData" localSheetId="22" hidden="1">'DĚK N05916'!$A$2:$H$29</definedName>
    <definedName name="Z_663F3EEA_54DF_4CA4_AC64_811AA139A51B_.wvu.FilterData" localSheetId="19" hidden="1">'KANC N04915'!$A$2:$H$29</definedName>
    <definedName name="Z_663F3EEA_54DF_4CA4_AC64_811AA139A51B_.wvu.FilterData" localSheetId="14" hidden="1">'LAB MALÁ'!$A$2:$H$32</definedName>
    <definedName name="Z_663F3EEA_54DF_4CA4_AC64_811AA139A51B_.wvu.FilterData" localSheetId="16" hidden="1">'LAB N04905'!$A$2:$H$30</definedName>
    <definedName name="Z_663F3EEA_54DF_4CA4_AC64_811AA139A51B_.wvu.FilterData" localSheetId="17" hidden="1">'LAB N04906'!$A$2:$H$25</definedName>
    <definedName name="Z_663F3EEA_54DF_4CA4_AC64_811AA139A51B_.wvu.FilterData" localSheetId="18" hidden="1">'LAB N04907'!$A$2:$H$33</definedName>
    <definedName name="Z_663F3EEA_54DF_4CA4_AC64_811AA139A51B_.wvu.FilterData" localSheetId="15" hidden="1">'LAB STĚNA'!$A$2:$H$32</definedName>
    <definedName name="Z_663F3EEA_54DF_4CA4_AC64_811AA139A51B_.wvu.FilterData" localSheetId="25" hidden="1">Ostatní!$A$2:$H$52</definedName>
    <definedName name="Z_663F3EEA_54DF_4CA4_AC64_811AA139A51B_.wvu.FilterData" localSheetId="26" hidden="1">'OVLÁDÁNÍ ŽALUZIÍ'!$A$2:$H$93</definedName>
    <definedName name="Z_663F3EEA_54DF_4CA4_AC64_811AA139A51B_.wvu.FilterData" localSheetId="11" hidden="1">'POSL 30'!$A$2:$H$38</definedName>
    <definedName name="Z_663F3EEA_54DF_4CA4_AC64_811AA139A51B_.wvu.FilterData" localSheetId="9" hidden="1">'POSL N02912'!$A$2:$H$68</definedName>
    <definedName name="Z_663F3EEA_54DF_4CA4_AC64_811AA139A51B_.wvu.FilterData" localSheetId="10" hidden="1">'POSL N02913'!$A$2:$H$68</definedName>
    <definedName name="Z_663F3EEA_54DF_4CA4_AC64_811AA139A51B_.wvu.FilterData" localSheetId="12" hidden="1">'POSL N02914'!$A$2:$H$43</definedName>
    <definedName name="Z_663F3EEA_54DF_4CA4_AC64_811AA139A51B_.wvu.FilterData" localSheetId="13" hidden="1">'POSL N03905'!$A$2:$H$42</definedName>
    <definedName name="Z_663F3EEA_54DF_4CA4_AC64_811AA139A51B_.wvu.FilterData" localSheetId="24" hidden="1">ROZVRHY!$A$2:$H$30</definedName>
    <definedName name="Z_663F3EEA_54DF_4CA4_AC64_811AA139A51B_.wvu.FilterData" localSheetId="20" hidden="1">'ZAS MALE'!$A$2:$H$30</definedName>
    <definedName name="Z_663F3EEA_54DF_4CA4_AC64_811AA139A51B_.wvu.FilterData" localSheetId="21" hidden="1">'ZAS N05806'!$A$2:$H$60</definedName>
    <definedName name="Z_663F3EEA_54DF_4CA4_AC64_811AA139A51B_.wvu.FilterData" localSheetId="23" hidden="1">'ZAS N05917'!$A$2:$H$30</definedName>
    <definedName name="Z_8739B187_5193_4A50_AB3C_AACA053D53F9_.wvu.Cols" localSheetId="6" hidden="1">'ATRIUM N01001'!#REF!</definedName>
    <definedName name="Z_8739B187_5193_4A50_AB3C_AACA053D53F9_.wvu.Cols" localSheetId="7" hidden="1">'AULA N01911'!#REF!</definedName>
    <definedName name="Z_8739B187_5193_4A50_AB3C_AACA053D53F9_.wvu.Cols" localSheetId="8" hidden="1">'AULA N01915'!#REF!</definedName>
    <definedName name="Z_8739B187_5193_4A50_AB3C_AACA053D53F9_.wvu.Cols" localSheetId="22" hidden="1">'DĚK N05916'!#REF!</definedName>
    <definedName name="Z_8739B187_5193_4A50_AB3C_AACA053D53F9_.wvu.Cols" localSheetId="19" hidden="1">'KANC N04915'!#REF!</definedName>
    <definedName name="Z_8739B187_5193_4A50_AB3C_AACA053D53F9_.wvu.Cols" localSheetId="14" hidden="1">'LAB MALÁ'!#REF!</definedName>
    <definedName name="Z_8739B187_5193_4A50_AB3C_AACA053D53F9_.wvu.Cols" localSheetId="16" hidden="1">'LAB N04905'!#REF!</definedName>
    <definedName name="Z_8739B187_5193_4A50_AB3C_AACA053D53F9_.wvu.Cols" localSheetId="17" hidden="1">'LAB N04906'!#REF!</definedName>
    <definedName name="Z_8739B187_5193_4A50_AB3C_AACA053D53F9_.wvu.Cols" localSheetId="18" hidden="1">'LAB N04907'!#REF!</definedName>
    <definedName name="Z_8739B187_5193_4A50_AB3C_AACA053D53F9_.wvu.Cols" localSheetId="15" hidden="1">'LAB STĚNA'!#REF!</definedName>
    <definedName name="Z_8739B187_5193_4A50_AB3C_AACA053D53F9_.wvu.Cols" localSheetId="25" hidden="1">Ostatní!#REF!</definedName>
    <definedName name="Z_8739B187_5193_4A50_AB3C_AACA053D53F9_.wvu.Cols" localSheetId="26" hidden="1">'OVLÁDÁNÍ ŽALUZIÍ'!#REF!</definedName>
    <definedName name="Z_8739B187_5193_4A50_AB3C_AACA053D53F9_.wvu.Cols" localSheetId="11" hidden="1">'POSL 30'!#REF!</definedName>
    <definedName name="Z_8739B187_5193_4A50_AB3C_AACA053D53F9_.wvu.Cols" localSheetId="9" hidden="1">'POSL N02912'!#REF!</definedName>
    <definedName name="Z_8739B187_5193_4A50_AB3C_AACA053D53F9_.wvu.Cols" localSheetId="10" hidden="1">'POSL N02913'!#REF!</definedName>
    <definedName name="Z_8739B187_5193_4A50_AB3C_AACA053D53F9_.wvu.Cols" localSheetId="12" hidden="1">'POSL N02914'!#REF!</definedName>
    <definedName name="Z_8739B187_5193_4A50_AB3C_AACA053D53F9_.wvu.Cols" localSheetId="13" hidden="1">'POSL N03905'!#REF!</definedName>
    <definedName name="Z_8739B187_5193_4A50_AB3C_AACA053D53F9_.wvu.Cols" localSheetId="24" hidden="1">ROZVRHY!#REF!</definedName>
    <definedName name="Z_8739B187_5193_4A50_AB3C_AACA053D53F9_.wvu.Cols" localSheetId="20" hidden="1">'ZAS MALE'!#REF!</definedName>
    <definedName name="Z_8739B187_5193_4A50_AB3C_AACA053D53F9_.wvu.Cols" localSheetId="21" hidden="1">'ZAS N05806'!#REF!</definedName>
    <definedName name="Z_8739B187_5193_4A50_AB3C_AACA053D53F9_.wvu.Cols" localSheetId="23" hidden="1">'ZAS N05917'!#REF!</definedName>
    <definedName name="Z_8739B187_5193_4A50_AB3C_AACA053D53F9_.wvu.FilterData" localSheetId="6" hidden="1">'ATRIUM N01001'!$A$2:$H$28</definedName>
    <definedName name="Z_8739B187_5193_4A50_AB3C_AACA053D53F9_.wvu.FilterData" localSheetId="7" hidden="1">'AULA N01911'!$A$2:$H$93</definedName>
    <definedName name="Z_8739B187_5193_4A50_AB3C_AACA053D53F9_.wvu.FilterData" localSheetId="8" hidden="1">'AULA N01915'!$A$2:$H$73</definedName>
    <definedName name="Z_8739B187_5193_4A50_AB3C_AACA053D53F9_.wvu.FilterData" localSheetId="22" hidden="1">'DĚK N05916'!$A$2:$H$29</definedName>
    <definedName name="Z_8739B187_5193_4A50_AB3C_AACA053D53F9_.wvu.FilterData" localSheetId="19" hidden="1">'KANC N04915'!$A$2:$H$29</definedName>
    <definedName name="Z_8739B187_5193_4A50_AB3C_AACA053D53F9_.wvu.FilterData" localSheetId="14" hidden="1">'LAB MALÁ'!$A$2:$H$32</definedName>
    <definedName name="Z_8739B187_5193_4A50_AB3C_AACA053D53F9_.wvu.FilterData" localSheetId="16" hidden="1">'LAB N04905'!$A$2:$H$30</definedName>
    <definedName name="Z_8739B187_5193_4A50_AB3C_AACA053D53F9_.wvu.FilterData" localSheetId="17" hidden="1">'LAB N04906'!$A$2:$H$25</definedName>
    <definedName name="Z_8739B187_5193_4A50_AB3C_AACA053D53F9_.wvu.FilterData" localSheetId="18" hidden="1">'LAB N04907'!$A$2:$H$33</definedName>
    <definedName name="Z_8739B187_5193_4A50_AB3C_AACA053D53F9_.wvu.FilterData" localSheetId="15" hidden="1">'LAB STĚNA'!$A$2:$H$32</definedName>
    <definedName name="Z_8739B187_5193_4A50_AB3C_AACA053D53F9_.wvu.FilterData" localSheetId="25" hidden="1">Ostatní!$A$2:$H$52</definedName>
    <definedName name="Z_8739B187_5193_4A50_AB3C_AACA053D53F9_.wvu.FilterData" localSheetId="26" hidden="1">'OVLÁDÁNÍ ŽALUZIÍ'!$A$2:$H$93</definedName>
    <definedName name="Z_8739B187_5193_4A50_AB3C_AACA053D53F9_.wvu.FilterData" localSheetId="11" hidden="1">'POSL 30'!$A$2:$H$38</definedName>
    <definedName name="Z_8739B187_5193_4A50_AB3C_AACA053D53F9_.wvu.FilterData" localSheetId="9" hidden="1">'POSL N02912'!$A$2:$H$68</definedName>
    <definedName name="Z_8739B187_5193_4A50_AB3C_AACA053D53F9_.wvu.FilterData" localSheetId="10" hidden="1">'POSL N02913'!$A$2:$H$68</definedName>
    <definedName name="Z_8739B187_5193_4A50_AB3C_AACA053D53F9_.wvu.FilterData" localSheetId="12" hidden="1">'POSL N02914'!$A$2:$H$43</definedName>
    <definedName name="Z_8739B187_5193_4A50_AB3C_AACA053D53F9_.wvu.FilterData" localSheetId="13" hidden="1">'POSL N03905'!$A$2:$H$42</definedName>
    <definedName name="Z_8739B187_5193_4A50_AB3C_AACA053D53F9_.wvu.FilterData" localSheetId="24" hidden="1">ROZVRHY!$A$2:$H$30</definedName>
    <definedName name="Z_8739B187_5193_4A50_AB3C_AACA053D53F9_.wvu.FilterData" localSheetId="20" hidden="1">'ZAS MALE'!$A$2:$H$30</definedName>
    <definedName name="Z_8739B187_5193_4A50_AB3C_AACA053D53F9_.wvu.FilterData" localSheetId="21" hidden="1">'ZAS N05806'!$A$2:$H$60</definedName>
    <definedName name="Z_8739B187_5193_4A50_AB3C_AACA053D53F9_.wvu.FilterData" localSheetId="23" hidden="1">'ZAS N05917'!$A$2:$H$30</definedName>
    <definedName name="Z_C813679C_1F25_4E8B_B995_533787F0CCF2_.wvu.Cols" localSheetId="6" hidden="1">'ATRIUM N01001'!#REF!</definedName>
    <definedName name="Z_C813679C_1F25_4E8B_B995_533787F0CCF2_.wvu.Cols" localSheetId="7" hidden="1">'AULA N01911'!#REF!</definedName>
    <definedName name="Z_C813679C_1F25_4E8B_B995_533787F0CCF2_.wvu.Cols" localSheetId="8" hidden="1">'AULA N01915'!#REF!</definedName>
    <definedName name="Z_C813679C_1F25_4E8B_B995_533787F0CCF2_.wvu.Cols" localSheetId="22" hidden="1">'DĚK N05916'!#REF!</definedName>
    <definedName name="Z_C813679C_1F25_4E8B_B995_533787F0CCF2_.wvu.Cols" localSheetId="19" hidden="1">'KANC N04915'!#REF!</definedName>
    <definedName name="Z_C813679C_1F25_4E8B_B995_533787F0CCF2_.wvu.Cols" localSheetId="14" hidden="1">'LAB MALÁ'!#REF!</definedName>
    <definedName name="Z_C813679C_1F25_4E8B_B995_533787F0CCF2_.wvu.Cols" localSheetId="16" hidden="1">'LAB N04905'!#REF!</definedName>
    <definedName name="Z_C813679C_1F25_4E8B_B995_533787F0CCF2_.wvu.Cols" localSheetId="17" hidden="1">'LAB N04906'!#REF!</definedName>
    <definedName name="Z_C813679C_1F25_4E8B_B995_533787F0CCF2_.wvu.Cols" localSheetId="18" hidden="1">'LAB N04907'!#REF!</definedName>
    <definedName name="Z_C813679C_1F25_4E8B_B995_533787F0CCF2_.wvu.Cols" localSheetId="15" hidden="1">'LAB STĚNA'!#REF!</definedName>
    <definedName name="Z_C813679C_1F25_4E8B_B995_533787F0CCF2_.wvu.Cols" localSheetId="25" hidden="1">Ostatní!#REF!</definedName>
    <definedName name="Z_C813679C_1F25_4E8B_B995_533787F0CCF2_.wvu.Cols" localSheetId="26" hidden="1">'OVLÁDÁNÍ ŽALUZIÍ'!#REF!</definedName>
    <definedName name="Z_C813679C_1F25_4E8B_B995_533787F0CCF2_.wvu.Cols" localSheetId="11" hidden="1">'POSL 30'!#REF!</definedName>
    <definedName name="Z_C813679C_1F25_4E8B_B995_533787F0CCF2_.wvu.Cols" localSheetId="9" hidden="1">'POSL N02912'!#REF!</definedName>
    <definedName name="Z_C813679C_1F25_4E8B_B995_533787F0CCF2_.wvu.Cols" localSheetId="10" hidden="1">'POSL N02913'!#REF!</definedName>
    <definedName name="Z_C813679C_1F25_4E8B_B995_533787F0CCF2_.wvu.Cols" localSheetId="12" hidden="1">'POSL N02914'!#REF!</definedName>
    <definedName name="Z_C813679C_1F25_4E8B_B995_533787F0CCF2_.wvu.Cols" localSheetId="13" hidden="1">'POSL N03905'!#REF!</definedName>
    <definedName name="Z_C813679C_1F25_4E8B_B995_533787F0CCF2_.wvu.Cols" localSheetId="24" hidden="1">ROZVRHY!#REF!</definedName>
    <definedName name="Z_C813679C_1F25_4E8B_B995_533787F0CCF2_.wvu.Cols" localSheetId="20" hidden="1">'ZAS MALE'!#REF!</definedName>
    <definedName name="Z_C813679C_1F25_4E8B_B995_533787F0CCF2_.wvu.Cols" localSheetId="21" hidden="1">'ZAS N05806'!#REF!</definedName>
    <definedName name="Z_C813679C_1F25_4E8B_B995_533787F0CCF2_.wvu.Cols" localSheetId="23" hidden="1">'ZAS N05917'!#REF!</definedName>
    <definedName name="Z_C813679C_1F25_4E8B_B995_533787F0CCF2_.wvu.FilterData" localSheetId="6" hidden="1">'ATRIUM N01001'!$A$2:$H$28</definedName>
    <definedName name="Z_C813679C_1F25_4E8B_B995_533787F0CCF2_.wvu.FilterData" localSheetId="7" hidden="1">'AULA N01911'!$A$2:$H$93</definedName>
    <definedName name="Z_C813679C_1F25_4E8B_B995_533787F0CCF2_.wvu.FilterData" localSheetId="8" hidden="1">'AULA N01915'!$A$2:$H$73</definedName>
    <definedName name="Z_C813679C_1F25_4E8B_B995_533787F0CCF2_.wvu.FilterData" localSheetId="22" hidden="1">'DĚK N05916'!$A$2:$H$29</definedName>
    <definedName name="Z_C813679C_1F25_4E8B_B995_533787F0CCF2_.wvu.FilterData" localSheetId="19" hidden="1">'KANC N04915'!$A$2:$H$29</definedName>
    <definedName name="Z_C813679C_1F25_4E8B_B995_533787F0CCF2_.wvu.FilterData" localSheetId="14" hidden="1">'LAB MALÁ'!$A$2:$H$32</definedName>
    <definedName name="Z_C813679C_1F25_4E8B_B995_533787F0CCF2_.wvu.FilterData" localSheetId="16" hidden="1">'LAB N04905'!$A$2:$H$30</definedName>
    <definedName name="Z_C813679C_1F25_4E8B_B995_533787F0CCF2_.wvu.FilterData" localSheetId="17" hidden="1">'LAB N04906'!$A$2:$H$25</definedName>
    <definedName name="Z_C813679C_1F25_4E8B_B995_533787F0CCF2_.wvu.FilterData" localSheetId="18" hidden="1">'LAB N04907'!$A$2:$H$33</definedName>
    <definedName name="Z_C813679C_1F25_4E8B_B995_533787F0CCF2_.wvu.FilterData" localSheetId="15" hidden="1">'LAB STĚNA'!$A$2:$H$32</definedName>
    <definedName name="Z_C813679C_1F25_4E8B_B995_533787F0CCF2_.wvu.FilterData" localSheetId="25" hidden="1">Ostatní!$A$2:$H$52</definedName>
    <definedName name="Z_C813679C_1F25_4E8B_B995_533787F0CCF2_.wvu.FilterData" localSheetId="26" hidden="1">'OVLÁDÁNÍ ŽALUZIÍ'!$A$2:$H$93</definedName>
    <definedName name="Z_C813679C_1F25_4E8B_B995_533787F0CCF2_.wvu.FilterData" localSheetId="11" hidden="1">'POSL 30'!$A$2:$H$38</definedName>
    <definedName name="Z_C813679C_1F25_4E8B_B995_533787F0CCF2_.wvu.FilterData" localSheetId="9" hidden="1">'POSL N02912'!$A$2:$H$68</definedName>
    <definedName name="Z_C813679C_1F25_4E8B_B995_533787F0CCF2_.wvu.FilterData" localSheetId="10" hidden="1">'POSL N02913'!$A$2:$H$68</definedName>
    <definedName name="Z_C813679C_1F25_4E8B_B995_533787F0CCF2_.wvu.FilterData" localSheetId="12" hidden="1">'POSL N02914'!$A$2:$H$43</definedName>
    <definedName name="Z_C813679C_1F25_4E8B_B995_533787F0CCF2_.wvu.FilterData" localSheetId="13" hidden="1">'POSL N03905'!$A$2:$H$42</definedName>
    <definedName name="Z_C813679C_1F25_4E8B_B995_533787F0CCF2_.wvu.FilterData" localSheetId="24" hidden="1">ROZVRHY!$A$2:$H$30</definedName>
    <definedName name="Z_C813679C_1F25_4E8B_B995_533787F0CCF2_.wvu.FilterData" localSheetId="20" hidden="1">'ZAS MALE'!$A$2:$H$30</definedName>
    <definedName name="Z_C813679C_1F25_4E8B_B995_533787F0CCF2_.wvu.FilterData" localSheetId="21" hidden="1">'ZAS N05806'!$A$2:$H$60</definedName>
    <definedName name="Z_C813679C_1F25_4E8B_B995_533787F0CCF2_.wvu.FilterData" localSheetId="23" hidden="1">'ZAS N05917'!$A$2:$H$30</definedName>
    <definedName name="Z_C813679C_1F25_4E8B_B995_533787F0CCF2_.wvu.PrintArea" localSheetId="6" hidden="1">'ATRIUM N01001'!$A$2:$H$28</definedName>
    <definedName name="Z_C813679C_1F25_4E8B_B995_533787F0CCF2_.wvu.PrintArea" localSheetId="7" hidden="1">'AULA N01911'!$A$2:$H$93</definedName>
    <definedName name="Z_C813679C_1F25_4E8B_B995_533787F0CCF2_.wvu.PrintArea" localSheetId="8" hidden="1">'AULA N01915'!$A$2:$H$73</definedName>
    <definedName name="Z_C813679C_1F25_4E8B_B995_533787F0CCF2_.wvu.PrintArea" localSheetId="22" hidden="1">'DĚK N05916'!$A$2:$H$29</definedName>
    <definedName name="Z_C813679C_1F25_4E8B_B995_533787F0CCF2_.wvu.PrintArea" localSheetId="19" hidden="1">'KANC N04915'!$A$2:$H$29</definedName>
    <definedName name="Z_C813679C_1F25_4E8B_B995_533787F0CCF2_.wvu.PrintArea" localSheetId="14" hidden="1">'LAB MALÁ'!$A$2:$H$32</definedName>
    <definedName name="Z_C813679C_1F25_4E8B_B995_533787F0CCF2_.wvu.PrintArea" localSheetId="16" hidden="1">'LAB N04905'!$A$2:$H$30</definedName>
    <definedName name="Z_C813679C_1F25_4E8B_B995_533787F0CCF2_.wvu.PrintArea" localSheetId="17" hidden="1">'LAB N04906'!$A$2:$H$25</definedName>
    <definedName name="Z_C813679C_1F25_4E8B_B995_533787F0CCF2_.wvu.PrintArea" localSheetId="18" hidden="1">'LAB N04907'!$A$2:$H$33</definedName>
    <definedName name="Z_C813679C_1F25_4E8B_B995_533787F0CCF2_.wvu.PrintArea" localSheetId="15" hidden="1">'LAB STĚNA'!$A$2:$H$32</definedName>
    <definedName name="Z_C813679C_1F25_4E8B_B995_533787F0CCF2_.wvu.PrintArea" localSheetId="25" hidden="1">Ostatní!$A$2:$H$52</definedName>
    <definedName name="Z_C813679C_1F25_4E8B_B995_533787F0CCF2_.wvu.PrintArea" localSheetId="26" hidden="1">'OVLÁDÁNÍ ŽALUZIÍ'!$A$2:$H$93</definedName>
    <definedName name="Z_C813679C_1F25_4E8B_B995_533787F0CCF2_.wvu.PrintArea" localSheetId="11" hidden="1">'POSL 30'!$A$2:$H$38</definedName>
    <definedName name="Z_C813679C_1F25_4E8B_B995_533787F0CCF2_.wvu.PrintArea" localSheetId="9" hidden="1">'POSL N02912'!$A$2:$H$68</definedName>
    <definedName name="Z_C813679C_1F25_4E8B_B995_533787F0CCF2_.wvu.PrintArea" localSheetId="10" hidden="1">'POSL N02913'!$A$2:$H$68</definedName>
    <definedName name="Z_C813679C_1F25_4E8B_B995_533787F0CCF2_.wvu.PrintArea" localSheetId="12" hidden="1">'POSL N02914'!$A$2:$H$43</definedName>
    <definedName name="Z_C813679C_1F25_4E8B_B995_533787F0CCF2_.wvu.PrintArea" localSheetId="13" hidden="1">'POSL N03905'!$A$2:$H$42</definedName>
    <definedName name="Z_C813679C_1F25_4E8B_B995_533787F0CCF2_.wvu.PrintArea" localSheetId="24" hidden="1">ROZVRHY!$A$2:$H$30</definedName>
    <definedName name="Z_C813679C_1F25_4E8B_B995_533787F0CCF2_.wvu.PrintArea" localSheetId="20" hidden="1">'ZAS MALE'!$A$2:$H$30</definedName>
    <definedName name="Z_C813679C_1F25_4E8B_B995_533787F0CCF2_.wvu.PrintArea" localSheetId="21" hidden="1">'ZAS N05806'!$A$2:$H$60</definedName>
    <definedName name="Z_C813679C_1F25_4E8B_B995_533787F0CCF2_.wvu.PrintArea" localSheetId="23" hidden="1">'ZAS N05917'!$A$2:$H$30</definedName>
    <definedName name="Z_C813679C_1F25_4E8B_B995_533787F0CCF2_.wvu.PrintTitles" localSheetId="6" hidden="1">'ATRIUM N01001'!$2:$2</definedName>
    <definedName name="Z_C813679C_1F25_4E8B_B995_533787F0CCF2_.wvu.PrintTitles" localSheetId="7" hidden="1">'AULA N01911'!$2:$2</definedName>
    <definedName name="Z_C813679C_1F25_4E8B_B995_533787F0CCF2_.wvu.PrintTitles" localSheetId="8" hidden="1">'AULA N01915'!$2:$2</definedName>
    <definedName name="Z_C813679C_1F25_4E8B_B995_533787F0CCF2_.wvu.PrintTitles" localSheetId="22" hidden="1">'DĚK N05916'!$2:$2</definedName>
    <definedName name="Z_C813679C_1F25_4E8B_B995_533787F0CCF2_.wvu.PrintTitles" localSheetId="19" hidden="1">'KANC N04915'!$2:$2</definedName>
    <definedName name="Z_C813679C_1F25_4E8B_B995_533787F0CCF2_.wvu.PrintTitles" localSheetId="14" hidden="1">'LAB MALÁ'!$2:$2</definedName>
    <definedName name="Z_C813679C_1F25_4E8B_B995_533787F0CCF2_.wvu.PrintTitles" localSheetId="16" hidden="1">'LAB N04905'!$2:$2</definedName>
    <definedName name="Z_C813679C_1F25_4E8B_B995_533787F0CCF2_.wvu.PrintTitles" localSheetId="17" hidden="1">'LAB N04906'!$2:$2</definedName>
    <definedName name="Z_C813679C_1F25_4E8B_B995_533787F0CCF2_.wvu.PrintTitles" localSheetId="18" hidden="1">'LAB N04907'!$2:$2</definedName>
    <definedName name="Z_C813679C_1F25_4E8B_B995_533787F0CCF2_.wvu.PrintTitles" localSheetId="15" hidden="1">'LAB STĚNA'!$2:$2</definedName>
    <definedName name="Z_C813679C_1F25_4E8B_B995_533787F0CCF2_.wvu.PrintTitles" localSheetId="25" hidden="1">Ostatní!$2:$2</definedName>
    <definedName name="Z_C813679C_1F25_4E8B_B995_533787F0CCF2_.wvu.PrintTitles" localSheetId="26" hidden="1">'OVLÁDÁNÍ ŽALUZIÍ'!$2:$2</definedName>
    <definedName name="Z_C813679C_1F25_4E8B_B995_533787F0CCF2_.wvu.PrintTitles" localSheetId="11" hidden="1">'POSL 30'!$2:$2</definedName>
    <definedName name="Z_C813679C_1F25_4E8B_B995_533787F0CCF2_.wvu.PrintTitles" localSheetId="9" hidden="1">'POSL N02912'!$2:$2</definedName>
    <definedName name="Z_C813679C_1F25_4E8B_B995_533787F0CCF2_.wvu.PrintTitles" localSheetId="10" hidden="1">'POSL N02913'!$2:$2</definedName>
    <definedName name="Z_C813679C_1F25_4E8B_B995_533787F0CCF2_.wvu.PrintTitles" localSheetId="12" hidden="1">'POSL N02914'!$2:$2</definedName>
    <definedName name="Z_C813679C_1F25_4E8B_B995_533787F0CCF2_.wvu.PrintTitles" localSheetId="13" hidden="1">'POSL N03905'!$2:$2</definedName>
    <definedName name="Z_C813679C_1F25_4E8B_B995_533787F0CCF2_.wvu.PrintTitles" localSheetId="24" hidden="1">ROZVRHY!$2:$2</definedName>
    <definedName name="Z_C813679C_1F25_4E8B_B995_533787F0CCF2_.wvu.PrintTitles" localSheetId="20" hidden="1">'ZAS MALE'!$2:$2</definedName>
    <definedName name="Z_C813679C_1F25_4E8B_B995_533787F0CCF2_.wvu.PrintTitles" localSheetId="21" hidden="1">'ZAS N05806'!$2:$2</definedName>
    <definedName name="Z_C813679C_1F25_4E8B_B995_533787F0CCF2_.wvu.PrintTitles" localSheetId="23" hidden="1">'ZAS N05917'!$2:$2</definedName>
    <definedName name="Z_D80F4BCD_90E6_4CF9_BB80_CD28A212AF14_.wvu.Cols" localSheetId="6" hidden="1">'ATRIUM N01001'!#REF!</definedName>
    <definedName name="Z_D80F4BCD_90E6_4CF9_BB80_CD28A212AF14_.wvu.Cols" localSheetId="7" hidden="1">'AULA N01911'!#REF!</definedName>
    <definedName name="Z_D80F4BCD_90E6_4CF9_BB80_CD28A212AF14_.wvu.Cols" localSheetId="8" hidden="1">'AULA N01915'!#REF!</definedName>
    <definedName name="Z_D80F4BCD_90E6_4CF9_BB80_CD28A212AF14_.wvu.Cols" localSheetId="22" hidden="1">'DĚK N05916'!#REF!</definedName>
    <definedName name="Z_D80F4BCD_90E6_4CF9_BB80_CD28A212AF14_.wvu.Cols" localSheetId="19" hidden="1">'KANC N04915'!#REF!</definedName>
    <definedName name="Z_D80F4BCD_90E6_4CF9_BB80_CD28A212AF14_.wvu.Cols" localSheetId="14" hidden="1">'LAB MALÁ'!#REF!</definedName>
    <definedName name="Z_D80F4BCD_90E6_4CF9_BB80_CD28A212AF14_.wvu.Cols" localSheetId="16" hidden="1">'LAB N04905'!#REF!</definedName>
    <definedName name="Z_D80F4BCD_90E6_4CF9_BB80_CD28A212AF14_.wvu.Cols" localSheetId="17" hidden="1">'LAB N04906'!#REF!</definedName>
    <definedName name="Z_D80F4BCD_90E6_4CF9_BB80_CD28A212AF14_.wvu.Cols" localSheetId="18" hidden="1">'LAB N04907'!#REF!</definedName>
    <definedName name="Z_D80F4BCD_90E6_4CF9_BB80_CD28A212AF14_.wvu.Cols" localSheetId="15" hidden="1">'LAB STĚNA'!#REF!</definedName>
    <definedName name="Z_D80F4BCD_90E6_4CF9_BB80_CD28A212AF14_.wvu.Cols" localSheetId="25" hidden="1">Ostatní!#REF!</definedName>
    <definedName name="Z_D80F4BCD_90E6_4CF9_BB80_CD28A212AF14_.wvu.Cols" localSheetId="26" hidden="1">'OVLÁDÁNÍ ŽALUZIÍ'!#REF!</definedName>
    <definedName name="Z_D80F4BCD_90E6_4CF9_BB80_CD28A212AF14_.wvu.Cols" localSheetId="11" hidden="1">'POSL 30'!#REF!</definedName>
    <definedName name="Z_D80F4BCD_90E6_4CF9_BB80_CD28A212AF14_.wvu.Cols" localSheetId="9" hidden="1">'POSL N02912'!#REF!</definedName>
    <definedName name="Z_D80F4BCD_90E6_4CF9_BB80_CD28A212AF14_.wvu.Cols" localSheetId="10" hidden="1">'POSL N02913'!#REF!</definedName>
    <definedName name="Z_D80F4BCD_90E6_4CF9_BB80_CD28A212AF14_.wvu.Cols" localSheetId="12" hidden="1">'POSL N02914'!#REF!</definedName>
    <definedName name="Z_D80F4BCD_90E6_4CF9_BB80_CD28A212AF14_.wvu.Cols" localSheetId="13" hidden="1">'POSL N03905'!#REF!</definedName>
    <definedName name="Z_D80F4BCD_90E6_4CF9_BB80_CD28A212AF14_.wvu.Cols" localSheetId="24" hidden="1">ROZVRHY!#REF!</definedName>
    <definedName name="Z_D80F4BCD_90E6_4CF9_BB80_CD28A212AF14_.wvu.Cols" localSheetId="20" hidden="1">'ZAS MALE'!#REF!</definedName>
    <definedName name="Z_D80F4BCD_90E6_4CF9_BB80_CD28A212AF14_.wvu.Cols" localSheetId="21" hidden="1">'ZAS N05806'!#REF!</definedName>
    <definedName name="Z_D80F4BCD_90E6_4CF9_BB80_CD28A212AF14_.wvu.Cols" localSheetId="23" hidden="1">'ZAS N05917'!#REF!</definedName>
    <definedName name="Z_D80F4BCD_90E6_4CF9_BB80_CD28A212AF14_.wvu.FilterData" localSheetId="6" hidden="1">'ATRIUM N01001'!$A$2:$H$28</definedName>
    <definedName name="Z_D80F4BCD_90E6_4CF9_BB80_CD28A212AF14_.wvu.FilterData" localSheetId="7" hidden="1">'AULA N01911'!$A$2:$H$93</definedName>
    <definedName name="Z_D80F4BCD_90E6_4CF9_BB80_CD28A212AF14_.wvu.FilterData" localSheetId="8" hidden="1">'AULA N01915'!$A$2:$H$73</definedName>
    <definedName name="Z_D80F4BCD_90E6_4CF9_BB80_CD28A212AF14_.wvu.FilterData" localSheetId="22" hidden="1">'DĚK N05916'!$A$2:$H$29</definedName>
    <definedName name="Z_D80F4BCD_90E6_4CF9_BB80_CD28A212AF14_.wvu.FilterData" localSheetId="19" hidden="1">'KANC N04915'!$A$2:$H$29</definedName>
    <definedName name="Z_D80F4BCD_90E6_4CF9_BB80_CD28A212AF14_.wvu.FilterData" localSheetId="14" hidden="1">'LAB MALÁ'!$A$2:$H$32</definedName>
    <definedName name="Z_D80F4BCD_90E6_4CF9_BB80_CD28A212AF14_.wvu.FilterData" localSheetId="16" hidden="1">'LAB N04905'!$A$2:$H$30</definedName>
    <definedName name="Z_D80F4BCD_90E6_4CF9_BB80_CD28A212AF14_.wvu.FilterData" localSheetId="17" hidden="1">'LAB N04906'!$A$2:$H$25</definedName>
    <definedName name="Z_D80F4BCD_90E6_4CF9_BB80_CD28A212AF14_.wvu.FilterData" localSheetId="18" hidden="1">'LAB N04907'!$A$2:$H$33</definedName>
    <definedName name="Z_D80F4BCD_90E6_4CF9_BB80_CD28A212AF14_.wvu.FilterData" localSheetId="15" hidden="1">'LAB STĚNA'!$A$2:$H$32</definedName>
    <definedName name="Z_D80F4BCD_90E6_4CF9_BB80_CD28A212AF14_.wvu.FilterData" localSheetId="25" hidden="1">Ostatní!$A$2:$H$52</definedName>
    <definedName name="Z_D80F4BCD_90E6_4CF9_BB80_CD28A212AF14_.wvu.FilterData" localSheetId="26" hidden="1">'OVLÁDÁNÍ ŽALUZIÍ'!$A$2:$H$93</definedName>
    <definedName name="Z_D80F4BCD_90E6_4CF9_BB80_CD28A212AF14_.wvu.FilterData" localSheetId="11" hidden="1">'POSL 30'!$A$2:$H$38</definedName>
    <definedName name="Z_D80F4BCD_90E6_4CF9_BB80_CD28A212AF14_.wvu.FilterData" localSheetId="9" hidden="1">'POSL N02912'!$A$2:$H$68</definedName>
    <definedName name="Z_D80F4BCD_90E6_4CF9_BB80_CD28A212AF14_.wvu.FilterData" localSheetId="10" hidden="1">'POSL N02913'!$A$2:$H$68</definedName>
    <definedName name="Z_D80F4BCD_90E6_4CF9_BB80_CD28A212AF14_.wvu.FilterData" localSheetId="12" hidden="1">'POSL N02914'!$A$2:$H$43</definedName>
    <definedName name="Z_D80F4BCD_90E6_4CF9_BB80_CD28A212AF14_.wvu.FilterData" localSheetId="13" hidden="1">'POSL N03905'!$A$2:$H$42</definedName>
    <definedName name="Z_D80F4BCD_90E6_4CF9_BB80_CD28A212AF14_.wvu.FilterData" localSheetId="24" hidden="1">ROZVRHY!$A$2:$H$30</definedName>
    <definedName name="Z_D80F4BCD_90E6_4CF9_BB80_CD28A212AF14_.wvu.FilterData" localSheetId="20" hidden="1">'ZAS MALE'!$A$2:$H$30</definedName>
    <definedName name="Z_D80F4BCD_90E6_4CF9_BB80_CD28A212AF14_.wvu.FilterData" localSheetId="21" hidden="1">'ZAS N05806'!$A$2:$H$60</definedName>
    <definedName name="Z_D80F4BCD_90E6_4CF9_BB80_CD28A212AF14_.wvu.FilterData" localSheetId="23" hidden="1">'ZAS N05917'!$A$2:$H$30</definedName>
    <definedName name="Z_D80F4BCD_90E6_4CF9_BB80_CD28A212AF14_.wvu.PrintArea" localSheetId="6" hidden="1">'ATRIUM N01001'!$A$2:$H$28</definedName>
    <definedName name="Z_D80F4BCD_90E6_4CF9_BB80_CD28A212AF14_.wvu.PrintArea" localSheetId="7" hidden="1">'AULA N01911'!$A$2:$H$93</definedName>
    <definedName name="Z_D80F4BCD_90E6_4CF9_BB80_CD28A212AF14_.wvu.PrintArea" localSheetId="8" hidden="1">'AULA N01915'!$A$2:$H$73</definedName>
    <definedName name="Z_D80F4BCD_90E6_4CF9_BB80_CD28A212AF14_.wvu.PrintArea" localSheetId="22" hidden="1">'DĚK N05916'!$A$2:$H$29</definedName>
    <definedName name="Z_D80F4BCD_90E6_4CF9_BB80_CD28A212AF14_.wvu.PrintArea" localSheetId="19" hidden="1">'KANC N04915'!$A$2:$H$29</definedName>
    <definedName name="Z_D80F4BCD_90E6_4CF9_BB80_CD28A212AF14_.wvu.PrintArea" localSheetId="14" hidden="1">'LAB MALÁ'!$A$2:$H$32</definedName>
    <definedName name="Z_D80F4BCD_90E6_4CF9_BB80_CD28A212AF14_.wvu.PrintArea" localSheetId="16" hidden="1">'LAB N04905'!$A$2:$H$30</definedName>
    <definedName name="Z_D80F4BCD_90E6_4CF9_BB80_CD28A212AF14_.wvu.PrintArea" localSheetId="17" hidden="1">'LAB N04906'!$A$2:$H$25</definedName>
    <definedName name="Z_D80F4BCD_90E6_4CF9_BB80_CD28A212AF14_.wvu.PrintArea" localSheetId="18" hidden="1">'LAB N04907'!$A$2:$H$33</definedName>
    <definedName name="Z_D80F4BCD_90E6_4CF9_BB80_CD28A212AF14_.wvu.PrintArea" localSheetId="15" hidden="1">'LAB STĚNA'!$A$2:$H$32</definedName>
    <definedName name="Z_D80F4BCD_90E6_4CF9_BB80_CD28A212AF14_.wvu.PrintArea" localSheetId="25" hidden="1">Ostatní!$A$2:$H$52</definedName>
    <definedName name="Z_D80F4BCD_90E6_4CF9_BB80_CD28A212AF14_.wvu.PrintArea" localSheetId="26" hidden="1">'OVLÁDÁNÍ ŽALUZIÍ'!$A$2:$H$93</definedName>
    <definedName name="Z_D80F4BCD_90E6_4CF9_BB80_CD28A212AF14_.wvu.PrintArea" localSheetId="11" hidden="1">'POSL 30'!$A$2:$H$38</definedName>
    <definedName name="Z_D80F4BCD_90E6_4CF9_BB80_CD28A212AF14_.wvu.PrintArea" localSheetId="9" hidden="1">'POSL N02912'!$A$2:$H$68</definedName>
    <definedName name="Z_D80F4BCD_90E6_4CF9_BB80_CD28A212AF14_.wvu.PrintArea" localSheetId="10" hidden="1">'POSL N02913'!$A$2:$H$68</definedName>
    <definedName name="Z_D80F4BCD_90E6_4CF9_BB80_CD28A212AF14_.wvu.PrintArea" localSheetId="12" hidden="1">'POSL N02914'!$A$2:$H$43</definedName>
    <definedName name="Z_D80F4BCD_90E6_4CF9_BB80_CD28A212AF14_.wvu.PrintArea" localSheetId="13" hidden="1">'POSL N03905'!$A$2:$H$42</definedName>
    <definedName name="Z_D80F4BCD_90E6_4CF9_BB80_CD28A212AF14_.wvu.PrintArea" localSheetId="24" hidden="1">ROZVRHY!$A$2:$H$30</definedName>
    <definedName name="Z_D80F4BCD_90E6_4CF9_BB80_CD28A212AF14_.wvu.PrintArea" localSheetId="20" hidden="1">'ZAS MALE'!$A$2:$H$30</definedName>
    <definedName name="Z_D80F4BCD_90E6_4CF9_BB80_CD28A212AF14_.wvu.PrintArea" localSheetId="21" hidden="1">'ZAS N05806'!$A$2:$H$60</definedName>
    <definedName name="Z_D80F4BCD_90E6_4CF9_BB80_CD28A212AF14_.wvu.PrintArea" localSheetId="23" hidden="1">'ZAS N05917'!$A$2:$H$30</definedName>
    <definedName name="Z_D80F4BCD_90E6_4CF9_BB80_CD28A212AF14_.wvu.PrintTitles" localSheetId="6" hidden="1">'ATRIUM N01001'!$2:$2</definedName>
    <definedName name="Z_D80F4BCD_90E6_4CF9_BB80_CD28A212AF14_.wvu.PrintTitles" localSheetId="7" hidden="1">'AULA N01911'!$2:$2</definedName>
    <definedName name="Z_D80F4BCD_90E6_4CF9_BB80_CD28A212AF14_.wvu.PrintTitles" localSheetId="8" hidden="1">'AULA N01915'!$2:$2</definedName>
    <definedName name="Z_D80F4BCD_90E6_4CF9_BB80_CD28A212AF14_.wvu.PrintTitles" localSheetId="22" hidden="1">'DĚK N05916'!$2:$2</definedName>
    <definedName name="Z_D80F4BCD_90E6_4CF9_BB80_CD28A212AF14_.wvu.PrintTitles" localSheetId="19" hidden="1">'KANC N04915'!$2:$2</definedName>
    <definedName name="Z_D80F4BCD_90E6_4CF9_BB80_CD28A212AF14_.wvu.PrintTitles" localSheetId="14" hidden="1">'LAB MALÁ'!$2:$2</definedName>
    <definedName name="Z_D80F4BCD_90E6_4CF9_BB80_CD28A212AF14_.wvu.PrintTitles" localSheetId="16" hidden="1">'LAB N04905'!$2:$2</definedName>
    <definedName name="Z_D80F4BCD_90E6_4CF9_BB80_CD28A212AF14_.wvu.PrintTitles" localSheetId="17" hidden="1">'LAB N04906'!$2:$2</definedName>
    <definedName name="Z_D80F4BCD_90E6_4CF9_BB80_CD28A212AF14_.wvu.PrintTitles" localSheetId="18" hidden="1">'LAB N04907'!$2:$2</definedName>
    <definedName name="Z_D80F4BCD_90E6_4CF9_BB80_CD28A212AF14_.wvu.PrintTitles" localSheetId="15" hidden="1">'LAB STĚNA'!$2:$2</definedName>
    <definedName name="Z_D80F4BCD_90E6_4CF9_BB80_CD28A212AF14_.wvu.PrintTitles" localSheetId="25" hidden="1">Ostatní!$2:$2</definedName>
    <definedName name="Z_D80F4BCD_90E6_4CF9_BB80_CD28A212AF14_.wvu.PrintTitles" localSheetId="26" hidden="1">'OVLÁDÁNÍ ŽALUZIÍ'!$2:$2</definedName>
    <definedName name="Z_D80F4BCD_90E6_4CF9_BB80_CD28A212AF14_.wvu.PrintTitles" localSheetId="11" hidden="1">'POSL 30'!$2:$2</definedName>
    <definedName name="Z_D80F4BCD_90E6_4CF9_BB80_CD28A212AF14_.wvu.PrintTitles" localSheetId="9" hidden="1">'POSL N02912'!$2:$2</definedName>
    <definedName name="Z_D80F4BCD_90E6_4CF9_BB80_CD28A212AF14_.wvu.PrintTitles" localSheetId="10" hidden="1">'POSL N02913'!$2:$2</definedName>
    <definedName name="Z_D80F4BCD_90E6_4CF9_BB80_CD28A212AF14_.wvu.PrintTitles" localSheetId="12" hidden="1">'POSL N02914'!$2:$2</definedName>
    <definedName name="Z_D80F4BCD_90E6_4CF9_BB80_CD28A212AF14_.wvu.PrintTitles" localSheetId="13" hidden="1">'POSL N03905'!$2:$2</definedName>
    <definedName name="Z_D80F4BCD_90E6_4CF9_BB80_CD28A212AF14_.wvu.PrintTitles" localSheetId="24" hidden="1">ROZVRHY!$2:$2</definedName>
    <definedName name="Z_D80F4BCD_90E6_4CF9_BB80_CD28A212AF14_.wvu.PrintTitles" localSheetId="20" hidden="1">'ZAS MALE'!$2:$2</definedName>
    <definedName name="Z_D80F4BCD_90E6_4CF9_BB80_CD28A212AF14_.wvu.PrintTitles" localSheetId="21" hidden="1">'ZAS N05806'!$2:$2</definedName>
    <definedName name="Z_D80F4BCD_90E6_4CF9_BB80_CD28A212AF14_.wvu.PrintTitles" localSheetId="23" hidden="1">'ZAS N05917'!$2:$2</definedName>
    <definedName name="Z_F18F5723_E1DD_4928_A1A8_38350028BAD1_.wvu.Cols" localSheetId="6" hidden="1">'ATRIUM N01001'!#REF!</definedName>
    <definedName name="Z_F18F5723_E1DD_4928_A1A8_38350028BAD1_.wvu.Cols" localSheetId="7" hidden="1">'AULA N01911'!#REF!</definedName>
    <definedName name="Z_F18F5723_E1DD_4928_A1A8_38350028BAD1_.wvu.Cols" localSheetId="8" hidden="1">'AULA N01915'!#REF!</definedName>
    <definedName name="Z_F18F5723_E1DD_4928_A1A8_38350028BAD1_.wvu.Cols" localSheetId="22" hidden="1">'DĚK N05916'!#REF!</definedName>
    <definedName name="Z_F18F5723_E1DD_4928_A1A8_38350028BAD1_.wvu.Cols" localSheetId="19" hidden="1">'KANC N04915'!#REF!</definedName>
    <definedName name="Z_F18F5723_E1DD_4928_A1A8_38350028BAD1_.wvu.Cols" localSheetId="14" hidden="1">'LAB MALÁ'!#REF!</definedName>
    <definedName name="Z_F18F5723_E1DD_4928_A1A8_38350028BAD1_.wvu.Cols" localSheetId="16" hidden="1">'LAB N04905'!#REF!</definedName>
    <definedName name="Z_F18F5723_E1DD_4928_A1A8_38350028BAD1_.wvu.Cols" localSheetId="17" hidden="1">'LAB N04906'!#REF!</definedName>
    <definedName name="Z_F18F5723_E1DD_4928_A1A8_38350028BAD1_.wvu.Cols" localSheetId="18" hidden="1">'LAB N04907'!#REF!</definedName>
    <definedName name="Z_F18F5723_E1DD_4928_A1A8_38350028BAD1_.wvu.Cols" localSheetId="15" hidden="1">'LAB STĚNA'!#REF!</definedName>
    <definedName name="Z_F18F5723_E1DD_4928_A1A8_38350028BAD1_.wvu.Cols" localSheetId="25" hidden="1">Ostatní!#REF!</definedName>
    <definedName name="Z_F18F5723_E1DD_4928_A1A8_38350028BAD1_.wvu.Cols" localSheetId="26" hidden="1">'OVLÁDÁNÍ ŽALUZIÍ'!#REF!</definedName>
    <definedName name="Z_F18F5723_E1DD_4928_A1A8_38350028BAD1_.wvu.Cols" localSheetId="11" hidden="1">'POSL 30'!#REF!</definedName>
    <definedName name="Z_F18F5723_E1DD_4928_A1A8_38350028BAD1_.wvu.Cols" localSheetId="9" hidden="1">'POSL N02912'!#REF!</definedName>
    <definedName name="Z_F18F5723_E1DD_4928_A1A8_38350028BAD1_.wvu.Cols" localSheetId="10" hidden="1">'POSL N02913'!#REF!</definedName>
    <definedName name="Z_F18F5723_E1DD_4928_A1A8_38350028BAD1_.wvu.Cols" localSheetId="12" hidden="1">'POSL N02914'!#REF!</definedName>
    <definedName name="Z_F18F5723_E1DD_4928_A1A8_38350028BAD1_.wvu.Cols" localSheetId="13" hidden="1">'POSL N03905'!#REF!</definedName>
    <definedName name="Z_F18F5723_E1DD_4928_A1A8_38350028BAD1_.wvu.Cols" localSheetId="24" hidden="1">ROZVRHY!#REF!</definedName>
    <definedName name="Z_F18F5723_E1DD_4928_A1A8_38350028BAD1_.wvu.Cols" localSheetId="20" hidden="1">'ZAS MALE'!#REF!</definedName>
    <definedName name="Z_F18F5723_E1DD_4928_A1A8_38350028BAD1_.wvu.Cols" localSheetId="21" hidden="1">'ZAS N05806'!#REF!</definedName>
    <definedName name="Z_F18F5723_E1DD_4928_A1A8_38350028BAD1_.wvu.Cols" localSheetId="23" hidden="1">'ZAS N05917'!#REF!</definedName>
    <definedName name="Z_F18F5723_E1DD_4928_A1A8_38350028BAD1_.wvu.FilterData" localSheetId="6" hidden="1">'ATRIUM N01001'!$A$2:$H$2</definedName>
    <definedName name="Z_F18F5723_E1DD_4928_A1A8_38350028BAD1_.wvu.FilterData" localSheetId="7" hidden="1">'AULA N01911'!$A$2:$H$2</definedName>
    <definedName name="Z_F18F5723_E1DD_4928_A1A8_38350028BAD1_.wvu.FilterData" localSheetId="8" hidden="1">'AULA N01915'!$A$2:$H$2</definedName>
    <definedName name="Z_F18F5723_E1DD_4928_A1A8_38350028BAD1_.wvu.FilterData" localSheetId="22" hidden="1">'DĚK N05916'!$A$2:$H$2</definedName>
    <definedName name="Z_F18F5723_E1DD_4928_A1A8_38350028BAD1_.wvu.FilterData" localSheetId="19" hidden="1">'KANC N04915'!$A$2:$H$2</definedName>
    <definedName name="Z_F18F5723_E1DD_4928_A1A8_38350028BAD1_.wvu.FilterData" localSheetId="14" hidden="1">'LAB MALÁ'!$A$2:$H$2</definedName>
    <definedName name="Z_F18F5723_E1DD_4928_A1A8_38350028BAD1_.wvu.FilterData" localSheetId="16" hidden="1">'LAB N04905'!$A$2:$H$2</definedName>
    <definedName name="Z_F18F5723_E1DD_4928_A1A8_38350028BAD1_.wvu.FilterData" localSheetId="17" hidden="1">'LAB N04906'!$A$2:$H$2</definedName>
    <definedName name="Z_F18F5723_E1DD_4928_A1A8_38350028BAD1_.wvu.FilterData" localSheetId="18" hidden="1">'LAB N04907'!$A$2:$H$2</definedName>
    <definedName name="Z_F18F5723_E1DD_4928_A1A8_38350028BAD1_.wvu.FilterData" localSheetId="15" hidden="1">'LAB STĚNA'!$A$2:$H$2</definedName>
    <definedName name="Z_F18F5723_E1DD_4928_A1A8_38350028BAD1_.wvu.FilterData" localSheetId="25" hidden="1">Ostatní!$A$2:$H$2</definedName>
    <definedName name="Z_F18F5723_E1DD_4928_A1A8_38350028BAD1_.wvu.FilterData" localSheetId="26" hidden="1">'OVLÁDÁNÍ ŽALUZIÍ'!$A$2:$H$2</definedName>
    <definedName name="Z_F18F5723_E1DD_4928_A1A8_38350028BAD1_.wvu.FilterData" localSheetId="11" hidden="1">'POSL 30'!$A$2:$H$2</definedName>
    <definedName name="Z_F18F5723_E1DD_4928_A1A8_38350028BAD1_.wvu.FilterData" localSheetId="9" hidden="1">'POSL N02912'!$A$2:$H$2</definedName>
    <definedName name="Z_F18F5723_E1DD_4928_A1A8_38350028BAD1_.wvu.FilterData" localSheetId="10" hidden="1">'POSL N02913'!$A$2:$H$2</definedName>
    <definedName name="Z_F18F5723_E1DD_4928_A1A8_38350028BAD1_.wvu.FilterData" localSheetId="12" hidden="1">'POSL N02914'!$A$2:$H$2</definedName>
    <definedName name="Z_F18F5723_E1DD_4928_A1A8_38350028BAD1_.wvu.FilterData" localSheetId="13" hidden="1">'POSL N03905'!$A$2:$H$2</definedName>
    <definedName name="Z_F18F5723_E1DD_4928_A1A8_38350028BAD1_.wvu.FilterData" localSheetId="24" hidden="1">ROZVRHY!$A$2:$H$2</definedName>
    <definedName name="Z_F18F5723_E1DD_4928_A1A8_38350028BAD1_.wvu.FilterData" localSheetId="20" hidden="1">'ZAS MALE'!$A$2:$H$2</definedName>
    <definedName name="Z_F18F5723_E1DD_4928_A1A8_38350028BAD1_.wvu.FilterData" localSheetId="21" hidden="1">'ZAS N05806'!$A$2:$H$2</definedName>
    <definedName name="Z_F18F5723_E1DD_4928_A1A8_38350028BAD1_.wvu.FilterData" localSheetId="23" hidden="1">'ZAS N05917'!$A$2:$H$2</definedName>
    <definedName name="Z_F18F5723_E1DD_4928_A1A8_38350028BAD1_.wvu.PrintArea" localSheetId="6" hidden="1">'ATRIUM N01001'!$A$2:$H$27</definedName>
    <definedName name="Z_F18F5723_E1DD_4928_A1A8_38350028BAD1_.wvu.PrintArea" localSheetId="7" hidden="1">'AULA N01911'!$A$2:$H$92</definedName>
    <definedName name="Z_F18F5723_E1DD_4928_A1A8_38350028BAD1_.wvu.PrintArea" localSheetId="8" hidden="1">'AULA N01915'!$A$2:$H$72</definedName>
    <definedName name="Z_F18F5723_E1DD_4928_A1A8_38350028BAD1_.wvu.PrintArea" localSheetId="22" hidden="1">'DĚK N05916'!$A$2:$H$28</definedName>
    <definedName name="Z_F18F5723_E1DD_4928_A1A8_38350028BAD1_.wvu.PrintArea" localSheetId="19" hidden="1">'KANC N04915'!$A$2:$H$28</definedName>
    <definedName name="Z_F18F5723_E1DD_4928_A1A8_38350028BAD1_.wvu.PrintArea" localSheetId="14" hidden="1">'LAB MALÁ'!$A$2:$H$31</definedName>
    <definedName name="Z_F18F5723_E1DD_4928_A1A8_38350028BAD1_.wvu.PrintArea" localSheetId="16" hidden="1">'LAB N04905'!$A$2:$H$29</definedName>
    <definedName name="Z_F18F5723_E1DD_4928_A1A8_38350028BAD1_.wvu.PrintArea" localSheetId="17" hidden="1">'LAB N04906'!$A$2:$H$24</definedName>
    <definedName name="Z_F18F5723_E1DD_4928_A1A8_38350028BAD1_.wvu.PrintArea" localSheetId="18" hidden="1">'LAB N04907'!$A$2:$H$32</definedName>
    <definedName name="Z_F18F5723_E1DD_4928_A1A8_38350028BAD1_.wvu.PrintArea" localSheetId="15" hidden="1">'LAB STĚNA'!$A$2:$H$31</definedName>
    <definedName name="Z_F18F5723_E1DD_4928_A1A8_38350028BAD1_.wvu.PrintArea" localSheetId="25" hidden="1">Ostatní!$A$2:$H$51</definedName>
    <definedName name="Z_F18F5723_E1DD_4928_A1A8_38350028BAD1_.wvu.PrintArea" localSheetId="26" hidden="1">'OVLÁDÁNÍ ŽALUZIÍ'!$A$2:$H$92</definedName>
    <definedName name="Z_F18F5723_E1DD_4928_A1A8_38350028BAD1_.wvu.PrintArea" localSheetId="11" hidden="1">'POSL 30'!$A$2:$H$37</definedName>
    <definedName name="Z_F18F5723_E1DD_4928_A1A8_38350028BAD1_.wvu.PrintArea" localSheetId="9" hidden="1">'POSL N02912'!$A$2:$H$67</definedName>
    <definedName name="Z_F18F5723_E1DD_4928_A1A8_38350028BAD1_.wvu.PrintArea" localSheetId="10" hidden="1">'POSL N02913'!$A$2:$H$67</definedName>
    <definedName name="Z_F18F5723_E1DD_4928_A1A8_38350028BAD1_.wvu.PrintArea" localSheetId="12" hidden="1">'POSL N02914'!$A$2:$H$42</definedName>
    <definedName name="Z_F18F5723_E1DD_4928_A1A8_38350028BAD1_.wvu.PrintArea" localSheetId="13" hidden="1">'POSL N03905'!$A$2:$H$41</definedName>
    <definedName name="Z_F18F5723_E1DD_4928_A1A8_38350028BAD1_.wvu.PrintArea" localSheetId="24" hidden="1">ROZVRHY!$A$2:$H$29</definedName>
    <definedName name="Z_F18F5723_E1DD_4928_A1A8_38350028BAD1_.wvu.PrintArea" localSheetId="20" hidden="1">'ZAS MALE'!$A$2:$H$29</definedName>
    <definedName name="Z_F18F5723_E1DD_4928_A1A8_38350028BAD1_.wvu.PrintArea" localSheetId="21" hidden="1">'ZAS N05806'!$A$2:$H$59</definedName>
    <definedName name="Z_F18F5723_E1DD_4928_A1A8_38350028BAD1_.wvu.PrintArea" localSheetId="23" hidden="1">'ZAS N05917'!$A$2:$H$29</definedName>
    <definedName name="Z_F18F5723_E1DD_4928_A1A8_38350028BAD1_.wvu.PrintTitles" localSheetId="6" hidden="1">'ATRIUM N01001'!$2:$2</definedName>
    <definedName name="Z_F18F5723_E1DD_4928_A1A8_38350028BAD1_.wvu.PrintTitles" localSheetId="7" hidden="1">'AULA N01911'!$2:$2</definedName>
    <definedName name="Z_F18F5723_E1DD_4928_A1A8_38350028BAD1_.wvu.PrintTitles" localSheetId="8" hidden="1">'AULA N01915'!$2:$2</definedName>
    <definedName name="Z_F18F5723_E1DD_4928_A1A8_38350028BAD1_.wvu.PrintTitles" localSheetId="22" hidden="1">'DĚK N05916'!$2:$2</definedName>
    <definedName name="Z_F18F5723_E1DD_4928_A1A8_38350028BAD1_.wvu.PrintTitles" localSheetId="19" hidden="1">'KANC N04915'!$2:$2</definedName>
    <definedName name="Z_F18F5723_E1DD_4928_A1A8_38350028BAD1_.wvu.PrintTitles" localSheetId="14" hidden="1">'LAB MALÁ'!$2:$2</definedName>
    <definedName name="Z_F18F5723_E1DD_4928_A1A8_38350028BAD1_.wvu.PrintTitles" localSheetId="16" hidden="1">'LAB N04905'!$2:$2</definedName>
    <definedName name="Z_F18F5723_E1DD_4928_A1A8_38350028BAD1_.wvu.PrintTitles" localSheetId="17" hidden="1">'LAB N04906'!$2:$2</definedName>
    <definedName name="Z_F18F5723_E1DD_4928_A1A8_38350028BAD1_.wvu.PrintTitles" localSheetId="18" hidden="1">'LAB N04907'!$2:$2</definedName>
    <definedName name="Z_F18F5723_E1DD_4928_A1A8_38350028BAD1_.wvu.PrintTitles" localSheetId="15" hidden="1">'LAB STĚNA'!$2:$2</definedName>
    <definedName name="Z_F18F5723_E1DD_4928_A1A8_38350028BAD1_.wvu.PrintTitles" localSheetId="25" hidden="1">Ostatní!$2:$2</definedName>
    <definedName name="Z_F18F5723_E1DD_4928_A1A8_38350028BAD1_.wvu.PrintTitles" localSheetId="26" hidden="1">'OVLÁDÁNÍ ŽALUZIÍ'!$2:$2</definedName>
    <definedName name="Z_F18F5723_E1DD_4928_A1A8_38350028BAD1_.wvu.PrintTitles" localSheetId="11" hidden="1">'POSL 30'!$2:$2</definedName>
    <definedName name="Z_F18F5723_E1DD_4928_A1A8_38350028BAD1_.wvu.PrintTitles" localSheetId="9" hidden="1">'POSL N02912'!$2:$2</definedName>
    <definedName name="Z_F18F5723_E1DD_4928_A1A8_38350028BAD1_.wvu.PrintTitles" localSheetId="10" hidden="1">'POSL N02913'!$2:$2</definedName>
    <definedName name="Z_F18F5723_E1DD_4928_A1A8_38350028BAD1_.wvu.PrintTitles" localSheetId="12" hidden="1">'POSL N02914'!$2:$2</definedName>
    <definedName name="Z_F18F5723_E1DD_4928_A1A8_38350028BAD1_.wvu.PrintTitles" localSheetId="13" hidden="1">'POSL N03905'!$2:$2</definedName>
    <definedName name="Z_F18F5723_E1DD_4928_A1A8_38350028BAD1_.wvu.PrintTitles" localSheetId="24" hidden="1">ROZVRHY!$2:$2</definedName>
    <definedName name="Z_F18F5723_E1DD_4928_A1A8_38350028BAD1_.wvu.PrintTitles" localSheetId="20" hidden="1">'ZAS MALE'!$2:$2</definedName>
    <definedName name="Z_F18F5723_E1DD_4928_A1A8_38350028BAD1_.wvu.PrintTitles" localSheetId="21" hidden="1">'ZAS N05806'!$2:$2</definedName>
    <definedName name="Z_F18F5723_E1DD_4928_A1A8_38350028BAD1_.wvu.PrintTitles" localSheetId="23" hidden="1">'ZAS N05917'!$2:$2</definedName>
    <definedName name="Základy" localSheetId="3">#REF!</definedName>
    <definedName name="Základy">#REF!</definedName>
    <definedName name="Zemní_práce" localSheetId="3">#REF!</definedName>
    <definedName name="Zemní_práce">#REF!</definedName>
    <definedName name="ZPRACOVATEL" localSheetId="3">#REF!</definedName>
    <definedName name="ZPRACOVATEL">#REF!</definedName>
    <definedName name="Zprava" localSheetId="3">#REF!</definedName>
    <definedName name="Zprava">#REF!</definedName>
  </definedNames>
  <calcPr calcId="191029"/>
  <pivotCaches>
    <pivotCache cacheId="0" r:id="rId28"/>
    <pivotCache cacheId="1" r:id="rId2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1" l="1"/>
  <c r="I4" i="46"/>
  <c r="K4" i="46"/>
  <c r="C5" i="96"/>
  <c r="C6" i="96"/>
  <c r="C7" i="96"/>
  <c r="C8" i="96"/>
  <c r="C9" i="96"/>
  <c r="C32" i="78"/>
  <c r="C31" i="78"/>
  <c r="C30" i="78"/>
  <c r="C29" i="78"/>
  <c r="C28" i="78"/>
  <c r="C27" i="78"/>
  <c r="C26" i="78"/>
  <c r="C74" i="99"/>
  <c r="C73" i="99"/>
  <c r="C72" i="99"/>
  <c r="C71" i="99"/>
  <c r="C70" i="99"/>
  <c r="C69" i="99"/>
  <c r="C68" i="99"/>
  <c r="C67" i="99"/>
  <c r="C65" i="99"/>
  <c r="C64" i="99"/>
  <c r="C63" i="99"/>
  <c r="C62" i="99"/>
  <c r="C61" i="99"/>
  <c r="C60" i="99"/>
  <c r="C59" i="99"/>
  <c r="C58" i="99"/>
  <c r="C57" i="99"/>
  <c r="C56" i="99"/>
  <c r="C55" i="99"/>
  <c r="C54" i="99"/>
  <c r="C52" i="99"/>
  <c r="C51" i="99"/>
  <c r="C50" i="99"/>
  <c r="C49" i="99"/>
  <c r="C48" i="99"/>
  <c r="C47" i="99"/>
  <c r="C45" i="99"/>
  <c r="C44" i="99"/>
  <c r="C43" i="99"/>
  <c r="C42" i="99"/>
  <c r="C41" i="99"/>
  <c r="C40" i="99"/>
  <c r="C39" i="99"/>
  <c r="C38" i="99"/>
  <c r="C36" i="99"/>
  <c r="C35" i="99"/>
  <c r="C34" i="99"/>
  <c r="C33" i="99"/>
  <c r="C31" i="99"/>
  <c r="C30" i="99"/>
  <c r="C29" i="99"/>
  <c r="C28" i="99"/>
  <c r="C27" i="99"/>
  <c r="C26" i="99"/>
  <c r="C25" i="99"/>
  <c r="C24" i="99"/>
  <c r="C23" i="99"/>
  <c r="C22" i="99"/>
  <c r="C21" i="99"/>
  <c r="C20" i="99"/>
  <c r="C19" i="99"/>
  <c r="C18" i="99"/>
  <c r="C17" i="99"/>
  <c r="C16" i="99"/>
  <c r="C15" i="99"/>
  <c r="C14" i="99"/>
  <c r="C13" i="99"/>
  <c r="C12" i="99"/>
  <c r="C11" i="99"/>
  <c r="C10" i="99"/>
  <c r="C9" i="99"/>
  <c r="C8" i="99"/>
  <c r="C7" i="99"/>
  <c r="C6" i="99"/>
  <c r="C5" i="99"/>
  <c r="I214" i="46"/>
  <c r="K214" i="46" s="1"/>
  <c r="G74" i="99" s="1"/>
  <c r="H74" i="99" s="1"/>
  <c r="I213" i="46"/>
  <c r="K213" i="46" s="1"/>
  <c r="G73" i="99" s="1"/>
  <c r="H73" i="99" s="1"/>
  <c r="I212" i="46"/>
  <c r="K212" i="46" s="1"/>
  <c r="G72" i="99" s="1"/>
  <c r="H72" i="99" s="1"/>
  <c r="I211" i="46"/>
  <c r="K211" i="46" s="1"/>
  <c r="G71" i="99" s="1"/>
  <c r="H71" i="99" s="1"/>
  <c r="I210" i="46"/>
  <c r="K210" i="46" s="1"/>
  <c r="G70" i="99" s="1"/>
  <c r="H70" i="99" s="1"/>
  <c r="I209" i="46"/>
  <c r="K209" i="46" s="1"/>
  <c r="G69" i="99" s="1"/>
  <c r="H69" i="99" s="1"/>
  <c r="I208" i="46"/>
  <c r="K208" i="46" s="1"/>
  <c r="G68" i="99" s="1"/>
  <c r="H68" i="99" s="1"/>
  <c r="I207" i="46"/>
  <c r="K207" i="46" s="1"/>
  <c r="G67" i="99" s="1"/>
  <c r="H67" i="99" s="1"/>
  <c r="I206" i="46"/>
  <c r="K206" i="46" s="1"/>
  <c r="G65" i="99" s="1"/>
  <c r="H65" i="99" s="1"/>
  <c r="I205" i="46"/>
  <c r="K205" i="46" s="1"/>
  <c r="G64" i="99" s="1"/>
  <c r="H64" i="99" s="1"/>
  <c r="I204" i="46"/>
  <c r="K204" i="46" s="1"/>
  <c r="G63" i="99" s="1"/>
  <c r="H63" i="99" s="1"/>
  <c r="I203" i="46"/>
  <c r="K203" i="46" s="1"/>
  <c r="G62" i="99" s="1"/>
  <c r="H62" i="99" s="1"/>
  <c r="I202" i="46"/>
  <c r="K202" i="46" s="1"/>
  <c r="G61" i="99" s="1"/>
  <c r="H61" i="99" s="1"/>
  <c r="I201" i="46"/>
  <c r="K201" i="46" s="1"/>
  <c r="G60" i="99" s="1"/>
  <c r="H60" i="99" s="1"/>
  <c r="I200" i="46"/>
  <c r="K200" i="46" s="1"/>
  <c r="G59" i="99" s="1"/>
  <c r="H59" i="99" s="1"/>
  <c r="I199" i="46"/>
  <c r="K199" i="46" s="1"/>
  <c r="G58" i="99" s="1"/>
  <c r="H58" i="99" s="1"/>
  <c r="I198" i="46"/>
  <c r="K198" i="46" s="1"/>
  <c r="G57" i="99" s="1"/>
  <c r="H57" i="99" s="1"/>
  <c r="I197" i="46"/>
  <c r="K197" i="46" s="1"/>
  <c r="G56" i="99" s="1"/>
  <c r="H56" i="99" s="1"/>
  <c r="I196" i="46"/>
  <c r="K196" i="46" s="1"/>
  <c r="G55" i="99" s="1"/>
  <c r="H55" i="99" s="1"/>
  <c r="I195" i="46"/>
  <c r="K195" i="46" s="1"/>
  <c r="G54" i="99" s="1"/>
  <c r="H54" i="99" s="1"/>
  <c r="I194" i="46"/>
  <c r="K194" i="46" s="1"/>
  <c r="G52" i="99" s="1"/>
  <c r="H52" i="99" s="1"/>
  <c r="I193" i="46"/>
  <c r="K193" i="46" s="1"/>
  <c r="G51" i="99" s="1"/>
  <c r="H51" i="99" s="1"/>
  <c r="I192" i="46"/>
  <c r="K192" i="46" s="1"/>
  <c r="G50" i="99" s="1"/>
  <c r="H50" i="99" s="1"/>
  <c r="I191" i="46"/>
  <c r="K191" i="46" s="1"/>
  <c r="G49" i="99" s="1"/>
  <c r="H49" i="99" s="1"/>
  <c r="I190" i="46"/>
  <c r="K190" i="46" s="1"/>
  <c r="G48" i="99" s="1"/>
  <c r="H48" i="99" s="1"/>
  <c r="I189" i="46"/>
  <c r="K189" i="46" s="1"/>
  <c r="G47" i="99" s="1"/>
  <c r="H47" i="99" s="1"/>
  <c r="I188" i="46"/>
  <c r="K188" i="46" s="1"/>
  <c r="G45" i="99" s="1"/>
  <c r="H45" i="99" s="1"/>
  <c r="I187" i="46"/>
  <c r="K187" i="46" s="1"/>
  <c r="G44" i="99" s="1"/>
  <c r="H44" i="99" s="1"/>
  <c r="I186" i="46"/>
  <c r="K186" i="46" s="1"/>
  <c r="G43" i="99" s="1"/>
  <c r="H43" i="99" s="1"/>
  <c r="I185" i="46"/>
  <c r="K185" i="46" s="1"/>
  <c r="G42" i="99" s="1"/>
  <c r="H42" i="99" s="1"/>
  <c r="I184" i="46"/>
  <c r="K184" i="46" s="1"/>
  <c r="G41" i="99" s="1"/>
  <c r="H41" i="99" s="1"/>
  <c r="I183" i="46"/>
  <c r="K183" i="46" s="1"/>
  <c r="G40" i="99" s="1"/>
  <c r="H40" i="99" s="1"/>
  <c r="I182" i="46"/>
  <c r="K182" i="46" s="1"/>
  <c r="G39" i="99" s="1"/>
  <c r="H39" i="99" s="1"/>
  <c r="I181" i="46"/>
  <c r="K181" i="46" s="1"/>
  <c r="G38" i="99" s="1"/>
  <c r="H38" i="99" s="1"/>
  <c r="I180" i="46"/>
  <c r="K180" i="46" s="1"/>
  <c r="G36" i="99" s="1"/>
  <c r="H36" i="99" s="1"/>
  <c r="I179" i="46"/>
  <c r="K179" i="46" s="1"/>
  <c r="G35" i="99" s="1"/>
  <c r="H35" i="99" s="1"/>
  <c r="I178" i="46"/>
  <c r="K178" i="46" s="1"/>
  <c r="G34" i="99" s="1"/>
  <c r="H34" i="99" s="1"/>
  <c r="I177" i="46"/>
  <c r="K177" i="46" s="1"/>
  <c r="G33" i="99" s="1"/>
  <c r="H33" i="99" s="1"/>
  <c r="I176" i="46"/>
  <c r="K176" i="46" s="1"/>
  <c r="G31" i="99" s="1"/>
  <c r="H31" i="99" s="1"/>
  <c r="I175" i="46"/>
  <c r="K175" i="46" s="1"/>
  <c r="G30" i="99" s="1"/>
  <c r="H30" i="99" s="1"/>
  <c r="I174" i="46"/>
  <c r="K174" i="46" s="1"/>
  <c r="G29" i="99" s="1"/>
  <c r="H29" i="99" s="1"/>
  <c r="I173" i="46"/>
  <c r="K173" i="46" s="1"/>
  <c r="G28" i="99" s="1"/>
  <c r="H28" i="99" s="1"/>
  <c r="I172" i="46"/>
  <c r="K172" i="46" s="1"/>
  <c r="G27" i="99" s="1"/>
  <c r="H27" i="99" s="1"/>
  <c r="I171" i="46"/>
  <c r="K171" i="46" s="1"/>
  <c r="G26" i="99" s="1"/>
  <c r="H26" i="99" s="1"/>
  <c r="I170" i="46"/>
  <c r="K170" i="46" s="1"/>
  <c r="G25" i="99" s="1"/>
  <c r="H25" i="99" s="1"/>
  <c r="I169" i="46"/>
  <c r="K169" i="46" s="1"/>
  <c r="G24" i="99" s="1"/>
  <c r="H24" i="99" s="1"/>
  <c r="I168" i="46"/>
  <c r="K168" i="46" s="1"/>
  <c r="G23" i="99" s="1"/>
  <c r="H23" i="99" s="1"/>
  <c r="I167" i="46"/>
  <c r="K167" i="46" s="1"/>
  <c r="G22" i="99" s="1"/>
  <c r="H22" i="99" s="1"/>
  <c r="I166" i="46"/>
  <c r="K166" i="46" s="1"/>
  <c r="G21" i="99" s="1"/>
  <c r="H21" i="99" s="1"/>
  <c r="E21" i="99" l="1"/>
  <c r="E25" i="99"/>
  <c r="E29" i="99"/>
  <c r="E34" i="99"/>
  <c r="E39" i="99"/>
  <c r="E43" i="99"/>
  <c r="E48" i="99"/>
  <c r="E52" i="99"/>
  <c r="E57" i="99"/>
  <c r="E61" i="99"/>
  <c r="E65" i="99"/>
  <c r="E70" i="99"/>
  <c r="E74" i="99"/>
  <c r="E24" i="99"/>
  <c r="E28" i="99"/>
  <c r="E33" i="99"/>
  <c r="E38" i="99"/>
  <c r="E42" i="99"/>
  <c r="E47" i="99"/>
  <c r="E51" i="99"/>
  <c r="E56" i="99"/>
  <c r="E60" i="99"/>
  <c r="E64" i="99"/>
  <c r="E69" i="99"/>
  <c r="E73" i="99"/>
  <c r="E23" i="99"/>
  <c r="E27" i="99"/>
  <c r="E31" i="99"/>
  <c r="E36" i="99"/>
  <c r="E41" i="99"/>
  <c r="E45" i="99"/>
  <c r="E50" i="99"/>
  <c r="E55" i="99"/>
  <c r="E59" i="99"/>
  <c r="E63" i="99"/>
  <c r="E68" i="99"/>
  <c r="E72" i="99"/>
  <c r="E22" i="99"/>
  <c r="E26" i="99"/>
  <c r="E30" i="99"/>
  <c r="E35" i="99"/>
  <c r="E40" i="99"/>
  <c r="E44" i="99"/>
  <c r="E49" i="99"/>
  <c r="E54" i="99"/>
  <c r="E58" i="99"/>
  <c r="E62" i="99"/>
  <c r="E67" i="99"/>
  <c r="E71" i="99"/>
  <c r="D21" i="99"/>
  <c r="D22" i="99"/>
  <c r="D23" i="99"/>
  <c r="D24" i="99"/>
  <c r="D25" i="99"/>
  <c r="D26" i="99"/>
  <c r="D27" i="99"/>
  <c r="D28" i="99"/>
  <c r="D29" i="99"/>
  <c r="D30" i="99"/>
  <c r="D31" i="99"/>
  <c r="D33" i="99"/>
  <c r="D34" i="99"/>
  <c r="D35" i="99"/>
  <c r="D36" i="99"/>
  <c r="D38" i="99"/>
  <c r="D39" i="99"/>
  <c r="D40" i="99"/>
  <c r="D41" i="99"/>
  <c r="D42" i="99"/>
  <c r="D43" i="99"/>
  <c r="D44" i="99"/>
  <c r="D45" i="99"/>
  <c r="D47" i="99"/>
  <c r="D48" i="99"/>
  <c r="D49" i="99"/>
  <c r="D50" i="99"/>
  <c r="D51" i="99"/>
  <c r="D52" i="99"/>
  <c r="D54" i="99"/>
  <c r="D55" i="99"/>
  <c r="D56" i="99"/>
  <c r="D57" i="99"/>
  <c r="D58" i="99"/>
  <c r="D59" i="99"/>
  <c r="D60" i="99"/>
  <c r="D61" i="99"/>
  <c r="D62" i="99"/>
  <c r="D63" i="99"/>
  <c r="D64" i="99"/>
  <c r="D65" i="99"/>
  <c r="D67" i="99"/>
  <c r="D68" i="99"/>
  <c r="D69" i="99"/>
  <c r="D70" i="99"/>
  <c r="D71" i="99"/>
  <c r="D72" i="99"/>
  <c r="D73" i="99"/>
  <c r="D74" i="99"/>
  <c r="I165" i="46" l="1"/>
  <c r="E20" i="99" s="1"/>
  <c r="I164" i="46"/>
  <c r="E19" i="99" s="1"/>
  <c r="I163" i="46"/>
  <c r="E18" i="99" s="1"/>
  <c r="I162" i="46"/>
  <c r="E17" i="99" s="1"/>
  <c r="I161" i="46"/>
  <c r="E16" i="99" s="1"/>
  <c r="I160" i="46"/>
  <c r="E15" i="99" s="1"/>
  <c r="I159" i="46"/>
  <c r="E14" i="99" s="1"/>
  <c r="I158" i="46"/>
  <c r="E13" i="99" s="1"/>
  <c r="I157" i="46"/>
  <c r="E12" i="99" s="1"/>
  <c r="I156" i="46"/>
  <c r="E11" i="99" s="1"/>
  <c r="I155" i="46"/>
  <c r="E10" i="99" s="1"/>
  <c r="I154" i="46"/>
  <c r="E9" i="99" s="1"/>
  <c r="I153" i="46"/>
  <c r="E8" i="99" s="1"/>
  <c r="I152" i="46"/>
  <c r="E7" i="99" s="1"/>
  <c r="I151" i="46"/>
  <c r="E6" i="99" s="1"/>
  <c r="I150" i="46"/>
  <c r="E5" i="99" s="1"/>
  <c r="I231" i="46"/>
  <c r="E31" i="78" s="1"/>
  <c r="I230" i="46"/>
  <c r="E30" i="78" s="1"/>
  <c r="I229" i="46"/>
  <c r="E29" i="78" s="1"/>
  <c r="I228" i="46"/>
  <c r="E28" i="78" s="1"/>
  <c r="I227" i="46"/>
  <c r="E27" i="78" s="1"/>
  <c r="I226" i="46"/>
  <c r="E26" i="78" s="1"/>
  <c r="I225" i="46"/>
  <c r="K225" i="46" s="1"/>
  <c r="E19" i="92"/>
  <c r="C19" i="92"/>
  <c r="C19" i="82"/>
  <c r="G21" i="81"/>
  <c r="H21" i="81" s="1"/>
  <c r="C21" i="81"/>
  <c r="G21" i="77"/>
  <c r="H21" i="77" s="1"/>
  <c r="E21" i="77"/>
  <c r="C21" i="77"/>
  <c r="I91" i="46"/>
  <c r="K91" i="46" s="1"/>
  <c r="G19" i="82" s="1"/>
  <c r="H19" i="82" s="1"/>
  <c r="I125" i="46"/>
  <c r="K125" i="46" s="1"/>
  <c r="E19" i="82" l="1"/>
  <c r="G19" i="92"/>
  <c r="H19" i="92" s="1"/>
  <c r="E21" i="81"/>
  <c r="K150" i="46"/>
  <c r="G5" i="99" s="1"/>
  <c r="H5" i="99" s="1"/>
  <c r="D5" i="99"/>
  <c r="K158" i="46"/>
  <c r="G13" i="99" s="1"/>
  <c r="H13" i="99" s="1"/>
  <c r="D13" i="99"/>
  <c r="K162" i="46"/>
  <c r="G17" i="99" s="1"/>
  <c r="H17" i="99" s="1"/>
  <c r="D17" i="99"/>
  <c r="K229" i="46"/>
  <c r="G29" i="78" s="1"/>
  <c r="H29" i="78" s="1"/>
  <c r="D29" i="78"/>
  <c r="K151" i="46"/>
  <c r="G6" i="99" s="1"/>
  <c r="H6" i="99" s="1"/>
  <c r="D6" i="99"/>
  <c r="K155" i="46"/>
  <c r="G10" i="99" s="1"/>
  <c r="H10" i="99" s="1"/>
  <c r="D10" i="99"/>
  <c r="K159" i="46"/>
  <c r="G14" i="99" s="1"/>
  <c r="H14" i="99" s="1"/>
  <c r="D14" i="99"/>
  <c r="K163" i="46"/>
  <c r="G18" i="99" s="1"/>
  <c r="H18" i="99" s="1"/>
  <c r="D18" i="99"/>
  <c r="K228" i="46"/>
  <c r="G28" i="78" s="1"/>
  <c r="H28" i="78" s="1"/>
  <c r="D28" i="78"/>
  <c r="K154" i="46"/>
  <c r="G9" i="99" s="1"/>
  <c r="H9" i="99" s="1"/>
  <c r="D9" i="99"/>
  <c r="D21" i="77"/>
  <c r="D21" i="81"/>
  <c r="D19" i="82"/>
  <c r="D19" i="92"/>
  <c r="K226" i="46"/>
  <c r="G26" i="78" s="1"/>
  <c r="H26" i="78" s="1"/>
  <c r="D26" i="78"/>
  <c r="K230" i="46"/>
  <c r="G30" i="78" s="1"/>
  <c r="H30" i="78" s="1"/>
  <c r="D30" i="78"/>
  <c r="K152" i="46"/>
  <c r="G7" i="99" s="1"/>
  <c r="H7" i="99" s="1"/>
  <c r="D7" i="99"/>
  <c r="K156" i="46"/>
  <c r="G11" i="99" s="1"/>
  <c r="H11" i="99" s="1"/>
  <c r="D11" i="99"/>
  <c r="K160" i="46"/>
  <c r="G15" i="99" s="1"/>
  <c r="H15" i="99" s="1"/>
  <c r="D15" i="99"/>
  <c r="K164" i="46"/>
  <c r="G19" i="99" s="1"/>
  <c r="H19" i="99" s="1"/>
  <c r="D19" i="99"/>
  <c r="K227" i="46"/>
  <c r="G27" i="78" s="1"/>
  <c r="H27" i="78" s="1"/>
  <c r="D27" i="78"/>
  <c r="K231" i="46"/>
  <c r="G31" i="78" s="1"/>
  <c r="H31" i="78" s="1"/>
  <c r="D31" i="78"/>
  <c r="K153" i="46"/>
  <c r="G8" i="99" s="1"/>
  <c r="H8" i="99" s="1"/>
  <c r="D8" i="99"/>
  <c r="K157" i="46"/>
  <c r="G12" i="99" s="1"/>
  <c r="H12" i="99" s="1"/>
  <c r="D12" i="99"/>
  <c r="K161" i="46"/>
  <c r="G16" i="99" s="1"/>
  <c r="H16" i="99" s="1"/>
  <c r="D16" i="99"/>
  <c r="K165" i="46"/>
  <c r="G20" i="99" s="1"/>
  <c r="H20" i="99" s="1"/>
  <c r="D20" i="99"/>
  <c r="C70" i="77"/>
  <c r="C10" i="94"/>
  <c r="I90" i="46"/>
  <c r="K90" i="46" s="1"/>
  <c r="G10" i="94" s="1"/>
  <c r="H10" i="94" s="1"/>
  <c r="H75" i="99" l="1"/>
  <c r="C23" i="1" s="1"/>
  <c r="E23" i="1" s="1"/>
  <c r="E10" i="94"/>
  <c r="D10" i="94"/>
  <c r="C16" i="78"/>
  <c r="I148" i="46" l="1"/>
  <c r="E16" i="78" s="1"/>
  <c r="K148" i="46" l="1"/>
  <c r="G16" i="78" s="1"/>
  <c r="H16" i="78" s="1"/>
  <c r="D16" i="78"/>
  <c r="B15" i="1"/>
  <c r="B14" i="1"/>
  <c r="C6" i="98"/>
  <c r="C5" i="98"/>
  <c r="B20" i="1" l="1"/>
  <c r="B19" i="1"/>
  <c r="C10" i="97"/>
  <c r="C9" i="97"/>
  <c r="C8" i="97"/>
  <c r="C7" i="97"/>
  <c r="C6" i="97"/>
  <c r="C5" i="97"/>
  <c r="B3" i="1"/>
  <c r="B4" i="1"/>
  <c r="I39" i="46"/>
  <c r="K39" i="46" s="1"/>
  <c r="G9" i="96" s="1"/>
  <c r="H9" i="96" s="1"/>
  <c r="I38" i="46"/>
  <c r="K38" i="46" s="1"/>
  <c r="G8" i="96" s="1"/>
  <c r="H8" i="96" s="1"/>
  <c r="E8" i="96" l="1"/>
  <c r="E9" i="96"/>
  <c r="D9" i="96"/>
  <c r="D8" i="96"/>
  <c r="I87" i="46" l="1"/>
  <c r="E5" i="96" s="1"/>
  <c r="I89" i="46"/>
  <c r="E7" i="96" s="1"/>
  <c r="I88" i="46"/>
  <c r="E6" i="96" s="1"/>
  <c r="K88" i="46" l="1"/>
  <c r="G6" i="96" s="1"/>
  <c r="H6" i="96" s="1"/>
  <c r="D6" i="96"/>
  <c r="K89" i="46"/>
  <c r="G7" i="96" s="1"/>
  <c r="H7" i="96" s="1"/>
  <c r="D7" i="96"/>
  <c r="K87" i="46"/>
  <c r="G5" i="96" s="1"/>
  <c r="H5" i="96" s="1"/>
  <c r="D5" i="96"/>
  <c r="I221" i="46"/>
  <c r="K221" i="46" s="1"/>
  <c r="I222" i="46"/>
  <c r="K222" i="46" s="1"/>
  <c r="I223" i="46"/>
  <c r="K223" i="46" s="1"/>
  <c r="I224" i="46"/>
  <c r="K224" i="46" s="1"/>
  <c r="I232" i="46"/>
  <c r="E32" i="78" s="1"/>
  <c r="I216" i="46"/>
  <c r="K216" i="46" s="1"/>
  <c r="I217" i="46"/>
  <c r="K217" i="46" s="1"/>
  <c r="I218" i="46"/>
  <c r="K218" i="46" s="1"/>
  <c r="I219" i="46"/>
  <c r="K219" i="46" s="1"/>
  <c r="H10" i="96" l="1"/>
  <c r="C3" i="1" s="1"/>
  <c r="K232" i="46"/>
  <c r="G32" i="78" s="1"/>
  <c r="H32" i="78" s="1"/>
  <c r="D32" i="78"/>
  <c r="B11" i="1"/>
  <c r="C13" i="95"/>
  <c r="C12" i="95"/>
  <c r="C11" i="95"/>
  <c r="C10" i="95"/>
  <c r="C9" i="95"/>
  <c r="C8" i="95"/>
  <c r="C7" i="95"/>
  <c r="C6" i="95"/>
  <c r="C5" i="95"/>
  <c r="B5" i="1"/>
  <c r="C10" i="91" l="1"/>
  <c r="C13" i="88"/>
  <c r="C12" i="88"/>
  <c r="C10" i="89"/>
  <c r="C9" i="89"/>
  <c r="C12" i="87"/>
  <c r="C21" i="86"/>
  <c r="C20" i="86"/>
  <c r="C22" i="85"/>
  <c r="C21" i="85"/>
  <c r="C15" i="78"/>
  <c r="C14" i="78"/>
  <c r="I146" i="46" l="1"/>
  <c r="E14" i="78" s="1"/>
  <c r="I145" i="46"/>
  <c r="K145" i="46" s="1"/>
  <c r="K146" i="46" l="1"/>
  <c r="G14" i="78" s="1"/>
  <c r="H14" i="78" s="1"/>
  <c r="D14" i="78"/>
  <c r="G13" i="78"/>
  <c r="H13" i="78" s="1"/>
  <c r="G17" i="78"/>
  <c r="H17" i="78" s="1"/>
  <c r="G18" i="78"/>
  <c r="H18" i="78" s="1"/>
  <c r="G19" i="78"/>
  <c r="H19" i="78" s="1"/>
  <c r="G20" i="78"/>
  <c r="H20" i="78" s="1"/>
  <c r="G22" i="78"/>
  <c r="H22" i="78" s="1"/>
  <c r="G23" i="78"/>
  <c r="H23" i="78" s="1"/>
  <c r="G24" i="78"/>
  <c r="H24" i="78" s="1"/>
  <c r="G25" i="78"/>
  <c r="H25" i="78" s="1"/>
  <c r="G33" i="78"/>
  <c r="H33" i="78" s="1"/>
  <c r="I5" i="46"/>
  <c r="K5" i="46" s="1"/>
  <c r="I6" i="46"/>
  <c r="K6" i="46" s="1"/>
  <c r="I7" i="46"/>
  <c r="K7" i="46" s="1"/>
  <c r="I8" i="46"/>
  <c r="K8" i="46" s="1"/>
  <c r="I9" i="46"/>
  <c r="K9" i="46" s="1"/>
  <c r="I10" i="46"/>
  <c r="K10" i="46" s="1"/>
  <c r="I11" i="46"/>
  <c r="E10" i="95" s="1"/>
  <c r="I12" i="46"/>
  <c r="K12" i="46" s="1"/>
  <c r="I13" i="46"/>
  <c r="K13" i="46" s="1"/>
  <c r="I14" i="46"/>
  <c r="K14" i="46" s="1"/>
  <c r="I15" i="46"/>
  <c r="K15" i="46" s="1"/>
  <c r="I16" i="46"/>
  <c r="E9" i="95" s="1"/>
  <c r="I17" i="46"/>
  <c r="K17" i="46" s="1"/>
  <c r="I18" i="46"/>
  <c r="K18" i="46" s="1"/>
  <c r="I19" i="46"/>
  <c r="K19" i="46" s="1"/>
  <c r="I20" i="46"/>
  <c r="K20" i="46" s="1"/>
  <c r="I21" i="46"/>
  <c r="K21" i="46" s="1"/>
  <c r="I22" i="46"/>
  <c r="K22" i="46" s="1"/>
  <c r="I23" i="46"/>
  <c r="K23" i="46" s="1"/>
  <c r="I24" i="46"/>
  <c r="K24" i="46" s="1"/>
  <c r="I25" i="46"/>
  <c r="K25" i="46" s="1"/>
  <c r="I26" i="46"/>
  <c r="K26" i="46" s="1"/>
  <c r="I27" i="46"/>
  <c r="K27" i="46" s="1"/>
  <c r="I28" i="46"/>
  <c r="K28" i="46" s="1"/>
  <c r="I29" i="46"/>
  <c r="K29" i="46" s="1"/>
  <c r="I30" i="46"/>
  <c r="K30" i="46" s="1"/>
  <c r="I31" i="46"/>
  <c r="K31" i="46" s="1"/>
  <c r="I32" i="46"/>
  <c r="K32" i="46" s="1"/>
  <c r="I33" i="46"/>
  <c r="K33" i="46" s="1"/>
  <c r="I34" i="46"/>
  <c r="K34" i="46" s="1"/>
  <c r="I35" i="46"/>
  <c r="K35" i="46" s="1"/>
  <c r="I36" i="46"/>
  <c r="K36" i="46" s="1"/>
  <c r="I37" i="46"/>
  <c r="K37" i="46" s="1"/>
  <c r="I41" i="46"/>
  <c r="K41" i="46" s="1"/>
  <c r="I42" i="46"/>
  <c r="K42" i="46" s="1"/>
  <c r="I43" i="46"/>
  <c r="K43" i="46" s="1"/>
  <c r="I44" i="46"/>
  <c r="E5" i="95" s="1"/>
  <c r="I45" i="46"/>
  <c r="E6" i="95" s="1"/>
  <c r="I46" i="46"/>
  <c r="K46" i="46" s="1"/>
  <c r="I47" i="46"/>
  <c r="K47" i="46" s="1"/>
  <c r="I48" i="46"/>
  <c r="K48" i="46" s="1"/>
  <c r="I49" i="46"/>
  <c r="K49" i="46" s="1"/>
  <c r="I50" i="46"/>
  <c r="K50" i="46" s="1"/>
  <c r="I51" i="46"/>
  <c r="K51" i="46" s="1"/>
  <c r="I52" i="46"/>
  <c r="K52" i="46" s="1"/>
  <c r="I53" i="46"/>
  <c r="K53" i="46" s="1"/>
  <c r="I54" i="46"/>
  <c r="E5" i="97" s="1"/>
  <c r="I55" i="46"/>
  <c r="K55" i="46" s="1"/>
  <c r="I56" i="46"/>
  <c r="K56" i="46" s="1"/>
  <c r="I57" i="46"/>
  <c r="E6" i="97" s="1"/>
  <c r="I58" i="46"/>
  <c r="K58" i="46" s="1"/>
  <c r="I59" i="46"/>
  <c r="K59" i="46" s="1"/>
  <c r="I60" i="46"/>
  <c r="K60" i="46" s="1"/>
  <c r="I61" i="46"/>
  <c r="K61" i="46" s="1"/>
  <c r="I62" i="46"/>
  <c r="K62" i="46" s="1"/>
  <c r="I63" i="46"/>
  <c r="K63" i="46" s="1"/>
  <c r="I64" i="46"/>
  <c r="K64" i="46" s="1"/>
  <c r="I65" i="46"/>
  <c r="K65" i="46" s="1"/>
  <c r="I66" i="46"/>
  <c r="E7" i="97" s="1"/>
  <c r="I67" i="46"/>
  <c r="K67" i="46" s="1"/>
  <c r="I68" i="46"/>
  <c r="K68" i="46" s="1"/>
  <c r="I69" i="46"/>
  <c r="E8" i="95" s="1"/>
  <c r="I70" i="46"/>
  <c r="K70" i="46" s="1"/>
  <c r="I71" i="46"/>
  <c r="K71" i="46" s="1"/>
  <c r="I72" i="46"/>
  <c r="K72" i="46" s="1"/>
  <c r="I73" i="46"/>
  <c r="K73" i="46" s="1"/>
  <c r="I74" i="46"/>
  <c r="K74" i="46" s="1"/>
  <c r="I75" i="46"/>
  <c r="K75" i="46" s="1"/>
  <c r="I76" i="46"/>
  <c r="K76" i="46" s="1"/>
  <c r="I77" i="46"/>
  <c r="K77" i="46" s="1"/>
  <c r="I78" i="46"/>
  <c r="K78" i="46" s="1"/>
  <c r="I79" i="46"/>
  <c r="K79" i="46" s="1"/>
  <c r="I80" i="46"/>
  <c r="E8" i="97" s="1"/>
  <c r="I81" i="46"/>
  <c r="K81" i="46" s="1"/>
  <c r="I82" i="46"/>
  <c r="K82" i="46" s="1"/>
  <c r="I83" i="46"/>
  <c r="E7" i="95" s="1"/>
  <c r="I84" i="46"/>
  <c r="K84" i="46" s="1"/>
  <c r="I85" i="46"/>
  <c r="K85" i="46" s="1"/>
  <c r="I86" i="46"/>
  <c r="K86" i="46" s="1"/>
  <c r="G11" i="94" s="1"/>
  <c r="H11" i="94" s="1"/>
  <c r="I93" i="46"/>
  <c r="K93" i="46" s="1"/>
  <c r="I94" i="46"/>
  <c r="K94" i="46" s="1"/>
  <c r="I95" i="46"/>
  <c r="K95" i="46" s="1"/>
  <c r="I96" i="46"/>
  <c r="I97" i="46"/>
  <c r="K97" i="46" s="1"/>
  <c r="I98" i="46"/>
  <c r="K98" i="46" s="1"/>
  <c r="I99" i="46"/>
  <c r="K99" i="46" s="1"/>
  <c r="I101" i="46"/>
  <c r="K101" i="46" s="1"/>
  <c r="I102" i="46"/>
  <c r="K102" i="46" s="1"/>
  <c r="I103" i="46"/>
  <c r="K103" i="46" s="1"/>
  <c r="I104" i="46"/>
  <c r="K104" i="46" s="1"/>
  <c r="I105" i="46"/>
  <c r="K105" i="46" s="1"/>
  <c r="I106" i="46"/>
  <c r="K106" i="46" s="1"/>
  <c r="I107" i="46"/>
  <c r="K107" i="46" s="1"/>
  <c r="I108" i="46"/>
  <c r="K108" i="46" s="1"/>
  <c r="I109" i="46"/>
  <c r="K109" i="46" s="1"/>
  <c r="I110" i="46"/>
  <c r="K110" i="46" s="1"/>
  <c r="I112" i="46"/>
  <c r="I113" i="46"/>
  <c r="I114" i="46"/>
  <c r="K114" i="46" s="1"/>
  <c r="I115" i="46"/>
  <c r="K115" i="46" s="1"/>
  <c r="I117" i="46"/>
  <c r="K117" i="46" s="1"/>
  <c r="I118" i="46"/>
  <c r="K118" i="46" s="1"/>
  <c r="I119" i="46"/>
  <c r="K119" i="46" s="1"/>
  <c r="I120" i="46"/>
  <c r="K120" i="46" s="1"/>
  <c r="I121" i="46"/>
  <c r="K121" i="46" s="1"/>
  <c r="I122" i="46"/>
  <c r="K122" i="46" s="1"/>
  <c r="I123" i="46"/>
  <c r="K123" i="46" s="1"/>
  <c r="I124" i="46"/>
  <c r="K124" i="46" s="1"/>
  <c r="I126" i="46"/>
  <c r="K126" i="46" s="1"/>
  <c r="I127" i="46"/>
  <c r="K127" i="46" s="1"/>
  <c r="I128" i="46"/>
  <c r="K128" i="46" s="1"/>
  <c r="I129" i="46"/>
  <c r="K129" i="46" s="1"/>
  <c r="I130" i="46"/>
  <c r="K130" i="46" s="1"/>
  <c r="I132" i="46"/>
  <c r="K132" i="46" s="1"/>
  <c r="I133" i="46"/>
  <c r="K133" i="46" s="1"/>
  <c r="I134" i="46"/>
  <c r="I135" i="46"/>
  <c r="K135" i="46" s="1"/>
  <c r="I137" i="46"/>
  <c r="K137" i="46" s="1"/>
  <c r="I138" i="46"/>
  <c r="K138" i="46" s="1"/>
  <c r="I139" i="46"/>
  <c r="K139" i="46" s="1"/>
  <c r="I140" i="46"/>
  <c r="K140" i="46" s="1"/>
  <c r="I141" i="46"/>
  <c r="K141" i="46" s="1"/>
  <c r="I142" i="46"/>
  <c r="K142" i="46" s="1"/>
  <c r="I143" i="46"/>
  <c r="K143" i="46" s="1"/>
  <c r="G11" i="78" s="1"/>
  <c r="H11" i="78" s="1"/>
  <c r="I144" i="46"/>
  <c r="K144" i="46" s="1"/>
  <c r="G12" i="78" s="1"/>
  <c r="H12" i="78" s="1"/>
  <c r="I147" i="46"/>
  <c r="E15" i="78" s="1"/>
  <c r="I220" i="46"/>
  <c r="K220" i="46" s="1"/>
  <c r="G21" i="78" s="1"/>
  <c r="H21" i="78" s="1"/>
  <c r="B21" i="1"/>
  <c r="E11" i="94"/>
  <c r="D11" i="94"/>
  <c r="C11" i="94"/>
  <c r="G9" i="94"/>
  <c r="H9" i="94" s="1"/>
  <c r="E9" i="94"/>
  <c r="D9" i="94"/>
  <c r="C9" i="94"/>
  <c r="G8" i="94"/>
  <c r="H8" i="94" s="1"/>
  <c r="E8" i="94"/>
  <c r="D8" i="94"/>
  <c r="C8" i="94"/>
  <c r="G7" i="94"/>
  <c r="H7" i="94" s="1"/>
  <c r="E7" i="94"/>
  <c r="C7" i="94"/>
  <c r="G6" i="94"/>
  <c r="H6" i="94" s="1"/>
  <c r="E6" i="94"/>
  <c r="D6" i="94"/>
  <c r="C6" i="94"/>
  <c r="G5" i="94"/>
  <c r="H5" i="94" s="1"/>
  <c r="E5" i="94"/>
  <c r="D5" i="94"/>
  <c r="C5" i="94"/>
  <c r="E12" i="88" l="1"/>
  <c r="E21" i="85"/>
  <c r="E10" i="91"/>
  <c r="E9" i="89"/>
  <c r="E20" i="86"/>
  <c r="E6" i="98"/>
  <c r="E10" i="97"/>
  <c r="E13" i="95"/>
  <c r="E9" i="97"/>
  <c r="E11" i="95"/>
  <c r="E5" i="98"/>
  <c r="E12" i="95"/>
  <c r="E21" i="86"/>
  <c r="E13" i="88"/>
  <c r="E12" i="87"/>
  <c r="E22" i="85"/>
  <c r="E10" i="89"/>
  <c r="K112" i="46"/>
  <c r="D12" i="88"/>
  <c r="D21" i="85"/>
  <c r="D10" i="91"/>
  <c r="D9" i="89"/>
  <c r="D20" i="86"/>
  <c r="K134" i="46"/>
  <c r="D6" i="98"/>
  <c r="D10" i="97"/>
  <c r="D13" i="95"/>
  <c r="K83" i="46"/>
  <c r="G7" i="95" s="1"/>
  <c r="H7" i="95" s="1"/>
  <c r="D7" i="95"/>
  <c r="K16" i="46"/>
  <c r="G9" i="95" s="1"/>
  <c r="H9" i="95" s="1"/>
  <c r="D9" i="95"/>
  <c r="K80" i="46"/>
  <c r="G8" i="97" s="1"/>
  <c r="H8" i="97" s="1"/>
  <c r="D8" i="97"/>
  <c r="K44" i="46"/>
  <c r="G5" i="95" s="1"/>
  <c r="H5" i="95" s="1"/>
  <c r="D5" i="95"/>
  <c r="K96" i="46"/>
  <c r="D9" i="97"/>
  <c r="D11" i="95"/>
  <c r="K66" i="46"/>
  <c r="G7" i="97" s="1"/>
  <c r="H7" i="97" s="1"/>
  <c r="D7" i="97"/>
  <c r="K54" i="46"/>
  <c r="G5" i="97" s="1"/>
  <c r="H5" i="97" s="1"/>
  <c r="D5" i="97"/>
  <c r="K11" i="46"/>
  <c r="G10" i="95" s="1"/>
  <c r="H10" i="95" s="1"/>
  <c r="D10" i="95"/>
  <c r="D7" i="94"/>
  <c r="K147" i="46"/>
  <c r="G15" i="78" s="1"/>
  <c r="H15" i="78" s="1"/>
  <c r="D15" i="78"/>
  <c r="K113" i="46"/>
  <c r="D5" i="98"/>
  <c r="D12" i="95"/>
  <c r="D12" i="87"/>
  <c r="D22" i="85"/>
  <c r="D13" i="88"/>
  <c r="D10" i="89"/>
  <c r="D21" i="86"/>
  <c r="K69" i="46"/>
  <c r="G8" i="95" s="1"/>
  <c r="H8" i="95" s="1"/>
  <c r="D8" i="95"/>
  <c r="K57" i="46"/>
  <c r="G6" i="97" s="1"/>
  <c r="H6" i="97" s="1"/>
  <c r="D6" i="97"/>
  <c r="K45" i="46"/>
  <c r="G6" i="95" s="1"/>
  <c r="H6" i="95" s="1"/>
  <c r="D6" i="95"/>
  <c r="H12" i="94"/>
  <c r="C21" i="1" s="1"/>
  <c r="G5" i="98" l="1"/>
  <c r="H5" i="98" s="1"/>
  <c r="G12" i="95"/>
  <c r="H12" i="95" s="1"/>
  <c r="G13" i="88"/>
  <c r="H13" i="88" s="1"/>
  <c r="G12" i="87"/>
  <c r="H12" i="87" s="1"/>
  <c r="G22" i="85"/>
  <c r="H22" i="85" s="1"/>
  <c r="G10" i="89"/>
  <c r="H10" i="89" s="1"/>
  <c r="G21" i="86"/>
  <c r="H21" i="86" s="1"/>
  <c r="G9" i="97"/>
  <c r="H9" i="97" s="1"/>
  <c r="G11" i="95"/>
  <c r="H11" i="95" s="1"/>
  <c r="G6" i="98"/>
  <c r="H6" i="98" s="1"/>
  <c r="G10" i="97"/>
  <c r="H10" i="97" s="1"/>
  <c r="G13" i="95"/>
  <c r="H13" i="95" s="1"/>
  <c r="G21" i="85"/>
  <c r="H21" i="85" s="1"/>
  <c r="G10" i="91"/>
  <c r="H10" i="91" s="1"/>
  <c r="G9" i="89"/>
  <c r="H9" i="89" s="1"/>
  <c r="G20" i="86"/>
  <c r="H20" i="86" s="1"/>
  <c r="G12" i="88"/>
  <c r="H12" i="88" s="1"/>
  <c r="K235" i="46"/>
  <c r="G29" i="83"/>
  <c r="H29" i="83" s="1"/>
  <c r="E29" i="83"/>
  <c r="D29" i="83"/>
  <c r="C29" i="83"/>
  <c r="G15" i="86"/>
  <c r="H15" i="86" s="1"/>
  <c r="E15" i="86"/>
  <c r="D15" i="86"/>
  <c r="C15" i="86"/>
  <c r="G16" i="85"/>
  <c r="H16" i="85" s="1"/>
  <c r="E16" i="85"/>
  <c r="D16" i="85"/>
  <c r="C16" i="85"/>
  <c r="G11" i="84"/>
  <c r="H11" i="84" s="1"/>
  <c r="E11" i="84"/>
  <c r="D11" i="84"/>
  <c r="C11" i="84"/>
  <c r="G15" i="83"/>
  <c r="H15" i="83" s="1"/>
  <c r="E15" i="83"/>
  <c r="D15" i="83"/>
  <c r="C15" i="83"/>
  <c r="G9" i="93"/>
  <c r="H9" i="93" s="1"/>
  <c r="E9" i="93"/>
  <c r="D9" i="93"/>
  <c r="C9" i="93"/>
  <c r="G11" i="93"/>
  <c r="H11" i="93" s="1"/>
  <c r="E11" i="93"/>
  <c r="D11" i="93"/>
  <c r="C11" i="93"/>
  <c r="G10" i="93"/>
  <c r="H10" i="93" s="1"/>
  <c r="E10" i="93"/>
  <c r="D10" i="93"/>
  <c r="C10" i="93"/>
  <c r="G8" i="93"/>
  <c r="H8" i="93" s="1"/>
  <c r="E8" i="93"/>
  <c r="D8" i="93"/>
  <c r="C8" i="93"/>
  <c r="G7" i="93"/>
  <c r="H7" i="93" s="1"/>
  <c r="E7" i="93"/>
  <c r="D7" i="93"/>
  <c r="C7" i="93"/>
  <c r="G6" i="93"/>
  <c r="H6" i="93" s="1"/>
  <c r="E6" i="93"/>
  <c r="D6" i="93"/>
  <c r="C6" i="93"/>
  <c r="G5" i="93"/>
  <c r="H5" i="93" s="1"/>
  <c r="E5" i="93"/>
  <c r="D5" i="93"/>
  <c r="C5" i="93"/>
  <c r="G16" i="86"/>
  <c r="H16" i="86" s="1"/>
  <c r="E16" i="86"/>
  <c r="D16" i="86"/>
  <c r="C16" i="86"/>
  <c r="G17" i="85"/>
  <c r="H17" i="85" s="1"/>
  <c r="E17" i="85"/>
  <c r="D17" i="85"/>
  <c r="C17" i="85"/>
  <c r="G12" i="84"/>
  <c r="H12" i="84" s="1"/>
  <c r="E12" i="84"/>
  <c r="D12" i="84"/>
  <c r="C12" i="84"/>
  <c r="G17" i="84"/>
  <c r="H17" i="84" s="1"/>
  <c r="E17" i="84"/>
  <c r="D17" i="84"/>
  <c r="C17" i="84"/>
  <c r="G16" i="84"/>
  <c r="H16" i="84" s="1"/>
  <c r="E16" i="84"/>
  <c r="D16" i="84"/>
  <c r="C16" i="84"/>
  <c r="G6" i="78"/>
  <c r="H6" i="78" s="1"/>
  <c r="G7" i="78"/>
  <c r="H7" i="78" s="1"/>
  <c r="G8" i="78"/>
  <c r="H8" i="78" s="1"/>
  <c r="G9" i="78"/>
  <c r="H9" i="78" s="1"/>
  <c r="G10" i="78"/>
  <c r="H10" i="78" s="1"/>
  <c r="G5" i="78"/>
  <c r="H5" i="78" s="1"/>
  <c r="H14" i="95" l="1"/>
  <c r="C11" i="1" s="1"/>
  <c r="E11" i="1" s="1"/>
  <c r="H11" i="97"/>
  <c r="C20" i="1" s="1"/>
  <c r="H7" i="98"/>
  <c r="C14" i="1" s="1"/>
  <c r="H12" i="93"/>
  <c r="B22" i="1"/>
  <c r="B18" i="1"/>
  <c r="B17" i="1"/>
  <c r="B16" i="1"/>
  <c r="B13" i="1"/>
  <c r="B12" i="1"/>
  <c r="B10" i="1"/>
  <c r="B9" i="1"/>
  <c r="B8" i="1"/>
  <c r="G49" i="92"/>
  <c r="H49" i="92" s="1"/>
  <c r="E49" i="92"/>
  <c r="D49" i="92"/>
  <c r="C49" i="92"/>
  <c r="G48" i="92"/>
  <c r="H48" i="92" s="1"/>
  <c r="E48" i="92"/>
  <c r="D48" i="92"/>
  <c r="C48" i="92"/>
  <c r="G47" i="92"/>
  <c r="H47" i="92" s="1"/>
  <c r="E47" i="92"/>
  <c r="D47" i="92"/>
  <c r="C47" i="92"/>
  <c r="G46" i="92"/>
  <c r="H46" i="92" s="1"/>
  <c r="E46" i="92"/>
  <c r="D46" i="92"/>
  <c r="C46" i="92"/>
  <c r="G45" i="92"/>
  <c r="H45" i="92" s="1"/>
  <c r="E45" i="92"/>
  <c r="D45" i="92"/>
  <c r="C45" i="92"/>
  <c r="G44" i="92"/>
  <c r="H44" i="92" s="1"/>
  <c r="E44" i="92"/>
  <c r="D44" i="92"/>
  <c r="C44" i="92"/>
  <c r="G43" i="92"/>
  <c r="H43" i="92" s="1"/>
  <c r="E43" i="92"/>
  <c r="D43" i="92"/>
  <c r="C43" i="92"/>
  <c r="G42" i="92"/>
  <c r="H42" i="92" s="1"/>
  <c r="E42" i="92"/>
  <c r="D42" i="92"/>
  <c r="C42" i="92"/>
  <c r="G41" i="92"/>
  <c r="H41" i="92" s="1"/>
  <c r="E41" i="92"/>
  <c r="D41" i="92"/>
  <c r="C41" i="92"/>
  <c r="G40" i="92"/>
  <c r="H40" i="92" s="1"/>
  <c r="E40" i="92"/>
  <c r="D40" i="92"/>
  <c r="C40" i="92"/>
  <c r="G39" i="92"/>
  <c r="H39" i="92" s="1"/>
  <c r="E39" i="92"/>
  <c r="D39" i="92"/>
  <c r="C39" i="92"/>
  <c r="G38" i="92"/>
  <c r="H38" i="92" s="1"/>
  <c r="E38" i="92"/>
  <c r="D38" i="92"/>
  <c r="C38" i="92"/>
  <c r="G37" i="92"/>
  <c r="H37" i="92" s="1"/>
  <c r="E37" i="92"/>
  <c r="D37" i="92"/>
  <c r="C37" i="92"/>
  <c r="G36" i="92"/>
  <c r="H36" i="92" s="1"/>
  <c r="E36" i="92"/>
  <c r="D36" i="92"/>
  <c r="C36" i="92"/>
  <c r="G35" i="92"/>
  <c r="H35" i="92" s="1"/>
  <c r="E35" i="92"/>
  <c r="D35" i="92"/>
  <c r="C35" i="92"/>
  <c r="G34" i="92"/>
  <c r="H34" i="92" s="1"/>
  <c r="E34" i="92"/>
  <c r="D34" i="92"/>
  <c r="C34" i="92"/>
  <c r="G33" i="92"/>
  <c r="H33" i="92" s="1"/>
  <c r="E33" i="92"/>
  <c r="D33" i="92"/>
  <c r="C33" i="92"/>
  <c r="G32" i="92"/>
  <c r="H32" i="92" s="1"/>
  <c r="E32" i="92"/>
  <c r="D32" i="92"/>
  <c r="C32" i="92"/>
  <c r="G31" i="92"/>
  <c r="H31" i="92" s="1"/>
  <c r="E31" i="92"/>
  <c r="D31" i="92"/>
  <c r="C31" i="92"/>
  <c r="G30" i="92"/>
  <c r="H30" i="92" s="1"/>
  <c r="E30" i="92"/>
  <c r="D30" i="92"/>
  <c r="C30" i="92"/>
  <c r="G29" i="92"/>
  <c r="H29" i="92" s="1"/>
  <c r="E29" i="92"/>
  <c r="D29" i="92"/>
  <c r="C29" i="92"/>
  <c r="G28" i="92"/>
  <c r="H28" i="92" s="1"/>
  <c r="E28" i="92"/>
  <c r="D28" i="92"/>
  <c r="C28" i="92"/>
  <c r="G27" i="92"/>
  <c r="H27" i="92" s="1"/>
  <c r="E27" i="92"/>
  <c r="D27" i="92"/>
  <c r="C27" i="92"/>
  <c r="G26" i="92"/>
  <c r="H26" i="92" s="1"/>
  <c r="E26" i="92"/>
  <c r="D26" i="92"/>
  <c r="C26" i="92"/>
  <c r="G25" i="92"/>
  <c r="H25" i="92" s="1"/>
  <c r="E25" i="92"/>
  <c r="D25" i="92"/>
  <c r="C25" i="92"/>
  <c r="G24" i="92"/>
  <c r="H24" i="92" s="1"/>
  <c r="E24" i="92"/>
  <c r="D24" i="92"/>
  <c r="C24" i="92"/>
  <c r="C23" i="92"/>
  <c r="G22" i="92"/>
  <c r="H22" i="92" s="1"/>
  <c r="E22" i="92"/>
  <c r="D22" i="92"/>
  <c r="C22" i="92"/>
  <c r="G21" i="92"/>
  <c r="H21" i="92" s="1"/>
  <c r="E21" i="92"/>
  <c r="D21" i="92"/>
  <c r="C21" i="92"/>
  <c r="G20" i="92"/>
  <c r="H20" i="92" s="1"/>
  <c r="E20" i="92"/>
  <c r="D20" i="92"/>
  <c r="C20" i="92"/>
  <c r="G18" i="92"/>
  <c r="H18" i="92" s="1"/>
  <c r="E18" i="92"/>
  <c r="D18" i="92"/>
  <c r="C18" i="92"/>
  <c r="G17" i="92"/>
  <c r="H17" i="92" s="1"/>
  <c r="E17" i="92"/>
  <c r="D17" i="92"/>
  <c r="C17" i="92"/>
  <c r="G16" i="92"/>
  <c r="H16" i="92" s="1"/>
  <c r="E16" i="92"/>
  <c r="D16" i="92"/>
  <c r="C16" i="92"/>
  <c r="G15" i="92"/>
  <c r="H15" i="92" s="1"/>
  <c r="E15" i="92"/>
  <c r="D15" i="92"/>
  <c r="C15" i="92"/>
  <c r="G14" i="92"/>
  <c r="H14" i="92" s="1"/>
  <c r="E14" i="92"/>
  <c r="D14" i="92"/>
  <c r="C14" i="92"/>
  <c r="G13" i="92"/>
  <c r="H13" i="92" s="1"/>
  <c r="E13" i="92"/>
  <c r="D13" i="92"/>
  <c r="C13" i="92"/>
  <c r="G12" i="92"/>
  <c r="H12" i="92" s="1"/>
  <c r="E12" i="92"/>
  <c r="D12" i="92"/>
  <c r="C12" i="92"/>
  <c r="G11" i="92"/>
  <c r="H11" i="92" s="1"/>
  <c r="E11" i="92"/>
  <c r="D11" i="92"/>
  <c r="C11" i="92"/>
  <c r="G10" i="92"/>
  <c r="H10" i="92" s="1"/>
  <c r="E10" i="92"/>
  <c r="D10" i="92"/>
  <c r="C10" i="92"/>
  <c r="G9" i="92"/>
  <c r="H9" i="92" s="1"/>
  <c r="E9" i="92"/>
  <c r="D9" i="92"/>
  <c r="C9" i="92"/>
  <c r="G8" i="92"/>
  <c r="H8" i="92" s="1"/>
  <c r="E8" i="92"/>
  <c r="D8" i="92"/>
  <c r="C8" i="92"/>
  <c r="G7" i="92"/>
  <c r="H7" i="92" s="1"/>
  <c r="E7" i="92"/>
  <c r="D7" i="92"/>
  <c r="C7" i="92"/>
  <c r="G6" i="92"/>
  <c r="H6" i="92" s="1"/>
  <c r="E6" i="92"/>
  <c r="D6" i="92"/>
  <c r="C6" i="92"/>
  <c r="G5" i="92"/>
  <c r="H5" i="92" s="1"/>
  <c r="E5" i="92"/>
  <c r="D5" i="92"/>
  <c r="C5" i="92"/>
  <c r="B6" i="1"/>
  <c r="D6" i="78"/>
  <c r="D7" i="78"/>
  <c r="D8" i="78"/>
  <c r="D9" i="78"/>
  <c r="D10" i="78"/>
  <c r="D11" i="78"/>
  <c r="D12" i="78"/>
  <c r="D13" i="78"/>
  <c r="D17" i="78"/>
  <c r="D18" i="78"/>
  <c r="D19" i="78"/>
  <c r="D20" i="78"/>
  <c r="D21" i="78"/>
  <c r="D22" i="78"/>
  <c r="D23" i="78"/>
  <c r="D24" i="78"/>
  <c r="D25" i="78"/>
  <c r="D33" i="78"/>
  <c r="D5" i="78"/>
  <c r="E6" i="78"/>
  <c r="E7" i="78"/>
  <c r="E8" i="78"/>
  <c r="E9" i="78"/>
  <c r="E10" i="78"/>
  <c r="E11" i="78"/>
  <c r="E12" i="78"/>
  <c r="E13" i="78"/>
  <c r="E17" i="78"/>
  <c r="E18" i="78"/>
  <c r="E19" i="78"/>
  <c r="E20" i="78"/>
  <c r="E21" i="78"/>
  <c r="E22" i="78"/>
  <c r="E23" i="78"/>
  <c r="E24" i="78"/>
  <c r="E25" i="78"/>
  <c r="E33" i="78"/>
  <c r="E5" i="78"/>
  <c r="G34" i="83"/>
  <c r="H34" i="83" s="1"/>
  <c r="E34" i="83"/>
  <c r="D34" i="83"/>
  <c r="C34" i="83"/>
  <c r="G32" i="83"/>
  <c r="H32" i="83" s="1"/>
  <c r="E32" i="83"/>
  <c r="D32" i="83"/>
  <c r="C32" i="83"/>
  <c r="G31" i="83"/>
  <c r="H31" i="83" s="1"/>
  <c r="E31" i="83"/>
  <c r="D31" i="83"/>
  <c r="C31" i="83"/>
  <c r="G11" i="91"/>
  <c r="H11" i="91" s="1"/>
  <c r="E11" i="91"/>
  <c r="D11" i="91"/>
  <c r="C11" i="91"/>
  <c r="G8" i="91"/>
  <c r="H8" i="91" s="1"/>
  <c r="E8" i="91"/>
  <c r="D8" i="91"/>
  <c r="C8" i="91"/>
  <c r="G9" i="91"/>
  <c r="H9" i="91" s="1"/>
  <c r="E9" i="91"/>
  <c r="D9" i="91"/>
  <c r="C9" i="91"/>
  <c r="G7" i="91"/>
  <c r="H7" i="91" s="1"/>
  <c r="E7" i="91"/>
  <c r="D7" i="91"/>
  <c r="C7" i="91"/>
  <c r="G6" i="91"/>
  <c r="H6" i="91" s="1"/>
  <c r="E6" i="91"/>
  <c r="D6" i="91"/>
  <c r="C6" i="91"/>
  <c r="G5" i="91"/>
  <c r="H5" i="91" s="1"/>
  <c r="E5" i="91"/>
  <c r="D5" i="91"/>
  <c r="C5" i="91"/>
  <c r="G9" i="90"/>
  <c r="H9" i="90" s="1"/>
  <c r="E9" i="90"/>
  <c r="D9" i="90"/>
  <c r="C9" i="90"/>
  <c r="G10" i="90"/>
  <c r="H10" i="90" s="1"/>
  <c r="E10" i="90"/>
  <c r="D10" i="90"/>
  <c r="C10" i="90"/>
  <c r="G8" i="90"/>
  <c r="H8" i="90" s="1"/>
  <c r="E8" i="90"/>
  <c r="D8" i="90"/>
  <c r="C8" i="90"/>
  <c r="G7" i="90"/>
  <c r="H7" i="90" s="1"/>
  <c r="E7" i="90"/>
  <c r="D7" i="90"/>
  <c r="C7" i="90"/>
  <c r="G6" i="90"/>
  <c r="H6" i="90" s="1"/>
  <c r="E6" i="90"/>
  <c r="D6" i="90"/>
  <c r="C6" i="90"/>
  <c r="G5" i="90"/>
  <c r="H5" i="90" s="1"/>
  <c r="E5" i="90"/>
  <c r="D5" i="90"/>
  <c r="C5" i="90"/>
  <c r="G11" i="89"/>
  <c r="H11" i="89" s="1"/>
  <c r="E11" i="89"/>
  <c r="D11" i="89"/>
  <c r="C11" i="89"/>
  <c r="G8" i="89"/>
  <c r="H8" i="89" s="1"/>
  <c r="E8" i="89"/>
  <c r="D8" i="89"/>
  <c r="C8" i="89"/>
  <c r="G7" i="89"/>
  <c r="H7" i="89" s="1"/>
  <c r="E7" i="89"/>
  <c r="D7" i="89"/>
  <c r="C7" i="89"/>
  <c r="G6" i="89"/>
  <c r="H6" i="89" s="1"/>
  <c r="E6" i="89"/>
  <c r="D6" i="89"/>
  <c r="C6" i="89"/>
  <c r="G5" i="89"/>
  <c r="H5" i="89" s="1"/>
  <c r="E5" i="89"/>
  <c r="D5" i="89"/>
  <c r="C5" i="89"/>
  <c r="G14" i="88"/>
  <c r="H14" i="88" s="1"/>
  <c r="E14" i="88"/>
  <c r="D14" i="88"/>
  <c r="C14" i="88"/>
  <c r="G11" i="88"/>
  <c r="H11" i="88" s="1"/>
  <c r="E11" i="88"/>
  <c r="D11" i="88"/>
  <c r="C11" i="88"/>
  <c r="G10" i="88"/>
  <c r="H10" i="88" s="1"/>
  <c r="E10" i="88"/>
  <c r="D10" i="88"/>
  <c r="C10" i="88"/>
  <c r="G9" i="88"/>
  <c r="H9" i="88" s="1"/>
  <c r="E9" i="88"/>
  <c r="D9" i="88"/>
  <c r="C9" i="88"/>
  <c r="G8" i="88"/>
  <c r="H8" i="88" s="1"/>
  <c r="E8" i="88"/>
  <c r="D8" i="88"/>
  <c r="C8" i="88"/>
  <c r="G7" i="88"/>
  <c r="H7" i="88" s="1"/>
  <c r="E7" i="88"/>
  <c r="D7" i="88"/>
  <c r="C7" i="88"/>
  <c r="G6" i="88"/>
  <c r="H6" i="88" s="1"/>
  <c r="E6" i="88"/>
  <c r="D6" i="88"/>
  <c r="C6" i="88"/>
  <c r="G5" i="88"/>
  <c r="H5" i="88" s="1"/>
  <c r="E5" i="88"/>
  <c r="D5" i="88"/>
  <c r="C5" i="88"/>
  <c r="G11" i="87"/>
  <c r="H11" i="87" s="1"/>
  <c r="E11" i="87"/>
  <c r="D11" i="87"/>
  <c r="C11" i="87"/>
  <c r="G13" i="87"/>
  <c r="H13" i="87" s="1"/>
  <c r="E13" i="87"/>
  <c r="D13" i="87"/>
  <c r="C13" i="87"/>
  <c r="G10" i="87"/>
  <c r="H10" i="87" s="1"/>
  <c r="E10" i="87"/>
  <c r="D10" i="87"/>
  <c r="C10" i="87"/>
  <c r="G9" i="87"/>
  <c r="H9" i="87" s="1"/>
  <c r="E9" i="87"/>
  <c r="D9" i="87"/>
  <c r="C9" i="87"/>
  <c r="G8" i="87"/>
  <c r="H8" i="87" s="1"/>
  <c r="E8" i="87"/>
  <c r="D8" i="87"/>
  <c r="C8" i="87"/>
  <c r="G7" i="87"/>
  <c r="H7" i="87" s="1"/>
  <c r="E7" i="87"/>
  <c r="D7" i="87"/>
  <c r="C7" i="87"/>
  <c r="G6" i="87"/>
  <c r="H6" i="87" s="1"/>
  <c r="E6" i="87"/>
  <c r="D6" i="87"/>
  <c r="C6" i="87"/>
  <c r="G5" i="87"/>
  <c r="H5" i="87" s="1"/>
  <c r="E5" i="87"/>
  <c r="D5" i="87"/>
  <c r="C5" i="87"/>
  <c r="G23" i="86"/>
  <c r="H23" i="86" s="1"/>
  <c r="E23" i="86"/>
  <c r="D23" i="86"/>
  <c r="C23" i="86"/>
  <c r="G22" i="86"/>
  <c r="H22" i="86" s="1"/>
  <c r="E22" i="86"/>
  <c r="D22" i="86"/>
  <c r="C22" i="86"/>
  <c r="G19" i="86"/>
  <c r="H19" i="86" s="1"/>
  <c r="E19" i="86"/>
  <c r="D19" i="86"/>
  <c r="C19" i="86"/>
  <c r="G18" i="86"/>
  <c r="H18" i="86" s="1"/>
  <c r="E18" i="86"/>
  <c r="D18" i="86"/>
  <c r="C18" i="86"/>
  <c r="G17" i="86"/>
  <c r="H17" i="86" s="1"/>
  <c r="E17" i="86"/>
  <c r="D17" i="86"/>
  <c r="C17" i="86"/>
  <c r="G14" i="86"/>
  <c r="H14" i="86" s="1"/>
  <c r="E14" i="86"/>
  <c r="D14" i="86"/>
  <c r="C14" i="86"/>
  <c r="G13" i="86"/>
  <c r="H13" i="86" s="1"/>
  <c r="E13" i="86"/>
  <c r="D13" i="86"/>
  <c r="C13" i="86"/>
  <c r="G12" i="86"/>
  <c r="H12" i="86" s="1"/>
  <c r="E12" i="86"/>
  <c r="D12" i="86"/>
  <c r="C12" i="86"/>
  <c r="G11" i="86"/>
  <c r="H11" i="86" s="1"/>
  <c r="E11" i="86"/>
  <c r="D11" i="86"/>
  <c r="C11" i="86"/>
  <c r="G10" i="86"/>
  <c r="H10" i="86" s="1"/>
  <c r="E10" i="86"/>
  <c r="D10" i="86"/>
  <c r="C10" i="86"/>
  <c r="G9" i="86"/>
  <c r="H9" i="86" s="1"/>
  <c r="E9" i="86"/>
  <c r="D9" i="86"/>
  <c r="C9" i="86"/>
  <c r="G8" i="86"/>
  <c r="H8" i="86" s="1"/>
  <c r="E8" i="86"/>
  <c r="D8" i="86"/>
  <c r="C8" i="86"/>
  <c r="G7" i="86"/>
  <c r="H7" i="86" s="1"/>
  <c r="E7" i="86"/>
  <c r="D7" i="86"/>
  <c r="C7" i="86"/>
  <c r="G6" i="86"/>
  <c r="H6" i="86" s="1"/>
  <c r="E6" i="86"/>
  <c r="D6" i="86"/>
  <c r="C6" i="86"/>
  <c r="G5" i="86"/>
  <c r="H5" i="86" s="1"/>
  <c r="E5" i="86"/>
  <c r="D5" i="86"/>
  <c r="C5" i="86"/>
  <c r="G14" i="85"/>
  <c r="H14" i="85" s="1"/>
  <c r="E14" i="85"/>
  <c r="D14" i="85"/>
  <c r="C14" i="85"/>
  <c r="G13" i="85"/>
  <c r="H13" i="85" s="1"/>
  <c r="E13" i="85"/>
  <c r="D13" i="85"/>
  <c r="C13" i="85"/>
  <c r="G11" i="85"/>
  <c r="H11" i="85" s="1"/>
  <c r="E11" i="85"/>
  <c r="D11" i="85"/>
  <c r="C11" i="85"/>
  <c r="G9" i="85"/>
  <c r="H9" i="85" s="1"/>
  <c r="E9" i="85"/>
  <c r="D9" i="85"/>
  <c r="C9" i="85"/>
  <c r="G8" i="85"/>
  <c r="H8" i="85" s="1"/>
  <c r="E8" i="85"/>
  <c r="D8" i="85"/>
  <c r="C8" i="85"/>
  <c r="G24" i="85"/>
  <c r="H24" i="85" s="1"/>
  <c r="E24" i="85"/>
  <c r="D24" i="85"/>
  <c r="C24" i="85"/>
  <c r="G23" i="85"/>
  <c r="H23" i="85" s="1"/>
  <c r="E23" i="85"/>
  <c r="D23" i="85"/>
  <c r="C23" i="85"/>
  <c r="G20" i="85"/>
  <c r="H20" i="85" s="1"/>
  <c r="E20" i="85"/>
  <c r="D20" i="85"/>
  <c r="C20" i="85"/>
  <c r="G19" i="85"/>
  <c r="H19" i="85" s="1"/>
  <c r="E19" i="85"/>
  <c r="D19" i="85"/>
  <c r="C19" i="85"/>
  <c r="G18" i="85"/>
  <c r="H18" i="85" s="1"/>
  <c r="E18" i="85"/>
  <c r="D18" i="85"/>
  <c r="C18" i="85"/>
  <c r="G15" i="85"/>
  <c r="H15" i="85" s="1"/>
  <c r="E15" i="85"/>
  <c r="D15" i="85"/>
  <c r="C15" i="85"/>
  <c r="G12" i="85"/>
  <c r="H12" i="85" s="1"/>
  <c r="E12" i="85"/>
  <c r="D12" i="85"/>
  <c r="C12" i="85"/>
  <c r="G10" i="85"/>
  <c r="H10" i="85" s="1"/>
  <c r="E10" i="85"/>
  <c r="D10" i="85"/>
  <c r="C10" i="85"/>
  <c r="G7" i="85"/>
  <c r="H7" i="85" s="1"/>
  <c r="E7" i="85"/>
  <c r="D7" i="85"/>
  <c r="C7" i="85"/>
  <c r="G6" i="85"/>
  <c r="H6" i="85" s="1"/>
  <c r="E6" i="85"/>
  <c r="D6" i="85"/>
  <c r="C6" i="85"/>
  <c r="G5" i="85"/>
  <c r="H5" i="85" s="1"/>
  <c r="E5" i="85"/>
  <c r="D5" i="85"/>
  <c r="C5" i="85"/>
  <c r="G10" i="84"/>
  <c r="H10" i="84" s="1"/>
  <c r="E10" i="84"/>
  <c r="D10" i="84"/>
  <c r="C10" i="84"/>
  <c r="G19" i="84"/>
  <c r="H19" i="84" s="1"/>
  <c r="E19" i="84"/>
  <c r="D19" i="84"/>
  <c r="C19" i="84"/>
  <c r="G18" i="84"/>
  <c r="H18" i="84" s="1"/>
  <c r="E18" i="84"/>
  <c r="D18" i="84"/>
  <c r="C18" i="84"/>
  <c r="G15" i="84"/>
  <c r="H15" i="84" s="1"/>
  <c r="E15" i="84"/>
  <c r="D15" i="84"/>
  <c r="C15" i="84"/>
  <c r="G14" i="84"/>
  <c r="H14" i="84" s="1"/>
  <c r="E14" i="84"/>
  <c r="D14" i="84"/>
  <c r="C14" i="84"/>
  <c r="G13" i="84"/>
  <c r="H13" i="84" s="1"/>
  <c r="E13" i="84"/>
  <c r="D13" i="84"/>
  <c r="C13" i="84"/>
  <c r="G9" i="84"/>
  <c r="H9" i="84" s="1"/>
  <c r="E9" i="84"/>
  <c r="D9" i="84"/>
  <c r="C9" i="84"/>
  <c r="G8" i="84"/>
  <c r="H8" i="84" s="1"/>
  <c r="E8" i="84"/>
  <c r="D8" i="84"/>
  <c r="C8" i="84"/>
  <c r="G7" i="84"/>
  <c r="H7" i="84" s="1"/>
  <c r="E7" i="84"/>
  <c r="D7" i="84"/>
  <c r="C7" i="84"/>
  <c r="G6" i="84"/>
  <c r="H6" i="84" s="1"/>
  <c r="E6" i="84"/>
  <c r="D6" i="84"/>
  <c r="C6" i="84"/>
  <c r="G5" i="84"/>
  <c r="H5" i="84" s="1"/>
  <c r="E5" i="84"/>
  <c r="D5" i="84"/>
  <c r="C5" i="84"/>
  <c r="G41" i="83"/>
  <c r="H41" i="83" s="1"/>
  <c r="E41" i="83"/>
  <c r="D41" i="83"/>
  <c r="C41" i="83"/>
  <c r="G40" i="83"/>
  <c r="H40" i="83" s="1"/>
  <c r="E40" i="83"/>
  <c r="D40" i="83"/>
  <c r="C40" i="83"/>
  <c r="G39" i="83"/>
  <c r="H39" i="83" s="1"/>
  <c r="E39" i="83"/>
  <c r="D39" i="83"/>
  <c r="C39" i="83"/>
  <c r="G38" i="83"/>
  <c r="H38" i="83" s="1"/>
  <c r="E38" i="83"/>
  <c r="D38" i="83"/>
  <c r="C38" i="83"/>
  <c r="G37" i="83"/>
  <c r="H37" i="83" s="1"/>
  <c r="E37" i="83"/>
  <c r="D37" i="83"/>
  <c r="C37" i="83"/>
  <c r="G36" i="83"/>
  <c r="H36" i="83" s="1"/>
  <c r="E36" i="83"/>
  <c r="D36" i="83"/>
  <c r="C36" i="83"/>
  <c r="G35" i="83"/>
  <c r="H35" i="83" s="1"/>
  <c r="E35" i="83"/>
  <c r="D35" i="83"/>
  <c r="C35" i="83"/>
  <c r="G33" i="83"/>
  <c r="H33" i="83" s="1"/>
  <c r="E33" i="83"/>
  <c r="D33" i="83"/>
  <c r="C33" i="83"/>
  <c r="G30" i="83"/>
  <c r="H30" i="83" s="1"/>
  <c r="E30" i="83"/>
  <c r="D30" i="83"/>
  <c r="C30" i="83"/>
  <c r="G28" i="83"/>
  <c r="H28" i="83" s="1"/>
  <c r="E28" i="83"/>
  <c r="D28" i="83"/>
  <c r="C28" i="83"/>
  <c r="G27" i="83"/>
  <c r="H27" i="83" s="1"/>
  <c r="E27" i="83"/>
  <c r="D27" i="83"/>
  <c r="C27" i="83"/>
  <c r="G26" i="83"/>
  <c r="H26" i="83" s="1"/>
  <c r="E26" i="83"/>
  <c r="D26" i="83"/>
  <c r="C26" i="83"/>
  <c r="G25" i="83"/>
  <c r="H25" i="83" s="1"/>
  <c r="E25" i="83"/>
  <c r="D25" i="83"/>
  <c r="C25" i="83"/>
  <c r="G24" i="83"/>
  <c r="H24" i="83" s="1"/>
  <c r="E24" i="83"/>
  <c r="D24" i="83"/>
  <c r="C24" i="83"/>
  <c r="G23" i="83"/>
  <c r="H23" i="83" s="1"/>
  <c r="E23" i="83"/>
  <c r="D23" i="83"/>
  <c r="C23" i="83"/>
  <c r="G22" i="83"/>
  <c r="H22" i="83" s="1"/>
  <c r="E22" i="83"/>
  <c r="D22" i="83"/>
  <c r="C22" i="83"/>
  <c r="G21" i="83"/>
  <c r="H21" i="83" s="1"/>
  <c r="E21" i="83"/>
  <c r="D21" i="83"/>
  <c r="C21" i="83"/>
  <c r="G20" i="83"/>
  <c r="H20" i="83" s="1"/>
  <c r="E20" i="83"/>
  <c r="D20" i="83"/>
  <c r="C20" i="83"/>
  <c r="C19" i="83"/>
  <c r="G18" i="83"/>
  <c r="H18" i="83" s="1"/>
  <c r="E18" i="83"/>
  <c r="D18" i="83"/>
  <c r="C18" i="83"/>
  <c r="G17" i="83"/>
  <c r="H17" i="83" s="1"/>
  <c r="E17" i="83"/>
  <c r="D17" i="83"/>
  <c r="C17" i="83"/>
  <c r="G16" i="83"/>
  <c r="H16" i="83" s="1"/>
  <c r="E16" i="83"/>
  <c r="D16" i="83"/>
  <c r="C16" i="83"/>
  <c r="G14" i="83"/>
  <c r="H14" i="83" s="1"/>
  <c r="E14" i="83"/>
  <c r="D14" i="83"/>
  <c r="C14" i="83"/>
  <c r="G13" i="83"/>
  <c r="H13" i="83" s="1"/>
  <c r="E13" i="83"/>
  <c r="D13" i="83"/>
  <c r="C13" i="83"/>
  <c r="G12" i="83"/>
  <c r="H12" i="83" s="1"/>
  <c r="E12" i="83"/>
  <c r="D12" i="83"/>
  <c r="C12" i="83"/>
  <c r="G11" i="83"/>
  <c r="H11" i="83" s="1"/>
  <c r="E11" i="83"/>
  <c r="D11" i="83"/>
  <c r="C11" i="83"/>
  <c r="G10" i="83"/>
  <c r="H10" i="83" s="1"/>
  <c r="E10" i="83"/>
  <c r="D10" i="83"/>
  <c r="C10" i="83"/>
  <c r="G9" i="83"/>
  <c r="H9" i="83" s="1"/>
  <c r="E9" i="83"/>
  <c r="D9" i="83"/>
  <c r="C9" i="83"/>
  <c r="G8" i="83"/>
  <c r="H8" i="83" s="1"/>
  <c r="E8" i="83"/>
  <c r="D8" i="83"/>
  <c r="C8" i="83"/>
  <c r="G7" i="83"/>
  <c r="H7" i="83" s="1"/>
  <c r="E7" i="83"/>
  <c r="D7" i="83"/>
  <c r="C7" i="83"/>
  <c r="G6" i="83"/>
  <c r="H6" i="83" s="1"/>
  <c r="E6" i="83"/>
  <c r="D6" i="83"/>
  <c r="C6" i="83"/>
  <c r="G5" i="83"/>
  <c r="H5" i="83" s="1"/>
  <c r="E5" i="83"/>
  <c r="D5" i="83"/>
  <c r="C5" i="83"/>
  <c r="G49" i="82"/>
  <c r="H49" i="82" s="1"/>
  <c r="E49" i="82"/>
  <c r="D49" i="82"/>
  <c r="C49" i="82"/>
  <c r="G48" i="82"/>
  <c r="H48" i="82" s="1"/>
  <c r="E48" i="82"/>
  <c r="D48" i="82"/>
  <c r="C48" i="82"/>
  <c r="G47" i="82"/>
  <c r="H47" i="82" s="1"/>
  <c r="E47" i="82"/>
  <c r="D47" i="82"/>
  <c r="C47" i="82"/>
  <c r="G46" i="82"/>
  <c r="H46" i="82" s="1"/>
  <c r="E46" i="82"/>
  <c r="D46" i="82"/>
  <c r="C46" i="82"/>
  <c r="G45" i="82"/>
  <c r="H45" i="82" s="1"/>
  <c r="E45" i="82"/>
  <c r="D45" i="82"/>
  <c r="C45" i="82"/>
  <c r="G44" i="82"/>
  <c r="H44" i="82" s="1"/>
  <c r="E44" i="82"/>
  <c r="D44" i="82"/>
  <c r="C44" i="82"/>
  <c r="G43" i="82"/>
  <c r="H43" i="82" s="1"/>
  <c r="E43" i="82"/>
  <c r="D43" i="82"/>
  <c r="C43" i="82"/>
  <c r="G42" i="82"/>
  <c r="H42" i="82" s="1"/>
  <c r="E42" i="82"/>
  <c r="D42" i="82"/>
  <c r="C42" i="82"/>
  <c r="G41" i="82"/>
  <c r="H41" i="82" s="1"/>
  <c r="E41" i="82"/>
  <c r="D41" i="82"/>
  <c r="C41" i="82"/>
  <c r="G40" i="82"/>
  <c r="H40" i="82" s="1"/>
  <c r="E40" i="82"/>
  <c r="D40" i="82"/>
  <c r="C40" i="82"/>
  <c r="G39" i="82"/>
  <c r="H39" i="82" s="1"/>
  <c r="E39" i="82"/>
  <c r="D39" i="82"/>
  <c r="C39" i="82"/>
  <c r="G38" i="82"/>
  <c r="H38" i="82" s="1"/>
  <c r="E38" i="82"/>
  <c r="D38" i="82"/>
  <c r="C38" i="82"/>
  <c r="G37" i="82"/>
  <c r="H37" i="82" s="1"/>
  <c r="E37" i="82"/>
  <c r="D37" i="82"/>
  <c r="C37" i="82"/>
  <c r="G36" i="82"/>
  <c r="H36" i="82" s="1"/>
  <c r="E36" i="82"/>
  <c r="D36" i="82"/>
  <c r="C36" i="82"/>
  <c r="G35" i="82"/>
  <c r="H35" i="82" s="1"/>
  <c r="E35" i="82"/>
  <c r="D35" i="82"/>
  <c r="C35" i="82"/>
  <c r="G34" i="82"/>
  <c r="H34" i="82" s="1"/>
  <c r="E34" i="82"/>
  <c r="D34" i="82"/>
  <c r="C34" i="82"/>
  <c r="G33" i="82"/>
  <c r="H33" i="82" s="1"/>
  <c r="E33" i="82"/>
  <c r="D33" i="82"/>
  <c r="C33" i="82"/>
  <c r="G32" i="82"/>
  <c r="H32" i="82" s="1"/>
  <c r="E32" i="82"/>
  <c r="D32" i="82"/>
  <c r="C32" i="82"/>
  <c r="G31" i="82"/>
  <c r="H31" i="82" s="1"/>
  <c r="E31" i="82"/>
  <c r="D31" i="82"/>
  <c r="C31" i="82"/>
  <c r="G30" i="82"/>
  <c r="H30" i="82" s="1"/>
  <c r="E30" i="82"/>
  <c r="D30" i="82"/>
  <c r="C30" i="82"/>
  <c r="G29" i="82"/>
  <c r="H29" i="82" s="1"/>
  <c r="E29" i="82"/>
  <c r="D29" i="82"/>
  <c r="C29" i="82"/>
  <c r="G28" i="82"/>
  <c r="H28" i="82" s="1"/>
  <c r="E28" i="82"/>
  <c r="D28" i="82"/>
  <c r="C28" i="82"/>
  <c r="G27" i="82"/>
  <c r="H27" i="82" s="1"/>
  <c r="E27" i="82"/>
  <c r="D27" i="82"/>
  <c r="C27" i="82"/>
  <c r="G26" i="82"/>
  <c r="H26" i="82" s="1"/>
  <c r="E26" i="82"/>
  <c r="D26" i="82"/>
  <c r="C26" i="82"/>
  <c r="G25" i="82"/>
  <c r="H25" i="82" s="1"/>
  <c r="E25" i="82"/>
  <c r="D25" i="82"/>
  <c r="C25" i="82"/>
  <c r="G24" i="82"/>
  <c r="H24" i="82" s="1"/>
  <c r="E24" i="82"/>
  <c r="D24" i="82"/>
  <c r="C24" i="82"/>
  <c r="C23" i="82"/>
  <c r="G22" i="82"/>
  <c r="H22" i="82" s="1"/>
  <c r="E22" i="82"/>
  <c r="D22" i="82"/>
  <c r="C22" i="82"/>
  <c r="G21" i="82"/>
  <c r="H21" i="82" s="1"/>
  <c r="E21" i="82"/>
  <c r="D21" i="82"/>
  <c r="C21" i="82"/>
  <c r="G20" i="82"/>
  <c r="H20" i="82" s="1"/>
  <c r="E20" i="82"/>
  <c r="D20" i="82"/>
  <c r="C20" i="82"/>
  <c r="G18" i="82"/>
  <c r="H18" i="82" s="1"/>
  <c r="E18" i="82"/>
  <c r="D18" i="82"/>
  <c r="C18" i="82"/>
  <c r="G17" i="82"/>
  <c r="H17" i="82" s="1"/>
  <c r="E17" i="82"/>
  <c r="D17" i="82"/>
  <c r="C17" i="82"/>
  <c r="G16" i="82"/>
  <c r="H16" i="82" s="1"/>
  <c r="E16" i="82"/>
  <c r="D16" i="82"/>
  <c r="C16" i="82"/>
  <c r="G15" i="82"/>
  <c r="H15" i="82" s="1"/>
  <c r="E15" i="82"/>
  <c r="D15" i="82"/>
  <c r="C15" i="82"/>
  <c r="G14" i="82"/>
  <c r="H14" i="82" s="1"/>
  <c r="E14" i="82"/>
  <c r="D14" i="82"/>
  <c r="C14" i="82"/>
  <c r="G13" i="82"/>
  <c r="H13" i="82" s="1"/>
  <c r="E13" i="82"/>
  <c r="D13" i="82"/>
  <c r="C13" i="82"/>
  <c r="G12" i="82"/>
  <c r="H12" i="82" s="1"/>
  <c r="E12" i="82"/>
  <c r="D12" i="82"/>
  <c r="C12" i="82"/>
  <c r="G11" i="82"/>
  <c r="H11" i="82" s="1"/>
  <c r="E11" i="82"/>
  <c r="D11" i="82"/>
  <c r="C11" i="82"/>
  <c r="G10" i="82"/>
  <c r="H10" i="82" s="1"/>
  <c r="E10" i="82"/>
  <c r="D10" i="82"/>
  <c r="C10" i="82"/>
  <c r="G9" i="82"/>
  <c r="H9" i="82" s="1"/>
  <c r="E9" i="82"/>
  <c r="D9" i="82"/>
  <c r="C9" i="82"/>
  <c r="G8" i="82"/>
  <c r="H8" i="82" s="1"/>
  <c r="E8" i="82"/>
  <c r="D8" i="82"/>
  <c r="C8" i="82"/>
  <c r="G7" i="82"/>
  <c r="H7" i="82" s="1"/>
  <c r="E7" i="82"/>
  <c r="D7" i="82"/>
  <c r="C7" i="82"/>
  <c r="G6" i="82"/>
  <c r="H6" i="82" s="1"/>
  <c r="E6" i="82"/>
  <c r="D6" i="82"/>
  <c r="C6" i="82"/>
  <c r="G5" i="82"/>
  <c r="H5" i="82" s="1"/>
  <c r="E5" i="82"/>
  <c r="D5" i="82"/>
  <c r="C5" i="82"/>
  <c r="C8" i="81"/>
  <c r="D8" i="81"/>
  <c r="E8" i="81"/>
  <c r="G8" i="81"/>
  <c r="H8" i="81" s="1"/>
  <c r="C9" i="81"/>
  <c r="D9" i="81"/>
  <c r="E9" i="81"/>
  <c r="G9" i="81"/>
  <c r="H9" i="81" s="1"/>
  <c r="G54" i="81"/>
  <c r="H54" i="81" s="1"/>
  <c r="E54" i="81"/>
  <c r="D54" i="81"/>
  <c r="C54" i="81"/>
  <c r="G53" i="81"/>
  <c r="H53" i="81" s="1"/>
  <c r="E53" i="81"/>
  <c r="D53" i="81"/>
  <c r="C53" i="81"/>
  <c r="G52" i="81"/>
  <c r="H52" i="81" s="1"/>
  <c r="E52" i="81"/>
  <c r="D52" i="81"/>
  <c r="C52" i="81"/>
  <c r="G51" i="81"/>
  <c r="H51" i="81" s="1"/>
  <c r="E51" i="81"/>
  <c r="D51" i="81"/>
  <c r="C51" i="81"/>
  <c r="G50" i="81"/>
  <c r="H50" i="81" s="1"/>
  <c r="E50" i="81"/>
  <c r="D50" i="81"/>
  <c r="C50" i="81"/>
  <c r="G49" i="81"/>
  <c r="H49" i="81" s="1"/>
  <c r="E49" i="81"/>
  <c r="D49" i="81"/>
  <c r="C49" i="81"/>
  <c r="G48" i="81"/>
  <c r="H48" i="81" s="1"/>
  <c r="E48" i="81"/>
  <c r="D48" i="81"/>
  <c r="C48" i="81"/>
  <c r="G47" i="81"/>
  <c r="H47" i="81" s="1"/>
  <c r="E47" i="81"/>
  <c r="D47" i="81"/>
  <c r="C47" i="81"/>
  <c r="G46" i="81"/>
  <c r="H46" i="81" s="1"/>
  <c r="E46" i="81"/>
  <c r="D46" i="81"/>
  <c r="C46" i="81"/>
  <c r="G45" i="81"/>
  <c r="H45" i="81" s="1"/>
  <c r="E45" i="81"/>
  <c r="D45" i="81"/>
  <c r="C45" i="81"/>
  <c r="G44" i="81"/>
  <c r="H44" i="81" s="1"/>
  <c r="E44" i="81"/>
  <c r="D44" i="81"/>
  <c r="C44" i="81"/>
  <c r="G43" i="81"/>
  <c r="H43" i="81" s="1"/>
  <c r="E43" i="81"/>
  <c r="D43" i="81"/>
  <c r="C43" i="81"/>
  <c r="G42" i="81"/>
  <c r="H42" i="81" s="1"/>
  <c r="E42" i="81"/>
  <c r="D42" i="81"/>
  <c r="C42" i="81"/>
  <c r="G41" i="81"/>
  <c r="H41" i="81" s="1"/>
  <c r="E41" i="81"/>
  <c r="D41" i="81"/>
  <c r="C41" i="81"/>
  <c r="G40" i="81"/>
  <c r="H40" i="81" s="1"/>
  <c r="E40" i="81"/>
  <c r="D40" i="81"/>
  <c r="C40" i="81"/>
  <c r="G39" i="81"/>
  <c r="H39" i="81" s="1"/>
  <c r="E39" i="81"/>
  <c r="D39" i="81"/>
  <c r="C39" i="81"/>
  <c r="G38" i="81"/>
  <c r="H38" i="81" s="1"/>
  <c r="E38" i="81"/>
  <c r="D38" i="81"/>
  <c r="C38" i="81"/>
  <c r="G37" i="81"/>
  <c r="H37" i="81" s="1"/>
  <c r="E37" i="81"/>
  <c r="D37" i="81"/>
  <c r="C37" i="81"/>
  <c r="G36" i="81"/>
  <c r="H36" i="81" s="1"/>
  <c r="E36" i="81"/>
  <c r="D36" i="81"/>
  <c r="C36" i="81"/>
  <c r="G35" i="81"/>
  <c r="H35" i="81" s="1"/>
  <c r="E35" i="81"/>
  <c r="D35" i="81"/>
  <c r="C35" i="81"/>
  <c r="G34" i="81"/>
  <c r="H34" i="81" s="1"/>
  <c r="E34" i="81"/>
  <c r="D34" i="81"/>
  <c r="C34" i="81"/>
  <c r="G33" i="81"/>
  <c r="H33" i="81" s="1"/>
  <c r="E33" i="81"/>
  <c r="D33" i="81"/>
  <c r="C33" i="81"/>
  <c r="G32" i="81"/>
  <c r="H32" i="81" s="1"/>
  <c r="E32" i="81"/>
  <c r="D32" i="81"/>
  <c r="C32" i="81"/>
  <c r="G31" i="81"/>
  <c r="H31" i="81" s="1"/>
  <c r="E31" i="81"/>
  <c r="D31" i="81"/>
  <c r="C31" i="81"/>
  <c r="G30" i="81"/>
  <c r="H30" i="81" s="1"/>
  <c r="E30" i="81"/>
  <c r="D30" i="81"/>
  <c r="C30" i="81"/>
  <c r="G29" i="81"/>
  <c r="H29" i="81" s="1"/>
  <c r="E29" i="81"/>
  <c r="D29" i="81"/>
  <c r="C29" i="81"/>
  <c r="G28" i="81"/>
  <c r="H28" i="81" s="1"/>
  <c r="E28" i="81"/>
  <c r="D28" i="81"/>
  <c r="C28" i="81"/>
  <c r="C27" i="81"/>
  <c r="G26" i="81"/>
  <c r="H26" i="81" s="1"/>
  <c r="E26" i="81"/>
  <c r="D26" i="81"/>
  <c r="C26" i="81"/>
  <c r="G25" i="81"/>
  <c r="H25" i="81" s="1"/>
  <c r="E25" i="81"/>
  <c r="D25" i="81"/>
  <c r="C25" i="81"/>
  <c r="G24" i="81"/>
  <c r="H24" i="81" s="1"/>
  <c r="E24" i="81"/>
  <c r="D24" i="81"/>
  <c r="C24" i="81"/>
  <c r="G23" i="81"/>
  <c r="H23" i="81" s="1"/>
  <c r="E23" i="81"/>
  <c r="D23" i="81"/>
  <c r="C23" i="81"/>
  <c r="G22" i="81"/>
  <c r="H22" i="81" s="1"/>
  <c r="E22" i="81"/>
  <c r="D22" i="81"/>
  <c r="C22" i="81"/>
  <c r="G20" i="81"/>
  <c r="H20" i="81" s="1"/>
  <c r="E20" i="81"/>
  <c r="D20" i="81"/>
  <c r="C20" i="81"/>
  <c r="G19" i="81"/>
  <c r="H19" i="81" s="1"/>
  <c r="E19" i="81"/>
  <c r="D19" i="81"/>
  <c r="C19" i="81"/>
  <c r="G18" i="81"/>
  <c r="H18" i="81" s="1"/>
  <c r="E18" i="81"/>
  <c r="D18" i="81"/>
  <c r="C18" i="81"/>
  <c r="G17" i="81"/>
  <c r="H17" i="81" s="1"/>
  <c r="E17" i="81"/>
  <c r="D17" i="81"/>
  <c r="C17" i="81"/>
  <c r="G16" i="81"/>
  <c r="H16" i="81" s="1"/>
  <c r="E16" i="81"/>
  <c r="D16" i="81"/>
  <c r="C16" i="81"/>
  <c r="G15" i="81"/>
  <c r="H15" i="81" s="1"/>
  <c r="E15" i="81"/>
  <c r="D15" i="81"/>
  <c r="C15" i="81"/>
  <c r="G14" i="81"/>
  <c r="H14" i="81" s="1"/>
  <c r="E14" i="81"/>
  <c r="D14" i="81"/>
  <c r="C14" i="81"/>
  <c r="G13" i="81"/>
  <c r="H13" i="81" s="1"/>
  <c r="E13" i="81"/>
  <c r="D13" i="81"/>
  <c r="C13" i="81"/>
  <c r="G12" i="81"/>
  <c r="H12" i="81" s="1"/>
  <c r="E12" i="81"/>
  <c r="D12" i="81"/>
  <c r="C12" i="81"/>
  <c r="G11" i="81"/>
  <c r="H11" i="81" s="1"/>
  <c r="E11" i="81"/>
  <c r="D11" i="81"/>
  <c r="C11" i="81"/>
  <c r="G10" i="81"/>
  <c r="H10" i="81" s="1"/>
  <c r="E10" i="81"/>
  <c r="D10" i="81"/>
  <c r="C10" i="81"/>
  <c r="G7" i="81"/>
  <c r="H7" i="81" s="1"/>
  <c r="E7" i="81"/>
  <c r="D7" i="81"/>
  <c r="C7" i="81"/>
  <c r="G6" i="81"/>
  <c r="H6" i="81" s="1"/>
  <c r="E6" i="81"/>
  <c r="D6" i="81"/>
  <c r="C6" i="81"/>
  <c r="G5" i="81"/>
  <c r="H5" i="81" s="1"/>
  <c r="E5" i="81"/>
  <c r="D5" i="81"/>
  <c r="C5" i="81"/>
  <c r="G19" i="77"/>
  <c r="H19" i="77" s="1"/>
  <c r="E19" i="77"/>
  <c r="D19" i="77"/>
  <c r="C19" i="77"/>
  <c r="E21" i="1" l="1"/>
  <c r="C19" i="1"/>
  <c r="E19" i="1" s="1"/>
  <c r="E20" i="1"/>
  <c r="H12" i="89"/>
  <c r="H12" i="91"/>
  <c r="H11" i="90"/>
  <c r="H15" i="88"/>
  <c r="C15" i="1" s="1"/>
  <c r="E15" i="1" s="1"/>
  <c r="H14" i="87"/>
  <c r="H24" i="86"/>
  <c r="H25" i="85"/>
  <c r="H20" i="84"/>
  <c r="C13" i="1" l="1"/>
  <c r="C8" i="1"/>
  <c r="C9" i="1"/>
  <c r="C16" i="1"/>
  <c r="C10" i="1"/>
  <c r="C12" i="1"/>
  <c r="C17" i="1"/>
  <c r="G74" i="77" l="1"/>
  <c r="H74" i="77" s="1"/>
  <c r="E74" i="77"/>
  <c r="D74" i="77"/>
  <c r="C74" i="77"/>
  <c r="G73" i="77"/>
  <c r="H73" i="77" s="1"/>
  <c r="E73" i="77"/>
  <c r="D73" i="77"/>
  <c r="C73" i="77"/>
  <c r="G72" i="77"/>
  <c r="H72" i="77" s="1"/>
  <c r="E72" i="77"/>
  <c r="D72" i="77"/>
  <c r="C72" i="77"/>
  <c r="G71" i="77"/>
  <c r="H71" i="77" s="1"/>
  <c r="E71" i="77"/>
  <c r="D71" i="77"/>
  <c r="C71" i="77"/>
  <c r="G70" i="77"/>
  <c r="H70" i="77" s="1"/>
  <c r="E70" i="77"/>
  <c r="D70" i="77"/>
  <c r="G69" i="77"/>
  <c r="H69" i="77" s="1"/>
  <c r="E69" i="77"/>
  <c r="D69" i="77"/>
  <c r="C69" i="77"/>
  <c r="G68" i="77"/>
  <c r="H68" i="77" s="1"/>
  <c r="E68" i="77"/>
  <c r="D68" i="77"/>
  <c r="C68" i="77"/>
  <c r="G67" i="77"/>
  <c r="H67" i="77" s="1"/>
  <c r="E67" i="77"/>
  <c r="D67" i="77"/>
  <c r="C67" i="77"/>
  <c r="G66" i="77"/>
  <c r="H66" i="77" s="1"/>
  <c r="E66" i="77"/>
  <c r="D66" i="77"/>
  <c r="C66" i="77"/>
  <c r="G65" i="77"/>
  <c r="H65" i="77" s="1"/>
  <c r="E65" i="77"/>
  <c r="D65" i="77"/>
  <c r="C65" i="77"/>
  <c r="G64" i="77"/>
  <c r="H64" i="77" s="1"/>
  <c r="E64" i="77"/>
  <c r="D64" i="77"/>
  <c r="C64" i="77"/>
  <c r="G63" i="77"/>
  <c r="H63" i="77" s="1"/>
  <c r="E63" i="77"/>
  <c r="D63" i="77"/>
  <c r="C63" i="77"/>
  <c r="G62" i="77"/>
  <c r="H62" i="77" s="1"/>
  <c r="E62" i="77"/>
  <c r="D62" i="77"/>
  <c r="C62" i="77"/>
  <c r="G61" i="77"/>
  <c r="H61" i="77" s="1"/>
  <c r="E61" i="77"/>
  <c r="D61" i="77"/>
  <c r="C61" i="77"/>
  <c r="G60" i="77"/>
  <c r="H60" i="77" s="1"/>
  <c r="E60" i="77"/>
  <c r="D60" i="77"/>
  <c r="C60" i="77"/>
  <c r="G59" i="77"/>
  <c r="H59" i="77" s="1"/>
  <c r="E59" i="77"/>
  <c r="D59" i="77"/>
  <c r="C59" i="77"/>
  <c r="G53" i="77" l="1"/>
  <c r="H53" i="77" s="1"/>
  <c r="E53" i="77"/>
  <c r="D53" i="77"/>
  <c r="C53" i="77"/>
  <c r="G52" i="77"/>
  <c r="H52" i="77" s="1"/>
  <c r="E52" i="77"/>
  <c r="D52" i="77"/>
  <c r="C52" i="77"/>
  <c r="G51" i="77"/>
  <c r="H51" i="77" s="1"/>
  <c r="E51" i="77"/>
  <c r="D51" i="77"/>
  <c r="C51" i="77"/>
  <c r="G50" i="77"/>
  <c r="H50" i="77" s="1"/>
  <c r="E50" i="77"/>
  <c r="D50" i="77"/>
  <c r="C50" i="77"/>
  <c r="G49" i="77"/>
  <c r="H49" i="77" s="1"/>
  <c r="E49" i="77"/>
  <c r="D49" i="77"/>
  <c r="C49" i="77"/>
  <c r="G31" i="77"/>
  <c r="H31" i="77" s="1"/>
  <c r="E31" i="77"/>
  <c r="D31" i="77"/>
  <c r="C31" i="77"/>
  <c r="G48" i="77"/>
  <c r="H48" i="77" s="1"/>
  <c r="E48" i="77"/>
  <c r="D48" i="77"/>
  <c r="C48" i="77"/>
  <c r="G47" i="77"/>
  <c r="H47" i="77" s="1"/>
  <c r="E47" i="77"/>
  <c r="D47" i="77"/>
  <c r="C47" i="77"/>
  <c r="G46" i="77"/>
  <c r="H46" i="77" s="1"/>
  <c r="E46" i="77"/>
  <c r="D46" i="77"/>
  <c r="C46" i="77"/>
  <c r="G45" i="77"/>
  <c r="H45" i="77" s="1"/>
  <c r="E45" i="77"/>
  <c r="D45" i="77"/>
  <c r="C45" i="77"/>
  <c r="G44" i="77"/>
  <c r="H44" i="77" s="1"/>
  <c r="E44" i="77"/>
  <c r="D44" i="77"/>
  <c r="C44" i="77"/>
  <c r="G43" i="77"/>
  <c r="H43" i="77" s="1"/>
  <c r="E43" i="77"/>
  <c r="D43" i="77"/>
  <c r="C43" i="77"/>
  <c r="G42" i="77"/>
  <c r="H42" i="77" s="1"/>
  <c r="E42" i="77"/>
  <c r="D42" i="77"/>
  <c r="C42" i="77"/>
  <c r="G41" i="77"/>
  <c r="H41" i="77" s="1"/>
  <c r="E41" i="77"/>
  <c r="D41" i="77"/>
  <c r="C41" i="77"/>
  <c r="G40" i="77"/>
  <c r="H40" i="77" s="1"/>
  <c r="E40" i="77"/>
  <c r="D40" i="77"/>
  <c r="C40" i="77"/>
  <c r="G39" i="77"/>
  <c r="H39" i="77" s="1"/>
  <c r="E39" i="77"/>
  <c r="D39" i="77"/>
  <c r="C39" i="77"/>
  <c r="G38" i="77"/>
  <c r="H38" i="77" s="1"/>
  <c r="E38" i="77"/>
  <c r="D38" i="77"/>
  <c r="C38" i="77"/>
  <c r="G37" i="77"/>
  <c r="H37" i="77" s="1"/>
  <c r="E37" i="77"/>
  <c r="D37" i="77"/>
  <c r="C37" i="77"/>
  <c r="G36" i="77"/>
  <c r="H36" i="77" s="1"/>
  <c r="E36" i="77"/>
  <c r="D36" i="77"/>
  <c r="C36" i="77"/>
  <c r="G35" i="77"/>
  <c r="H35" i="77" s="1"/>
  <c r="E35" i="77"/>
  <c r="D35" i="77"/>
  <c r="C35" i="77"/>
  <c r="G20" i="77"/>
  <c r="H20" i="77" s="1"/>
  <c r="E20" i="77"/>
  <c r="D20" i="77"/>
  <c r="C20" i="77"/>
  <c r="G58" i="77"/>
  <c r="H58" i="77" s="1"/>
  <c r="E58" i="77"/>
  <c r="D58" i="77"/>
  <c r="C58" i="77"/>
  <c r="G57" i="77"/>
  <c r="H57" i="77" s="1"/>
  <c r="E57" i="77"/>
  <c r="D57" i="77"/>
  <c r="C57" i="77"/>
  <c r="G56" i="77"/>
  <c r="H56" i="77" s="1"/>
  <c r="E56" i="77"/>
  <c r="D56" i="77"/>
  <c r="C56" i="77"/>
  <c r="G55" i="77"/>
  <c r="H55" i="77" s="1"/>
  <c r="E55" i="77"/>
  <c r="D55" i="77"/>
  <c r="C55" i="77"/>
  <c r="G54" i="77"/>
  <c r="H54" i="77" s="1"/>
  <c r="E54" i="77"/>
  <c r="D54" i="77"/>
  <c r="C54" i="77"/>
  <c r="G34" i="77"/>
  <c r="H34" i="77" s="1"/>
  <c r="E34" i="77"/>
  <c r="D34" i="77"/>
  <c r="C34" i="77"/>
  <c r="G33" i="77"/>
  <c r="H33" i="77" s="1"/>
  <c r="E33" i="77"/>
  <c r="D33" i="77"/>
  <c r="C33" i="77"/>
  <c r="G32" i="77"/>
  <c r="H32" i="77" s="1"/>
  <c r="E32" i="77"/>
  <c r="D32" i="77"/>
  <c r="C32" i="77"/>
  <c r="G30" i="77"/>
  <c r="H30" i="77" s="1"/>
  <c r="E30" i="77"/>
  <c r="D30" i="77"/>
  <c r="C30" i="77"/>
  <c r="G29" i="77"/>
  <c r="H29" i="77" s="1"/>
  <c r="E29" i="77"/>
  <c r="D29" i="77"/>
  <c r="C29" i="77"/>
  <c r="C28" i="77"/>
  <c r="G27" i="77"/>
  <c r="H27" i="77" s="1"/>
  <c r="E27" i="77"/>
  <c r="D27" i="77"/>
  <c r="C27" i="77"/>
  <c r="G26" i="77"/>
  <c r="H26" i="77" s="1"/>
  <c r="E26" i="77"/>
  <c r="D26" i="77"/>
  <c r="C26" i="77"/>
  <c r="G25" i="77"/>
  <c r="H25" i="77" s="1"/>
  <c r="E25" i="77"/>
  <c r="D25" i="77"/>
  <c r="C25" i="77"/>
  <c r="G24" i="77"/>
  <c r="H24" i="77" s="1"/>
  <c r="E24" i="77"/>
  <c r="D24" i="77"/>
  <c r="C24" i="77"/>
  <c r="G23" i="77"/>
  <c r="H23" i="77" s="1"/>
  <c r="E23" i="77"/>
  <c r="D23" i="77"/>
  <c r="C23" i="77"/>
  <c r="G22" i="77"/>
  <c r="H22" i="77" s="1"/>
  <c r="E22" i="77"/>
  <c r="D22" i="77"/>
  <c r="C22" i="77"/>
  <c r="G18" i="77"/>
  <c r="H18" i="77" s="1"/>
  <c r="E18" i="77"/>
  <c r="D18" i="77"/>
  <c r="C18" i="77"/>
  <c r="G15" i="77"/>
  <c r="H15" i="77" s="1"/>
  <c r="E15" i="77"/>
  <c r="D15" i="77"/>
  <c r="C15" i="77"/>
  <c r="G17" i="77"/>
  <c r="H17" i="77" s="1"/>
  <c r="E17" i="77"/>
  <c r="D17" i="77"/>
  <c r="C17" i="77"/>
  <c r="G16" i="77"/>
  <c r="H16" i="77" s="1"/>
  <c r="E16" i="77"/>
  <c r="D16" i="77"/>
  <c r="C16" i="77"/>
  <c r="G14" i="77"/>
  <c r="H14" i="77" s="1"/>
  <c r="E14" i="77"/>
  <c r="D14" i="77"/>
  <c r="C14" i="77"/>
  <c r="C6" i="77" l="1"/>
  <c r="D6" i="77"/>
  <c r="E6" i="77"/>
  <c r="G6" i="77"/>
  <c r="H6" i="77" s="1"/>
  <c r="C7" i="77"/>
  <c r="D7" i="77"/>
  <c r="E7" i="77"/>
  <c r="G7" i="77"/>
  <c r="H7" i="77" s="1"/>
  <c r="C8" i="77"/>
  <c r="D8" i="77"/>
  <c r="E8" i="77"/>
  <c r="G8" i="77"/>
  <c r="H8" i="77" s="1"/>
  <c r="C9" i="77"/>
  <c r="D9" i="77"/>
  <c r="E9" i="77"/>
  <c r="G9" i="77"/>
  <c r="H9" i="77" s="1"/>
  <c r="C10" i="77"/>
  <c r="D10" i="77"/>
  <c r="E10" i="77"/>
  <c r="G10" i="77"/>
  <c r="H10" i="77" s="1"/>
  <c r="C11" i="77"/>
  <c r="D11" i="77"/>
  <c r="E11" i="77"/>
  <c r="G11" i="77"/>
  <c r="H11" i="77" s="1"/>
  <c r="C12" i="77"/>
  <c r="D12" i="77"/>
  <c r="E12" i="77"/>
  <c r="G12" i="77"/>
  <c r="H12" i="77" s="1"/>
  <c r="C13" i="77"/>
  <c r="D13" i="77"/>
  <c r="E13" i="77"/>
  <c r="G13" i="77"/>
  <c r="H13" i="77" s="1"/>
  <c r="G5" i="77" l="1"/>
  <c r="H5" i="77" s="1"/>
  <c r="E5" i="77"/>
  <c r="D5" i="77"/>
  <c r="E23" i="92" l="1"/>
  <c r="E23" i="82"/>
  <c r="E27" i="81"/>
  <c r="E19" i="83"/>
  <c r="E28" i="77"/>
  <c r="D19" i="83"/>
  <c r="D23" i="82"/>
  <c r="D27" i="81"/>
  <c r="D23" i="92"/>
  <c r="D28" i="77"/>
  <c r="K234" i="46" l="1"/>
  <c r="G23" i="92"/>
  <c r="H23" i="92" s="1"/>
  <c r="H50" i="92" s="1"/>
  <c r="C7" i="1" s="1"/>
  <c r="G27" i="81"/>
  <c r="H27" i="81" s="1"/>
  <c r="H55" i="81" s="1"/>
  <c r="C5" i="1" s="1"/>
  <c r="G19" i="83"/>
  <c r="H19" i="83" s="1"/>
  <c r="H42" i="83" s="1"/>
  <c r="C18" i="1" s="1"/>
  <c r="G23" i="82"/>
  <c r="H23" i="82" s="1"/>
  <c r="H50" i="82" s="1"/>
  <c r="C6" i="1" s="1"/>
  <c r="G28" i="77"/>
  <c r="H28" i="77" s="1"/>
  <c r="C6" i="73"/>
  <c r="E6" i="1" l="1"/>
  <c r="C17" i="78" l="1"/>
  <c r="C13" i="78"/>
  <c r="C12" i="78"/>
  <c r="C11" i="78" l="1"/>
  <c r="C10" i="78"/>
  <c r="C9" i="78"/>
  <c r="C8" i="78"/>
  <c r="C7" i="78"/>
  <c r="C6" i="78"/>
  <c r="C5" i="78"/>
  <c r="C19" i="78" l="1"/>
  <c r="C18" i="78" l="1"/>
  <c r="C33" i="78"/>
  <c r="C25" i="78"/>
  <c r="C24" i="78"/>
  <c r="C23" i="78"/>
  <c r="C22" i="78"/>
  <c r="C21" i="78"/>
  <c r="C20" i="78"/>
  <c r="H34" i="78" l="1"/>
  <c r="C22" i="1" s="1"/>
  <c r="C5" i="77" l="1"/>
  <c r="H75" i="77" l="1"/>
  <c r="E3" i="1" l="1"/>
  <c r="C4" i="1"/>
  <c r="E4" i="1" s="1"/>
  <c r="A6" i="73"/>
  <c r="D6" i="73" l="1"/>
  <c r="B6" i="73"/>
  <c r="I6" i="73"/>
  <c r="K6" i="73"/>
  <c r="Q6" i="73"/>
  <c r="O6" i="73"/>
  <c r="S6" i="73"/>
  <c r="L6" i="73"/>
  <c r="N6" i="73"/>
  <c r="P6" i="73"/>
  <c r="M6" i="73"/>
  <c r="A7" i="73" l="1"/>
  <c r="R6" i="73"/>
  <c r="J6" i="73"/>
  <c r="T6" i="73"/>
  <c r="U6" i="73" s="1"/>
  <c r="D7" i="73" l="1"/>
  <c r="B7" i="73"/>
  <c r="C7" i="73"/>
  <c r="V6" i="73"/>
  <c r="E12" i="1" l="1"/>
  <c r="L7" i="73"/>
  <c r="P7" i="73"/>
  <c r="S7" i="73"/>
  <c r="O7" i="73"/>
  <c r="N7" i="73"/>
  <c r="I7" i="73"/>
  <c r="Q7" i="73"/>
  <c r="M7" i="73"/>
  <c r="K7" i="73"/>
  <c r="T7" i="73" l="1"/>
  <c r="U7" i="73" s="1"/>
  <c r="R7" i="73"/>
  <c r="A8" i="73"/>
  <c r="J7" i="73"/>
  <c r="V7" i="73" l="1"/>
  <c r="D8" i="73"/>
  <c r="B8" i="73"/>
  <c r="C8" i="73"/>
  <c r="E5" i="1"/>
  <c r="E18" i="1" l="1"/>
  <c r="E17" i="1"/>
  <c r="E16" i="1"/>
  <c r="E22" i="1"/>
  <c r="O8" i="73"/>
  <c r="Q8" i="73"/>
  <c r="L8" i="73"/>
  <c r="I8" i="73"/>
  <c r="P8" i="73"/>
  <c r="S8" i="73"/>
  <c r="K8" i="73"/>
  <c r="M8" i="73"/>
  <c r="N8" i="73"/>
  <c r="T8" i="73" l="1"/>
  <c r="U8" i="73" s="1"/>
  <c r="A9" i="73"/>
  <c r="R8" i="73"/>
  <c r="J8" i="73"/>
  <c r="E14" i="1"/>
  <c r="V8" i="73" l="1"/>
  <c r="D9" i="73"/>
  <c r="B9" i="73"/>
  <c r="C9" i="73"/>
  <c r="K236" i="46" l="1"/>
  <c r="K9" i="73"/>
  <c r="Q9" i="73"/>
  <c r="O9" i="73"/>
  <c r="N9" i="73"/>
  <c r="S9" i="73"/>
  <c r="P9" i="73"/>
  <c r="M9" i="73"/>
  <c r="I9" i="73"/>
  <c r="L9" i="73"/>
  <c r="R9" i="73" l="1"/>
  <c r="A10" i="73"/>
  <c r="J9" i="73"/>
  <c r="T9" i="73"/>
  <c r="U9" i="73" s="1"/>
  <c r="E9" i="1"/>
  <c r="V9" i="73" l="1"/>
  <c r="B10" i="73"/>
  <c r="C10" i="73"/>
  <c r="D10" i="73"/>
  <c r="E10" i="1" l="1"/>
  <c r="Q10" i="73"/>
  <c r="O10" i="73"/>
  <c r="I10" i="73"/>
  <c r="S10" i="73"/>
  <c r="N10" i="73"/>
  <c r="K10" i="73"/>
  <c r="L10" i="73"/>
  <c r="P10" i="73"/>
  <c r="M10" i="73"/>
  <c r="R10" i="73" l="1"/>
  <c r="A11" i="73"/>
  <c r="T10" i="73"/>
  <c r="U10" i="73" s="1"/>
  <c r="J10" i="73"/>
  <c r="E8" i="1"/>
  <c r="V10" i="73" l="1"/>
  <c r="B11" i="73"/>
  <c r="C11" i="73"/>
  <c r="D11" i="73"/>
  <c r="E13" i="1" l="1"/>
  <c r="S11" i="73"/>
  <c r="N11" i="73"/>
  <c r="I11" i="73"/>
  <c r="L11" i="73"/>
  <c r="M11" i="73"/>
  <c r="Q11" i="73"/>
  <c r="O11" i="73"/>
  <c r="K11" i="73"/>
  <c r="P11" i="73"/>
  <c r="A12" i="73" l="1"/>
  <c r="R11" i="73"/>
  <c r="T11" i="73"/>
  <c r="U11" i="73" s="1"/>
  <c r="J11" i="73"/>
  <c r="V11" i="73" l="1"/>
  <c r="B12" i="73"/>
  <c r="C12" i="73"/>
  <c r="D12" i="73"/>
  <c r="E7" i="1"/>
  <c r="E24" i="1" s="1"/>
  <c r="I12" i="73"/>
  <c r="P12" i="73"/>
  <c r="M12" i="73"/>
  <c r="S12" i="73"/>
  <c r="N12" i="73"/>
  <c r="Q12" i="73"/>
  <c r="O12" i="73"/>
  <c r="K12" i="73"/>
  <c r="L12" i="73"/>
  <c r="J12" i="73" l="1"/>
  <c r="A13" i="73"/>
  <c r="T12" i="73"/>
  <c r="U12" i="73" s="1"/>
  <c r="R12" i="73"/>
  <c r="V12" i="73" l="1"/>
  <c r="C13" i="73"/>
  <c r="D13" i="73"/>
  <c r="B13" i="73"/>
  <c r="K13" i="73"/>
  <c r="S13" i="73"/>
  <c r="N13" i="73"/>
  <c r="O13" i="73"/>
  <c r="M13" i="73"/>
  <c r="P13" i="73"/>
  <c r="Q13" i="73"/>
  <c r="L13" i="73"/>
  <c r="I13" i="73"/>
  <c r="J13" i="73" l="1"/>
  <c r="R13" i="73"/>
  <c r="T13" i="73"/>
  <c r="U13" i="73" s="1"/>
  <c r="A14" i="73"/>
  <c r="B14" i="73" l="1"/>
  <c r="D14" i="73"/>
  <c r="C14" i="73"/>
  <c r="V13" i="73"/>
  <c r="Q14" i="73"/>
  <c r="M14" i="73"/>
  <c r="I14" i="73"/>
  <c r="K14" i="73"/>
  <c r="L14" i="73"/>
  <c r="S14" i="73"/>
  <c r="O14" i="73"/>
  <c r="N14" i="73"/>
  <c r="P14" i="73"/>
  <c r="T14" i="73" l="1"/>
  <c r="U14" i="73" s="1"/>
  <c r="J14" i="73"/>
  <c r="A15" i="73"/>
  <c r="R14" i="73"/>
  <c r="V14" i="73" l="1"/>
  <c r="C15" i="73"/>
  <c r="D15" i="73"/>
  <c r="B15" i="73"/>
  <c r="I15" i="73"/>
  <c r="L15" i="73"/>
  <c r="M15" i="73"/>
  <c r="S15" i="73"/>
  <c r="Q15" i="73"/>
  <c r="N15" i="73"/>
  <c r="K15" i="73"/>
  <c r="P15" i="73"/>
  <c r="O15" i="73"/>
  <c r="T15" i="73" l="1"/>
  <c r="U15" i="73" s="1"/>
  <c r="A16" i="73"/>
  <c r="R15" i="73"/>
  <c r="J15" i="73"/>
  <c r="V15" i="73" l="1"/>
  <c r="C16" i="73"/>
  <c r="B16" i="73"/>
  <c r="D16" i="73"/>
  <c r="K16" i="73"/>
  <c r="M16" i="73"/>
  <c r="O16" i="73"/>
  <c r="I16" i="73"/>
  <c r="L16" i="73"/>
  <c r="P16" i="73"/>
  <c r="Q16" i="73"/>
  <c r="S16" i="73"/>
  <c r="N16" i="73"/>
  <c r="R16" i="73" l="1"/>
  <c r="T16" i="73"/>
  <c r="U16" i="73" s="1"/>
  <c r="J16" i="73"/>
  <c r="A17" i="73"/>
  <c r="D17" i="73" l="1"/>
  <c r="C17" i="73"/>
  <c r="B17" i="73"/>
  <c r="V16" i="73"/>
  <c r="Q17" i="73"/>
  <c r="L17" i="73"/>
  <c r="M17" i="73"/>
  <c r="K17" i="73"/>
  <c r="O17" i="73"/>
  <c r="N17" i="73"/>
  <c r="P17" i="73"/>
  <c r="S17" i="73"/>
  <c r="I17" i="73"/>
  <c r="T17" i="73" l="1"/>
  <c r="U17" i="73" s="1"/>
  <c r="A18" i="73"/>
  <c r="J17" i="73"/>
  <c r="R17" i="73"/>
  <c r="B18" i="73" l="1"/>
  <c r="D18" i="73"/>
  <c r="C18" i="73"/>
  <c r="V17" i="73"/>
  <c r="M18" i="73"/>
  <c r="P18" i="73"/>
  <c r="O18" i="73"/>
  <c r="L18" i="73"/>
  <c r="I18" i="73"/>
  <c r="K18" i="73"/>
  <c r="N18" i="73"/>
  <c r="S18" i="73"/>
  <c r="Q18" i="73"/>
  <c r="R18" i="73" l="1"/>
  <c r="A19" i="73"/>
  <c r="J18" i="73"/>
  <c r="T18" i="73"/>
  <c r="U18" i="73" s="1"/>
  <c r="V18" i="73" l="1"/>
  <c r="D19" i="73"/>
  <c r="C19" i="73"/>
  <c r="B19" i="73"/>
  <c r="S19" i="73"/>
  <c r="L19" i="73"/>
  <c r="M19" i="73"/>
  <c r="I19" i="73"/>
  <c r="N19" i="73"/>
  <c r="O19" i="73"/>
  <c r="Q19" i="73"/>
  <c r="P19" i="73"/>
  <c r="K19" i="73"/>
  <c r="A20" i="73" l="1"/>
  <c r="T19" i="73"/>
  <c r="U19" i="73" s="1"/>
  <c r="R19" i="73"/>
  <c r="J19" i="73"/>
  <c r="V19" i="73" l="1"/>
  <c r="D20" i="73"/>
  <c r="C20" i="73"/>
  <c r="B20" i="73"/>
  <c r="L20" i="73"/>
  <c r="Q20" i="73"/>
  <c r="S20" i="73"/>
  <c r="N20" i="73"/>
  <c r="M20" i="73"/>
  <c r="K20" i="73"/>
  <c r="P20" i="73"/>
  <c r="I20" i="73"/>
  <c r="O20" i="73"/>
  <c r="T20" i="73" l="1"/>
  <c r="U20" i="73" s="1"/>
  <c r="A21" i="73"/>
  <c r="R20" i="73"/>
  <c r="J20" i="73"/>
  <c r="V20" i="73" l="1"/>
  <c r="D21" i="73"/>
  <c r="B21" i="73"/>
  <c r="C21" i="73"/>
  <c r="P21" i="73"/>
  <c r="N21" i="73"/>
  <c r="O21" i="73"/>
  <c r="S21" i="73"/>
  <c r="K21" i="73"/>
  <c r="Q21" i="73"/>
  <c r="M21" i="73"/>
  <c r="L21" i="73"/>
  <c r="I21" i="73"/>
  <c r="J21" i="73" l="1"/>
  <c r="R21" i="73"/>
  <c r="A22" i="73"/>
  <c r="T21" i="73"/>
  <c r="U21" i="73" s="1"/>
  <c r="C22" i="73" l="1"/>
  <c r="D22" i="73"/>
  <c r="B22" i="73"/>
  <c r="V21" i="73"/>
  <c r="Q22" i="73"/>
  <c r="L22" i="73"/>
  <c r="O22" i="73"/>
  <c r="K22" i="73"/>
  <c r="N22" i="73"/>
  <c r="P22" i="73"/>
  <c r="M22" i="73"/>
  <c r="S22" i="73"/>
  <c r="I22" i="73"/>
  <c r="T22" i="73" l="1"/>
  <c r="U22" i="73" s="1"/>
  <c r="A23" i="73"/>
  <c r="J22" i="73"/>
  <c r="R22" i="73"/>
  <c r="B23" i="73" l="1"/>
  <c r="C23" i="73"/>
  <c r="D23" i="73"/>
  <c r="V22" i="73"/>
  <c r="K23" i="73"/>
  <c r="I23" i="73"/>
  <c r="L23" i="73"/>
  <c r="P23" i="73"/>
  <c r="Q23" i="73"/>
  <c r="O23" i="73"/>
  <c r="M23" i="73"/>
  <c r="S23" i="73"/>
  <c r="N23" i="73"/>
  <c r="R23" i="73" l="1"/>
  <c r="T23" i="73"/>
  <c r="U23" i="73" s="1"/>
  <c r="J23" i="73"/>
  <c r="A24" i="73"/>
  <c r="B24" i="73" l="1"/>
  <c r="C24" i="73"/>
  <c r="D24" i="73"/>
  <c r="V23" i="73"/>
  <c r="P24" i="73"/>
  <c r="I24" i="73"/>
  <c r="L24" i="73"/>
  <c r="M24" i="73"/>
  <c r="K24" i="73"/>
  <c r="O24" i="73"/>
  <c r="Q24" i="73"/>
  <c r="N24" i="73"/>
  <c r="S24" i="73"/>
  <c r="R24" i="73" l="1"/>
  <c r="A25" i="73"/>
  <c r="J24" i="73"/>
  <c r="T24" i="73"/>
  <c r="U24" i="73" s="1"/>
  <c r="D25" i="73" l="1"/>
  <c r="B25" i="73"/>
  <c r="C25" i="73"/>
  <c r="V24" i="73"/>
  <c r="P25" i="73"/>
  <c r="S25" i="73"/>
  <c r="Q25" i="73"/>
  <c r="N25" i="73"/>
  <c r="M25" i="73"/>
  <c r="K25" i="73"/>
  <c r="L25" i="73"/>
  <c r="I25" i="73"/>
  <c r="O25" i="73"/>
  <c r="J25" i="73" l="1"/>
  <c r="A26" i="73"/>
  <c r="R25" i="73"/>
  <c r="T25" i="73"/>
  <c r="U25" i="73" s="1"/>
  <c r="V25" i="73" l="1"/>
  <c r="B26" i="73"/>
  <c r="C26" i="73"/>
  <c r="D26" i="73"/>
  <c r="K26" i="73"/>
  <c r="M26" i="73"/>
  <c r="S26" i="73"/>
  <c r="L26" i="73"/>
  <c r="N26" i="73"/>
  <c r="P26" i="73"/>
  <c r="Q26" i="73"/>
  <c r="I26" i="73"/>
  <c r="O26" i="73"/>
  <c r="R26" i="73" l="1"/>
  <c r="T26" i="73"/>
  <c r="U26" i="73" s="1"/>
  <c r="J26" i="73"/>
  <c r="A27" i="73"/>
  <c r="V26" i="73" l="1"/>
  <c r="B27" i="73"/>
  <c r="C27" i="73"/>
  <c r="D27" i="73"/>
  <c r="M27" i="73"/>
  <c r="N27" i="73"/>
  <c r="K27" i="73"/>
  <c r="L27" i="73"/>
  <c r="P27" i="73"/>
  <c r="O27" i="73"/>
  <c r="S27" i="73"/>
  <c r="Q27" i="73"/>
  <c r="I27" i="73"/>
  <c r="R27" i="73" l="1"/>
  <c r="T27" i="73"/>
  <c r="U27" i="73" s="1"/>
  <c r="J27" i="73"/>
  <c r="A28" i="73"/>
  <c r="V27" i="73" l="1"/>
  <c r="B28" i="73"/>
  <c r="C28" i="73"/>
  <c r="D28" i="73"/>
  <c r="N28" i="73"/>
  <c r="M28" i="73"/>
  <c r="K28" i="73"/>
  <c r="P28" i="73"/>
  <c r="O28" i="73"/>
  <c r="Q28" i="73"/>
  <c r="S28" i="73"/>
  <c r="L28" i="73"/>
  <c r="I28" i="73"/>
  <c r="J28" i="73" l="1"/>
  <c r="R28" i="73"/>
  <c r="T28" i="73"/>
  <c r="U28" i="73" s="1"/>
  <c r="A29" i="73"/>
  <c r="D29" i="73" l="1"/>
  <c r="B29" i="73"/>
  <c r="C29" i="73"/>
  <c r="V28" i="73"/>
  <c r="M29" i="73"/>
  <c r="K29" i="73"/>
  <c r="S29" i="73"/>
  <c r="O29" i="73"/>
  <c r="L29" i="73"/>
  <c r="N29" i="73"/>
  <c r="P29" i="73"/>
  <c r="Q29" i="73"/>
  <c r="I29" i="73"/>
  <c r="R29" i="73" l="1"/>
  <c r="T29" i="73"/>
  <c r="U29" i="73" s="1"/>
  <c r="J29" i="73"/>
  <c r="A30" i="73"/>
  <c r="V29" i="73" l="1"/>
  <c r="B30" i="73"/>
  <c r="C30" i="73"/>
  <c r="D30" i="73"/>
  <c r="S30" i="73"/>
  <c r="O30" i="73"/>
  <c r="P30" i="73"/>
  <c r="I30" i="73"/>
  <c r="Q30" i="73"/>
  <c r="K30" i="73"/>
  <c r="N30" i="73"/>
  <c r="M30" i="73"/>
  <c r="L30" i="73"/>
  <c r="J30" i="73" l="1"/>
  <c r="A31" i="73"/>
  <c r="R30" i="73"/>
  <c r="T30" i="73"/>
  <c r="U30" i="73" s="1"/>
  <c r="B31" i="73" l="1"/>
  <c r="C31" i="73"/>
  <c r="D31" i="73"/>
  <c r="V30" i="73"/>
  <c r="M31" i="73"/>
  <c r="Q31" i="73"/>
  <c r="I31" i="73"/>
  <c r="N31" i="73"/>
  <c r="O31" i="73"/>
  <c r="S31" i="73"/>
  <c r="P31" i="73"/>
  <c r="K31" i="73"/>
  <c r="L31" i="73"/>
  <c r="J31" i="73" l="1"/>
  <c r="A32" i="73"/>
  <c r="T31" i="73"/>
  <c r="U31" i="73" s="1"/>
  <c r="R31" i="73"/>
  <c r="V31" i="73" l="1"/>
  <c r="B32" i="73"/>
  <c r="C32" i="73"/>
  <c r="D32" i="73"/>
  <c r="L32" i="73"/>
  <c r="M32" i="73"/>
  <c r="P32" i="73"/>
  <c r="Q32" i="73"/>
  <c r="O32" i="73"/>
  <c r="N32" i="73"/>
  <c r="K32" i="73"/>
  <c r="I32" i="73"/>
  <c r="S32" i="73"/>
  <c r="A33" i="73" l="1"/>
  <c r="R32" i="73"/>
  <c r="T32" i="73"/>
  <c r="U32" i="73" s="1"/>
  <c r="J32" i="73"/>
  <c r="B33" i="73" l="1"/>
  <c r="C33" i="73"/>
  <c r="D33" i="73"/>
  <c r="V32" i="73"/>
  <c r="O33" i="73"/>
  <c r="I33" i="73"/>
  <c r="M33" i="73"/>
  <c r="Q33" i="73"/>
  <c r="P33" i="73"/>
  <c r="L33" i="73"/>
  <c r="N33" i="73"/>
  <c r="S33" i="73"/>
  <c r="K33" i="73"/>
  <c r="A34" i="73" l="1"/>
  <c r="J33" i="73"/>
  <c r="T33" i="73"/>
  <c r="U33" i="73" s="1"/>
  <c r="R33" i="73"/>
  <c r="V33" i="73" l="1"/>
  <c r="B34" i="73"/>
  <c r="C34" i="73"/>
  <c r="D34" i="73"/>
  <c r="M34" i="73"/>
  <c r="L34" i="73"/>
  <c r="Q34" i="73"/>
  <c r="P34" i="73"/>
  <c r="N34" i="73"/>
  <c r="S34" i="73"/>
  <c r="I34" i="73"/>
  <c r="O34" i="73"/>
  <c r="K34" i="73"/>
  <c r="A35" i="73" l="1"/>
  <c r="T34" i="73"/>
  <c r="U34" i="73" s="1"/>
  <c r="R34" i="73"/>
  <c r="J34" i="73"/>
  <c r="V34" i="73" l="1"/>
  <c r="D35" i="73"/>
  <c r="B35" i="73"/>
  <c r="C35" i="73"/>
  <c r="S35" i="73"/>
  <c r="O35" i="73"/>
  <c r="I35" i="73"/>
  <c r="N35" i="73"/>
  <c r="P35" i="73"/>
  <c r="K35" i="73"/>
  <c r="M35" i="73"/>
  <c r="L35" i="73"/>
  <c r="Q35" i="73"/>
  <c r="R35" i="73" l="1"/>
  <c r="J35" i="73"/>
  <c r="A36" i="73"/>
  <c r="T35" i="73"/>
  <c r="U35" i="73" s="1"/>
  <c r="B36" i="73" l="1"/>
  <c r="D36" i="73"/>
  <c r="C36" i="73"/>
  <c r="V35" i="73"/>
  <c r="P36" i="73"/>
  <c r="I36" i="73"/>
  <c r="O36" i="73"/>
  <c r="S36" i="73"/>
  <c r="L36" i="73"/>
  <c r="N36" i="73"/>
  <c r="Q36" i="73"/>
  <c r="K36" i="73"/>
  <c r="M36" i="73"/>
  <c r="A37" i="73" l="1"/>
  <c r="R36" i="73"/>
  <c r="J36" i="73"/>
  <c r="T36" i="73"/>
  <c r="U36" i="73" s="1"/>
  <c r="V36" i="73" l="1"/>
  <c r="D37" i="73"/>
  <c r="B37" i="73"/>
  <c r="C37" i="73"/>
  <c r="S37" i="73"/>
  <c r="N37" i="73"/>
  <c r="L37" i="73"/>
  <c r="O37" i="73"/>
  <c r="Q37" i="73"/>
  <c r="M37" i="73"/>
  <c r="I37" i="73"/>
  <c r="K37" i="73"/>
  <c r="P37" i="73"/>
  <c r="T37" i="73" l="1"/>
  <c r="U37" i="73" s="1"/>
  <c r="A38" i="73"/>
  <c r="R37" i="73"/>
  <c r="J37" i="73"/>
  <c r="V37" i="73" l="1"/>
  <c r="B38" i="73"/>
  <c r="C38" i="73"/>
  <c r="D38" i="73"/>
  <c r="K38" i="73"/>
  <c r="N38" i="73"/>
  <c r="M38" i="73"/>
  <c r="O38" i="73"/>
  <c r="I38" i="73"/>
  <c r="S38" i="73"/>
  <c r="P38" i="73"/>
  <c r="L38" i="73"/>
  <c r="Q38" i="73"/>
  <c r="R38" i="73" l="1"/>
  <c r="J38" i="73"/>
  <c r="T38" i="73"/>
  <c r="U38" i="73" s="1"/>
  <c r="A39" i="73"/>
  <c r="V38" i="73" l="1"/>
  <c r="B39" i="73"/>
  <c r="D39" i="73"/>
  <c r="C39" i="73"/>
  <c r="S39" i="73"/>
  <c r="M39" i="73"/>
  <c r="I39" i="73"/>
  <c r="O39" i="73"/>
  <c r="L39" i="73"/>
  <c r="N39" i="73"/>
  <c r="P39" i="73"/>
  <c r="Q39" i="73"/>
  <c r="K39" i="73"/>
  <c r="A40" i="73" l="1"/>
  <c r="R39" i="73"/>
  <c r="T39" i="73"/>
  <c r="U39" i="73" s="1"/>
  <c r="J39" i="73"/>
  <c r="V39" i="73" l="1"/>
  <c r="D40" i="73"/>
  <c r="C40" i="73"/>
  <c r="B40" i="73"/>
  <c r="Q40" i="73"/>
  <c r="S40" i="73"/>
  <c r="O40" i="73"/>
  <c r="I40" i="73"/>
  <c r="P40" i="73"/>
  <c r="L40" i="73"/>
  <c r="N40" i="73"/>
  <c r="M40" i="73"/>
  <c r="K40" i="73"/>
  <c r="A41" i="73" l="1"/>
  <c r="J40" i="73"/>
  <c r="T40" i="73"/>
  <c r="U40" i="73" s="1"/>
  <c r="R40" i="73"/>
  <c r="V40" i="73" l="1"/>
  <c r="D41" i="73"/>
  <c r="C41" i="73"/>
  <c r="B41" i="73"/>
  <c r="P41" i="73"/>
  <c r="S41" i="73"/>
  <c r="O41" i="73"/>
  <c r="I41" i="73"/>
  <c r="N41" i="73"/>
  <c r="Q41" i="73"/>
  <c r="M41" i="73"/>
  <c r="K41" i="73"/>
  <c r="L41" i="73"/>
  <c r="J41" i="73" l="1"/>
  <c r="A42" i="73"/>
  <c r="R41" i="73"/>
  <c r="T41" i="73"/>
  <c r="U41" i="73" s="1"/>
  <c r="V41" i="73" l="1"/>
  <c r="B42" i="73"/>
  <c r="D42" i="73"/>
  <c r="C42" i="73"/>
  <c r="L42" i="73"/>
  <c r="M42" i="73"/>
  <c r="N42" i="73"/>
  <c r="Q42" i="73"/>
  <c r="P42" i="73"/>
  <c r="I42" i="73"/>
  <c r="K42" i="73"/>
  <c r="S42" i="73"/>
  <c r="O42" i="73"/>
  <c r="A43" i="73" l="1"/>
  <c r="T42" i="73"/>
  <c r="U42" i="73" s="1"/>
  <c r="R42" i="73"/>
  <c r="J42" i="73"/>
  <c r="D43" i="73" l="1"/>
  <c r="C43" i="73"/>
  <c r="B43" i="73"/>
  <c r="V42" i="73"/>
  <c r="Q43" i="73"/>
  <c r="I43" i="73"/>
  <c r="O43" i="73"/>
  <c r="S43" i="73"/>
  <c r="K43" i="73"/>
  <c r="L43" i="73"/>
  <c r="M43" i="73"/>
  <c r="N43" i="73"/>
  <c r="P43" i="73"/>
  <c r="T43" i="73" l="1"/>
  <c r="U43" i="73" s="1"/>
  <c r="J43" i="73"/>
  <c r="A44" i="73"/>
  <c r="R43" i="73"/>
  <c r="V43" i="73" l="1"/>
  <c r="B44" i="73"/>
  <c r="C44" i="73"/>
  <c r="D44" i="73"/>
  <c r="O44" i="73"/>
  <c r="I44" i="73"/>
  <c r="L44" i="73"/>
  <c r="Q44" i="73"/>
  <c r="P44" i="73"/>
  <c r="N44" i="73"/>
  <c r="K44" i="73"/>
  <c r="S44" i="73"/>
  <c r="M44" i="73"/>
  <c r="A45" i="73" l="1"/>
  <c r="T44" i="73"/>
  <c r="U44" i="73" s="1"/>
  <c r="R44" i="73"/>
  <c r="J44" i="73"/>
  <c r="B45" i="73" l="1"/>
  <c r="C45" i="73"/>
  <c r="D45" i="73"/>
  <c r="V44" i="73"/>
  <c r="S45" i="73"/>
  <c r="I45" i="73"/>
  <c r="P45" i="73"/>
  <c r="O45" i="73"/>
  <c r="L45" i="73"/>
  <c r="N45" i="73"/>
  <c r="K45" i="73"/>
  <c r="M45" i="73"/>
  <c r="Q45" i="73"/>
  <c r="R45" i="73" l="1"/>
  <c r="A46" i="73"/>
  <c r="J45" i="73"/>
  <c r="T45" i="73"/>
  <c r="U45" i="73" s="1"/>
  <c r="C46" i="73" l="1"/>
  <c r="D46" i="73"/>
  <c r="B46" i="73"/>
  <c r="V45" i="73"/>
  <c r="M46" i="73"/>
  <c r="N46" i="73"/>
  <c r="K46" i="73"/>
  <c r="I46" i="73"/>
  <c r="Q46" i="73"/>
  <c r="S46" i="73"/>
  <c r="O46" i="73"/>
  <c r="P46" i="73"/>
  <c r="L46" i="73"/>
  <c r="J46" i="73" l="1"/>
  <c r="T46" i="73"/>
  <c r="U46" i="73" s="1"/>
  <c r="R46" i="73"/>
  <c r="A47" i="73"/>
  <c r="V46" i="73" l="1"/>
  <c r="D47" i="73"/>
  <c r="B47" i="73"/>
  <c r="C47" i="73"/>
  <c r="S47" i="73"/>
  <c r="L47" i="73"/>
  <c r="M47" i="73"/>
  <c r="Q47" i="73"/>
  <c r="K47" i="73"/>
  <c r="I47" i="73"/>
  <c r="P47" i="73"/>
  <c r="O47" i="73"/>
  <c r="N47" i="73"/>
  <c r="T47" i="73" l="1"/>
  <c r="U47" i="73" s="1"/>
  <c r="A48" i="73"/>
  <c r="R47" i="73"/>
  <c r="J47" i="73"/>
  <c r="V47" i="73" l="1"/>
  <c r="D48" i="73"/>
  <c r="C48" i="73"/>
  <c r="B48" i="73"/>
  <c r="P48" i="73"/>
  <c r="I48" i="73"/>
  <c r="O48" i="73"/>
  <c r="N48" i="73"/>
  <c r="L48" i="73"/>
  <c r="M48" i="73"/>
  <c r="K48" i="73"/>
  <c r="S48" i="73"/>
  <c r="Q48" i="73"/>
  <c r="R48" i="73" l="1"/>
  <c r="A49" i="73"/>
  <c r="J48" i="73"/>
  <c r="T48" i="73"/>
  <c r="U48" i="73" s="1"/>
  <c r="V48" i="73" l="1"/>
  <c r="C49" i="73"/>
  <c r="B49" i="73"/>
  <c r="D49" i="73"/>
  <c r="K49" i="73"/>
  <c r="M49" i="73"/>
  <c r="P49" i="73"/>
  <c r="S49" i="73"/>
  <c r="Q49" i="73"/>
  <c r="O49" i="73"/>
  <c r="N49" i="73"/>
  <c r="L49" i="73"/>
  <c r="I49" i="73"/>
  <c r="J49" i="73" l="1"/>
  <c r="R49" i="73"/>
  <c r="T49" i="73"/>
  <c r="U49" i="73" s="1"/>
  <c r="A50" i="73"/>
  <c r="V49" i="73" l="1"/>
  <c r="B50" i="73"/>
  <c r="C50" i="73"/>
  <c r="D50" i="73"/>
  <c r="K50" i="73"/>
  <c r="P50" i="73"/>
  <c r="S50" i="73"/>
  <c r="Q50" i="73"/>
  <c r="O50" i="73"/>
  <c r="L50" i="73"/>
  <c r="M50" i="73"/>
  <c r="N50" i="73"/>
  <c r="I50" i="73"/>
  <c r="J50" i="73" l="1"/>
  <c r="R50" i="73"/>
  <c r="T50" i="73"/>
  <c r="U50" i="73" s="1"/>
  <c r="A51" i="73"/>
  <c r="B51" i="73" l="1"/>
  <c r="C51" i="73"/>
  <c r="D51" i="73"/>
  <c r="V50" i="73"/>
  <c r="O51" i="73"/>
  <c r="L51" i="73"/>
  <c r="N51" i="73"/>
  <c r="M51" i="73"/>
  <c r="S51" i="73"/>
  <c r="K51" i="73"/>
  <c r="P51" i="73"/>
  <c r="I51" i="73"/>
  <c r="Q51" i="73"/>
  <c r="R51" i="73" l="1"/>
  <c r="T51" i="73"/>
  <c r="U51" i="73" s="1"/>
  <c r="A52" i="73"/>
  <c r="J51" i="73"/>
  <c r="V51" i="73" l="1"/>
  <c r="C52" i="73"/>
  <c r="D52" i="73"/>
  <c r="B52" i="73"/>
  <c r="N52" i="73"/>
  <c r="I52" i="73"/>
  <c r="L52" i="73"/>
  <c r="O52" i="73"/>
  <c r="Q52" i="73"/>
  <c r="M52" i="73"/>
  <c r="K52" i="73"/>
  <c r="P52" i="73"/>
  <c r="S52" i="73"/>
  <c r="T52" i="73" l="1"/>
  <c r="U52" i="73" s="1"/>
  <c r="A53" i="73"/>
  <c r="R52" i="73"/>
  <c r="J52" i="73"/>
  <c r="C53" i="73" l="1"/>
  <c r="D53" i="73"/>
  <c r="B53" i="73"/>
  <c r="V52" i="73"/>
  <c r="P53" i="73"/>
  <c r="I53" i="73"/>
  <c r="M53" i="73"/>
  <c r="Q53" i="73"/>
  <c r="N53" i="73"/>
  <c r="L53" i="73"/>
  <c r="S53" i="73"/>
  <c r="O53" i="73"/>
  <c r="K53" i="73"/>
  <c r="A54" i="73" l="1"/>
  <c r="J53" i="73"/>
  <c r="R53" i="73"/>
  <c r="T53" i="73"/>
  <c r="U53" i="73" s="1"/>
  <c r="V53" i="73" l="1"/>
  <c r="D54" i="73"/>
  <c r="B54" i="73"/>
  <c r="C54" i="73"/>
  <c r="Q54" i="73"/>
  <c r="S54" i="73"/>
  <c r="O54" i="73"/>
  <c r="N54" i="73"/>
  <c r="I54" i="73"/>
  <c r="P54" i="73"/>
  <c r="M54" i="73"/>
  <c r="K54" i="73"/>
  <c r="L54" i="73"/>
  <c r="J54" i="73" l="1"/>
  <c r="A55" i="73"/>
  <c r="T54" i="73"/>
  <c r="U54" i="73" s="1"/>
  <c r="R54" i="73"/>
  <c r="V54" i="73" l="1"/>
  <c r="D55" i="73"/>
  <c r="C55" i="73"/>
  <c r="B55" i="73"/>
  <c r="K55" i="73"/>
  <c r="M55" i="73"/>
  <c r="I55" i="73"/>
  <c r="O55" i="73"/>
  <c r="L55" i="73"/>
  <c r="S55" i="73"/>
  <c r="Q55" i="73"/>
  <c r="N55" i="73"/>
  <c r="P55" i="73"/>
  <c r="T55" i="73" l="1"/>
  <c r="U55" i="73" s="1"/>
  <c r="R55" i="73"/>
  <c r="J55" i="73"/>
  <c r="A56" i="73"/>
  <c r="B56" i="73" l="1"/>
  <c r="D56" i="73"/>
  <c r="C56" i="73"/>
  <c r="V55" i="73"/>
  <c r="N56" i="73"/>
  <c r="K56" i="73"/>
  <c r="S56" i="73"/>
  <c r="M56" i="73"/>
  <c r="L56" i="73"/>
  <c r="Q56" i="73"/>
  <c r="P56" i="73"/>
  <c r="O56" i="73"/>
  <c r="I56" i="73"/>
  <c r="T56" i="73" l="1"/>
  <c r="U56" i="73" s="1"/>
  <c r="R56" i="73"/>
  <c r="J56" i="73"/>
  <c r="A57" i="73"/>
  <c r="V56" i="73" l="1"/>
  <c r="C57" i="73"/>
  <c r="D57" i="73"/>
  <c r="B57" i="73"/>
  <c r="L57" i="73"/>
  <c r="K57" i="73"/>
  <c r="I57" i="73"/>
  <c r="N57" i="73"/>
  <c r="O57" i="73"/>
  <c r="S57" i="73"/>
  <c r="M57" i="73"/>
  <c r="Q57" i="73"/>
  <c r="P57" i="73"/>
  <c r="T57" i="73" l="1"/>
  <c r="U57" i="73" s="1"/>
  <c r="R57" i="73"/>
  <c r="A58" i="73"/>
  <c r="J57" i="73"/>
  <c r="V57" i="73" l="1"/>
  <c r="C58" i="73"/>
  <c r="B58" i="73"/>
  <c r="D58" i="73"/>
  <c r="P58" i="73"/>
  <c r="N58" i="73"/>
  <c r="I58" i="73"/>
  <c r="Q58" i="73"/>
  <c r="K58" i="73"/>
  <c r="S58" i="73"/>
  <c r="L58" i="73"/>
  <c r="O58" i="73"/>
  <c r="M58" i="73"/>
  <c r="J58" i="73" l="1"/>
  <c r="A59" i="73"/>
  <c r="R58" i="73"/>
  <c r="T58" i="73"/>
  <c r="U58" i="73" s="1"/>
  <c r="C59" i="73" l="1"/>
  <c r="D59" i="73"/>
  <c r="B59" i="73"/>
  <c r="V58" i="73"/>
  <c r="Q59" i="73"/>
  <c r="N59" i="73"/>
  <c r="S59" i="73"/>
  <c r="O59" i="73"/>
  <c r="M59" i="73"/>
  <c r="I59" i="73"/>
  <c r="P59" i="73"/>
  <c r="K59" i="73"/>
  <c r="L59" i="73"/>
  <c r="J59" i="73" l="1"/>
  <c r="A60" i="73"/>
  <c r="T59" i="73"/>
  <c r="U59" i="73" s="1"/>
  <c r="R59" i="73"/>
  <c r="V59" i="73" l="1"/>
  <c r="D60" i="73"/>
  <c r="C60" i="73"/>
  <c r="B60" i="73"/>
  <c r="I60" i="73"/>
  <c r="K60" i="73"/>
  <c r="S60" i="73"/>
  <c r="Q60" i="73"/>
  <c r="O60" i="73"/>
  <c r="N60" i="73"/>
  <c r="L60" i="73"/>
  <c r="P60" i="73"/>
  <c r="M60" i="73"/>
  <c r="T60" i="73" l="1"/>
  <c r="U60" i="73" s="1"/>
  <c r="J60" i="73"/>
  <c r="R60" i="73"/>
  <c r="A61" i="73"/>
  <c r="V60" i="73" l="1"/>
  <c r="B61" i="73"/>
  <c r="C61" i="73"/>
  <c r="D61" i="73"/>
  <c r="N61" i="73"/>
  <c r="P61" i="73"/>
  <c r="K61" i="73"/>
  <c r="O61" i="73"/>
  <c r="S61" i="73"/>
  <c r="L61" i="73"/>
  <c r="Q61" i="73"/>
  <c r="I61" i="73"/>
  <c r="M61" i="73"/>
  <c r="R61" i="73" l="1"/>
  <c r="J61" i="73"/>
  <c r="A62" i="73"/>
  <c r="T61" i="73"/>
  <c r="U61" i="73" s="1"/>
  <c r="V61" i="73" l="1"/>
  <c r="D62" i="73"/>
  <c r="C62" i="73"/>
  <c r="B62" i="73"/>
  <c r="I62" i="73"/>
  <c r="K62" i="73"/>
  <c r="M62" i="73"/>
  <c r="O62" i="73"/>
  <c r="P62" i="73"/>
  <c r="Q62" i="73"/>
  <c r="N62" i="73"/>
  <c r="S62" i="73"/>
  <c r="L62" i="73"/>
  <c r="J62" i="73" l="1"/>
  <c r="R62" i="73"/>
  <c r="T62" i="73"/>
  <c r="U62" i="73" s="1"/>
  <c r="A63" i="73"/>
  <c r="V62" i="73" l="1"/>
  <c r="D63" i="73"/>
  <c r="B63" i="73"/>
  <c r="C63" i="73"/>
  <c r="N63" i="73"/>
  <c r="Q63" i="73"/>
  <c r="K63" i="73"/>
  <c r="O63" i="73"/>
  <c r="P63" i="73"/>
  <c r="L63" i="73"/>
  <c r="M63" i="73"/>
  <c r="I63" i="73"/>
  <c r="S63" i="73"/>
  <c r="J63" i="73" l="1"/>
  <c r="T63" i="73"/>
  <c r="U63" i="73" s="1"/>
  <c r="A64" i="73"/>
  <c r="R63" i="73"/>
  <c r="D64" i="73" l="1"/>
  <c r="B64" i="73"/>
  <c r="C64" i="73"/>
  <c r="V63" i="73"/>
  <c r="S64" i="73"/>
  <c r="O64" i="73"/>
  <c r="P64" i="73"/>
  <c r="K64" i="73"/>
  <c r="Q64" i="73"/>
  <c r="L64" i="73"/>
  <c r="I64" i="73"/>
  <c r="N64" i="73"/>
  <c r="M64" i="73"/>
  <c r="J64" i="73" l="1"/>
  <c r="R64" i="73"/>
  <c r="A65" i="73"/>
  <c r="T64" i="73"/>
  <c r="U64" i="73" s="1"/>
  <c r="V64" i="73" l="1"/>
  <c r="C65" i="73"/>
  <c r="D65" i="73"/>
  <c r="B65" i="73"/>
  <c r="L65" i="73"/>
  <c r="O65" i="73"/>
  <c r="I65" i="73"/>
  <c r="P65" i="73"/>
  <c r="S65" i="73"/>
  <c r="Q65" i="73"/>
  <c r="N65" i="73"/>
  <c r="K65" i="73"/>
  <c r="M65" i="73"/>
  <c r="A66" i="73" l="1"/>
  <c r="R65" i="73"/>
  <c r="T65" i="73"/>
  <c r="U65" i="73" s="1"/>
  <c r="J65" i="73"/>
  <c r="V65" i="73" l="1"/>
  <c r="D66" i="73"/>
  <c r="C66" i="73"/>
  <c r="B66" i="73"/>
  <c r="M66" i="73"/>
  <c r="O66" i="73"/>
  <c r="N66" i="73"/>
  <c r="L66" i="73"/>
  <c r="S66" i="73"/>
  <c r="K66" i="73"/>
  <c r="I66" i="73"/>
  <c r="Q66" i="73"/>
  <c r="P66" i="73"/>
  <c r="T66" i="73" l="1"/>
  <c r="U66" i="73" s="1"/>
  <c r="R66" i="73"/>
  <c r="A67" i="73"/>
  <c r="J66" i="73"/>
  <c r="V66" i="73" l="1"/>
  <c r="D67" i="73"/>
  <c r="B67" i="73"/>
  <c r="C67" i="73"/>
  <c r="I67" i="73"/>
  <c r="S67" i="73"/>
  <c r="K67" i="73"/>
  <c r="M67" i="73"/>
  <c r="P67" i="73"/>
  <c r="Q67" i="73"/>
  <c r="L67" i="73"/>
  <c r="O67" i="73"/>
  <c r="N67" i="73"/>
  <c r="J67" i="73" l="1"/>
  <c r="R67" i="73"/>
  <c r="T67" i="73"/>
  <c r="U67" i="73" s="1"/>
  <c r="A68" i="73"/>
  <c r="V67" i="73" l="1"/>
  <c r="C68" i="73"/>
  <c r="D68" i="73"/>
  <c r="B68" i="73"/>
  <c r="P68" i="73"/>
  <c r="I68" i="73"/>
  <c r="L68" i="73"/>
  <c r="M68" i="73"/>
  <c r="N68" i="73"/>
  <c r="Q68" i="73"/>
  <c r="K68" i="73"/>
  <c r="O68" i="73"/>
  <c r="S68" i="73"/>
  <c r="A69" i="73" l="1"/>
  <c r="R68" i="73"/>
  <c r="J68" i="73"/>
  <c r="T68" i="73"/>
  <c r="U68" i="73" s="1"/>
  <c r="D69" i="73" l="1"/>
  <c r="B69" i="73"/>
  <c r="C69" i="73"/>
  <c r="V68" i="73"/>
  <c r="K69" i="73"/>
  <c r="O69" i="73"/>
  <c r="L69" i="73"/>
  <c r="Q69" i="73"/>
  <c r="S69" i="73"/>
  <c r="M69" i="73"/>
  <c r="I69" i="73"/>
  <c r="P69" i="73"/>
  <c r="N69" i="73"/>
  <c r="T69" i="73" l="1"/>
  <c r="U69" i="73" s="1"/>
  <c r="R69" i="73"/>
  <c r="J69" i="73"/>
  <c r="A70" i="73"/>
  <c r="V69" i="73" l="1"/>
  <c r="B70" i="73"/>
  <c r="D70" i="73"/>
  <c r="C70" i="73"/>
  <c r="N70" i="73"/>
  <c r="M70" i="73"/>
  <c r="K70" i="73"/>
  <c r="I70" i="73"/>
  <c r="Q70" i="73"/>
  <c r="O70" i="73"/>
  <c r="P70" i="73"/>
  <c r="S70" i="73"/>
  <c r="L70" i="73"/>
  <c r="J70" i="73" l="1"/>
  <c r="T70" i="73"/>
  <c r="U70" i="73" s="1"/>
  <c r="R70" i="73"/>
  <c r="A71" i="73"/>
  <c r="C71" i="73" l="1"/>
  <c r="B71" i="73"/>
  <c r="D71" i="73"/>
  <c r="V70" i="73"/>
  <c r="S71" i="73"/>
  <c r="M71" i="73"/>
  <c r="Q71" i="73"/>
  <c r="I71" i="73"/>
  <c r="L71" i="73"/>
  <c r="O71" i="73"/>
  <c r="K71" i="73"/>
  <c r="N71" i="73"/>
  <c r="P71" i="73"/>
  <c r="T71" i="73" l="1"/>
  <c r="U71" i="73" s="1"/>
  <c r="A72" i="73"/>
  <c r="J71" i="73"/>
  <c r="R71" i="73"/>
  <c r="V71" i="73" l="1"/>
  <c r="C72" i="73"/>
  <c r="B72" i="73"/>
  <c r="D72" i="73"/>
  <c r="P72" i="73"/>
  <c r="M72" i="73"/>
  <c r="S72" i="73"/>
  <c r="O72" i="73"/>
  <c r="K72" i="73"/>
  <c r="N72" i="73"/>
  <c r="I72" i="73"/>
  <c r="L72" i="73"/>
  <c r="Q72" i="73"/>
  <c r="R72" i="73" l="1"/>
  <c r="J72" i="73"/>
  <c r="A73" i="73"/>
  <c r="T72" i="73"/>
  <c r="U72" i="73" s="1"/>
  <c r="V72" i="73" l="1"/>
  <c r="B73" i="73"/>
  <c r="C73" i="73"/>
  <c r="D73" i="73"/>
  <c r="O73" i="73"/>
  <c r="P73" i="73"/>
  <c r="L73" i="73"/>
  <c r="I73" i="73"/>
  <c r="N73" i="73"/>
  <c r="M73" i="73"/>
  <c r="K73" i="73"/>
  <c r="S73" i="73"/>
  <c r="Q73" i="73"/>
  <c r="R73" i="73" l="1"/>
  <c r="A74" i="73"/>
  <c r="J73" i="73"/>
  <c r="T73" i="73"/>
  <c r="U73" i="73" s="1"/>
  <c r="V73" i="73" l="1"/>
  <c r="D74" i="73"/>
  <c r="C74" i="73"/>
  <c r="B74" i="73"/>
  <c r="L74" i="73"/>
  <c r="K74" i="73"/>
  <c r="O74" i="73"/>
  <c r="M74" i="73"/>
  <c r="I74" i="73"/>
  <c r="Q74" i="73"/>
  <c r="N74" i="73"/>
  <c r="S74" i="73"/>
  <c r="P74" i="73"/>
  <c r="T74" i="73" l="1"/>
  <c r="U74" i="73" s="1"/>
  <c r="R74" i="73"/>
  <c r="A75" i="73"/>
  <c r="J74" i="73"/>
  <c r="V74" i="73" l="1"/>
  <c r="D75" i="73"/>
  <c r="C75" i="73"/>
  <c r="B75" i="73"/>
  <c r="S75" i="73"/>
  <c r="I75" i="73"/>
  <c r="K75" i="73"/>
  <c r="M75" i="73"/>
  <c r="N75" i="73"/>
  <c r="P75" i="73"/>
  <c r="Q75" i="73"/>
  <c r="L75" i="73"/>
  <c r="O75" i="73"/>
  <c r="J75" i="73" l="1"/>
  <c r="R75" i="73"/>
  <c r="T75" i="73"/>
  <c r="U75" i="73" s="1"/>
  <c r="A76" i="73"/>
  <c r="D76" i="73" l="1"/>
  <c r="C76" i="73"/>
  <c r="B76" i="73"/>
  <c r="V75" i="73"/>
  <c r="M76" i="73"/>
  <c r="O76" i="73"/>
  <c r="L76" i="73"/>
  <c r="N76" i="73"/>
  <c r="I76" i="73"/>
  <c r="Q76" i="73"/>
  <c r="S76" i="73"/>
  <c r="P76" i="73"/>
  <c r="K76" i="73"/>
  <c r="A77" i="73" l="1"/>
  <c r="T76" i="73"/>
  <c r="U76" i="73" s="1"/>
  <c r="R76" i="73"/>
  <c r="J76" i="73"/>
  <c r="V76" i="73" l="1"/>
  <c r="D77" i="73"/>
  <c r="B77" i="73"/>
  <c r="C77" i="73"/>
  <c r="M77" i="73"/>
  <c r="Q77" i="73"/>
  <c r="N77" i="73"/>
  <c r="I77" i="73"/>
  <c r="P77" i="73"/>
  <c r="S77" i="73"/>
  <c r="O77" i="73"/>
  <c r="K77" i="73"/>
  <c r="L77" i="73"/>
  <c r="J77" i="73" l="1"/>
  <c r="A78" i="73"/>
  <c r="T77" i="73"/>
  <c r="U77" i="73" s="1"/>
  <c r="R77" i="73"/>
  <c r="V77" i="73" l="1"/>
  <c r="D78" i="73"/>
  <c r="C78" i="73"/>
  <c r="B78" i="73"/>
  <c r="I78" i="73"/>
  <c r="L78" i="73"/>
  <c r="K78" i="73"/>
  <c r="S78" i="73"/>
  <c r="O78" i="73"/>
  <c r="Q78" i="73"/>
  <c r="M78" i="73"/>
  <c r="P78" i="73"/>
  <c r="N78" i="73"/>
  <c r="T78" i="73" l="1"/>
  <c r="U78" i="73" s="1"/>
  <c r="R78" i="73"/>
  <c r="A79" i="73"/>
  <c r="J78" i="73"/>
  <c r="V78" i="73" l="1"/>
  <c r="C79" i="73"/>
  <c r="B79" i="73"/>
  <c r="D79" i="73"/>
  <c r="N79" i="73"/>
  <c r="S79" i="73"/>
  <c r="L79" i="73"/>
  <c r="K79" i="73"/>
  <c r="Q79" i="73"/>
  <c r="I79" i="73"/>
  <c r="M79" i="73"/>
  <c r="P79" i="73"/>
  <c r="O79" i="73"/>
  <c r="T79" i="73" l="1"/>
  <c r="U79" i="73" s="1"/>
  <c r="R79" i="73"/>
  <c r="A80" i="73"/>
  <c r="J79" i="73"/>
  <c r="V79" i="73"/>
  <c r="B80" i="73" l="1"/>
  <c r="C80" i="73"/>
  <c r="D80" i="73"/>
  <c r="N80" i="73"/>
  <c r="O80" i="73"/>
  <c r="I80" i="73"/>
  <c r="Q80" i="73"/>
  <c r="L80" i="73"/>
  <c r="M80" i="73"/>
  <c r="P80" i="73"/>
  <c r="K80" i="73"/>
  <c r="S80" i="73"/>
  <c r="A81" i="73" l="1"/>
  <c r="T80" i="73"/>
  <c r="U80" i="73" s="1"/>
  <c r="J80" i="73"/>
  <c r="R80" i="73"/>
  <c r="B81" i="73" l="1"/>
  <c r="C81" i="73"/>
  <c r="D81" i="73"/>
  <c r="V80" i="73"/>
  <c r="P81" i="73"/>
  <c r="Q81" i="73"/>
  <c r="M81" i="73"/>
  <c r="S81" i="73"/>
  <c r="K81" i="73"/>
  <c r="I81" i="73"/>
  <c r="L81" i="73"/>
  <c r="N81" i="73"/>
  <c r="O81" i="73"/>
  <c r="J81" i="73" l="1"/>
  <c r="A82" i="73"/>
  <c r="R81" i="73"/>
  <c r="T81" i="73"/>
  <c r="U81" i="73" s="1"/>
  <c r="V81" i="73" l="1"/>
  <c r="D82" i="73"/>
  <c r="B82" i="73"/>
  <c r="C82" i="73"/>
  <c r="S82" i="73"/>
  <c r="K82" i="73"/>
  <c r="L82" i="73"/>
  <c r="O82" i="73"/>
  <c r="N82" i="73"/>
  <c r="P82" i="73"/>
  <c r="I82" i="73"/>
  <c r="M82" i="73"/>
  <c r="Q82" i="73"/>
  <c r="R82" i="73" l="1"/>
  <c r="T82" i="73"/>
  <c r="U82" i="73" s="1"/>
  <c r="J82" i="73"/>
  <c r="A83" i="73"/>
  <c r="D83" i="73" l="1"/>
  <c r="C83" i="73"/>
  <c r="B83" i="73"/>
  <c r="V82" i="73"/>
  <c r="S83" i="73"/>
  <c r="Q83" i="73"/>
  <c r="K83" i="73"/>
  <c r="P83" i="73"/>
  <c r="O83" i="73"/>
  <c r="I83" i="73"/>
  <c r="L83" i="73"/>
  <c r="N83" i="73"/>
  <c r="M83" i="73"/>
  <c r="J83" i="73" l="1"/>
  <c r="T83" i="73"/>
  <c r="U83" i="73" s="1"/>
  <c r="A84" i="73"/>
  <c r="R83" i="73"/>
  <c r="D84" i="73" l="1"/>
  <c r="B84" i="73"/>
  <c r="C84" i="73"/>
  <c r="V83" i="73"/>
  <c r="O84" i="73"/>
  <c r="S84" i="73"/>
  <c r="N84" i="73"/>
  <c r="K84" i="73"/>
  <c r="L84" i="73"/>
  <c r="M84" i="73"/>
  <c r="Q84" i="73"/>
  <c r="I84" i="73"/>
  <c r="P84" i="73"/>
  <c r="T84" i="73" l="1"/>
  <c r="U84" i="73" s="1"/>
  <c r="R84" i="73"/>
  <c r="J84" i="73"/>
  <c r="A85" i="73"/>
  <c r="V84" i="73"/>
  <c r="B85" i="73" l="1"/>
  <c r="C85" i="73"/>
  <c r="D85" i="73"/>
  <c r="M85" i="73"/>
  <c r="N85" i="73"/>
  <c r="Q85" i="73"/>
  <c r="P85" i="73"/>
  <c r="I85" i="73"/>
  <c r="O85" i="73"/>
  <c r="K85" i="73"/>
  <c r="S85" i="73"/>
  <c r="L85" i="73"/>
  <c r="J85" i="73" l="1"/>
  <c r="A86" i="73"/>
  <c r="T85" i="73"/>
  <c r="U85" i="73" s="1"/>
  <c r="R85" i="73"/>
  <c r="B86" i="73" l="1"/>
  <c r="D86" i="73"/>
  <c r="C86" i="73"/>
  <c r="V85" i="73"/>
  <c r="P86" i="73"/>
  <c r="S86" i="73"/>
  <c r="Q86" i="73"/>
  <c r="M86" i="73"/>
  <c r="L86" i="73"/>
  <c r="N86" i="73"/>
  <c r="O86" i="73"/>
  <c r="K86" i="73"/>
  <c r="I86" i="73"/>
  <c r="A87" i="73" l="1"/>
  <c r="J86" i="73"/>
  <c r="R86" i="73"/>
  <c r="T86" i="73"/>
  <c r="U86" i="73" s="1"/>
  <c r="V86" i="73" l="1"/>
  <c r="D87" i="73"/>
  <c r="B87" i="73"/>
  <c r="C87" i="73"/>
  <c r="S87" i="73"/>
  <c r="L87" i="73"/>
  <c r="M87" i="73"/>
  <c r="N87" i="73"/>
  <c r="P87" i="73"/>
  <c r="K87" i="73"/>
  <c r="I87" i="73"/>
  <c r="O87" i="73"/>
  <c r="Q87" i="73"/>
  <c r="R87" i="73" l="1"/>
  <c r="A88" i="73"/>
  <c r="T87" i="73"/>
  <c r="U87" i="73" s="1"/>
  <c r="J87" i="73"/>
  <c r="D88" i="73" l="1"/>
  <c r="B88" i="73"/>
  <c r="C88" i="73"/>
  <c r="V87" i="73"/>
  <c r="Q88" i="73"/>
  <c r="I88" i="73"/>
  <c r="M88" i="73"/>
  <c r="S88" i="73"/>
  <c r="O88" i="73"/>
  <c r="N88" i="73"/>
  <c r="P88" i="73"/>
  <c r="L88" i="73"/>
  <c r="K88" i="73"/>
  <c r="A89" i="73" l="1"/>
  <c r="J88" i="73"/>
  <c r="T88" i="73"/>
  <c r="U88" i="73" s="1"/>
  <c r="R88" i="73"/>
  <c r="V88" i="73" l="1"/>
  <c r="B89" i="73"/>
  <c r="D89" i="73"/>
  <c r="C89" i="73"/>
  <c r="S89" i="73"/>
  <c r="O89" i="73"/>
  <c r="P89" i="73"/>
  <c r="M89" i="73"/>
  <c r="Q89" i="73"/>
  <c r="I89" i="73"/>
  <c r="N89" i="73"/>
  <c r="K89" i="73"/>
  <c r="L89" i="73"/>
  <c r="J89" i="73" l="1"/>
  <c r="A90" i="73"/>
  <c r="R89" i="73"/>
  <c r="T89" i="73"/>
  <c r="U89" i="73" s="1"/>
  <c r="B90" i="73" l="1"/>
  <c r="C90" i="73"/>
  <c r="D90" i="73"/>
  <c r="V89" i="73"/>
  <c r="I90" i="73"/>
  <c r="S90" i="73"/>
  <c r="O90" i="73"/>
  <c r="N90" i="73"/>
  <c r="M90" i="73"/>
  <c r="Q90" i="73"/>
  <c r="P90" i="73"/>
  <c r="L90" i="73"/>
  <c r="K90" i="73"/>
  <c r="A91" i="73" l="1"/>
  <c r="J90" i="73"/>
  <c r="T90" i="73"/>
  <c r="U90" i="73" s="1"/>
  <c r="R90" i="73"/>
  <c r="V90" i="73" l="1"/>
  <c r="B91" i="73"/>
  <c r="C91" i="73"/>
  <c r="D91" i="73"/>
  <c r="I91" i="73"/>
  <c r="M91" i="73"/>
  <c r="K91" i="73"/>
  <c r="Q91" i="73"/>
  <c r="P91" i="73"/>
  <c r="O91" i="73"/>
  <c r="N91" i="73"/>
  <c r="S91" i="73"/>
  <c r="L91" i="73"/>
  <c r="J91" i="73" l="1"/>
  <c r="T91" i="73"/>
  <c r="U91" i="73" s="1"/>
  <c r="R91" i="73"/>
  <c r="A92" i="73"/>
  <c r="V91" i="73" l="1"/>
  <c r="D92" i="73"/>
  <c r="B92" i="73"/>
  <c r="C92" i="73"/>
  <c r="L92" i="73"/>
  <c r="O92" i="73"/>
  <c r="P92" i="73"/>
  <c r="I92" i="73"/>
  <c r="S92" i="73"/>
  <c r="Q92" i="73"/>
  <c r="K92" i="73"/>
  <c r="M92" i="73"/>
  <c r="N92" i="73"/>
  <c r="A93" i="73" l="1"/>
  <c r="R92" i="73"/>
  <c r="T92" i="73"/>
  <c r="U92" i="73" s="1"/>
  <c r="J92" i="73"/>
  <c r="V92" i="73" l="1"/>
  <c r="B93" i="73"/>
  <c r="D93" i="73"/>
  <c r="C93" i="73"/>
  <c r="L93" i="73"/>
  <c r="O93" i="73"/>
  <c r="N93" i="73"/>
  <c r="S93" i="73"/>
  <c r="Q93" i="73"/>
  <c r="P93" i="73"/>
  <c r="I93" i="73"/>
  <c r="M93" i="73"/>
  <c r="K93" i="73"/>
  <c r="A94" i="73" l="1"/>
  <c r="T93" i="73"/>
  <c r="U93" i="73" s="1"/>
  <c r="R93" i="73"/>
  <c r="J93" i="73"/>
  <c r="V93" i="73" l="1"/>
  <c r="C94" i="73"/>
  <c r="D94" i="73"/>
  <c r="B94" i="73"/>
  <c r="Q94" i="73"/>
  <c r="O94" i="73"/>
  <c r="K94" i="73"/>
  <c r="I94" i="73"/>
  <c r="L94" i="73"/>
  <c r="M94" i="73"/>
  <c r="N94" i="73"/>
  <c r="S94" i="73"/>
  <c r="P94" i="73"/>
  <c r="T94" i="73" l="1"/>
  <c r="U94" i="73" s="1"/>
  <c r="J94" i="73"/>
  <c r="A95" i="73"/>
  <c r="R94" i="73"/>
  <c r="V94" i="73" l="1"/>
  <c r="D95" i="73"/>
  <c r="C95" i="73"/>
  <c r="B95" i="73"/>
  <c r="M95" i="73"/>
  <c r="I95" i="73"/>
  <c r="Q95" i="73"/>
  <c r="O95" i="73"/>
  <c r="S95" i="73"/>
  <c r="N95" i="73"/>
  <c r="L95" i="73"/>
  <c r="K95" i="73"/>
  <c r="P95" i="73"/>
  <c r="T95" i="73" l="1"/>
  <c r="U95" i="73" s="1"/>
  <c r="A96" i="73"/>
  <c r="J95" i="73"/>
  <c r="R95" i="73"/>
  <c r="V95" i="73" l="1"/>
  <c r="C96" i="73"/>
  <c r="D96" i="73"/>
  <c r="B96" i="73"/>
  <c r="M96" i="73"/>
  <c r="Q96" i="73"/>
  <c r="O96" i="73"/>
  <c r="S96" i="73"/>
  <c r="I96" i="73"/>
  <c r="K96" i="73"/>
  <c r="N96" i="73"/>
  <c r="L96" i="73"/>
  <c r="P96" i="73"/>
  <c r="T96" i="73" l="1"/>
  <c r="U96" i="73" s="1"/>
  <c r="J96" i="73"/>
  <c r="A97" i="73"/>
  <c r="R96" i="73"/>
  <c r="V96" i="73" l="1"/>
  <c r="B97" i="73"/>
  <c r="C97" i="73"/>
  <c r="D97" i="73"/>
  <c r="K97" i="73"/>
  <c r="M97" i="73"/>
  <c r="N97" i="73"/>
  <c r="S97" i="73"/>
  <c r="O97" i="73"/>
  <c r="L97" i="73"/>
  <c r="I97" i="73"/>
  <c r="P97" i="73"/>
  <c r="Q97" i="73"/>
  <c r="R97" i="73" l="1"/>
  <c r="T97" i="73"/>
  <c r="U97" i="73" s="1"/>
  <c r="J97" i="73"/>
  <c r="A98" i="73"/>
  <c r="V97" i="73" l="1"/>
  <c r="C98" i="73"/>
  <c r="B98" i="73"/>
  <c r="D98" i="73"/>
  <c r="M98" i="73"/>
  <c r="Q98" i="73"/>
  <c r="S98" i="73"/>
  <c r="K98" i="73"/>
  <c r="P98" i="73"/>
  <c r="L98" i="73"/>
  <c r="O98" i="73"/>
  <c r="I98" i="73"/>
  <c r="N98" i="73"/>
  <c r="J98" i="73" l="1"/>
  <c r="T98" i="73"/>
  <c r="U98" i="73" s="1"/>
  <c r="A99" i="73"/>
  <c r="V98" i="73"/>
  <c r="R98" i="73"/>
  <c r="B99" i="73" l="1"/>
  <c r="C99" i="73"/>
  <c r="D99" i="73"/>
  <c r="L99" i="73"/>
  <c r="N99" i="73"/>
  <c r="M99" i="73"/>
  <c r="I99" i="73"/>
  <c r="P99" i="73"/>
  <c r="O99" i="73"/>
  <c r="K99" i="73"/>
  <c r="S99" i="73"/>
  <c r="Q99" i="73"/>
  <c r="R99" i="73" l="1"/>
  <c r="A100" i="73"/>
  <c r="T99" i="73"/>
  <c r="U99" i="73" s="1"/>
  <c r="J99" i="73"/>
  <c r="D100" i="73" l="1"/>
  <c r="C100" i="73"/>
  <c r="B100" i="73"/>
  <c r="V99" i="73"/>
  <c r="N100" i="73"/>
  <c r="M100" i="73"/>
  <c r="K100" i="73"/>
  <c r="P100" i="73"/>
  <c r="S100" i="73"/>
  <c r="L100" i="73"/>
  <c r="I100" i="73"/>
  <c r="O100" i="73"/>
  <c r="Q100" i="73"/>
  <c r="R100" i="73" l="1"/>
  <c r="J100" i="73"/>
  <c r="T100" i="73"/>
  <c r="U100" i="73" s="1"/>
  <c r="A101" i="73"/>
  <c r="V100" i="73" l="1"/>
  <c r="C101" i="73"/>
  <c r="D101" i="73"/>
  <c r="B101" i="73"/>
  <c r="M101" i="73"/>
  <c r="L101" i="73"/>
  <c r="O101" i="73"/>
  <c r="N101" i="73"/>
  <c r="P101" i="73"/>
  <c r="K101" i="73"/>
  <c r="S101" i="73"/>
  <c r="Q101" i="73"/>
  <c r="I101" i="73"/>
  <c r="R101" i="73" l="1"/>
  <c r="A102" i="73"/>
  <c r="T101" i="73"/>
  <c r="U101" i="73" s="1"/>
  <c r="J101" i="73"/>
  <c r="D102" i="73" l="1"/>
  <c r="B102" i="73"/>
  <c r="C102" i="73"/>
  <c r="V101" i="73"/>
  <c r="M102" i="73"/>
  <c r="I102" i="73"/>
  <c r="N102" i="73"/>
  <c r="O102" i="73"/>
  <c r="K102" i="73"/>
  <c r="L102" i="73"/>
  <c r="Q102" i="73"/>
  <c r="S102" i="73"/>
  <c r="P102" i="73"/>
  <c r="T102" i="73" l="1"/>
  <c r="U102" i="73" s="1"/>
  <c r="R102" i="73"/>
  <c r="J102" i="73"/>
  <c r="A103" i="73"/>
  <c r="V102" i="73" l="1"/>
  <c r="C103" i="73"/>
  <c r="D103" i="73"/>
  <c r="B103" i="73"/>
  <c r="K103" i="73"/>
  <c r="L103" i="73"/>
  <c r="S103" i="73"/>
  <c r="Q103" i="73"/>
  <c r="N103" i="73"/>
  <c r="O103" i="73"/>
  <c r="P103" i="73"/>
  <c r="M103" i="73"/>
  <c r="I103" i="73"/>
  <c r="T103" i="73" l="1"/>
  <c r="U103" i="73" s="1"/>
  <c r="R103" i="73"/>
  <c r="J103" i="73"/>
  <c r="A104" i="73"/>
  <c r="V103" i="73" l="1"/>
  <c r="C104" i="73"/>
  <c r="D104" i="73"/>
  <c r="B104" i="73"/>
  <c r="P104" i="73"/>
  <c r="Q104" i="73"/>
  <c r="O104" i="73"/>
  <c r="S104" i="73"/>
  <c r="K104" i="73"/>
  <c r="L104" i="73"/>
  <c r="N104" i="73"/>
  <c r="M104" i="73"/>
  <c r="I104" i="73"/>
  <c r="J104" i="73" l="1"/>
  <c r="A105" i="73"/>
  <c r="R104" i="73"/>
  <c r="T104" i="73"/>
  <c r="U104" i="73" s="1"/>
  <c r="V104" i="73" l="1"/>
  <c r="C105" i="73"/>
  <c r="D105" i="73"/>
  <c r="B105" i="73"/>
  <c r="K105" i="73"/>
  <c r="O105" i="73"/>
  <c r="I105" i="73"/>
  <c r="L105" i="73"/>
  <c r="S105" i="73"/>
  <c r="P105" i="73"/>
  <c r="N105" i="73"/>
  <c r="Q105" i="73"/>
  <c r="M105" i="73"/>
  <c r="R105" i="73" l="1"/>
  <c r="T105" i="73"/>
  <c r="U105" i="73" s="1"/>
  <c r="J105" i="73"/>
  <c r="A106" i="73"/>
  <c r="V105" i="73" l="1"/>
  <c r="C106" i="73"/>
  <c r="B106" i="73"/>
  <c r="D106" i="73"/>
  <c r="S106" i="73"/>
  <c r="P106" i="73"/>
  <c r="M106" i="73"/>
  <c r="O106" i="73"/>
  <c r="N106" i="73"/>
  <c r="L106" i="73"/>
  <c r="K106" i="73"/>
  <c r="Q106" i="73"/>
  <c r="I106" i="73"/>
  <c r="R106" i="73" l="1"/>
  <c r="A107" i="73"/>
  <c r="J106" i="73"/>
  <c r="T106" i="73"/>
  <c r="U106" i="73" s="1"/>
  <c r="D107" i="73" l="1"/>
  <c r="B107" i="73"/>
  <c r="C107" i="73"/>
  <c r="V106" i="73"/>
  <c r="P107" i="73"/>
  <c r="Q107" i="73"/>
  <c r="N107" i="73"/>
  <c r="K107" i="73"/>
  <c r="I107" i="73"/>
  <c r="S107" i="73"/>
  <c r="M107" i="73"/>
  <c r="O107" i="73"/>
  <c r="L107" i="73"/>
  <c r="J107" i="73" l="1"/>
  <c r="A108" i="73"/>
  <c r="R107" i="73"/>
  <c r="T107" i="73"/>
  <c r="U107" i="73" s="1"/>
  <c r="B108" i="73" l="1"/>
  <c r="C108" i="73"/>
  <c r="D108" i="73"/>
  <c r="V107" i="73"/>
  <c r="N108" i="73"/>
  <c r="O108" i="73"/>
  <c r="M108" i="73"/>
  <c r="I108" i="73"/>
  <c r="L108" i="73"/>
  <c r="K108" i="73"/>
  <c r="P108" i="73"/>
  <c r="Q108" i="73"/>
  <c r="S108" i="73"/>
  <c r="R108" i="73" l="1"/>
  <c r="T108" i="73"/>
  <c r="U108" i="73" s="1"/>
  <c r="A109" i="73"/>
  <c r="J108" i="73"/>
  <c r="B109" i="73" l="1"/>
  <c r="C109" i="73"/>
  <c r="D109" i="73"/>
  <c r="V108" i="73"/>
  <c r="Q109" i="73"/>
  <c r="S109" i="73"/>
  <c r="P109" i="73"/>
  <c r="N109" i="73"/>
  <c r="M109" i="73"/>
  <c r="K109" i="73"/>
  <c r="L109" i="73"/>
  <c r="O109" i="73"/>
  <c r="I109" i="73"/>
  <c r="J109" i="73" l="1"/>
  <c r="A110" i="73"/>
  <c r="T109" i="73"/>
  <c r="U109" i="73" s="1"/>
  <c r="R109" i="73"/>
  <c r="V109" i="73" l="1"/>
  <c r="B110" i="73"/>
  <c r="C110" i="73"/>
  <c r="D110" i="73"/>
  <c r="I110" i="73"/>
  <c r="Q110" i="73"/>
  <c r="L110" i="73"/>
  <c r="M110" i="73"/>
  <c r="O110" i="73"/>
  <c r="N110" i="73"/>
  <c r="S110" i="73"/>
  <c r="K110" i="73"/>
  <c r="P110" i="73"/>
  <c r="T110" i="73" l="1"/>
  <c r="U110" i="73" s="1"/>
  <c r="A111" i="73"/>
  <c r="J110" i="73"/>
  <c r="R110" i="73"/>
  <c r="V110" i="73" l="1"/>
  <c r="D111" i="73"/>
  <c r="B111" i="73"/>
  <c r="C111" i="73"/>
  <c r="Q111" i="73"/>
  <c r="I111" i="73"/>
  <c r="L111" i="73"/>
  <c r="P111" i="73"/>
  <c r="N111" i="73"/>
  <c r="K111" i="73"/>
  <c r="O111" i="73"/>
  <c r="S111" i="73"/>
  <c r="M111" i="73"/>
  <c r="A112" i="73" l="1"/>
  <c r="T111" i="73"/>
  <c r="U111" i="73" s="1"/>
  <c r="J111" i="73"/>
  <c r="R111" i="73"/>
  <c r="B112" i="73" l="1"/>
  <c r="D112" i="73"/>
  <c r="C112" i="73"/>
  <c r="V111" i="73"/>
  <c r="O112" i="73"/>
  <c r="I112" i="73"/>
  <c r="S112" i="73"/>
  <c r="K112" i="73"/>
  <c r="Q112" i="73"/>
  <c r="N112" i="73"/>
  <c r="M112" i="73"/>
  <c r="P112" i="73"/>
  <c r="L112" i="73"/>
  <c r="J112" i="73" l="1"/>
  <c r="T112" i="73"/>
  <c r="U112" i="73" s="1"/>
  <c r="R112" i="73"/>
  <c r="A113" i="73"/>
  <c r="V112" i="73" l="1"/>
  <c r="D113" i="73"/>
  <c r="B113" i="73"/>
  <c r="C113" i="73"/>
  <c r="P113" i="73"/>
  <c r="L113" i="73"/>
  <c r="Q113" i="73"/>
  <c r="O113" i="73"/>
  <c r="M113" i="73"/>
  <c r="I113" i="73"/>
  <c r="K113" i="73"/>
  <c r="S113" i="73"/>
  <c r="N113" i="73"/>
  <c r="A114" i="73" l="1"/>
  <c r="R113" i="73"/>
  <c r="J113" i="73"/>
  <c r="T113" i="73"/>
  <c r="U113" i="73" s="1"/>
  <c r="B114" i="73" l="1"/>
  <c r="C114" i="73"/>
  <c r="D114" i="73"/>
  <c r="V113" i="73"/>
  <c r="I114" i="73"/>
  <c r="M114" i="73"/>
  <c r="L114" i="73"/>
  <c r="O114" i="73"/>
  <c r="K114" i="73"/>
  <c r="P114" i="73"/>
  <c r="S114" i="73"/>
  <c r="Q114" i="73"/>
  <c r="N114" i="73"/>
  <c r="R114" i="73" l="1"/>
  <c r="T114" i="73"/>
  <c r="U114" i="73" s="1"/>
  <c r="A115" i="73"/>
  <c r="J114" i="73"/>
  <c r="D115" i="73" l="1"/>
  <c r="B115" i="73"/>
  <c r="C115" i="73"/>
  <c r="V114" i="73"/>
  <c r="I115" i="73"/>
  <c r="S115" i="73"/>
  <c r="M115" i="73"/>
  <c r="P115" i="73"/>
  <c r="N115" i="73"/>
  <c r="Q115" i="73"/>
  <c r="L115" i="73"/>
  <c r="K115" i="73"/>
  <c r="O115" i="73"/>
  <c r="A116" i="73" l="1"/>
  <c r="J115" i="73"/>
  <c r="R115" i="73"/>
  <c r="T115" i="73"/>
  <c r="U115" i="73" s="1"/>
  <c r="V115" i="73" l="1"/>
  <c r="C116" i="73"/>
  <c r="B116" i="73"/>
  <c r="D116" i="73"/>
  <c r="K116" i="73"/>
  <c r="S116" i="73"/>
  <c r="P116" i="73"/>
  <c r="L116" i="73"/>
  <c r="N116" i="73"/>
  <c r="I116" i="73"/>
  <c r="Q116" i="73"/>
  <c r="M116" i="73"/>
  <c r="O116" i="73"/>
  <c r="R116" i="73" l="1"/>
  <c r="J116" i="73"/>
  <c r="T116" i="73"/>
  <c r="U116" i="73" s="1"/>
  <c r="A117" i="73"/>
  <c r="V116" i="73" l="1"/>
  <c r="D117" i="73"/>
  <c r="C117" i="73"/>
  <c r="B117" i="73"/>
  <c r="S117" i="73"/>
  <c r="P117" i="73"/>
  <c r="O117" i="73"/>
  <c r="M117" i="73"/>
  <c r="Q117" i="73"/>
  <c r="K117" i="73"/>
  <c r="N117" i="73"/>
  <c r="I117" i="73"/>
  <c r="L117" i="73"/>
  <c r="J117" i="73" l="1"/>
  <c r="A118" i="73"/>
  <c r="R117" i="73"/>
  <c r="T117" i="73"/>
  <c r="U117" i="73" s="1"/>
  <c r="C118" i="73" l="1"/>
  <c r="D118" i="73"/>
  <c r="B118" i="73"/>
  <c r="V117" i="73"/>
  <c r="I118" i="73"/>
  <c r="K118" i="73"/>
  <c r="O118" i="73"/>
  <c r="S118" i="73"/>
  <c r="L118" i="73"/>
  <c r="Q118" i="73"/>
  <c r="M118" i="73"/>
  <c r="N118" i="73"/>
  <c r="P118" i="73"/>
  <c r="T118" i="73" l="1"/>
  <c r="U118" i="73" s="1"/>
  <c r="R118" i="73"/>
  <c r="J118" i="73"/>
  <c r="A119" i="73"/>
  <c r="V118" i="73" l="1"/>
  <c r="B119" i="73"/>
  <c r="C119" i="73"/>
  <c r="D119" i="73"/>
  <c r="I119" i="73"/>
  <c r="N119" i="73"/>
  <c r="L119" i="73"/>
  <c r="O119" i="73"/>
  <c r="M119" i="73"/>
  <c r="K119" i="73"/>
  <c r="Q119" i="73"/>
  <c r="P119" i="73"/>
  <c r="S119" i="73"/>
  <c r="T119" i="73" l="1"/>
  <c r="U119" i="73" s="1"/>
  <c r="R119" i="73"/>
  <c r="A120" i="73"/>
  <c r="J119" i="73"/>
  <c r="C120" i="73" l="1"/>
  <c r="B120" i="73"/>
  <c r="D120" i="73"/>
  <c r="V119" i="73"/>
  <c r="S120" i="73"/>
  <c r="O120" i="73"/>
  <c r="K120" i="73"/>
  <c r="M120" i="73"/>
  <c r="Q120" i="73"/>
  <c r="L120" i="73"/>
  <c r="P120" i="73"/>
  <c r="N120" i="73"/>
  <c r="I120" i="73"/>
  <c r="T120" i="73" l="1"/>
  <c r="U120" i="73" s="1"/>
  <c r="J120" i="73"/>
  <c r="R120" i="73"/>
  <c r="A121" i="73"/>
  <c r="V120" i="73" l="1"/>
  <c r="D121" i="73"/>
  <c r="B121" i="73"/>
  <c r="C121" i="73"/>
  <c r="K121" i="73"/>
  <c r="I121" i="73"/>
  <c r="L121" i="73"/>
  <c r="Q121" i="73"/>
  <c r="P121" i="73"/>
  <c r="O121" i="73"/>
  <c r="S121" i="73"/>
  <c r="M121" i="73"/>
  <c r="N121" i="73"/>
  <c r="T121" i="73" l="1"/>
  <c r="U121" i="73" s="1"/>
  <c r="R121" i="73"/>
  <c r="J121" i="73"/>
  <c r="A122" i="73"/>
  <c r="D122" i="73" l="1"/>
  <c r="B122" i="73"/>
  <c r="C122" i="73"/>
  <c r="V121" i="73"/>
  <c r="O122" i="73"/>
  <c r="L122" i="73"/>
  <c r="I122" i="73"/>
  <c r="M122" i="73"/>
  <c r="P122" i="73"/>
  <c r="Q122" i="73"/>
  <c r="K122" i="73"/>
  <c r="N122" i="73"/>
  <c r="S122" i="73"/>
  <c r="A123" i="73" l="1"/>
  <c r="R122" i="73"/>
  <c r="T122" i="73"/>
  <c r="U122" i="73" s="1"/>
  <c r="J122" i="73"/>
  <c r="D123" i="73" l="1"/>
  <c r="C123" i="73"/>
  <c r="B123" i="73"/>
  <c r="V122" i="73"/>
  <c r="L123" i="73"/>
  <c r="I123" i="73"/>
  <c r="Q123" i="73"/>
  <c r="P123" i="73"/>
  <c r="M123" i="73"/>
  <c r="N123" i="73"/>
  <c r="S123" i="73"/>
  <c r="K123" i="73"/>
  <c r="O123" i="73"/>
  <c r="A124" i="73" l="1"/>
  <c r="T123" i="73"/>
  <c r="U123" i="73" s="1"/>
  <c r="R123" i="73"/>
  <c r="J123" i="73"/>
  <c r="V123" i="73" l="1"/>
  <c r="B124" i="73"/>
  <c r="C124" i="73"/>
  <c r="D124" i="73"/>
  <c r="M124" i="73"/>
  <c r="K124" i="73"/>
  <c r="Q124" i="73"/>
  <c r="L124" i="73"/>
  <c r="O124" i="73"/>
  <c r="P124" i="73"/>
  <c r="N124" i="73"/>
  <c r="I124" i="73"/>
  <c r="S124" i="73"/>
  <c r="T124" i="73" l="1"/>
  <c r="U124" i="73" s="1"/>
  <c r="J124" i="73"/>
  <c r="R124" i="73"/>
  <c r="A125" i="73"/>
  <c r="B125" i="73" l="1"/>
  <c r="D125" i="73"/>
  <c r="C125" i="73"/>
  <c r="V124" i="73"/>
  <c r="L125" i="73"/>
  <c r="O125" i="73"/>
  <c r="N125" i="73"/>
  <c r="Q125" i="73"/>
  <c r="S125" i="73"/>
  <c r="I125" i="73"/>
  <c r="P125" i="73"/>
  <c r="K125" i="73"/>
  <c r="M125" i="73"/>
  <c r="A126" i="73" l="1"/>
  <c r="T125" i="73"/>
  <c r="U125" i="73" s="1"/>
  <c r="R125" i="73"/>
  <c r="J125" i="73"/>
  <c r="V125" i="73" l="1"/>
  <c r="B126" i="73"/>
  <c r="D126" i="73"/>
  <c r="C126" i="73"/>
  <c r="Q126" i="73"/>
  <c r="L126" i="73"/>
  <c r="O126" i="73"/>
  <c r="S126" i="73"/>
  <c r="N126" i="73"/>
  <c r="P126" i="73"/>
  <c r="K126" i="73"/>
  <c r="I126" i="73"/>
  <c r="M126" i="73"/>
  <c r="A127" i="73" l="1"/>
  <c r="T126" i="73"/>
  <c r="U126" i="73" s="1"/>
  <c r="J126" i="73"/>
  <c r="R126" i="73"/>
  <c r="V126" i="73" l="1"/>
  <c r="B127" i="73"/>
  <c r="C127" i="73"/>
  <c r="D127" i="73"/>
  <c r="Q127" i="73"/>
  <c r="S127" i="73"/>
  <c r="L127" i="73"/>
  <c r="P127" i="73"/>
  <c r="O127" i="73"/>
  <c r="M127" i="73"/>
  <c r="K127" i="73"/>
  <c r="N127" i="73"/>
  <c r="I127" i="73"/>
  <c r="A128" i="73" l="1"/>
  <c r="T127" i="73"/>
  <c r="U127" i="73" s="1"/>
  <c r="J127" i="73"/>
  <c r="R127" i="73"/>
  <c r="V127" i="73" l="1"/>
  <c r="B128" i="73"/>
  <c r="D128" i="73"/>
  <c r="C128" i="73"/>
  <c r="O128" i="73"/>
  <c r="N128" i="73"/>
  <c r="S128" i="73"/>
  <c r="L128" i="73"/>
  <c r="M128" i="73"/>
  <c r="K128" i="73"/>
  <c r="P128" i="73"/>
  <c r="I128" i="73"/>
  <c r="Q128" i="73"/>
  <c r="R128" i="73" l="1"/>
  <c r="T128" i="73"/>
  <c r="U128" i="73" s="1"/>
  <c r="A129" i="73"/>
  <c r="J128" i="73"/>
  <c r="B129" i="73" l="1"/>
  <c r="D129" i="73"/>
  <c r="C129" i="73"/>
  <c r="V128" i="73"/>
  <c r="K129" i="73"/>
  <c r="S129" i="73"/>
  <c r="I129" i="73"/>
  <c r="O129" i="73"/>
  <c r="Q129" i="73"/>
  <c r="N129" i="73"/>
  <c r="P129" i="73"/>
  <c r="L129" i="73"/>
  <c r="M129" i="73"/>
  <c r="J129" i="73" l="1"/>
  <c r="T129" i="73"/>
  <c r="U129" i="73" s="1"/>
  <c r="R129" i="73"/>
  <c r="A130" i="73"/>
  <c r="V129" i="73" l="1"/>
  <c r="C130" i="73"/>
  <c r="D130" i="73"/>
  <c r="B130" i="73"/>
  <c r="P130" i="73"/>
  <c r="M130" i="73"/>
  <c r="S130" i="73"/>
  <c r="N130" i="73"/>
  <c r="I130" i="73"/>
  <c r="L130" i="73"/>
  <c r="Q130" i="73"/>
  <c r="K130" i="73"/>
  <c r="O130" i="73"/>
  <c r="A131" i="73" l="1"/>
  <c r="R130" i="73"/>
  <c r="J130" i="73"/>
  <c r="T130" i="73"/>
  <c r="U130" i="73" s="1"/>
  <c r="V130" i="73" l="1"/>
  <c r="C131" i="73"/>
  <c r="D131" i="73"/>
  <c r="B131" i="73"/>
  <c r="L131" i="73"/>
  <c r="I131" i="73"/>
  <c r="P131" i="73"/>
  <c r="Q131" i="73"/>
  <c r="S131" i="73"/>
  <c r="O131" i="73"/>
  <c r="M131" i="73"/>
  <c r="K131" i="73"/>
  <c r="N131" i="73"/>
  <c r="A132" i="73" l="1"/>
  <c r="R131" i="73"/>
  <c r="T131" i="73"/>
  <c r="U131" i="73" s="1"/>
  <c r="J131" i="73"/>
  <c r="V131" i="73" l="1"/>
  <c r="B132" i="73"/>
  <c r="C132" i="73"/>
  <c r="D132" i="73"/>
  <c r="I132" i="73"/>
  <c r="K132" i="73"/>
  <c r="L132" i="73"/>
  <c r="P132" i="73"/>
  <c r="Q132" i="73"/>
  <c r="M132" i="73"/>
  <c r="S132" i="73"/>
  <c r="N132" i="73"/>
  <c r="O132" i="73"/>
  <c r="R132" i="73" l="1"/>
  <c r="T132" i="73"/>
  <c r="U132" i="73" s="1"/>
  <c r="J132" i="73"/>
  <c r="A133" i="73"/>
  <c r="C133" i="73" l="1"/>
  <c r="D133" i="73"/>
  <c r="B133" i="73"/>
  <c r="V132" i="73"/>
  <c r="N133" i="73"/>
  <c r="S133" i="73"/>
  <c r="L133" i="73"/>
  <c r="M133" i="73"/>
  <c r="O133" i="73"/>
  <c r="P133" i="73"/>
  <c r="Q133" i="73"/>
  <c r="I133" i="73"/>
  <c r="K133" i="73"/>
  <c r="A134" i="73" l="1"/>
  <c r="R133" i="73"/>
  <c r="T133" i="73"/>
  <c r="U133" i="73" s="1"/>
  <c r="J133" i="73"/>
  <c r="V133" i="73" l="1"/>
  <c r="D134" i="73"/>
  <c r="C134" i="73"/>
  <c r="B134" i="73"/>
  <c r="P134" i="73"/>
  <c r="N134" i="73"/>
  <c r="K134" i="73"/>
  <c r="M134" i="73"/>
  <c r="Q134" i="73"/>
  <c r="I134" i="73"/>
  <c r="O134" i="73"/>
  <c r="L134" i="73"/>
  <c r="S134" i="73"/>
  <c r="J134" i="73" l="1"/>
  <c r="R134" i="73"/>
  <c r="A135" i="73"/>
  <c r="T134" i="73"/>
  <c r="U134" i="73" s="1"/>
  <c r="C135" i="73" l="1"/>
  <c r="D135" i="73"/>
  <c r="B135" i="73"/>
  <c r="V134" i="73"/>
  <c r="N135" i="73"/>
  <c r="K135" i="73"/>
  <c r="M135" i="73"/>
  <c r="P135" i="73"/>
  <c r="L135" i="73"/>
  <c r="S135" i="73"/>
  <c r="O135" i="73"/>
  <c r="Q135" i="73"/>
  <c r="I135" i="73"/>
  <c r="R135" i="73" l="1"/>
  <c r="J135" i="73"/>
  <c r="T135" i="73"/>
  <c r="U135" i="73" s="1"/>
  <c r="A136" i="73"/>
  <c r="V135" i="73" l="1"/>
  <c r="B136" i="73"/>
  <c r="C136" i="73"/>
  <c r="D136" i="73"/>
  <c r="Q136" i="73"/>
  <c r="O136" i="73"/>
  <c r="M136" i="73"/>
  <c r="N136" i="73"/>
  <c r="L136" i="73"/>
  <c r="P136" i="73"/>
  <c r="K136" i="73"/>
  <c r="S136" i="73"/>
  <c r="I136" i="73"/>
  <c r="A137" i="73" l="1"/>
  <c r="T136" i="73"/>
  <c r="U136" i="73" s="1"/>
  <c r="J136" i="73"/>
  <c r="R136" i="73"/>
  <c r="B137" i="73" l="1"/>
  <c r="C137" i="73"/>
  <c r="D137" i="73"/>
  <c r="V136" i="73"/>
  <c r="I137" i="73"/>
  <c r="P137" i="73"/>
  <c r="S137" i="73"/>
  <c r="L137" i="73"/>
  <c r="Q137" i="73"/>
  <c r="M137" i="73"/>
  <c r="K137" i="73"/>
  <c r="N137" i="73"/>
  <c r="O137" i="73"/>
  <c r="A138" i="73" l="1"/>
  <c r="R137" i="73"/>
  <c r="J137" i="73"/>
  <c r="T137" i="73"/>
  <c r="U137" i="73" s="1"/>
  <c r="V137" i="73" l="1"/>
  <c r="C138" i="73"/>
  <c r="D138" i="73"/>
  <c r="B138" i="73"/>
  <c r="L138" i="73"/>
  <c r="I138" i="73"/>
  <c r="S138" i="73"/>
  <c r="N138" i="73"/>
  <c r="P138" i="73"/>
  <c r="O138" i="73"/>
  <c r="K138" i="73"/>
  <c r="M138" i="73"/>
  <c r="Q138" i="73"/>
  <c r="R138" i="73" l="1"/>
  <c r="A139" i="73"/>
  <c r="T138" i="73"/>
  <c r="U138" i="73" s="1"/>
  <c r="J138" i="73"/>
  <c r="V138" i="73" l="1"/>
  <c r="D139" i="73"/>
  <c r="B139" i="73"/>
  <c r="C139" i="73"/>
  <c r="S139" i="73"/>
  <c r="O139" i="73"/>
  <c r="M139" i="73"/>
  <c r="Q139" i="73"/>
  <c r="I139" i="73"/>
  <c r="L139" i="73"/>
  <c r="P139" i="73"/>
  <c r="N139" i="73"/>
  <c r="K139" i="73"/>
  <c r="A140" i="73" l="1"/>
  <c r="T139" i="73"/>
  <c r="U139" i="73" s="1"/>
  <c r="J139" i="73"/>
  <c r="R139" i="73"/>
  <c r="V139" i="73" l="1"/>
  <c r="D140" i="73"/>
  <c r="C140" i="73"/>
  <c r="B140" i="73"/>
  <c r="K140" i="73"/>
  <c r="I140" i="73"/>
  <c r="M140" i="73"/>
  <c r="L140" i="73"/>
  <c r="S140" i="73"/>
  <c r="Q140" i="73"/>
  <c r="P140" i="73"/>
  <c r="N140" i="73"/>
  <c r="O140" i="73"/>
  <c r="T140" i="73" l="1"/>
  <c r="U140" i="73" s="1"/>
  <c r="R140" i="73"/>
  <c r="J140" i="73"/>
  <c r="A141" i="73"/>
  <c r="V140" i="73" l="1"/>
  <c r="C141" i="73"/>
  <c r="B141" i="73"/>
  <c r="D141" i="73"/>
  <c r="M141" i="73"/>
  <c r="Q141" i="73"/>
  <c r="K141" i="73"/>
  <c r="P141" i="73"/>
  <c r="L141" i="73"/>
  <c r="N141" i="73"/>
  <c r="O141" i="73"/>
  <c r="S141" i="73"/>
  <c r="I141" i="73"/>
  <c r="J141" i="73" l="1"/>
  <c r="T141" i="73"/>
  <c r="U141" i="73" s="1"/>
  <c r="A142" i="73"/>
  <c r="R141" i="73"/>
  <c r="B142" i="73" l="1"/>
  <c r="C142" i="73"/>
  <c r="D142" i="73"/>
  <c r="V141" i="73"/>
  <c r="O142" i="73"/>
  <c r="M142" i="73"/>
  <c r="Q142" i="73"/>
  <c r="P142" i="73"/>
  <c r="N142" i="73"/>
  <c r="L142" i="73"/>
  <c r="I142" i="73"/>
  <c r="S142" i="73"/>
  <c r="K142" i="73"/>
  <c r="A143" i="73" l="1"/>
  <c r="J142" i="73"/>
  <c r="T142" i="73"/>
  <c r="U142" i="73" s="1"/>
  <c r="R142" i="73"/>
  <c r="V142" i="73" l="1"/>
  <c r="C143" i="73"/>
  <c r="B143" i="73"/>
  <c r="D143" i="73"/>
  <c r="M143" i="73"/>
  <c r="K143" i="73"/>
  <c r="S143" i="73"/>
  <c r="L143" i="73"/>
  <c r="N143" i="73"/>
  <c r="Q143" i="73"/>
  <c r="P143" i="73"/>
  <c r="I143" i="73"/>
  <c r="O143" i="73"/>
  <c r="T143" i="73" l="1"/>
  <c r="U143" i="73" s="1"/>
  <c r="R143" i="73"/>
  <c r="J143" i="73"/>
  <c r="A144" i="73"/>
  <c r="V143" i="73" l="1"/>
  <c r="D144" i="73"/>
  <c r="B144" i="73"/>
  <c r="C144" i="73"/>
  <c r="P144" i="73"/>
  <c r="L144" i="73"/>
  <c r="O144" i="73"/>
  <c r="N144" i="73"/>
  <c r="M144" i="73"/>
  <c r="Q144" i="73"/>
  <c r="S144" i="73"/>
  <c r="I144" i="73"/>
  <c r="K144" i="73"/>
  <c r="A145" i="73" l="1"/>
  <c r="R144" i="73"/>
  <c r="J144" i="73"/>
  <c r="T144" i="73"/>
  <c r="U144" i="73" s="1"/>
  <c r="V144" i="73" l="1"/>
  <c r="B145" i="73"/>
  <c r="D145" i="73"/>
  <c r="C145" i="73"/>
  <c r="N145" i="73"/>
  <c r="S145" i="73"/>
  <c r="P145" i="73"/>
  <c r="I145" i="73"/>
  <c r="Q145" i="73"/>
  <c r="M145" i="73"/>
  <c r="O145" i="73"/>
  <c r="K145" i="73"/>
  <c r="L145" i="73"/>
  <c r="J145" i="73" l="1"/>
  <c r="A146" i="73"/>
  <c r="R145" i="73"/>
  <c r="T145" i="73"/>
  <c r="U145" i="73" s="1"/>
  <c r="C146" i="73" l="1"/>
  <c r="B146" i="73"/>
  <c r="D146" i="73"/>
  <c r="V145" i="73"/>
  <c r="P146" i="73"/>
  <c r="K146" i="73"/>
  <c r="I146" i="73"/>
  <c r="M146" i="73"/>
  <c r="N146" i="73"/>
  <c r="O146" i="73"/>
  <c r="Q146" i="73"/>
  <c r="L146" i="73"/>
  <c r="S146" i="73"/>
  <c r="J146" i="73" l="1"/>
  <c r="R146" i="73"/>
  <c r="A147" i="73"/>
  <c r="T146" i="73"/>
  <c r="U146" i="73" s="1"/>
  <c r="D147" i="73" l="1"/>
  <c r="B147" i="73"/>
  <c r="C147" i="73"/>
  <c r="V146" i="73"/>
  <c r="M147" i="73"/>
  <c r="K147" i="73"/>
  <c r="S147" i="73"/>
  <c r="O147" i="73"/>
  <c r="N147" i="73"/>
  <c r="Q147" i="73"/>
  <c r="P147" i="73"/>
  <c r="L147" i="73"/>
  <c r="I147" i="73"/>
  <c r="J147" i="73" l="1"/>
  <c r="T147" i="73"/>
  <c r="U147" i="73" s="1"/>
  <c r="R147" i="73"/>
  <c r="A148" i="73"/>
  <c r="V147" i="73" l="1"/>
  <c r="D148" i="73"/>
  <c r="B148" i="73"/>
  <c r="C148" i="73"/>
  <c r="P148" i="73"/>
  <c r="N148" i="73"/>
  <c r="M148" i="73"/>
  <c r="I148" i="73"/>
  <c r="K148" i="73"/>
  <c r="Q148" i="73"/>
  <c r="L148" i="73"/>
  <c r="S148" i="73"/>
  <c r="O148" i="73"/>
  <c r="J148" i="73" l="1"/>
  <c r="R148" i="73"/>
  <c r="A149" i="73"/>
  <c r="T148" i="73"/>
  <c r="U148" i="73" s="1"/>
  <c r="B149" i="73" l="1"/>
  <c r="C149" i="73"/>
  <c r="D149" i="73"/>
  <c r="V148" i="73"/>
  <c r="M149" i="73"/>
  <c r="S149" i="73"/>
  <c r="K149" i="73"/>
  <c r="Q149" i="73"/>
  <c r="I149" i="73"/>
  <c r="O149" i="73"/>
  <c r="P149" i="73"/>
  <c r="L149" i="73"/>
  <c r="N149" i="73"/>
  <c r="J149" i="73" l="1"/>
  <c r="T149" i="73"/>
  <c r="U149" i="73" s="1"/>
  <c r="R149" i="73"/>
  <c r="A150" i="73"/>
  <c r="V149" i="73" l="1"/>
  <c r="B150" i="73"/>
  <c r="D150" i="73"/>
  <c r="C150" i="73"/>
  <c r="O150" i="73"/>
  <c r="K150" i="73"/>
  <c r="P150" i="73"/>
  <c r="Q150" i="73"/>
  <c r="M150" i="73"/>
  <c r="N150" i="73"/>
  <c r="L150" i="73"/>
  <c r="I150" i="73"/>
  <c r="S150" i="73"/>
  <c r="J150" i="73" l="1"/>
  <c r="R150" i="73"/>
  <c r="T150" i="73"/>
  <c r="U150" i="73" s="1"/>
  <c r="A151" i="73"/>
  <c r="B151" i="73" l="1"/>
  <c r="D151" i="73"/>
  <c r="C151" i="73"/>
  <c r="V150" i="73"/>
  <c r="M151" i="73"/>
  <c r="I151" i="73"/>
  <c r="L151" i="73"/>
  <c r="P151" i="73"/>
  <c r="S151" i="73"/>
  <c r="N151" i="73"/>
  <c r="O151" i="73"/>
  <c r="K151" i="73"/>
  <c r="Q151" i="73"/>
  <c r="R151" i="73" l="1"/>
  <c r="A152" i="73"/>
  <c r="T151" i="73"/>
  <c r="U151" i="73" s="1"/>
  <c r="J151" i="73"/>
  <c r="V151" i="73" l="1"/>
  <c r="D152" i="73"/>
  <c r="B152" i="73"/>
  <c r="C152" i="73"/>
  <c r="M152" i="73"/>
  <c r="S152" i="73"/>
  <c r="P152" i="73"/>
  <c r="L152" i="73"/>
  <c r="O152" i="73"/>
  <c r="Q152" i="73"/>
  <c r="N152" i="73"/>
  <c r="I152" i="73"/>
  <c r="K152" i="73"/>
  <c r="A153" i="73" l="1"/>
  <c r="R152" i="73"/>
  <c r="J152" i="73"/>
  <c r="T152" i="73"/>
  <c r="U152" i="73" s="1"/>
  <c r="V152" i="73" l="1"/>
  <c r="C153" i="73"/>
  <c r="B153" i="73"/>
  <c r="D153" i="73"/>
  <c r="K153" i="73"/>
  <c r="O153" i="73"/>
  <c r="I153" i="73"/>
  <c r="L153" i="73"/>
  <c r="P153" i="73"/>
  <c r="S153" i="73"/>
  <c r="Q153" i="73"/>
  <c r="M153" i="73"/>
  <c r="N153" i="73"/>
  <c r="R153" i="73" l="1"/>
  <c r="T153" i="73"/>
  <c r="U153" i="73" s="1"/>
  <c r="J153" i="73"/>
  <c r="A154" i="73"/>
  <c r="V153" i="73" l="1"/>
  <c r="C154" i="73"/>
  <c r="D154" i="73"/>
  <c r="B154" i="73"/>
  <c r="L154" i="73"/>
  <c r="S154" i="73"/>
  <c r="K154" i="73"/>
  <c r="Q154" i="73"/>
  <c r="P154" i="73"/>
  <c r="N154" i="73"/>
  <c r="I154" i="73"/>
  <c r="O154" i="73"/>
  <c r="M154" i="73"/>
  <c r="T154" i="73" l="1"/>
  <c r="U154" i="73" s="1"/>
  <c r="R154" i="73"/>
  <c r="A155" i="73"/>
  <c r="J154" i="73"/>
  <c r="V154" i="73" l="1"/>
  <c r="C155" i="73"/>
  <c r="D155" i="73"/>
  <c r="B155" i="73"/>
  <c r="N155" i="73"/>
  <c r="I155" i="73"/>
  <c r="S155" i="73"/>
  <c r="O155" i="73"/>
  <c r="P155" i="73"/>
  <c r="M155" i="73"/>
  <c r="Q155" i="73"/>
  <c r="K155" i="73"/>
  <c r="L155" i="73"/>
  <c r="J155" i="73" l="1"/>
  <c r="A156" i="73"/>
  <c r="R155" i="73"/>
  <c r="T155" i="73"/>
  <c r="U155" i="73" s="1"/>
  <c r="B156" i="73" l="1"/>
  <c r="C156" i="73"/>
  <c r="D156" i="73"/>
  <c r="V155" i="73"/>
  <c r="P156" i="73"/>
  <c r="O156" i="73"/>
  <c r="M156" i="73"/>
  <c r="L156" i="73"/>
  <c r="S156" i="73"/>
  <c r="N156" i="73"/>
  <c r="K156" i="73"/>
  <c r="Q156" i="73"/>
  <c r="I156" i="73"/>
  <c r="R156" i="73" l="1"/>
  <c r="A157" i="73"/>
  <c r="J156" i="73"/>
  <c r="T156" i="73"/>
  <c r="U156" i="73" s="1"/>
  <c r="V156" i="73" l="1"/>
  <c r="B157" i="73"/>
  <c r="D157" i="73"/>
  <c r="C157" i="73"/>
  <c r="K157" i="73"/>
  <c r="Q157" i="73"/>
  <c r="M157" i="73"/>
  <c r="P157" i="73"/>
  <c r="O157" i="73"/>
  <c r="L157" i="73"/>
  <c r="N157" i="73"/>
  <c r="I157" i="73"/>
  <c r="S157" i="73"/>
  <c r="J157" i="73" l="1"/>
  <c r="T157" i="73"/>
  <c r="U157" i="73" s="1"/>
  <c r="R157" i="73"/>
  <c r="A158" i="73"/>
  <c r="D158" i="73" l="1"/>
  <c r="B158" i="73"/>
  <c r="C158" i="73"/>
  <c r="V157" i="73"/>
  <c r="O158" i="73"/>
  <c r="Q158" i="73"/>
  <c r="L158" i="73"/>
  <c r="I158" i="73"/>
  <c r="S158" i="73"/>
  <c r="N158" i="73"/>
  <c r="K158" i="73"/>
  <c r="M158" i="73"/>
  <c r="P158" i="73"/>
  <c r="T158" i="73" l="1"/>
  <c r="U158" i="73" s="1"/>
  <c r="A159" i="73"/>
  <c r="J158" i="73"/>
  <c r="R158" i="73"/>
  <c r="V158" i="73" l="1"/>
  <c r="B159" i="73"/>
  <c r="C159" i="73"/>
  <c r="D159" i="73"/>
  <c r="O159" i="73"/>
  <c r="M159" i="73"/>
  <c r="S159" i="73"/>
  <c r="N159" i="73"/>
  <c r="K159" i="73"/>
  <c r="L159" i="73"/>
  <c r="P159" i="73"/>
  <c r="I159" i="73"/>
  <c r="Q159" i="73"/>
  <c r="R159" i="73" l="1"/>
  <c r="T159" i="73"/>
  <c r="U159" i="73" s="1"/>
  <c r="J159" i="73"/>
  <c r="A160" i="73"/>
  <c r="C160" i="73" l="1"/>
  <c r="D160" i="73"/>
  <c r="B160" i="73"/>
  <c r="V159" i="73"/>
  <c r="M160" i="73"/>
  <c r="S160" i="73"/>
  <c r="N160" i="73"/>
  <c r="I160" i="73"/>
  <c r="L160" i="73"/>
  <c r="Q160" i="73"/>
  <c r="O160" i="73"/>
  <c r="P160" i="73"/>
  <c r="K160" i="73"/>
  <c r="A161" i="73" l="1"/>
  <c r="T160" i="73"/>
  <c r="U160" i="73" s="1"/>
  <c r="R160" i="73"/>
  <c r="J160" i="73"/>
  <c r="V160" i="73" l="1"/>
  <c r="B161" i="73"/>
  <c r="D161" i="73"/>
  <c r="C161" i="73"/>
  <c r="M161" i="73"/>
  <c r="S161" i="73"/>
  <c r="Q161" i="73"/>
  <c r="K161" i="73"/>
  <c r="P161" i="73"/>
  <c r="O161" i="73"/>
  <c r="I161" i="73"/>
  <c r="L161" i="73"/>
  <c r="N161" i="73"/>
  <c r="J161" i="73" l="1"/>
  <c r="T161" i="73"/>
  <c r="U161" i="73" s="1"/>
  <c r="A162" i="73"/>
  <c r="R161" i="73"/>
  <c r="V161" i="73" l="1"/>
  <c r="B162" i="73"/>
  <c r="C162" i="73"/>
  <c r="D162" i="73"/>
  <c r="O162" i="73"/>
  <c r="Q162" i="73"/>
  <c r="L162" i="73"/>
  <c r="S162" i="73"/>
  <c r="I162" i="73"/>
  <c r="P162" i="73"/>
  <c r="N162" i="73"/>
  <c r="K162" i="73"/>
  <c r="M162" i="73"/>
  <c r="A163" i="73" l="1"/>
  <c r="T162" i="73"/>
  <c r="U162" i="73" s="1"/>
  <c r="J162" i="73"/>
  <c r="R162" i="73"/>
  <c r="V162" i="73" l="1"/>
  <c r="C163" i="73"/>
  <c r="D163" i="73"/>
  <c r="B163" i="73"/>
  <c r="K163" i="73"/>
  <c r="P163" i="73"/>
  <c r="S163" i="73"/>
  <c r="I163" i="73"/>
  <c r="O163" i="73"/>
  <c r="N163" i="73"/>
  <c r="L163" i="73"/>
  <c r="M163" i="73"/>
  <c r="Q163" i="73"/>
  <c r="R163" i="73" l="1"/>
  <c r="J163" i="73"/>
  <c r="T163" i="73"/>
  <c r="U163" i="73" s="1"/>
  <c r="A164" i="73"/>
  <c r="V163" i="73" l="1"/>
  <c r="B164" i="73"/>
  <c r="C164" i="73"/>
  <c r="D164" i="73"/>
  <c r="K164" i="73"/>
  <c r="P164" i="73"/>
  <c r="L164" i="73"/>
  <c r="N164" i="73"/>
  <c r="I164" i="73"/>
  <c r="O164" i="73"/>
  <c r="S164" i="73"/>
  <c r="Q164" i="73"/>
  <c r="M164" i="73"/>
  <c r="R164" i="73" l="1"/>
  <c r="J164" i="73"/>
  <c r="T164" i="73"/>
  <c r="U164" i="73" s="1"/>
  <c r="A165" i="73"/>
  <c r="V164" i="73" l="1"/>
  <c r="C165" i="73"/>
  <c r="D165" i="73"/>
  <c r="B165" i="73"/>
  <c r="P165" i="73"/>
  <c r="Q165" i="73"/>
  <c r="N165" i="73"/>
  <c r="O165" i="73"/>
  <c r="L165" i="73"/>
  <c r="K165" i="73"/>
  <c r="I165" i="73"/>
  <c r="S165" i="73"/>
  <c r="M165" i="73"/>
  <c r="A166" i="73" l="1"/>
  <c r="J165" i="73"/>
  <c r="R165" i="73"/>
  <c r="T165" i="73"/>
  <c r="U165" i="73" s="1"/>
  <c r="C166" i="73" l="1"/>
  <c r="D166" i="73"/>
  <c r="B166" i="73"/>
  <c r="V165" i="73"/>
  <c r="N166" i="73"/>
  <c r="P166" i="73"/>
  <c r="M166" i="73"/>
  <c r="L166" i="73"/>
  <c r="O166" i="73"/>
  <c r="Q166" i="73"/>
  <c r="I166" i="73"/>
  <c r="K166" i="73"/>
  <c r="S166" i="73"/>
  <c r="A167" i="73" l="1"/>
  <c r="R166" i="73"/>
  <c r="J166" i="73"/>
  <c r="T166" i="73"/>
  <c r="U166" i="73" s="1"/>
  <c r="C167" i="73" l="1"/>
  <c r="D167" i="73"/>
  <c r="B167" i="73"/>
  <c r="V166" i="73"/>
  <c r="Q167" i="73"/>
  <c r="S167" i="73"/>
  <c r="M167" i="73"/>
  <c r="I167" i="73"/>
  <c r="L167" i="73"/>
  <c r="K167" i="73"/>
  <c r="P167" i="73"/>
  <c r="N167" i="73"/>
  <c r="O167" i="73"/>
  <c r="T167" i="73" l="1"/>
  <c r="U167" i="73" s="1"/>
  <c r="A168" i="73"/>
  <c r="J167" i="73"/>
  <c r="R167" i="73"/>
  <c r="V167" i="73" l="1"/>
  <c r="C168" i="73"/>
  <c r="B168" i="73"/>
  <c r="D168" i="73"/>
  <c r="P168" i="73"/>
  <c r="O168" i="73"/>
  <c r="I168" i="73"/>
  <c r="M168" i="73"/>
  <c r="Q168" i="73"/>
  <c r="K168" i="73"/>
  <c r="L168" i="73"/>
  <c r="S168" i="73"/>
  <c r="N168" i="73"/>
  <c r="J168" i="73" l="1"/>
  <c r="A169" i="73"/>
  <c r="R168" i="73"/>
  <c r="T168" i="73"/>
  <c r="U168" i="73" s="1"/>
  <c r="C169" i="73" l="1"/>
  <c r="D169" i="73"/>
  <c r="B169" i="73"/>
  <c r="V168" i="73"/>
  <c r="K169" i="73"/>
  <c r="O169" i="73"/>
  <c r="I169" i="73"/>
  <c r="N169" i="73"/>
  <c r="P169" i="73"/>
  <c r="L169" i="73"/>
  <c r="Q169" i="73"/>
  <c r="M169" i="73"/>
  <c r="S169" i="73"/>
  <c r="R169" i="73" l="1"/>
  <c r="J169" i="73"/>
  <c r="T169" i="73"/>
  <c r="U169" i="73" s="1"/>
  <c r="A170" i="73"/>
  <c r="C170" i="73" l="1"/>
  <c r="D170" i="73"/>
  <c r="B170" i="73"/>
  <c r="V169" i="73"/>
  <c r="Q170" i="73"/>
  <c r="S170" i="73"/>
  <c r="N170" i="73"/>
  <c r="P170" i="73"/>
  <c r="I170" i="73"/>
  <c r="K170" i="73"/>
  <c r="M170" i="73"/>
  <c r="L170" i="73"/>
  <c r="O170" i="73"/>
  <c r="J170" i="73" l="1"/>
  <c r="A171" i="73"/>
  <c r="T170" i="73"/>
  <c r="U170" i="73" s="1"/>
  <c r="R170" i="73"/>
  <c r="V170" i="73" l="1"/>
  <c r="D171" i="73"/>
  <c r="C171" i="73"/>
  <c r="B171" i="73"/>
  <c r="K171" i="73"/>
  <c r="L171" i="73"/>
  <c r="M171" i="73"/>
  <c r="N171" i="73"/>
  <c r="I171" i="73"/>
  <c r="O171" i="73"/>
  <c r="S171" i="73"/>
  <c r="Q171" i="73"/>
  <c r="P171" i="73"/>
  <c r="T171" i="73" l="1"/>
  <c r="U171" i="73" s="1"/>
  <c r="R171" i="73"/>
  <c r="J171" i="73"/>
  <c r="A172" i="73"/>
  <c r="V171" i="73" l="1"/>
  <c r="D172" i="73"/>
  <c r="B172" i="73"/>
  <c r="C172" i="73"/>
  <c r="K172" i="73"/>
  <c r="N172" i="73"/>
  <c r="L172" i="73"/>
  <c r="O172" i="73"/>
  <c r="S172" i="73"/>
  <c r="I172" i="73"/>
  <c r="Q172" i="73"/>
  <c r="M172" i="73"/>
  <c r="P172" i="73"/>
  <c r="T172" i="73" l="1"/>
  <c r="U172" i="73" s="1"/>
  <c r="R172" i="73"/>
  <c r="J172" i="73"/>
  <c r="A173" i="73"/>
  <c r="V172" i="73" l="1"/>
  <c r="C173" i="73"/>
  <c r="D173" i="73"/>
  <c r="B173" i="73"/>
  <c r="K173" i="73"/>
  <c r="I173" i="73"/>
  <c r="S173" i="73"/>
  <c r="L173" i="73"/>
  <c r="N173" i="73"/>
  <c r="Q173" i="73"/>
  <c r="O173" i="73"/>
  <c r="P173" i="73"/>
  <c r="M173" i="73"/>
  <c r="T173" i="73" l="1"/>
  <c r="U173" i="73" s="1"/>
  <c r="R173" i="73"/>
  <c r="J173" i="73"/>
  <c r="A174" i="73"/>
  <c r="V173" i="73" l="1"/>
  <c r="B174" i="73"/>
  <c r="D174" i="73"/>
  <c r="C174" i="73"/>
  <c r="O174" i="73"/>
  <c r="K174" i="73"/>
  <c r="I174" i="73"/>
  <c r="Q174" i="73"/>
  <c r="S174" i="73"/>
  <c r="P174" i="73"/>
  <c r="L174" i="73"/>
  <c r="M174" i="73"/>
  <c r="N174" i="73"/>
  <c r="J174" i="73" l="1"/>
  <c r="T174" i="73"/>
  <c r="U174" i="73" s="1"/>
  <c r="R174" i="73"/>
  <c r="A175" i="73"/>
  <c r="V174" i="73" l="1"/>
  <c r="C175" i="73"/>
  <c r="B175" i="73"/>
  <c r="D175" i="73"/>
  <c r="S175" i="73"/>
  <c r="M175" i="73"/>
  <c r="L175" i="73"/>
  <c r="K175" i="73"/>
  <c r="P175" i="73"/>
  <c r="N175" i="73"/>
  <c r="I175" i="73"/>
  <c r="O175" i="73"/>
  <c r="Q175" i="73"/>
  <c r="R175" i="73" l="1"/>
  <c r="T175" i="73"/>
  <c r="U175" i="73" s="1"/>
  <c r="A176" i="73"/>
  <c r="J175" i="73"/>
  <c r="C176" i="73" l="1"/>
  <c r="D176" i="73"/>
  <c r="B176" i="73"/>
  <c r="V175" i="73"/>
  <c r="N176" i="73"/>
  <c r="L176" i="73"/>
  <c r="Q176" i="73"/>
  <c r="O176" i="73"/>
  <c r="P176" i="73"/>
  <c r="I176" i="73"/>
  <c r="M176" i="73"/>
  <c r="K176" i="73"/>
  <c r="S176" i="73"/>
  <c r="A177" i="73" l="1"/>
  <c r="T176" i="73"/>
  <c r="U176" i="73" s="1"/>
  <c r="R176" i="73"/>
  <c r="J176" i="73"/>
  <c r="B177" i="73" l="1"/>
  <c r="D177" i="73"/>
  <c r="C177" i="73"/>
  <c r="V176" i="73"/>
  <c r="P177" i="73"/>
  <c r="Q177" i="73"/>
  <c r="S177" i="73"/>
  <c r="M177" i="73"/>
  <c r="I177" i="73"/>
  <c r="O177" i="73"/>
  <c r="K177" i="73"/>
  <c r="N177" i="73"/>
  <c r="L177" i="73"/>
  <c r="J177" i="73" l="1"/>
  <c r="A178" i="73"/>
  <c r="R177" i="73"/>
  <c r="T177" i="73"/>
  <c r="U177" i="73" s="1"/>
  <c r="V177" i="73" l="1"/>
  <c r="D178" i="73"/>
  <c r="B178" i="73"/>
  <c r="C178" i="73"/>
  <c r="P178" i="73"/>
  <c r="O178" i="73"/>
  <c r="N178" i="73"/>
  <c r="K178" i="73"/>
  <c r="S178" i="73"/>
  <c r="M178" i="73"/>
  <c r="I178" i="73"/>
  <c r="L178" i="73"/>
  <c r="Q178" i="73"/>
  <c r="R178" i="73" l="1"/>
  <c r="J178" i="73"/>
  <c r="A179" i="73"/>
  <c r="T178" i="73"/>
  <c r="U178" i="73" s="1"/>
  <c r="V178" i="73" l="1"/>
  <c r="C179" i="73"/>
  <c r="B179" i="73"/>
  <c r="D179" i="73"/>
  <c r="S179" i="73"/>
  <c r="L179" i="73"/>
  <c r="N179" i="73"/>
  <c r="I179" i="73"/>
  <c r="M179" i="73"/>
  <c r="O179" i="73"/>
  <c r="P179" i="73"/>
  <c r="K179" i="73"/>
  <c r="Q179" i="73"/>
  <c r="R179" i="73" l="1"/>
  <c r="A180" i="73"/>
  <c r="T179" i="73"/>
  <c r="U179" i="73" s="1"/>
  <c r="J179" i="73"/>
  <c r="B180" i="73" l="1"/>
  <c r="D180" i="73"/>
  <c r="C180" i="73"/>
  <c r="V179" i="73"/>
  <c r="L180" i="73"/>
  <c r="K180" i="73"/>
  <c r="P180" i="73"/>
  <c r="S180" i="73"/>
  <c r="O180" i="73"/>
  <c r="Q180" i="73"/>
  <c r="I180" i="73"/>
  <c r="N180" i="73"/>
  <c r="M180" i="73"/>
  <c r="R180" i="73" l="1"/>
  <c r="T180" i="73"/>
  <c r="U180" i="73" s="1"/>
  <c r="A181" i="73"/>
  <c r="J180" i="73"/>
  <c r="B181" i="73" l="1"/>
  <c r="C181" i="73"/>
  <c r="D181" i="73"/>
  <c r="V180" i="73"/>
  <c r="K181" i="73"/>
  <c r="O181" i="73"/>
  <c r="P181" i="73"/>
  <c r="Q181" i="73"/>
  <c r="L181" i="73"/>
  <c r="M181" i="73"/>
  <c r="I181" i="73"/>
  <c r="S181" i="73"/>
  <c r="N181" i="73"/>
  <c r="J181" i="73" l="1"/>
  <c r="R181" i="73"/>
  <c r="T181" i="73"/>
  <c r="U181" i="73" s="1"/>
  <c r="A182" i="73"/>
  <c r="D182" i="73" l="1"/>
  <c r="C182" i="73"/>
  <c r="B182" i="73"/>
  <c r="V181" i="73"/>
  <c r="P182" i="73"/>
  <c r="L182" i="73"/>
  <c r="S182" i="73"/>
  <c r="O182" i="73"/>
  <c r="M182" i="73"/>
  <c r="Q182" i="73"/>
  <c r="I182" i="73"/>
  <c r="K182" i="73"/>
  <c r="N182" i="73"/>
  <c r="A183" i="73" l="1"/>
  <c r="R182" i="73"/>
  <c r="J182" i="73"/>
  <c r="T182" i="73"/>
  <c r="U182" i="73" s="1"/>
  <c r="V182" i="73" l="1"/>
  <c r="D183" i="73"/>
  <c r="C183" i="73"/>
  <c r="B183" i="73"/>
  <c r="K183" i="73"/>
  <c r="S183" i="73"/>
  <c r="I183" i="73"/>
  <c r="P183" i="73"/>
  <c r="M183" i="73"/>
  <c r="N183" i="73"/>
  <c r="O183" i="73"/>
  <c r="Q183" i="73"/>
  <c r="L183" i="73"/>
  <c r="J183" i="73" l="1"/>
  <c r="R183" i="73"/>
  <c r="T183" i="73"/>
  <c r="U183" i="73" s="1"/>
  <c r="A184" i="73"/>
  <c r="V183" i="73" l="1"/>
  <c r="B184" i="73"/>
  <c r="C184" i="73"/>
  <c r="D184" i="73"/>
  <c r="I184" i="73"/>
  <c r="K184" i="73"/>
  <c r="M184" i="73"/>
  <c r="L184" i="73"/>
  <c r="O184" i="73"/>
  <c r="N184" i="73"/>
  <c r="Q184" i="73"/>
  <c r="S184" i="73"/>
  <c r="P184" i="73"/>
  <c r="T184" i="73" l="1"/>
  <c r="U184" i="73" s="1"/>
  <c r="R184" i="73"/>
  <c r="J184" i="73"/>
  <c r="A185" i="73"/>
  <c r="V184" i="73" l="1"/>
  <c r="C185" i="73"/>
  <c r="D185" i="73"/>
  <c r="B185" i="73"/>
  <c r="L185" i="73"/>
  <c r="I185" i="73"/>
  <c r="N185" i="73"/>
  <c r="P185" i="73"/>
  <c r="Q185" i="73"/>
  <c r="K185" i="73"/>
  <c r="M185" i="73"/>
  <c r="O185" i="73"/>
  <c r="S185" i="73"/>
  <c r="A186" i="73" l="1"/>
  <c r="R185" i="73"/>
  <c r="T185" i="73"/>
  <c r="U185" i="73" s="1"/>
  <c r="J185" i="73"/>
  <c r="D186" i="73" l="1"/>
  <c r="B186" i="73"/>
  <c r="C186" i="73"/>
  <c r="V185" i="73"/>
  <c r="M186" i="73"/>
  <c r="N186" i="73"/>
  <c r="O186" i="73"/>
  <c r="K186" i="73"/>
  <c r="I186" i="73"/>
  <c r="P186" i="73"/>
  <c r="S186" i="73"/>
  <c r="L186" i="73"/>
  <c r="Q186" i="73"/>
  <c r="R186" i="73" l="1"/>
  <c r="J186" i="73"/>
  <c r="T186" i="73"/>
  <c r="U186" i="73" s="1"/>
  <c r="A187" i="73"/>
  <c r="V186" i="73" l="1"/>
  <c r="B187" i="73"/>
  <c r="C187" i="73"/>
  <c r="D187" i="73"/>
  <c r="P187" i="73"/>
  <c r="N187" i="73"/>
  <c r="I187" i="73"/>
  <c r="S187" i="73"/>
  <c r="O187" i="73"/>
  <c r="Q187" i="73"/>
  <c r="K187" i="73"/>
  <c r="M187" i="73"/>
  <c r="L187" i="73"/>
  <c r="J187" i="73" l="1"/>
  <c r="A188" i="73"/>
  <c r="R187" i="73"/>
  <c r="T187" i="73"/>
  <c r="U187" i="73" s="1"/>
  <c r="V187" i="73" l="1"/>
  <c r="C188" i="73"/>
  <c r="B188" i="73"/>
  <c r="D188" i="73"/>
  <c r="P188" i="73"/>
  <c r="L188" i="73"/>
  <c r="N188" i="73"/>
  <c r="S188" i="73"/>
  <c r="I188" i="73"/>
  <c r="M188" i="73"/>
  <c r="K188" i="73"/>
  <c r="Q188" i="73"/>
  <c r="O188" i="73"/>
  <c r="R188" i="73" l="1"/>
  <c r="A189" i="73"/>
  <c r="J188" i="73"/>
  <c r="T188" i="73"/>
  <c r="U188" i="73" s="1"/>
  <c r="V188" i="73" l="1"/>
  <c r="D189" i="73"/>
  <c r="C189" i="73"/>
  <c r="B189" i="73"/>
  <c r="Q189" i="73"/>
  <c r="S189" i="73"/>
  <c r="O189" i="73"/>
  <c r="N189" i="73"/>
  <c r="P189" i="73"/>
  <c r="L189" i="73"/>
  <c r="M189" i="73"/>
  <c r="K189" i="73"/>
  <c r="I189" i="73"/>
  <c r="A190" i="73" l="1"/>
  <c r="J189" i="73"/>
  <c r="T189" i="73"/>
  <c r="U189" i="73" s="1"/>
  <c r="R189" i="73"/>
  <c r="V189" i="73" l="1"/>
  <c r="D190" i="73"/>
  <c r="C190" i="73"/>
  <c r="B190" i="73"/>
  <c r="M190" i="73"/>
  <c r="O190" i="73"/>
  <c r="L190" i="73"/>
  <c r="Q190" i="73"/>
  <c r="N190" i="73"/>
  <c r="S190" i="73"/>
  <c r="K190" i="73"/>
  <c r="I190" i="73"/>
  <c r="P190" i="73"/>
  <c r="T190" i="73" l="1"/>
  <c r="U190" i="73" s="1"/>
  <c r="A191" i="73"/>
  <c r="R190" i="73"/>
  <c r="J190" i="73"/>
  <c r="V190" i="73" l="1"/>
  <c r="D191" i="73"/>
  <c r="C191" i="73"/>
  <c r="B191" i="73"/>
  <c r="M191" i="73"/>
  <c r="S191" i="73"/>
  <c r="P191" i="73"/>
  <c r="Q191" i="73"/>
  <c r="K191" i="73"/>
  <c r="I191" i="73"/>
  <c r="N191" i="73"/>
  <c r="O191" i="73"/>
  <c r="L191" i="73"/>
  <c r="J191" i="73" l="1"/>
  <c r="A192" i="73"/>
  <c r="R191" i="73"/>
  <c r="T191" i="73"/>
  <c r="U191" i="73" s="1"/>
  <c r="B192" i="73" l="1"/>
  <c r="D192" i="73"/>
  <c r="C192" i="73"/>
  <c r="V191" i="73"/>
  <c r="Q192" i="73"/>
  <c r="I192" i="73"/>
  <c r="S192" i="73"/>
  <c r="O192" i="73"/>
  <c r="K192" i="73"/>
  <c r="P192" i="73"/>
  <c r="L192" i="73"/>
  <c r="M192" i="73"/>
  <c r="N192" i="73"/>
  <c r="J192" i="73" l="1"/>
  <c r="T192" i="73"/>
  <c r="U192" i="73" s="1"/>
  <c r="A193" i="73"/>
  <c r="R192" i="73"/>
  <c r="V192" i="73" l="1"/>
  <c r="B193" i="73"/>
  <c r="C193" i="73"/>
  <c r="D193" i="73"/>
  <c r="L193" i="73"/>
  <c r="Q193" i="73"/>
  <c r="P193" i="73"/>
  <c r="I193" i="73"/>
  <c r="K193" i="73"/>
  <c r="N193" i="73"/>
  <c r="O193" i="73"/>
  <c r="M193" i="73"/>
  <c r="S193" i="73"/>
  <c r="A194" i="73" l="1"/>
  <c r="T193" i="73"/>
  <c r="U193" i="73" s="1"/>
  <c r="R193" i="73"/>
  <c r="J193" i="73"/>
  <c r="D194" i="73" l="1"/>
  <c r="B194" i="73"/>
  <c r="C194" i="73"/>
  <c r="V193" i="73"/>
  <c r="S194" i="73"/>
  <c r="M194" i="73"/>
  <c r="I194" i="73"/>
  <c r="P194" i="73"/>
  <c r="K194" i="73"/>
  <c r="N194" i="73"/>
  <c r="O194" i="73"/>
  <c r="L194" i="73"/>
  <c r="Q194" i="73"/>
  <c r="R194" i="73" l="1"/>
  <c r="J194" i="73"/>
  <c r="A195" i="73"/>
  <c r="T194" i="73"/>
  <c r="U194" i="73" s="1"/>
  <c r="B195" i="73" l="1"/>
  <c r="D195" i="73"/>
  <c r="C195" i="73"/>
  <c r="V194" i="73"/>
  <c r="P195" i="73"/>
  <c r="S195" i="73"/>
  <c r="M195" i="73"/>
  <c r="Q195" i="73"/>
  <c r="O195" i="73"/>
  <c r="L195" i="73"/>
  <c r="N195" i="73"/>
  <c r="I195" i="73"/>
  <c r="K195" i="73"/>
  <c r="A196" i="73" l="1"/>
  <c r="J195" i="73"/>
  <c r="R195" i="73"/>
  <c r="T195" i="73"/>
  <c r="U195" i="73" s="1"/>
  <c r="V195" i="73" l="1"/>
  <c r="B196" i="73"/>
  <c r="C196" i="73"/>
  <c r="D196" i="73"/>
  <c r="S196" i="73"/>
  <c r="P196" i="73"/>
  <c r="I196" i="73"/>
  <c r="M196" i="73"/>
  <c r="N196" i="73"/>
  <c r="L196" i="73"/>
  <c r="K196" i="73"/>
  <c r="Q196" i="73"/>
  <c r="O196" i="73"/>
  <c r="R196" i="73" l="1"/>
  <c r="A197" i="73"/>
  <c r="J196" i="73"/>
  <c r="T196" i="73"/>
  <c r="U196" i="73" s="1"/>
  <c r="C197" i="73" l="1"/>
  <c r="B197" i="73"/>
  <c r="D197" i="73"/>
  <c r="V196" i="73"/>
  <c r="Q197" i="73"/>
  <c r="S197" i="73"/>
  <c r="N197" i="73"/>
  <c r="K197" i="73"/>
  <c r="I197" i="73"/>
  <c r="P197" i="73"/>
  <c r="M197" i="73"/>
  <c r="L197" i="73"/>
  <c r="O197" i="73"/>
  <c r="J197" i="73" l="1"/>
  <c r="T197" i="73"/>
  <c r="U197" i="73" s="1"/>
  <c r="A198" i="73"/>
  <c r="R197" i="73"/>
  <c r="V197" i="73" l="1"/>
  <c r="B198" i="73"/>
  <c r="D198" i="73"/>
  <c r="C198" i="73"/>
  <c r="S198" i="73"/>
  <c r="Q198" i="73"/>
  <c r="N198" i="73"/>
  <c r="P198" i="73"/>
  <c r="K198" i="73"/>
  <c r="O198" i="73"/>
  <c r="L198" i="73"/>
  <c r="M198" i="73"/>
  <c r="I198" i="73"/>
  <c r="J198" i="73" l="1"/>
  <c r="A199" i="73"/>
  <c r="T198" i="73"/>
  <c r="U198" i="73" s="1"/>
  <c r="R198" i="73"/>
  <c r="B199" i="73" l="1"/>
  <c r="C199" i="73"/>
  <c r="D199" i="73"/>
  <c r="V198" i="73"/>
  <c r="P199" i="73"/>
  <c r="K199" i="73"/>
  <c r="L199" i="73"/>
  <c r="N199" i="73"/>
  <c r="M199" i="73"/>
  <c r="I199" i="73"/>
  <c r="O199" i="73"/>
  <c r="Q199" i="73"/>
  <c r="S199" i="73"/>
  <c r="R199" i="73" l="1"/>
  <c r="J199" i="73"/>
  <c r="A200" i="73"/>
  <c r="T199" i="73"/>
  <c r="U199" i="73" s="1"/>
  <c r="C200" i="73" l="1"/>
  <c r="D200" i="73"/>
  <c r="B200" i="73"/>
  <c r="V199" i="73"/>
  <c r="P200" i="73"/>
  <c r="Q200" i="73"/>
  <c r="S200" i="73"/>
  <c r="N200" i="73"/>
  <c r="K200" i="73"/>
  <c r="L200" i="73"/>
  <c r="I200" i="73"/>
  <c r="O200" i="73"/>
  <c r="M200" i="73"/>
  <c r="J200" i="73" l="1"/>
  <c r="A201" i="73"/>
  <c r="R200" i="73"/>
  <c r="T200" i="73"/>
  <c r="U200" i="73" s="1"/>
  <c r="V200" i="73" l="1"/>
  <c r="D201" i="73"/>
  <c r="C201" i="73"/>
  <c r="B201" i="73"/>
  <c r="I201" i="73"/>
  <c r="L201" i="73"/>
  <c r="S201" i="73"/>
  <c r="N201" i="73"/>
  <c r="O201" i="73"/>
  <c r="P201" i="73"/>
  <c r="M201" i="73"/>
  <c r="Q201" i="73"/>
  <c r="K201" i="73"/>
  <c r="A202" i="73" l="1"/>
  <c r="R201" i="73"/>
  <c r="T201" i="73"/>
  <c r="U201" i="73" s="1"/>
  <c r="J201" i="73"/>
  <c r="V201" i="73" l="1"/>
  <c r="C202" i="73"/>
  <c r="D202" i="73"/>
  <c r="B202" i="73"/>
  <c r="I202" i="73"/>
  <c r="N202" i="73"/>
  <c r="M202" i="73"/>
  <c r="L202" i="73"/>
  <c r="O202" i="73"/>
  <c r="Q202" i="73"/>
  <c r="K202" i="73"/>
  <c r="S202" i="73"/>
  <c r="P202" i="73"/>
  <c r="T202" i="73" l="1"/>
  <c r="U202" i="73" s="1"/>
  <c r="A203" i="73"/>
  <c r="R202" i="73"/>
  <c r="J202" i="73"/>
  <c r="V202" i="73" l="1"/>
  <c r="D203" i="73"/>
  <c r="B203" i="73"/>
  <c r="C203" i="73"/>
  <c r="I203" i="73"/>
  <c r="P203" i="73"/>
  <c r="N203" i="73"/>
  <c r="L203" i="73"/>
  <c r="K203" i="73"/>
  <c r="Q203" i="73"/>
  <c r="M203" i="73"/>
  <c r="O203" i="73"/>
  <c r="S203" i="73"/>
  <c r="R203" i="73" l="1"/>
  <c r="A204" i="73"/>
  <c r="J203" i="73"/>
  <c r="T203" i="73"/>
  <c r="U203" i="73" s="1"/>
  <c r="D204" i="73" l="1"/>
  <c r="B204" i="73"/>
  <c r="C204" i="73"/>
  <c r="V203" i="73"/>
  <c r="P204" i="73"/>
  <c r="Q204" i="73"/>
  <c r="S204" i="73"/>
  <c r="O204" i="73"/>
  <c r="I204" i="73"/>
  <c r="M204" i="73"/>
  <c r="K204" i="73"/>
  <c r="L204" i="73"/>
  <c r="N204" i="73"/>
  <c r="J204" i="73" l="1"/>
  <c r="A205" i="73"/>
  <c r="R204" i="73"/>
  <c r="T204" i="73"/>
  <c r="U204" i="73" s="1"/>
  <c r="V204" i="73" l="1"/>
  <c r="D205" i="73"/>
  <c r="C205" i="73"/>
  <c r="B205" i="73"/>
  <c r="Q205" i="73"/>
  <c r="O205" i="73"/>
  <c r="I205" i="73"/>
  <c r="P205" i="73"/>
  <c r="L205" i="73"/>
  <c r="S205" i="73"/>
  <c r="K205" i="73"/>
  <c r="N205" i="73"/>
  <c r="M205" i="73"/>
  <c r="A206" i="73" l="1"/>
  <c r="J205" i="73"/>
  <c r="T205" i="73"/>
  <c r="U205" i="73" s="1"/>
  <c r="R205" i="73"/>
  <c r="V205" i="73" l="1"/>
  <c r="B206" i="73"/>
  <c r="C206" i="73"/>
  <c r="D206" i="73"/>
  <c r="O206" i="73"/>
  <c r="I206" i="73"/>
  <c r="K206" i="73"/>
  <c r="S206" i="73"/>
  <c r="L206" i="73"/>
  <c r="P206" i="73"/>
  <c r="M206" i="73"/>
  <c r="N206" i="73"/>
  <c r="Q206" i="73"/>
  <c r="R206" i="73" l="1"/>
  <c r="T206" i="73"/>
  <c r="U206" i="73" s="1"/>
  <c r="J206" i="73"/>
  <c r="A207" i="73"/>
  <c r="V206" i="73" l="1"/>
  <c r="D207" i="73"/>
  <c r="B207" i="73"/>
  <c r="C207" i="73"/>
  <c r="M207" i="73"/>
  <c r="L207" i="73"/>
  <c r="P207" i="73"/>
  <c r="N207" i="73"/>
  <c r="O207" i="73"/>
  <c r="K207" i="73"/>
  <c r="I207" i="73"/>
  <c r="Q207" i="73"/>
  <c r="S207" i="73"/>
  <c r="R207" i="73" l="1"/>
  <c r="A208" i="73"/>
  <c r="T207" i="73"/>
  <c r="U207" i="73" s="1"/>
  <c r="J207" i="73"/>
  <c r="D208" i="73" l="1"/>
  <c r="C208" i="73"/>
  <c r="B208" i="73"/>
  <c r="V207" i="73"/>
  <c r="L208" i="73"/>
  <c r="I208" i="73"/>
  <c r="N208" i="73"/>
  <c r="K208" i="73"/>
  <c r="O208" i="73"/>
  <c r="Q208" i="73"/>
  <c r="M208" i="73"/>
  <c r="P208" i="73"/>
  <c r="S208" i="73"/>
  <c r="T208" i="73" l="1"/>
  <c r="U208" i="73" s="1"/>
  <c r="R208" i="73"/>
  <c r="A209" i="73"/>
  <c r="J208" i="73"/>
  <c r="B209" i="73" l="1"/>
  <c r="C209" i="73"/>
  <c r="D209" i="73"/>
  <c r="V208" i="73"/>
  <c r="Q209" i="73"/>
  <c r="O209" i="73"/>
  <c r="N209" i="73"/>
  <c r="I209" i="73"/>
  <c r="P209" i="73"/>
  <c r="K209" i="73"/>
  <c r="L209" i="73"/>
  <c r="S209" i="73"/>
  <c r="M209" i="73"/>
  <c r="J209" i="73" l="1"/>
  <c r="A210" i="73"/>
  <c r="T209" i="73"/>
  <c r="U209" i="73" s="1"/>
  <c r="R209" i="73"/>
  <c r="B210" i="73" l="1"/>
  <c r="C210" i="73"/>
  <c r="D210" i="73"/>
  <c r="V209" i="73"/>
  <c r="O210" i="73"/>
  <c r="Q210" i="73"/>
  <c r="N210" i="73"/>
  <c r="I210" i="73"/>
  <c r="K210" i="73"/>
  <c r="M210" i="73"/>
  <c r="P210" i="73"/>
  <c r="L210" i="73"/>
  <c r="S210" i="73"/>
  <c r="J210" i="73" l="1"/>
  <c r="T210" i="73"/>
  <c r="U210" i="73" s="1"/>
  <c r="A211" i="73"/>
  <c r="R210" i="73"/>
  <c r="B211" i="73" l="1"/>
  <c r="C211" i="73"/>
  <c r="D211" i="73"/>
  <c r="V210" i="73"/>
  <c r="P211" i="73"/>
  <c r="N211" i="73"/>
  <c r="Q211" i="73"/>
  <c r="O211" i="73"/>
  <c r="L211" i="73"/>
  <c r="I211" i="73"/>
  <c r="M211" i="73"/>
  <c r="S211" i="73"/>
  <c r="K211" i="73"/>
  <c r="A212" i="73" l="1"/>
  <c r="J211" i="73"/>
  <c r="R211" i="73"/>
  <c r="T211" i="73"/>
  <c r="U211" i="73" s="1"/>
  <c r="V211" i="73" l="1"/>
  <c r="B212" i="73"/>
  <c r="C212" i="73"/>
  <c r="D212" i="73"/>
  <c r="O212" i="73"/>
  <c r="I212" i="73"/>
  <c r="K212" i="73"/>
  <c r="P212" i="73"/>
  <c r="Q212" i="73"/>
  <c r="N212" i="73"/>
  <c r="M212" i="73"/>
  <c r="L212" i="73"/>
  <c r="S212" i="73"/>
  <c r="J212" i="73" l="1"/>
  <c r="R212" i="73"/>
  <c r="T212" i="73"/>
  <c r="U212" i="73" s="1"/>
  <c r="A213" i="73"/>
  <c r="B213" i="73" l="1"/>
  <c r="D213" i="73"/>
  <c r="C213" i="73"/>
  <c r="V212" i="73"/>
  <c r="O213" i="73"/>
  <c r="S213" i="73"/>
  <c r="M213" i="73"/>
  <c r="P213" i="73"/>
  <c r="I213" i="73"/>
  <c r="N213" i="73"/>
  <c r="Q213" i="73"/>
  <c r="L213" i="73"/>
  <c r="K213" i="73"/>
  <c r="A214" i="73" l="1"/>
  <c r="J213" i="73"/>
  <c r="R213" i="73"/>
  <c r="T213" i="73"/>
  <c r="U213" i="73" s="1"/>
  <c r="V213" i="73" l="1"/>
  <c r="D214" i="73"/>
  <c r="B214" i="73"/>
  <c r="C214" i="73"/>
  <c r="P214" i="73"/>
  <c r="O214" i="73"/>
  <c r="K214" i="73"/>
  <c r="M214" i="73"/>
  <c r="N214" i="73"/>
  <c r="S214" i="73"/>
  <c r="Q214" i="73"/>
  <c r="L214" i="73"/>
  <c r="I214" i="73"/>
  <c r="J214" i="73" l="1"/>
  <c r="R214" i="73"/>
  <c r="A215" i="73"/>
  <c r="T214" i="73"/>
  <c r="U214" i="73" s="1"/>
  <c r="C215" i="73" l="1"/>
  <c r="B215" i="73"/>
  <c r="D215" i="73"/>
  <c r="V214" i="73"/>
  <c r="P215" i="73"/>
  <c r="N215" i="73"/>
  <c r="Q215" i="73"/>
  <c r="K215" i="73"/>
  <c r="S215" i="73"/>
  <c r="I215" i="73"/>
  <c r="L215" i="73"/>
  <c r="M215" i="73"/>
  <c r="O215" i="73"/>
  <c r="J215" i="73" l="1"/>
  <c r="A216" i="73"/>
  <c r="R215" i="73"/>
  <c r="T215" i="73"/>
  <c r="U215" i="73" s="1"/>
  <c r="D216" i="73" l="1"/>
  <c r="B216" i="73"/>
  <c r="C216" i="73"/>
  <c r="V215" i="73"/>
  <c r="O216" i="73"/>
  <c r="L216" i="73"/>
  <c r="Q216" i="73"/>
  <c r="S216" i="73"/>
  <c r="K216" i="73"/>
  <c r="I216" i="73"/>
  <c r="M216" i="73"/>
  <c r="N216" i="73"/>
  <c r="P216" i="73"/>
  <c r="T216" i="73" l="1"/>
  <c r="U216" i="73" s="1"/>
  <c r="A217" i="73"/>
  <c r="R216" i="73"/>
  <c r="J216" i="73"/>
  <c r="V216" i="73" l="1"/>
  <c r="C217" i="73"/>
  <c r="D217" i="73"/>
  <c r="B217" i="73"/>
  <c r="P217" i="73"/>
  <c r="I217" i="73"/>
  <c r="S217" i="73"/>
  <c r="M217" i="73"/>
  <c r="Q217" i="73"/>
  <c r="O217" i="73"/>
  <c r="N217" i="73"/>
  <c r="K217" i="73"/>
  <c r="L217" i="73"/>
  <c r="J217" i="73" l="1"/>
  <c r="A218" i="73"/>
  <c r="R217" i="73"/>
  <c r="T217" i="73"/>
  <c r="U217" i="73" s="1"/>
  <c r="V217" i="73" l="1"/>
  <c r="D218" i="73"/>
  <c r="B218" i="73"/>
  <c r="C218" i="73"/>
  <c r="L218" i="73"/>
  <c r="I218" i="73"/>
  <c r="P218" i="73"/>
  <c r="N218" i="73"/>
  <c r="O218" i="73"/>
  <c r="M218" i="73"/>
  <c r="S218" i="73"/>
  <c r="K218" i="73"/>
  <c r="Q218" i="73"/>
  <c r="R218" i="73" l="1"/>
  <c r="A219" i="73"/>
  <c r="T218" i="73"/>
  <c r="U218" i="73" s="1"/>
  <c r="J218" i="73"/>
  <c r="V218" i="73" l="1"/>
  <c r="B219" i="73"/>
  <c r="C219" i="73"/>
  <c r="D219" i="73"/>
  <c r="L219" i="73"/>
  <c r="S219" i="73"/>
  <c r="N219" i="73"/>
  <c r="M219" i="73"/>
  <c r="P219" i="73"/>
  <c r="K219" i="73"/>
  <c r="O219" i="73"/>
  <c r="Q219" i="73"/>
  <c r="I219" i="73"/>
  <c r="R219" i="73" l="1"/>
  <c r="A220" i="73"/>
  <c r="T219" i="73"/>
  <c r="U219" i="73" s="1"/>
  <c r="J219" i="73"/>
  <c r="V219" i="73" l="1"/>
  <c r="B220" i="73"/>
  <c r="C220" i="73"/>
  <c r="D220" i="73"/>
  <c r="P220" i="73"/>
  <c r="M220" i="73"/>
  <c r="S220" i="73"/>
  <c r="N220" i="73"/>
  <c r="I220" i="73"/>
  <c r="K220" i="73"/>
  <c r="O220" i="73"/>
  <c r="L220" i="73"/>
  <c r="Q220" i="73"/>
  <c r="R220" i="73" l="1"/>
  <c r="J220" i="73"/>
  <c r="A221" i="73"/>
  <c r="T220" i="73"/>
  <c r="U220" i="73" s="1"/>
  <c r="V220" i="73" l="1"/>
  <c r="B221" i="73"/>
  <c r="D221" i="73"/>
  <c r="C221" i="73"/>
  <c r="K221" i="73"/>
  <c r="L221" i="73"/>
  <c r="S221" i="73"/>
  <c r="P221" i="73"/>
  <c r="Q221" i="73"/>
  <c r="M221" i="73"/>
  <c r="O221" i="73"/>
  <c r="I221" i="73"/>
  <c r="N221" i="73"/>
  <c r="R221" i="73" l="1"/>
  <c r="T221" i="73"/>
  <c r="U221" i="73" s="1"/>
  <c r="J221" i="73"/>
  <c r="A222" i="73"/>
  <c r="V221" i="73" l="1"/>
  <c r="B222" i="73"/>
  <c r="C222" i="73"/>
  <c r="D222" i="73"/>
  <c r="O222" i="73"/>
  <c r="K222" i="73"/>
  <c r="Q222" i="73"/>
  <c r="S222" i="73"/>
  <c r="N222" i="73"/>
  <c r="I222" i="73"/>
  <c r="P222" i="73"/>
  <c r="M222" i="73"/>
  <c r="L222" i="73"/>
  <c r="J222" i="73" l="1"/>
  <c r="T222" i="73"/>
  <c r="U222" i="73" s="1"/>
  <c r="R222" i="73"/>
  <c r="A223" i="73"/>
  <c r="V222" i="73" l="1"/>
  <c r="B223" i="73"/>
  <c r="D223" i="73"/>
  <c r="C223" i="73"/>
  <c r="O223" i="73"/>
  <c r="S223" i="73"/>
  <c r="P223" i="73"/>
  <c r="K223" i="73"/>
  <c r="Q223" i="73"/>
  <c r="N223" i="73"/>
  <c r="L223" i="73"/>
  <c r="I223" i="73"/>
  <c r="M223" i="73"/>
  <c r="J223" i="73" l="1"/>
  <c r="R223" i="73"/>
  <c r="A224" i="73"/>
  <c r="T223" i="73"/>
  <c r="U223" i="73" s="1"/>
  <c r="D224" i="73" l="1"/>
  <c r="B224" i="73"/>
  <c r="C224" i="73"/>
  <c r="V223" i="73"/>
  <c r="K224" i="73"/>
  <c r="O224" i="73"/>
  <c r="S224" i="73"/>
  <c r="P224" i="73"/>
  <c r="M224" i="73"/>
  <c r="I224" i="73"/>
  <c r="N224" i="73"/>
  <c r="L224" i="73"/>
  <c r="Q224" i="73"/>
  <c r="R224" i="73" l="1"/>
  <c r="J224" i="73"/>
  <c r="T224" i="73"/>
  <c r="U224" i="73" s="1"/>
  <c r="A225" i="73"/>
  <c r="V224" i="73" l="1"/>
  <c r="D225" i="73"/>
  <c r="B225" i="73"/>
  <c r="C225" i="73"/>
  <c r="I225" i="73"/>
  <c r="Q225" i="73"/>
  <c r="K225" i="73"/>
  <c r="P225" i="73"/>
  <c r="S225" i="73"/>
  <c r="N225" i="73"/>
  <c r="M225" i="73"/>
  <c r="O225" i="73"/>
  <c r="L225" i="73"/>
  <c r="J225" i="73" l="1"/>
  <c r="T225" i="73"/>
  <c r="U225" i="73" s="1"/>
  <c r="A226" i="73"/>
  <c r="R225" i="73"/>
  <c r="B226" i="73" l="1"/>
  <c r="C226" i="73"/>
  <c r="D226" i="73"/>
  <c r="V225" i="73"/>
  <c r="P226" i="73"/>
  <c r="L226" i="73"/>
  <c r="O226" i="73"/>
  <c r="K226" i="73"/>
  <c r="N226" i="73"/>
  <c r="Q226" i="73"/>
  <c r="S226" i="73"/>
  <c r="I226" i="73"/>
  <c r="M226" i="73"/>
  <c r="R226" i="73" l="1"/>
  <c r="A227" i="73"/>
  <c r="J226" i="73"/>
  <c r="T226" i="73"/>
  <c r="U226" i="73" s="1"/>
  <c r="B227" i="73" l="1"/>
  <c r="D227" i="73"/>
  <c r="C227" i="73"/>
  <c r="V226" i="73"/>
  <c r="I227" i="73"/>
  <c r="O227" i="73"/>
  <c r="K227" i="73"/>
  <c r="L227" i="73"/>
  <c r="N227" i="73"/>
  <c r="S227" i="73"/>
  <c r="M227" i="73"/>
  <c r="P227" i="73"/>
  <c r="Q227" i="73"/>
  <c r="R227" i="73" l="1"/>
  <c r="T227" i="73"/>
  <c r="U227" i="73" s="1"/>
  <c r="J227" i="73"/>
  <c r="A228" i="73"/>
  <c r="V227" i="73" l="1"/>
  <c r="C228" i="73"/>
  <c r="B228" i="73"/>
  <c r="D228" i="73"/>
  <c r="P228" i="73"/>
  <c r="N228" i="73"/>
  <c r="K228" i="73"/>
  <c r="O228" i="73"/>
  <c r="M228" i="73"/>
  <c r="L228" i="73"/>
  <c r="Q228" i="73"/>
  <c r="I228" i="73"/>
  <c r="S228" i="73"/>
  <c r="R228" i="73" l="1"/>
  <c r="J228" i="73"/>
  <c r="A229" i="73"/>
  <c r="T228" i="73"/>
  <c r="U228" i="73" s="1"/>
  <c r="B229" i="73" l="1"/>
  <c r="D229" i="73"/>
  <c r="C229" i="73"/>
  <c r="V228" i="73"/>
  <c r="M229" i="73"/>
  <c r="N229" i="73"/>
  <c r="Q229" i="73"/>
  <c r="L229" i="73"/>
  <c r="P229" i="73"/>
  <c r="O229" i="73"/>
  <c r="I229" i="73"/>
  <c r="S229" i="73"/>
  <c r="K229" i="73"/>
  <c r="A230" i="73" l="1"/>
  <c r="T229" i="73"/>
  <c r="U229" i="73" s="1"/>
  <c r="J229" i="73"/>
  <c r="R229" i="73"/>
  <c r="V229" i="73" l="1"/>
  <c r="C230" i="73"/>
  <c r="D230" i="73"/>
  <c r="B230" i="73"/>
  <c r="Q230" i="73"/>
  <c r="I230" i="73"/>
  <c r="N230" i="73"/>
  <c r="M230" i="73"/>
  <c r="L230" i="73"/>
  <c r="S230" i="73"/>
  <c r="P230" i="73"/>
  <c r="K230" i="73"/>
  <c r="O230" i="73"/>
  <c r="A231" i="73" l="1"/>
  <c r="T230" i="73"/>
  <c r="U230" i="73" s="1"/>
  <c r="J230" i="73"/>
  <c r="R230" i="73"/>
  <c r="V230" i="73" l="1"/>
  <c r="C231" i="73"/>
  <c r="D231" i="73"/>
  <c r="B231" i="73"/>
  <c r="L231" i="73"/>
  <c r="P231" i="73"/>
  <c r="S231" i="73"/>
  <c r="O231" i="73"/>
  <c r="N231" i="73"/>
  <c r="Q231" i="73"/>
  <c r="M231" i="73"/>
  <c r="K231" i="73"/>
  <c r="I231" i="73"/>
  <c r="A232" i="73" l="1"/>
  <c r="R231" i="73"/>
  <c r="T231" i="73"/>
  <c r="U231" i="73" s="1"/>
  <c r="J231" i="73"/>
  <c r="V231" i="73" l="1"/>
  <c r="D232" i="73"/>
  <c r="B232" i="73"/>
  <c r="C232" i="73"/>
  <c r="S232" i="73"/>
  <c r="N232" i="73"/>
  <c r="O232" i="73"/>
  <c r="I232" i="73"/>
  <c r="L232" i="73"/>
  <c r="Q232" i="73"/>
  <c r="M232" i="73"/>
  <c r="P232" i="73"/>
  <c r="K232" i="73"/>
  <c r="A233" i="73" l="1"/>
  <c r="T232" i="73"/>
  <c r="U232" i="73" s="1"/>
  <c r="R232" i="73"/>
  <c r="J232" i="73"/>
  <c r="V232" i="73" l="1"/>
  <c r="D233" i="73"/>
  <c r="B233" i="73"/>
  <c r="C233" i="73"/>
  <c r="Q233" i="73"/>
  <c r="M233" i="73"/>
  <c r="O233" i="73"/>
  <c r="N233" i="73"/>
  <c r="I233" i="73"/>
  <c r="P233" i="73"/>
  <c r="L233" i="73"/>
  <c r="K233" i="73"/>
  <c r="S233" i="73"/>
  <c r="A234" i="73" l="1"/>
  <c r="J233" i="73"/>
  <c r="T233" i="73"/>
  <c r="U233" i="73" s="1"/>
  <c r="R233" i="73"/>
  <c r="B234" i="73" l="1"/>
  <c r="C234" i="73"/>
  <c r="D234" i="73"/>
  <c r="V233" i="73"/>
  <c r="I234" i="73"/>
  <c r="O234" i="73"/>
  <c r="N234" i="73"/>
  <c r="S234" i="73"/>
  <c r="Q234" i="73"/>
  <c r="M234" i="73"/>
  <c r="P234" i="73"/>
  <c r="K234" i="73"/>
  <c r="L234" i="73"/>
  <c r="J234" i="73" l="1"/>
  <c r="A235" i="73"/>
  <c r="T234" i="73"/>
  <c r="U234" i="73" s="1"/>
  <c r="R234" i="73"/>
  <c r="D235" i="73" l="1"/>
  <c r="B235" i="73"/>
  <c r="C235" i="73"/>
  <c r="V234" i="73"/>
  <c r="M235" i="73"/>
  <c r="I235" i="73"/>
  <c r="P235" i="73"/>
  <c r="O235" i="73"/>
  <c r="L235" i="73"/>
  <c r="S235" i="73"/>
  <c r="N235" i="73"/>
  <c r="K235" i="73"/>
  <c r="Q235" i="73"/>
  <c r="R235" i="73" l="1"/>
  <c r="A236" i="73"/>
  <c r="J235" i="73"/>
  <c r="T235" i="73"/>
  <c r="U235" i="73" s="1"/>
  <c r="V235" i="73" l="1"/>
  <c r="C236" i="73"/>
  <c r="D236" i="73"/>
  <c r="B236" i="73"/>
  <c r="I236" i="73"/>
  <c r="S236" i="73"/>
  <c r="N236" i="73"/>
  <c r="K236" i="73"/>
  <c r="Q236" i="73"/>
  <c r="L236" i="73"/>
  <c r="P236" i="73"/>
  <c r="M236" i="73"/>
  <c r="O236" i="73"/>
  <c r="T236" i="73" l="1"/>
  <c r="U236" i="73" s="1"/>
  <c r="J236" i="73"/>
  <c r="R236" i="73"/>
  <c r="A237" i="73"/>
  <c r="V236" i="73"/>
  <c r="C237" i="73" l="1"/>
  <c r="B237" i="73"/>
  <c r="D237" i="73"/>
  <c r="O237" i="73"/>
  <c r="S237" i="73"/>
  <c r="Q237" i="73"/>
  <c r="L237" i="73"/>
  <c r="K237" i="73"/>
  <c r="I237" i="73"/>
  <c r="N237" i="73"/>
  <c r="P237" i="73"/>
  <c r="M237" i="73"/>
  <c r="T237" i="73" l="1"/>
  <c r="U237" i="73" s="1"/>
  <c r="A238" i="73"/>
  <c r="J237" i="73"/>
  <c r="R237" i="73"/>
  <c r="V237" i="73"/>
  <c r="B238" i="73" l="1"/>
  <c r="C238" i="73"/>
  <c r="D238" i="73"/>
  <c r="I238" i="73"/>
  <c r="P238" i="73"/>
  <c r="N238" i="73"/>
  <c r="O238" i="73"/>
  <c r="S238" i="73"/>
  <c r="M238" i="73"/>
  <c r="L238" i="73"/>
  <c r="K238" i="73"/>
  <c r="Q238" i="73"/>
  <c r="R238" i="73" l="1"/>
  <c r="A239" i="73"/>
  <c r="J238" i="73"/>
  <c r="T238" i="73"/>
  <c r="U238" i="73" s="1"/>
  <c r="V238" i="73" l="1"/>
  <c r="B239" i="73"/>
  <c r="C239" i="73"/>
  <c r="D239" i="73"/>
  <c r="P239" i="73"/>
  <c r="K239" i="73"/>
  <c r="O239" i="73"/>
  <c r="L239" i="73"/>
  <c r="I239" i="73"/>
  <c r="S239" i="73"/>
  <c r="Q239" i="73"/>
  <c r="M239" i="73"/>
  <c r="N239" i="73"/>
  <c r="R239" i="73" l="1"/>
  <c r="J239" i="73"/>
  <c r="A240" i="73"/>
  <c r="T239" i="73"/>
  <c r="U239" i="73" s="1"/>
  <c r="V239" i="73" l="1"/>
  <c r="C240" i="73"/>
  <c r="D240" i="73"/>
  <c r="B240" i="73"/>
  <c r="O240" i="73"/>
  <c r="L240" i="73"/>
  <c r="Q240" i="73"/>
  <c r="I240" i="73"/>
  <c r="S240" i="73"/>
  <c r="M240" i="73"/>
  <c r="P240" i="73"/>
  <c r="K240" i="73"/>
  <c r="N240" i="73"/>
  <c r="A241" i="73" l="1"/>
  <c r="T240" i="73"/>
  <c r="U240" i="73" s="1"/>
  <c r="R240" i="73"/>
  <c r="J240" i="73"/>
  <c r="V240" i="73" l="1"/>
  <c r="D241" i="73"/>
  <c r="C241" i="73"/>
  <c r="B241" i="73"/>
  <c r="L241" i="73"/>
  <c r="M241" i="73"/>
  <c r="K241" i="73"/>
  <c r="I241" i="73"/>
  <c r="O241" i="73"/>
  <c r="N241" i="73"/>
  <c r="S241" i="73"/>
  <c r="P241" i="73"/>
  <c r="Q241" i="73"/>
  <c r="R241" i="73" l="1"/>
  <c r="T241" i="73"/>
  <c r="U241" i="73" s="1"/>
  <c r="A242" i="73"/>
  <c r="J241" i="73"/>
  <c r="V241" i="73" l="1"/>
  <c r="C242" i="73"/>
  <c r="B242" i="73"/>
  <c r="D242" i="73"/>
  <c r="L242" i="73"/>
  <c r="S242" i="73"/>
  <c r="P242" i="73"/>
  <c r="K242" i="73"/>
  <c r="N242" i="73"/>
  <c r="O242" i="73"/>
  <c r="M242" i="73"/>
  <c r="Q242" i="73"/>
  <c r="I242" i="73"/>
  <c r="R242" i="73" l="1"/>
  <c r="A243" i="73"/>
  <c r="T242" i="73"/>
  <c r="U242" i="73" s="1"/>
  <c r="J242" i="73"/>
  <c r="V242" i="73" l="1"/>
  <c r="D243" i="73"/>
  <c r="C243" i="73"/>
  <c r="B243" i="73"/>
  <c r="I243" i="73"/>
  <c r="O243" i="73"/>
  <c r="M243" i="73"/>
  <c r="L243" i="73"/>
  <c r="K243" i="73"/>
  <c r="P243" i="73"/>
  <c r="S243" i="73"/>
  <c r="N243" i="73"/>
  <c r="Q243" i="73"/>
  <c r="R243" i="73" l="1"/>
  <c r="T243" i="73"/>
  <c r="U243" i="73" s="1"/>
  <c r="A244" i="73"/>
  <c r="J243" i="73"/>
  <c r="B244" i="73" l="1"/>
  <c r="C244" i="73"/>
  <c r="D244" i="73"/>
  <c r="V243" i="73"/>
  <c r="L244" i="73"/>
  <c r="K244" i="73"/>
  <c r="M244" i="73"/>
  <c r="I244" i="73"/>
  <c r="N244" i="73"/>
  <c r="S244" i="73"/>
  <c r="Q244" i="73"/>
  <c r="O244" i="73"/>
  <c r="P244" i="73"/>
  <c r="T244" i="73" l="1"/>
  <c r="U244" i="73" s="1"/>
  <c r="R244" i="73"/>
  <c r="A245" i="73"/>
  <c r="J244" i="73"/>
  <c r="V244" i="73" l="1"/>
  <c r="D245" i="73"/>
  <c r="B245" i="73"/>
  <c r="C245" i="73"/>
  <c r="Q245" i="73"/>
  <c r="K245" i="73"/>
  <c r="L245" i="73"/>
  <c r="M245" i="73"/>
  <c r="N245" i="73"/>
  <c r="O245" i="73"/>
  <c r="I245" i="73"/>
  <c r="P245" i="73"/>
  <c r="S245" i="73"/>
  <c r="T245" i="73" l="1"/>
  <c r="U245" i="73" s="1"/>
  <c r="J245" i="73"/>
  <c r="A246" i="73"/>
  <c r="R245" i="73"/>
  <c r="B246" i="73" l="1"/>
  <c r="C246" i="73"/>
  <c r="D246" i="73"/>
  <c r="V245" i="73"/>
  <c r="S246" i="73"/>
  <c r="L246" i="73"/>
  <c r="Q246" i="73"/>
  <c r="O246" i="73"/>
  <c r="K246" i="73"/>
  <c r="I246" i="73"/>
  <c r="P246" i="73"/>
  <c r="M246" i="73"/>
  <c r="N246" i="73"/>
  <c r="T246" i="73" l="1"/>
  <c r="U246" i="73" s="1"/>
  <c r="A247" i="73"/>
  <c r="R246" i="73"/>
  <c r="J246" i="73"/>
  <c r="V246" i="73"/>
  <c r="B247" i="73" l="1"/>
  <c r="D247" i="73"/>
  <c r="C247" i="73"/>
  <c r="S247" i="73"/>
  <c r="L247" i="73"/>
  <c r="M247" i="73"/>
  <c r="K247" i="73"/>
  <c r="O247" i="73"/>
  <c r="Q247" i="73"/>
  <c r="I247" i="73"/>
  <c r="N247" i="73"/>
  <c r="P247" i="73"/>
  <c r="T247" i="73" l="1"/>
  <c r="U247" i="73" s="1"/>
  <c r="R247" i="73"/>
  <c r="A248" i="73"/>
  <c r="J247" i="73"/>
  <c r="V247" i="73"/>
  <c r="C248" i="73" l="1"/>
  <c r="D248" i="73"/>
  <c r="B248" i="73"/>
  <c r="O248" i="73"/>
  <c r="M248" i="73"/>
  <c r="I248" i="73"/>
  <c r="S248" i="73"/>
  <c r="Q248" i="73"/>
  <c r="P248" i="73"/>
  <c r="L248" i="73"/>
  <c r="K248" i="73"/>
  <c r="N248" i="73"/>
  <c r="A249" i="73" l="1"/>
  <c r="J248" i="73"/>
  <c r="T248" i="73"/>
  <c r="U248" i="73" s="1"/>
  <c r="R248" i="73"/>
  <c r="V248" i="73" l="1"/>
  <c r="B249" i="73"/>
  <c r="D249" i="73"/>
  <c r="C249" i="73"/>
  <c r="L249" i="73"/>
  <c r="N249" i="73"/>
  <c r="O249" i="73"/>
  <c r="Q249" i="73"/>
  <c r="I249" i="73"/>
  <c r="M249" i="73"/>
  <c r="S249" i="73"/>
  <c r="K249" i="73"/>
  <c r="P249" i="73"/>
  <c r="T249" i="73" l="1"/>
  <c r="U249" i="73" s="1"/>
  <c r="A250" i="73"/>
  <c r="R249" i="73"/>
  <c r="J249" i="73"/>
  <c r="V249" i="73" l="1"/>
  <c r="B250" i="73"/>
  <c r="D250" i="73"/>
  <c r="C250" i="73"/>
  <c r="S250" i="73"/>
  <c r="O250" i="73"/>
  <c r="N250" i="73"/>
  <c r="M250" i="73"/>
  <c r="Q250" i="73"/>
  <c r="L250" i="73"/>
  <c r="I250" i="73"/>
  <c r="P250" i="73"/>
  <c r="K250" i="73"/>
  <c r="A251" i="73" l="1"/>
  <c r="T250" i="73"/>
  <c r="U250" i="73" s="1"/>
  <c r="J250" i="73"/>
  <c r="R250" i="73"/>
  <c r="V250" i="73" l="1"/>
  <c r="C251" i="73"/>
  <c r="B251" i="73"/>
  <c r="D251" i="73"/>
  <c r="P251" i="73"/>
  <c r="K251" i="73"/>
  <c r="S251" i="73"/>
  <c r="O251" i="73"/>
  <c r="M251" i="73"/>
  <c r="L251" i="73"/>
  <c r="N251" i="73"/>
  <c r="I251" i="73"/>
  <c r="Q251" i="73"/>
  <c r="R251" i="73" l="1"/>
  <c r="J251" i="73"/>
  <c r="A252" i="73"/>
  <c r="T251" i="73"/>
  <c r="U251" i="73" s="1"/>
  <c r="V251" i="73" l="1"/>
  <c r="C252" i="73"/>
  <c r="B252" i="73"/>
  <c r="D252" i="73"/>
  <c r="N252" i="73"/>
  <c r="O252" i="73"/>
  <c r="M252" i="73"/>
  <c r="Q252" i="73"/>
  <c r="I252" i="73"/>
  <c r="K252" i="73"/>
  <c r="P252" i="73"/>
  <c r="L252" i="73"/>
  <c r="S252" i="73"/>
  <c r="J252" i="73" l="1"/>
  <c r="T252" i="73"/>
  <c r="U252" i="73" s="1"/>
  <c r="A253" i="73"/>
  <c r="R252" i="73"/>
  <c r="B253" i="73" l="1"/>
  <c r="D253" i="73"/>
  <c r="C253" i="73"/>
  <c r="V252" i="73"/>
  <c r="L253" i="73"/>
  <c r="O253" i="73"/>
  <c r="P253" i="73"/>
  <c r="Q253" i="73"/>
  <c r="M253" i="73"/>
  <c r="S253" i="73"/>
  <c r="N253" i="73"/>
  <c r="I253" i="73"/>
  <c r="K253" i="73"/>
  <c r="A254" i="73" l="1"/>
  <c r="R253" i="73"/>
  <c r="T253" i="73"/>
  <c r="U253" i="73" s="1"/>
  <c r="J253" i="73"/>
  <c r="V253" i="73" l="1"/>
  <c r="B254" i="73"/>
  <c r="D254" i="73"/>
  <c r="C254" i="73"/>
  <c r="K254" i="73"/>
  <c r="I254" i="73"/>
  <c r="O254" i="73"/>
  <c r="P254" i="73"/>
  <c r="N254" i="73"/>
  <c r="L254" i="73"/>
  <c r="S254" i="73"/>
  <c r="M254" i="73"/>
  <c r="Q254" i="73"/>
  <c r="R254" i="73" l="1"/>
  <c r="J254" i="73"/>
  <c r="T254" i="73"/>
  <c r="U254" i="73" s="1"/>
  <c r="A255" i="73"/>
  <c r="V254" i="73" l="1"/>
  <c r="C255" i="73"/>
  <c r="D255" i="73"/>
  <c r="B255" i="73"/>
  <c r="M255" i="73"/>
  <c r="K255" i="73"/>
  <c r="I255" i="73"/>
  <c r="S255" i="73"/>
  <c r="N255" i="73"/>
  <c r="O255" i="73"/>
  <c r="P255" i="73"/>
  <c r="L255" i="73"/>
  <c r="Q255" i="73"/>
  <c r="R255" i="73" l="1"/>
  <c r="J255" i="73"/>
  <c r="T255" i="73"/>
  <c r="U255" i="73" s="1"/>
  <c r="A256" i="73"/>
  <c r="V255" i="73" l="1"/>
  <c r="D256" i="73"/>
  <c r="C256" i="73"/>
  <c r="B256" i="73"/>
  <c r="K256" i="73"/>
  <c r="S256" i="73"/>
  <c r="Q256" i="73"/>
  <c r="P256" i="73"/>
  <c r="O256" i="73"/>
  <c r="N256" i="73"/>
  <c r="L256" i="73"/>
  <c r="I256" i="73"/>
  <c r="M256" i="73"/>
  <c r="J256" i="73" l="1"/>
  <c r="T256" i="73"/>
  <c r="U256" i="73" s="1"/>
  <c r="R256" i="73"/>
  <c r="A257" i="73"/>
  <c r="V256" i="73" l="1"/>
  <c r="B257" i="73"/>
  <c r="C257" i="73"/>
  <c r="D257" i="73"/>
  <c r="P257" i="73"/>
  <c r="O257" i="73"/>
  <c r="K257" i="73"/>
  <c r="Q257" i="73"/>
  <c r="I257" i="73"/>
  <c r="M257" i="73"/>
  <c r="L257" i="73"/>
  <c r="N257" i="73"/>
  <c r="S257" i="73"/>
  <c r="J257" i="73" l="1"/>
  <c r="R257" i="73"/>
  <c r="A258" i="73"/>
  <c r="T257" i="73"/>
  <c r="U257" i="73" s="1"/>
  <c r="C258" i="73" l="1"/>
  <c r="B258" i="73"/>
  <c r="D258" i="73"/>
  <c r="V257" i="73"/>
  <c r="Q258" i="73"/>
  <c r="S258" i="73"/>
  <c r="N258" i="73"/>
  <c r="P258" i="73"/>
  <c r="I258" i="73"/>
  <c r="O258" i="73"/>
  <c r="K258" i="73"/>
  <c r="L258" i="73"/>
  <c r="M258" i="73"/>
  <c r="J258" i="73" l="1"/>
  <c r="A259" i="73"/>
  <c r="T258" i="73"/>
  <c r="U258" i="73" s="1"/>
  <c r="R258" i="73"/>
  <c r="B259" i="73" l="1"/>
  <c r="D259" i="73"/>
  <c r="C259" i="73"/>
  <c r="V258" i="73"/>
  <c r="Q259" i="73"/>
  <c r="S259" i="73"/>
  <c r="P259" i="73"/>
  <c r="K259" i="73"/>
  <c r="I259" i="73"/>
  <c r="O259" i="73"/>
  <c r="N259" i="73"/>
  <c r="L259" i="73"/>
  <c r="M259" i="73"/>
  <c r="J259" i="73" l="1"/>
  <c r="A260" i="73"/>
  <c r="T259" i="73"/>
  <c r="U259" i="73" s="1"/>
  <c r="R259" i="73"/>
  <c r="V259" i="73" l="1"/>
  <c r="C260" i="73"/>
  <c r="D260" i="73"/>
  <c r="B260" i="73"/>
  <c r="P260" i="73"/>
  <c r="K260" i="73"/>
  <c r="N260" i="73"/>
  <c r="O260" i="73"/>
  <c r="S260" i="73"/>
  <c r="M260" i="73"/>
  <c r="I260" i="73"/>
  <c r="L260" i="73"/>
  <c r="Q260" i="73"/>
  <c r="R260" i="73" l="1"/>
  <c r="J260" i="73"/>
  <c r="V260" i="73"/>
  <c r="A261" i="73"/>
  <c r="T260" i="73"/>
  <c r="U260" i="73" s="1"/>
  <c r="C261" i="73" l="1"/>
  <c r="B261" i="73"/>
  <c r="D261" i="73"/>
  <c r="M261" i="73"/>
  <c r="Q261" i="73"/>
  <c r="K261" i="73"/>
  <c r="O261" i="73"/>
  <c r="L261" i="73"/>
  <c r="N261" i="73"/>
  <c r="I261" i="73"/>
  <c r="S261" i="73"/>
  <c r="P261" i="73"/>
  <c r="T261" i="73" l="1"/>
  <c r="U261" i="73" s="1"/>
  <c r="V261" i="73"/>
  <c r="J261" i="73"/>
  <c r="A262" i="73"/>
  <c r="R261" i="73"/>
  <c r="B262" i="73" l="1"/>
  <c r="D262" i="73"/>
  <c r="C262" i="73"/>
  <c r="L262" i="73"/>
  <c r="K262" i="73"/>
  <c r="S262" i="73"/>
  <c r="O262" i="73"/>
  <c r="Q262" i="73"/>
  <c r="I262" i="73"/>
  <c r="M262" i="73"/>
  <c r="N262" i="73"/>
  <c r="P262" i="73"/>
  <c r="T262" i="73" l="1"/>
  <c r="U262" i="73" s="1"/>
  <c r="R262" i="73"/>
  <c r="V262" i="73"/>
  <c r="A263" i="73"/>
  <c r="J262" i="73"/>
  <c r="D263" i="73" l="1"/>
  <c r="C263" i="73"/>
  <c r="B263" i="73"/>
  <c r="M263" i="73"/>
  <c r="I263" i="73"/>
  <c r="Q263" i="73"/>
  <c r="L263" i="73"/>
  <c r="N263" i="73"/>
  <c r="S263" i="73"/>
  <c r="O263" i="73"/>
  <c r="P263" i="73"/>
  <c r="K263" i="73"/>
  <c r="A264" i="73" l="1"/>
  <c r="T263" i="73"/>
  <c r="U263" i="73" s="1"/>
  <c r="J263" i="73"/>
  <c r="R263" i="73"/>
  <c r="V263" i="73" l="1"/>
  <c r="D264" i="73"/>
  <c r="B264" i="73"/>
  <c r="C264" i="73"/>
  <c r="M264" i="73"/>
  <c r="Q264" i="73"/>
  <c r="P264" i="73"/>
  <c r="L264" i="73"/>
  <c r="N264" i="73"/>
  <c r="I264" i="73"/>
  <c r="O264" i="73"/>
  <c r="K264" i="73"/>
  <c r="S264" i="73"/>
  <c r="A265" i="73" l="1"/>
  <c r="J264" i="73"/>
  <c r="T264" i="73"/>
  <c r="U264" i="73" s="1"/>
  <c r="R264" i="73"/>
  <c r="C265" i="73" l="1"/>
  <c r="D265" i="73"/>
  <c r="B265" i="73"/>
  <c r="V264" i="73"/>
  <c r="N265" i="73"/>
  <c r="K265" i="73"/>
  <c r="S265" i="73"/>
  <c r="I265" i="73"/>
  <c r="P265" i="73"/>
  <c r="O265" i="73"/>
  <c r="L265" i="73"/>
  <c r="M265" i="73"/>
  <c r="Q265" i="73"/>
  <c r="R265" i="73" l="1"/>
  <c r="J265" i="73"/>
  <c r="T265" i="73"/>
  <c r="U265" i="73" s="1"/>
  <c r="A266" i="73"/>
  <c r="V265" i="73" l="1"/>
  <c r="B266" i="73"/>
  <c r="C266" i="73"/>
  <c r="D266" i="73"/>
  <c r="S266" i="73"/>
  <c r="I266" i="73"/>
  <c r="P266" i="73"/>
  <c r="M266" i="73"/>
  <c r="K266" i="73"/>
  <c r="L266" i="73"/>
  <c r="N266" i="73"/>
  <c r="Q266" i="73"/>
  <c r="O266" i="73"/>
  <c r="R266" i="73" l="1"/>
  <c r="J266" i="73"/>
  <c r="A267" i="73"/>
  <c r="T266" i="73"/>
  <c r="U266" i="73" s="1"/>
  <c r="B267" i="73" l="1"/>
  <c r="C267" i="73"/>
  <c r="D267" i="73"/>
  <c r="V266" i="73"/>
  <c r="I267" i="73"/>
  <c r="M267" i="73"/>
  <c r="S267" i="73"/>
  <c r="O267" i="73"/>
  <c r="N267" i="73"/>
  <c r="K267" i="73"/>
  <c r="P267" i="73"/>
  <c r="Q267" i="73"/>
  <c r="L267" i="73"/>
  <c r="J267" i="73" l="1"/>
  <c r="R267" i="73"/>
  <c r="T267" i="73"/>
  <c r="U267" i="73" s="1"/>
  <c r="A268" i="73"/>
  <c r="V267" i="73" l="1"/>
  <c r="B268" i="73"/>
  <c r="C268" i="73"/>
  <c r="D268" i="73"/>
  <c r="K268" i="73"/>
  <c r="N268" i="73"/>
  <c r="O268" i="73"/>
  <c r="M268" i="73"/>
  <c r="I268" i="73"/>
  <c r="S268" i="73"/>
  <c r="Q268" i="73"/>
  <c r="P268" i="73"/>
  <c r="L268" i="73"/>
  <c r="J268" i="73" l="1"/>
  <c r="T268" i="73"/>
  <c r="U268" i="73" s="1"/>
  <c r="R268" i="73"/>
  <c r="A269" i="73"/>
  <c r="V268" i="73" l="1"/>
  <c r="C269" i="73"/>
  <c r="B269" i="73"/>
  <c r="D269" i="73"/>
  <c r="K269" i="73"/>
  <c r="Q269" i="73"/>
  <c r="L269" i="73"/>
  <c r="N269" i="73"/>
  <c r="S269" i="73"/>
  <c r="I269" i="73"/>
  <c r="M269" i="73"/>
  <c r="O269" i="73"/>
  <c r="P269" i="73"/>
  <c r="T269" i="73" l="1"/>
  <c r="U269" i="73" s="1"/>
  <c r="J269" i="73"/>
  <c r="R269" i="73"/>
  <c r="A270" i="73"/>
  <c r="V269" i="73" l="1"/>
  <c r="B270" i="73"/>
  <c r="D270" i="73"/>
  <c r="C270" i="73"/>
  <c r="Q270" i="73"/>
  <c r="O270" i="73"/>
  <c r="L270" i="73"/>
  <c r="M270" i="73"/>
  <c r="N270" i="73"/>
  <c r="P270" i="73"/>
  <c r="I270" i="73"/>
  <c r="K270" i="73"/>
  <c r="S270" i="73"/>
  <c r="A271" i="73" l="1"/>
  <c r="T270" i="73"/>
  <c r="U270" i="73" s="1"/>
  <c r="J270" i="73"/>
  <c r="R270" i="73"/>
  <c r="B271" i="73" l="1"/>
  <c r="C271" i="73"/>
  <c r="D271" i="73"/>
  <c r="V270" i="73"/>
  <c r="I271" i="73"/>
  <c r="O271" i="73"/>
  <c r="N271" i="73"/>
  <c r="M271" i="73"/>
  <c r="L271" i="73"/>
  <c r="Q271" i="73"/>
  <c r="K271" i="73"/>
  <c r="P271" i="73"/>
  <c r="S271" i="73"/>
  <c r="T271" i="73" l="1"/>
  <c r="U271" i="73" s="1"/>
  <c r="A272" i="73"/>
  <c r="R271" i="73"/>
  <c r="J271" i="73"/>
  <c r="B272" i="73" l="1"/>
  <c r="C272" i="73"/>
  <c r="D272" i="73"/>
  <c r="V271" i="73"/>
  <c r="Q272" i="73"/>
  <c r="P272" i="73"/>
  <c r="K272" i="73"/>
  <c r="N272" i="73"/>
  <c r="M272" i="73"/>
  <c r="I272" i="73"/>
  <c r="S272" i="73"/>
  <c r="O272" i="73"/>
  <c r="L272" i="73"/>
  <c r="J272" i="73" l="1"/>
  <c r="A273" i="73"/>
  <c r="T272" i="73"/>
  <c r="U272" i="73" s="1"/>
  <c r="R272" i="73"/>
  <c r="D273" i="73" l="1"/>
  <c r="B273" i="73"/>
  <c r="C273" i="73"/>
  <c r="V272" i="73"/>
  <c r="S273" i="73"/>
  <c r="K273" i="73"/>
  <c r="L273" i="73"/>
  <c r="Q273" i="73"/>
  <c r="I273" i="73"/>
  <c r="M273" i="73"/>
  <c r="N273" i="73"/>
  <c r="P273" i="73"/>
  <c r="O273" i="73"/>
  <c r="T273" i="73" l="1"/>
  <c r="U273" i="73" s="1"/>
  <c r="R273" i="73"/>
  <c r="J273" i="73"/>
  <c r="A274" i="73"/>
  <c r="V273" i="73"/>
  <c r="C274" i="73" l="1"/>
  <c r="B274" i="73"/>
  <c r="D274" i="73"/>
  <c r="L274" i="73"/>
  <c r="I274" i="73"/>
  <c r="K274" i="73"/>
  <c r="O274" i="73"/>
  <c r="N274" i="73"/>
  <c r="Q274" i="73"/>
  <c r="S274" i="73"/>
  <c r="P274" i="73"/>
  <c r="M274" i="73"/>
  <c r="T274" i="73" l="1"/>
  <c r="U274" i="73" s="1"/>
  <c r="R274" i="73"/>
  <c r="A275" i="73"/>
  <c r="J274" i="73"/>
  <c r="V274" i="73" l="1"/>
  <c r="B275" i="73"/>
  <c r="C275" i="73"/>
  <c r="D275" i="73"/>
  <c r="M275" i="73"/>
  <c r="P275" i="73"/>
  <c r="N275" i="73"/>
  <c r="O275" i="73"/>
  <c r="I275" i="73"/>
  <c r="L275" i="73"/>
  <c r="K275" i="73"/>
  <c r="S275" i="73"/>
  <c r="Q275" i="73"/>
  <c r="R275" i="73" l="1"/>
  <c r="A276" i="73"/>
  <c r="J275" i="73"/>
  <c r="T275" i="73"/>
  <c r="U275" i="73" s="1"/>
  <c r="V275" i="73" l="1"/>
  <c r="D276" i="73"/>
  <c r="B276" i="73"/>
  <c r="C276" i="73"/>
  <c r="P276" i="73"/>
  <c r="M276" i="73"/>
  <c r="S276" i="73"/>
  <c r="K276" i="73"/>
  <c r="N276" i="73"/>
  <c r="O276" i="73"/>
  <c r="L276" i="73"/>
  <c r="Q276" i="73"/>
  <c r="I276" i="73"/>
  <c r="R276" i="73" l="1"/>
  <c r="J276" i="73"/>
  <c r="A277" i="73"/>
  <c r="V276" i="73"/>
  <c r="T276" i="73"/>
  <c r="U276" i="73" s="1"/>
  <c r="C277" i="73" l="1"/>
  <c r="D277" i="73"/>
  <c r="B277" i="73"/>
  <c r="L277" i="73"/>
  <c r="M277" i="73"/>
  <c r="K277" i="73"/>
  <c r="Q277" i="73"/>
  <c r="S277" i="73"/>
  <c r="O277" i="73"/>
  <c r="N277" i="73"/>
  <c r="P277" i="73"/>
  <c r="I277" i="73"/>
  <c r="T277" i="73" l="1"/>
  <c r="U277" i="73" s="1"/>
  <c r="V277" i="73"/>
  <c r="R277" i="73"/>
  <c r="A278" i="73"/>
  <c r="J277" i="73"/>
  <c r="B278" i="73" l="1"/>
  <c r="C278" i="73"/>
  <c r="D278" i="73"/>
  <c r="K278" i="73"/>
  <c r="L278" i="73"/>
  <c r="N278" i="73"/>
  <c r="I278" i="73"/>
  <c r="P278" i="73"/>
  <c r="Q278" i="73"/>
  <c r="O278" i="73"/>
  <c r="M278" i="73"/>
  <c r="S278" i="73"/>
  <c r="R278" i="73" l="1"/>
  <c r="T278" i="73"/>
  <c r="U278" i="73" s="1"/>
  <c r="J278" i="73"/>
  <c r="A279" i="73"/>
  <c r="B279" i="73" l="1"/>
  <c r="C279" i="73"/>
  <c r="D279" i="73"/>
  <c r="V278" i="73"/>
  <c r="S279" i="73"/>
  <c r="L279" i="73"/>
  <c r="O279" i="73"/>
  <c r="I279" i="73"/>
  <c r="M279" i="73"/>
  <c r="P279" i="73"/>
  <c r="K279" i="73"/>
  <c r="N279" i="73"/>
  <c r="Q279" i="73"/>
  <c r="R279" i="73" l="1"/>
  <c r="A280" i="73"/>
  <c r="T279" i="73"/>
  <c r="U279" i="73" s="1"/>
  <c r="J279" i="73"/>
  <c r="D280" i="73" l="1"/>
  <c r="B280" i="73"/>
  <c r="C280" i="73"/>
  <c r="V279" i="73"/>
  <c r="Q280" i="73"/>
  <c r="P280" i="73"/>
  <c r="M280" i="73"/>
  <c r="K280" i="73"/>
  <c r="S280" i="73"/>
  <c r="O280" i="73"/>
  <c r="N280" i="73"/>
  <c r="I280" i="73"/>
  <c r="L280" i="73"/>
  <c r="J280" i="73" l="1"/>
  <c r="A281" i="73"/>
  <c r="T280" i="73"/>
  <c r="U280" i="73" s="1"/>
  <c r="R280" i="73"/>
  <c r="D281" i="73" l="1"/>
  <c r="B281" i="73"/>
  <c r="C281" i="73"/>
  <c r="V280" i="73"/>
  <c r="I281" i="73"/>
  <c r="M281" i="73"/>
  <c r="Q281" i="73"/>
  <c r="O281" i="73"/>
  <c r="N281" i="73"/>
  <c r="S281" i="73"/>
  <c r="P281" i="73"/>
  <c r="K281" i="73"/>
  <c r="L281" i="73"/>
  <c r="J281" i="73" l="1"/>
  <c r="A282" i="73"/>
  <c r="T281" i="73"/>
  <c r="U281" i="73" s="1"/>
  <c r="R281" i="73"/>
  <c r="V281" i="73" l="1"/>
  <c r="B282" i="73"/>
  <c r="D282" i="73"/>
  <c r="C282" i="73"/>
  <c r="Q282" i="73"/>
  <c r="K282" i="73"/>
  <c r="N282" i="73"/>
  <c r="M282" i="73"/>
  <c r="I282" i="73"/>
  <c r="P282" i="73"/>
  <c r="O282" i="73"/>
  <c r="S282" i="73"/>
  <c r="L282" i="73"/>
  <c r="J282" i="73" l="1"/>
  <c r="T282" i="73"/>
  <c r="U282" i="73" s="1"/>
  <c r="A283" i="73"/>
  <c r="R282" i="73"/>
  <c r="B283" i="73" l="1"/>
  <c r="D283" i="73"/>
  <c r="C283" i="73"/>
  <c r="V282" i="73"/>
  <c r="N283" i="73"/>
  <c r="S283" i="73"/>
  <c r="O283" i="73"/>
  <c r="Q283" i="73"/>
  <c r="K283" i="73"/>
  <c r="P283" i="73"/>
  <c r="M283" i="73"/>
  <c r="L283" i="73"/>
  <c r="I283" i="73"/>
  <c r="J283" i="73" l="1"/>
  <c r="T283" i="73"/>
  <c r="U283" i="73" s="1"/>
  <c r="A284" i="73"/>
  <c r="R283" i="73"/>
  <c r="V283" i="73" l="1"/>
  <c r="C284" i="73"/>
  <c r="D284" i="73"/>
  <c r="B284" i="73"/>
  <c r="K284" i="73"/>
  <c r="O284" i="73"/>
  <c r="L284" i="73"/>
  <c r="S284" i="73"/>
  <c r="Q284" i="73"/>
  <c r="P284" i="73"/>
  <c r="M284" i="73"/>
  <c r="I284" i="73"/>
  <c r="N284" i="73"/>
  <c r="T284" i="73" l="1"/>
  <c r="U284" i="73" s="1"/>
  <c r="R284" i="73"/>
  <c r="J284" i="73"/>
  <c r="A285" i="73"/>
  <c r="V284" i="73" l="1"/>
  <c r="C285" i="73"/>
  <c r="D285" i="73"/>
  <c r="B285" i="73"/>
  <c r="Q285" i="73"/>
  <c r="P285" i="73"/>
  <c r="O285" i="73"/>
  <c r="I285" i="73"/>
  <c r="M285" i="73"/>
  <c r="N285" i="73"/>
  <c r="S285" i="73"/>
  <c r="L285" i="73"/>
  <c r="K285" i="73"/>
  <c r="A286" i="73" l="1"/>
  <c r="J285" i="73"/>
  <c r="T285" i="73"/>
  <c r="U285" i="73" s="1"/>
  <c r="R285" i="73"/>
  <c r="V285" i="73" l="1"/>
  <c r="B286" i="73"/>
  <c r="D286" i="73"/>
  <c r="C286" i="73"/>
  <c r="L286" i="73"/>
  <c r="Q286" i="73"/>
  <c r="I286" i="73"/>
  <c r="N286" i="73"/>
  <c r="S286" i="73"/>
  <c r="M286" i="73"/>
  <c r="K286" i="73"/>
  <c r="O286" i="73"/>
  <c r="P286" i="73"/>
  <c r="T286" i="73" l="1"/>
  <c r="U286" i="73" s="1"/>
  <c r="A287" i="73"/>
  <c r="R286" i="73"/>
  <c r="J286" i="73"/>
  <c r="V286" i="73" l="1"/>
  <c r="B287" i="73"/>
  <c r="C287" i="73"/>
  <c r="D287" i="73"/>
  <c r="S287" i="73"/>
  <c r="I287" i="73"/>
  <c r="N287" i="73"/>
  <c r="M287" i="73"/>
  <c r="L287" i="73"/>
  <c r="O287" i="73"/>
  <c r="Q287" i="73"/>
  <c r="K287" i="73"/>
  <c r="P287" i="73"/>
  <c r="T287" i="73" l="1"/>
  <c r="U287" i="73" s="1"/>
  <c r="A288" i="73"/>
  <c r="R287" i="73"/>
  <c r="J287" i="73"/>
  <c r="V287" i="73"/>
  <c r="C288" i="73" l="1"/>
  <c r="D288" i="73"/>
  <c r="B288" i="73"/>
  <c r="I288" i="73"/>
  <c r="P288" i="73"/>
  <c r="M288" i="73"/>
  <c r="N288" i="73"/>
  <c r="K288" i="73"/>
  <c r="S288" i="73"/>
  <c r="Q288" i="73"/>
  <c r="L288" i="73"/>
  <c r="O288" i="73"/>
  <c r="J288" i="73" l="1"/>
  <c r="R288" i="73"/>
  <c r="A289" i="73"/>
  <c r="T288" i="73"/>
  <c r="U288" i="73" s="1"/>
  <c r="V288" i="73" l="1"/>
  <c r="B289" i="73"/>
  <c r="C289" i="73"/>
  <c r="D289" i="73"/>
  <c r="S289" i="73"/>
  <c r="P289" i="73"/>
  <c r="L289" i="73"/>
  <c r="K289" i="73"/>
  <c r="N289" i="73"/>
  <c r="I289" i="73"/>
  <c r="O289" i="73"/>
  <c r="M289" i="73"/>
  <c r="Q289" i="73"/>
  <c r="R289" i="73" l="1"/>
  <c r="A290" i="73"/>
  <c r="J289" i="73"/>
  <c r="T289" i="73"/>
  <c r="U289" i="73" s="1"/>
  <c r="B290" i="73" l="1"/>
  <c r="C290" i="73"/>
  <c r="D290" i="73"/>
  <c r="V289" i="73"/>
  <c r="P290" i="73"/>
  <c r="M290" i="73"/>
  <c r="Q290" i="73"/>
  <c r="L290" i="73"/>
  <c r="N290" i="73"/>
  <c r="K290" i="73"/>
  <c r="I290" i="73"/>
  <c r="O290" i="73"/>
  <c r="S290" i="73"/>
  <c r="A291" i="73" l="1"/>
  <c r="J290" i="73"/>
  <c r="R290" i="73"/>
  <c r="T290" i="73"/>
  <c r="U290" i="73" s="1"/>
  <c r="B291" i="73" l="1"/>
  <c r="D291" i="73"/>
  <c r="C291" i="73"/>
  <c r="V290" i="73"/>
  <c r="N291" i="73"/>
  <c r="O291" i="73"/>
  <c r="K291" i="73"/>
  <c r="I291" i="73"/>
  <c r="S291" i="73"/>
  <c r="L291" i="73"/>
  <c r="Q291" i="73"/>
  <c r="M291" i="73"/>
  <c r="P291" i="73"/>
  <c r="T291" i="73" l="1"/>
  <c r="U291" i="73" s="1"/>
  <c r="R291" i="73"/>
  <c r="J291" i="73"/>
  <c r="V291" i="73"/>
  <c r="A292" i="73"/>
  <c r="D292" i="73" l="1"/>
  <c r="B292" i="73"/>
  <c r="C292" i="73"/>
  <c r="O292" i="73"/>
  <c r="M292" i="73"/>
  <c r="K292" i="73"/>
  <c r="Q292" i="73"/>
  <c r="L292" i="73"/>
  <c r="P292" i="73"/>
  <c r="I292" i="73"/>
  <c r="N292" i="73"/>
  <c r="S292" i="73"/>
  <c r="T292" i="73" l="1"/>
  <c r="U292" i="73" s="1"/>
  <c r="J292" i="73"/>
  <c r="R292" i="73"/>
  <c r="A293" i="73"/>
  <c r="B293" i="73" l="1"/>
  <c r="D293" i="73"/>
  <c r="C293" i="73"/>
  <c r="V292" i="73"/>
  <c r="K293" i="73"/>
  <c r="L293" i="73"/>
  <c r="Q293" i="73"/>
  <c r="M293" i="73"/>
  <c r="O293" i="73"/>
  <c r="I293" i="73"/>
  <c r="N293" i="73"/>
  <c r="S293" i="73"/>
  <c r="P293" i="73"/>
  <c r="T293" i="73" l="1"/>
  <c r="U293" i="73" s="1"/>
  <c r="V293" i="73"/>
  <c r="R293" i="73"/>
  <c r="J293" i="73"/>
  <c r="A294" i="73"/>
  <c r="D294" i="73" l="1"/>
  <c r="B294" i="73"/>
  <c r="C294" i="73"/>
  <c r="I294" i="73"/>
  <c r="L294" i="73"/>
  <c r="Q294" i="73"/>
  <c r="O294" i="73"/>
  <c r="P294" i="73"/>
  <c r="M294" i="73"/>
  <c r="K294" i="73"/>
  <c r="N294" i="73"/>
  <c r="S294" i="73"/>
  <c r="A295" i="73" l="1"/>
  <c r="T294" i="73"/>
  <c r="U294" i="73" s="1"/>
  <c r="R294" i="73"/>
  <c r="J294" i="73"/>
  <c r="B295" i="73" l="1"/>
  <c r="D295" i="73"/>
  <c r="C295" i="73"/>
  <c r="V294" i="73"/>
  <c r="Q295" i="73"/>
  <c r="O295" i="73"/>
  <c r="K295" i="73"/>
  <c r="I295" i="73"/>
  <c r="N295" i="73"/>
  <c r="M295" i="73"/>
  <c r="P295" i="73"/>
  <c r="S295" i="73"/>
  <c r="L295" i="73"/>
  <c r="J295" i="73" l="1"/>
  <c r="T295" i="73"/>
  <c r="U295" i="73" s="1"/>
  <c r="A296" i="73"/>
  <c r="R295" i="73"/>
  <c r="D296" i="73" l="1"/>
  <c r="B296" i="73"/>
  <c r="C296" i="73"/>
  <c r="V295" i="73"/>
  <c r="I296" i="73"/>
  <c r="Q296" i="73"/>
  <c r="M296" i="73"/>
  <c r="L296" i="73"/>
  <c r="S296" i="73"/>
  <c r="N296" i="73"/>
  <c r="K296" i="73"/>
  <c r="O296" i="73"/>
  <c r="P296" i="73"/>
  <c r="T296" i="73" l="1"/>
  <c r="U296" i="73" s="1"/>
  <c r="A297" i="73"/>
  <c r="V296" i="73"/>
  <c r="J296" i="73"/>
  <c r="R296" i="73"/>
  <c r="D297" i="73" l="1"/>
  <c r="B297" i="73"/>
  <c r="C297" i="73"/>
  <c r="P297" i="73"/>
  <c r="S297" i="73"/>
  <c r="M297" i="73"/>
  <c r="I297" i="73"/>
  <c r="N297" i="73"/>
  <c r="O297" i="73"/>
  <c r="Q297" i="73"/>
  <c r="L297" i="73"/>
  <c r="K297" i="73"/>
  <c r="A298" i="73" l="1"/>
  <c r="J297" i="73"/>
  <c r="R297" i="73"/>
  <c r="T297" i="73"/>
  <c r="U297" i="73" s="1"/>
  <c r="V297" i="73" l="1"/>
  <c r="B298" i="73"/>
  <c r="C298" i="73"/>
  <c r="D298" i="73"/>
  <c r="P298" i="73"/>
  <c r="N298" i="73"/>
  <c r="K298" i="73"/>
  <c r="M298" i="73"/>
  <c r="O298" i="73"/>
  <c r="S298" i="73"/>
  <c r="Q298" i="73"/>
  <c r="L298" i="73"/>
  <c r="I298" i="73"/>
  <c r="J298" i="73" l="1"/>
  <c r="R298" i="73"/>
  <c r="A299" i="73"/>
  <c r="T298" i="73"/>
  <c r="U298" i="73" s="1"/>
  <c r="V298" i="73" l="1"/>
  <c r="C299" i="73"/>
  <c r="B299" i="73"/>
  <c r="D299" i="73"/>
  <c r="Q299" i="73"/>
  <c r="S299" i="73"/>
  <c r="M299" i="73"/>
  <c r="N299" i="73"/>
  <c r="L299" i="73"/>
  <c r="O299" i="73"/>
  <c r="I299" i="73"/>
  <c r="K299" i="73"/>
  <c r="P299" i="73"/>
  <c r="T299" i="73" l="1"/>
  <c r="U299" i="73" s="1"/>
  <c r="A300" i="73"/>
  <c r="J299" i="73"/>
  <c r="V299" i="73"/>
  <c r="R299" i="73"/>
  <c r="C300" i="73" l="1"/>
  <c r="B300" i="73"/>
  <c r="D300" i="73"/>
  <c r="M300" i="73"/>
  <c r="N300" i="73"/>
  <c r="Q300" i="73"/>
  <c r="O300" i="73"/>
  <c r="L300" i="73"/>
  <c r="P300" i="73"/>
  <c r="K300" i="73"/>
  <c r="I300" i="73"/>
  <c r="S300" i="73"/>
  <c r="A301" i="73" l="1"/>
  <c r="T300" i="73"/>
  <c r="U300" i="73" s="1"/>
  <c r="J300" i="73"/>
  <c r="R300" i="73"/>
  <c r="D301" i="73" l="1"/>
  <c r="C301" i="73"/>
  <c r="B301" i="73"/>
  <c r="V300" i="73"/>
  <c r="L301" i="73"/>
  <c r="P301" i="73"/>
  <c r="Q301" i="73"/>
  <c r="N301" i="73"/>
  <c r="K301" i="73"/>
  <c r="S301" i="73"/>
  <c r="I301" i="73"/>
  <c r="O301" i="73"/>
  <c r="M301" i="73"/>
  <c r="A302" i="73" l="1"/>
  <c r="R301" i="73"/>
  <c r="T301" i="73"/>
  <c r="U301" i="73" s="1"/>
  <c r="J301" i="73"/>
  <c r="B302" i="73" l="1"/>
  <c r="C302" i="73"/>
  <c r="D302" i="73"/>
  <c r="V301" i="73"/>
  <c r="N302" i="73"/>
  <c r="M302" i="73"/>
  <c r="O302" i="73"/>
  <c r="S302" i="73"/>
  <c r="L302" i="73"/>
  <c r="P302" i="73"/>
  <c r="K302" i="73"/>
  <c r="Q302" i="73"/>
  <c r="I302" i="73"/>
  <c r="R302" i="73" l="1"/>
  <c r="A303" i="73"/>
  <c r="T302" i="73"/>
  <c r="U302" i="73" s="1"/>
  <c r="J302" i="73"/>
  <c r="C303" i="73" l="1"/>
  <c r="D303" i="73"/>
  <c r="B303" i="73"/>
  <c r="V302" i="73"/>
  <c r="N303" i="73"/>
  <c r="M303" i="73"/>
  <c r="P303" i="73"/>
  <c r="I303" i="73"/>
  <c r="O303" i="73"/>
  <c r="Q303" i="73"/>
  <c r="S303" i="73"/>
  <c r="L303" i="73"/>
  <c r="K303" i="73"/>
  <c r="A304" i="73" l="1"/>
  <c r="J303" i="73"/>
  <c r="R303" i="73"/>
  <c r="T303" i="73"/>
  <c r="U303" i="73" s="1"/>
  <c r="V303" i="73" l="1"/>
  <c r="D304" i="73"/>
  <c r="B304" i="73"/>
  <c r="C304" i="73"/>
  <c r="I304" i="73"/>
  <c r="Q304" i="73"/>
  <c r="L304" i="73"/>
  <c r="S304" i="73"/>
  <c r="M304" i="73"/>
  <c r="N304" i="73"/>
  <c r="O304" i="73"/>
  <c r="K304" i="73"/>
  <c r="P304" i="73"/>
  <c r="T304" i="73" l="1"/>
  <c r="U304" i="73" s="1"/>
  <c r="A305" i="73"/>
  <c r="V304" i="73"/>
  <c r="J304" i="73"/>
  <c r="R304" i="73"/>
  <c r="B305" i="73" l="1"/>
  <c r="D305" i="73"/>
  <c r="C305" i="73"/>
  <c r="L305" i="73"/>
  <c r="N305" i="73"/>
  <c r="P305" i="73"/>
  <c r="I305" i="73"/>
  <c r="S305" i="73"/>
  <c r="O305" i="73"/>
  <c r="Q305" i="73"/>
  <c r="K305" i="73"/>
  <c r="M305" i="73"/>
  <c r="A306" i="73" l="1"/>
  <c r="R305" i="73"/>
  <c r="T305" i="73"/>
  <c r="U305" i="73" s="1"/>
  <c r="J305" i="73"/>
  <c r="V305" i="73" l="1"/>
  <c r="B306" i="73"/>
  <c r="C306" i="73"/>
  <c r="D306" i="73"/>
  <c r="O306" i="73"/>
  <c r="Q306" i="73"/>
  <c r="P306" i="73"/>
  <c r="S306" i="73"/>
  <c r="K306" i="73"/>
  <c r="M306" i="73"/>
  <c r="L306" i="73"/>
  <c r="N306" i="73"/>
  <c r="I306" i="73"/>
  <c r="J306" i="73" l="1"/>
  <c r="A307" i="73"/>
  <c r="T306" i="73"/>
  <c r="U306" i="73" s="1"/>
  <c r="R306" i="73"/>
  <c r="V306" i="73" l="1"/>
  <c r="B307" i="73"/>
  <c r="C307" i="73"/>
  <c r="D307" i="73"/>
  <c r="S307" i="73"/>
  <c r="I307" i="73"/>
  <c r="M307" i="73"/>
  <c r="N307" i="73"/>
  <c r="Q307" i="73"/>
  <c r="L307" i="73"/>
  <c r="O307" i="73"/>
  <c r="K307" i="73"/>
  <c r="P307" i="73"/>
  <c r="T307" i="73" l="1"/>
  <c r="U307" i="73" s="1"/>
  <c r="A308" i="73"/>
  <c r="J307" i="73"/>
  <c r="R307" i="73"/>
  <c r="V307" i="73"/>
  <c r="D308" i="73" l="1"/>
  <c r="B308" i="73"/>
  <c r="C308" i="73"/>
  <c r="S308" i="73"/>
  <c r="P308" i="73"/>
  <c r="N308" i="73"/>
  <c r="I308" i="73"/>
  <c r="Q308" i="73"/>
  <c r="O308" i="73"/>
  <c r="M308" i="73"/>
  <c r="L308" i="73"/>
  <c r="K308" i="73"/>
  <c r="A309" i="73" l="1"/>
  <c r="J308" i="73"/>
  <c r="R308" i="73"/>
  <c r="T308" i="73"/>
  <c r="U308" i="73" s="1"/>
  <c r="V308" i="73" l="1"/>
  <c r="B309" i="73"/>
  <c r="D309" i="73"/>
  <c r="C309" i="73"/>
  <c r="K309" i="73"/>
  <c r="Q309" i="73"/>
  <c r="I309" i="73"/>
  <c r="P309" i="73"/>
  <c r="S309" i="73"/>
  <c r="N309" i="73"/>
  <c r="M309" i="73"/>
  <c r="O309" i="73"/>
  <c r="L309" i="73"/>
  <c r="J309" i="73" l="1"/>
  <c r="T309" i="73"/>
  <c r="U309" i="73" s="1"/>
  <c r="R309" i="73"/>
  <c r="A310" i="73"/>
  <c r="V309" i="73" l="1"/>
  <c r="C310" i="73"/>
  <c r="D310" i="73"/>
  <c r="B310" i="73"/>
  <c r="I310" i="73"/>
  <c r="M310" i="73"/>
  <c r="P310" i="73"/>
  <c r="Q310" i="73"/>
  <c r="S310" i="73"/>
  <c r="N310" i="73"/>
  <c r="O310" i="73"/>
  <c r="L310" i="73"/>
  <c r="K310" i="73"/>
  <c r="A311" i="73" l="1"/>
  <c r="J310" i="73"/>
  <c r="R310" i="73"/>
  <c r="T310" i="73"/>
  <c r="U310" i="73" s="1"/>
  <c r="V310" i="73" l="1"/>
  <c r="B311" i="73"/>
  <c r="D311" i="73"/>
  <c r="C311" i="73"/>
  <c r="K311" i="73"/>
  <c r="P311" i="73"/>
  <c r="L311" i="73"/>
  <c r="I311" i="73"/>
  <c r="N311" i="73"/>
  <c r="M311" i="73"/>
  <c r="S311" i="73"/>
  <c r="Q311" i="73"/>
  <c r="O311" i="73"/>
  <c r="R311" i="73" l="1"/>
  <c r="J311" i="73"/>
  <c r="T311" i="73"/>
  <c r="U311" i="73" s="1"/>
  <c r="A312" i="73"/>
  <c r="V311" i="73" l="1"/>
  <c r="B312" i="73"/>
  <c r="C312" i="73"/>
  <c r="D312" i="73"/>
  <c r="K312" i="73"/>
  <c r="L312" i="73"/>
  <c r="M312" i="73"/>
  <c r="Q312" i="73"/>
  <c r="I312" i="73"/>
  <c r="S312" i="73"/>
  <c r="P312" i="73"/>
  <c r="O312" i="73"/>
  <c r="N312" i="73"/>
  <c r="T312" i="73" l="1"/>
  <c r="U312" i="73" s="1"/>
  <c r="R312" i="73"/>
  <c r="J312" i="73"/>
  <c r="A313" i="73"/>
  <c r="V312" i="73" l="1"/>
  <c r="C313" i="73"/>
  <c r="D313" i="73"/>
  <c r="B313" i="73"/>
  <c r="S313" i="73"/>
  <c r="Q313" i="73"/>
  <c r="N313" i="73"/>
  <c r="I313" i="73"/>
  <c r="M313" i="73"/>
  <c r="O313" i="73"/>
  <c r="L313" i="73"/>
  <c r="P313" i="73"/>
  <c r="K313" i="73"/>
  <c r="A314" i="73" l="1"/>
  <c r="T313" i="73"/>
  <c r="U313" i="73" s="1"/>
  <c r="J313" i="73"/>
  <c r="R313" i="73"/>
  <c r="V313" i="73" l="1"/>
  <c r="B314" i="73"/>
  <c r="C314" i="73"/>
  <c r="D314" i="73"/>
  <c r="M314" i="73"/>
  <c r="P314" i="73"/>
  <c r="Q314" i="73"/>
  <c r="S314" i="73"/>
  <c r="I314" i="73"/>
  <c r="N314" i="73"/>
  <c r="K314" i="73"/>
  <c r="O314" i="73"/>
  <c r="L314" i="73"/>
  <c r="J314" i="73" l="1"/>
  <c r="A315" i="73"/>
  <c r="R314" i="73"/>
  <c r="T314" i="73"/>
  <c r="U314" i="73" s="1"/>
  <c r="V314" i="73" l="1"/>
  <c r="B315" i="73"/>
  <c r="C315" i="73"/>
  <c r="D315" i="73"/>
  <c r="L315" i="73"/>
  <c r="N315" i="73"/>
  <c r="O315" i="73"/>
  <c r="Q315" i="73"/>
  <c r="I315" i="73"/>
  <c r="M315" i="73"/>
  <c r="P315" i="73"/>
  <c r="S315" i="73"/>
  <c r="K315" i="73"/>
  <c r="A316" i="73" l="1"/>
  <c r="T315" i="73"/>
  <c r="U315" i="73" s="1"/>
  <c r="R315" i="73"/>
  <c r="J315" i="73"/>
  <c r="V315" i="73" l="1"/>
  <c r="B316" i="73"/>
  <c r="C316" i="73"/>
  <c r="D316" i="73"/>
  <c r="P316" i="73"/>
  <c r="M316" i="73"/>
  <c r="N316" i="73"/>
  <c r="I316" i="73"/>
  <c r="Q316" i="73"/>
  <c r="L316" i="73"/>
  <c r="K316" i="73"/>
  <c r="S316" i="73"/>
  <c r="O316" i="73"/>
  <c r="A317" i="73" l="1"/>
  <c r="J316" i="73"/>
  <c r="R316" i="73"/>
  <c r="T316" i="73"/>
  <c r="U316" i="73" s="1"/>
  <c r="D317" i="73" l="1"/>
  <c r="C317" i="73"/>
  <c r="B317" i="73"/>
  <c r="V316" i="73"/>
  <c r="I317" i="73"/>
  <c r="Q317" i="73"/>
  <c r="S317" i="73"/>
  <c r="N317" i="73"/>
  <c r="K317" i="73"/>
  <c r="M317" i="73"/>
  <c r="L317" i="73"/>
  <c r="O317" i="73"/>
  <c r="P317" i="73"/>
  <c r="T317" i="73" l="1"/>
  <c r="U317" i="73" s="1"/>
  <c r="J317" i="73"/>
  <c r="A318" i="73"/>
  <c r="V317" i="73"/>
  <c r="R317" i="73"/>
  <c r="B318" i="73" l="1"/>
  <c r="D318" i="73"/>
  <c r="C318" i="73"/>
  <c r="O318" i="73"/>
  <c r="N318" i="73"/>
  <c r="Q318" i="73"/>
  <c r="I318" i="73"/>
  <c r="M318" i="73"/>
  <c r="P318" i="73"/>
  <c r="L318" i="73"/>
  <c r="K318" i="73"/>
  <c r="S318" i="73"/>
  <c r="A319" i="73" l="1"/>
  <c r="J318" i="73"/>
  <c r="T318" i="73"/>
  <c r="U318" i="73" s="1"/>
  <c r="R318" i="73"/>
  <c r="B319" i="73" l="1"/>
  <c r="C319" i="73"/>
  <c r="D319" i="73"/>
  <c r="V318" i="73"/>
  <c r="L319" i="73"/>
  <c r="P319" i="73"/>
  <c r="N319" i="73"/>
  <c r="Q319" i="73"/>
  <c r="M319" i="73"/>
  <c r="O319" i="73"/>
  <c r="S319" i="73"/>
  <c r="K319" i="73"/>
  <c r="I319" i="73"/>
  <c r="A320" i="73" l="1"/>
  <c r="R319" i="73"/>
  <c r="T319" i="73"/>
  <c r="U319" i="73" s="1"/>
  <c r="J319" i="73"/>
  <c r="V319" i="73" l="1"/>
  <c r="B320" i="73"/>
  <c r="C320" i="73"/>
  <c r="D320" i="73"/>
  <c r="S320" i="73"/>
  <c r="I320" i="73"/>
  <c r="M320" i="73"/>
  <c r="Q320" i="73"/>
  <c r="K320" i="73"/>
  <c r="L320" i="73"/>
  <c r="O320" i="73"/>
  <c r="P320" i="73"/>
  <c r="N320" i="73"/>
  <c r="T320" i="73" l="1"/>
  <c r="U320" i="73" s="1"/>
  <c r="J320" i="73"/>
  <c r="A321" i="73"/>
  <c r="R320" i="73"/>
  <c r="V320" i="73"/>
  <c r="D321" i="73" l="1"/>
  <c r="B321" i="73"/>
  <c r="C321" i="73"/>
  <c r="M321" i="73"/>
  <c r="P321" i="73"/>
  <c r="N321" i="73"/>
  <c r="Q321" i="73"/>
  <c r="K321" i="73"/>
  <c r="S321" i="73"/>
  <c r="I321" i="73"/>
  <c r="L321" i="73"/>
  <c r="O321" i="73"/>
  <c r="J321" i="73" l="1"/>
  <c r="A322" i="73"/>
  <c r="R321" i="73"/>
  <c r="T321" i="73"/>
  <c r="U321" i="73" s="1"/>
  <c r="C322" i="73" l="1"/>
  <c r="D322" i="73"/>
  <c r="B322" i="73"/>
  <c r="V321" i="73"/>
  <c r="M322" i="73"/>
  <c r="O322" i="73"/>
  <c r="P322" i="73"/>
  <c r="N322" i="73"/>
  <c r="Q322" i="73"/>
  <c r="L322" i="73"/>
  <c r="I322" i="73"/>
  <c r="S322" i="73"/>
  <c r="K322" i="73"/>
  <c r="A323" i="73" l="1"/>
  <c r="J322" i="73"/>
  <c r="R322" i="73"/>
  <c r="T322" i="73"/>
  <c r="U322" i="73" s="1"/>
  <c r="V322" i="73" l="1"/>
  <c r="B323" i="73"/>
  <c r="C323" i="73"/>
  <c r="D323" i="73"/>
  <c r="M323" i="73"/>
  <c r="P323" i="73"/>
  <c r="N323" i="73"/>
  <c r="S323" i="73"/>
  <c r="Q323" i="73"/>
  <c r="L323" i="73"/>
  <c r="K323" i="73"/>
  <c r="I323" i="73"/>
  <c r="O323" i="73"/>
  <c r="A324" i="73" l="1"/>
  <c r="J323" i="73"/>
  <c r="R323" i="73"/>
  <c r="T323" i="73"/>
  <c r="U323" i="73" s="1"/>
  <c r="V323" i="73" l="1"/>
  <c r="B324" i="73"/>
  <c r="D324" i="73"/>
  <c r="C324" i="73"/>
  <c r="O324" i="73"/>
  <c r="M324" i="73"/>
  <c r="I324" i="73"/>
  <c r="Q324" i="73"/>
  <c r="P324" i="73"/>
  <c r="N324" i="73"/>
  <c r="L324" i="73"/>
  <c r="K324" i="73"/>
  <c r="S324" i="73"/>
  <c r="A325" i="73" l="1"/>
  <c r="J324" i="73"/>
  <c r="T324" i="73"/>
  <c r="U324" i="73" s="1"/>
  <c r="R324" i="73"/>
  <c r="D325" i="73" l="1"/>
  <c r="C325" i="73"/>
  <c r="B325" i="73"/>
  <c r="V324" i="73"/>
  <c r="P325" i="73"/>
  <c r="S325" i="73"/>
  <c r="K325" i="73"/>
  <c r="M325" i="73"/>
  <c r="N325" i="73"/>
  <c r="I325" i="73"/>
  <c r="L325" i="73"/>
  <c r="O325" i="73"/>
  <c r="Q325" i="73"/>
  <c r="R325" i="73" l="1"/>
  <c r="J325" i="73"/>
  <c r="A326" i="73"/>
  <c r="T325" i="73"/>
  <c r="U325" i="73" s="1"/>
  <c r="V325" i="73" l="1"/>
  <c r="C326" i="73"/>
  <c r="D326" i="73"/>
  <c r="B326" i="73"/>
  <c r="Q326" i="73"/>
  <c r="M326" i="73"/>
  <c r="O326" i="73"/>
  <c r="P326" i="73"/>
  <c r="L326" i="73"/>
  <c r="N326" i="73"/>
  <c r="S326" i="73"/>
  <c r="K326" i="73"/>
  <c r="I326" i="73"/>
  <c r="A327" i="73" l="1"/>
  <c r="J326" i="73"/>
  <c r="T326" i="73"/>
  <c r="U326" i="73" s="1"/>
  <c r="R326" i="73"/>
  <c r="V326" i="73" l="1"/>
  <c r="B327" i="73"/>
  <c r="C327" i="73"/>
  <c r="D327" i="73"/>
  <c r="P327" i="73"/>
  <c r="I327" i="73"/>
  <c r="Q327" i="73"/>
  <c r="L327" i="73"/>
  <c r="K327" i="73"/>
  <c r="N327" i="73"/>
  <c r="M327" i="73"/>
  <c r="S327" i="73"/>
  <c r="O327" i="73"/>
  <c r="A328" i="73" l="1"/>
  <c r="J327" i="73"/>
  <c r="R327" i="73"/>
  <c r="T327" i="73"/>
  <c r="U327" i="73" s="1"/>
  <c r="B328" i="73" l="1"/>
  <c r="D328" i="73"/>
  <c r="C328" i="73"/>
  <c r="V327" i="73"/>
  <c r="N328" i="73"/>
  <c r="S328" i="73"/>
  <c r="I328" i="73"/>
  <c r="Q328" i="73"/>
  <c r="O328" i="73"/>
  <c r="M328" i="73"/>
  <c r="K328" i="73"/>
  <c r="P328" i="73"/>
  <c r="L328" i="73"/>
  <c r="J328" i="73" l="1"/>
  <c r="T328" i="73"/>
  <c r="U328" i="73" s="1"/>
  <c r="A329" i="73"/>
  <c r="R328" i="73"/>
  <c r="V328" i="73" l="1"/>
  <c r="D329" i="73"/>
  <c r="C329" i="73"/>
  <c r="B329" i="73"/>
  <c r="I329" i="73"/>
  <c r="N329" i="73"/>
  <c r="Q329" i="73"/>
  <c r="P329" i="73"/>
  <c r="K329" i="73"/>
  <c r="S329" i="73"/>
  <c r="O329" i="73"/>
  <c r="M329" i="73"/>
  <c r="L329" i="73"/>
  <c r="J329" i="73" l="1"/>
  <c r="A330" i="73"/>
  <c r="T329" i="73"/>
  <c r="U329" i="73" s="1"/>
  <c r="R329" i="73"/>
  <c r="C330" i="73" l="1"/>
  <c r="D330" i="73"/>
  <c r="B330" i="73"/>
  <c r="V329" i="73"/>
  <c r="M330" i="73"/>
  <c r="N330" i="73"/>
  <c r="I330" i="73"/>
  <c r="O330" i="73"/>
  <c r="S330" i="73"/>
  <c r="L330" i="73"/>
  <c r="P330" i="73"/>
  <c r="Q330" i="73"/>
  <c r="K330" i="73"/>
  <c r="A331" i="73" l="1"/>
  <c r="R330" i="73"/>
  <c r="T330" i="73"/>
  <c r="U330" i="73" s="1"/>
  <c r="J330" i="73"/>
  <c r="V330" i="73"/>
  <c r="B331" i="73" l="1"/>
  <c r="D331" i="73"/>
  <c r="C331" i="73"/>
  <c r="Q331" i="73"/>
  <c r="O331" i="73"/>
  <c r="M331" i="73"/>
  <c r="S331" i="73"/>
  <c r="I331" i="73"/>
  <c r="K331" i="73"/>
  <c r="N331" i="73"/>
  <c r="L331" i="73"/>
  <c r="P331" i="73"/>
  <c r="T331" i="73" l="1"/>
  <c r="U331" i="73" s="1"/>
  <c r="J331" i="73"/>
  <c r="A332" i="73"/>
  <c r="V331" i="73"/>
  <c r="R331" i="73"/>
  <c r="C332" i="73" l="1"/>
  <c r="D332" i="73"/>
  <c r="B332" i="73"/>
  <c r="L332" i="73"/>
  <c r="M332" i="73"/>
  <c r="I332" i="73"/>
  <c r="N332" i="73"/>
  <c r="Q332" i="73"/>
  <c r="K332" i="73"/>
  <c r="P332" i="73"/>
  <c r="S332" i="73"/>
  <c r="O332" i="73"/>
  <c r="T332" i="73" l="1"/>
  <c r="U332" i="73" s="1"/>
  <c r="A333" i="73"/>
  <c r="R332" i="73"/>
  <c r="J332" i="73"/>
  <c r="D333" i="73" l="1"/>
  <c r="C333" i="73"/>
  <c r="B333" i="73"/>
  <c r="V332" i="73"/>
  <c r="M333" i="73"/>
  <c r="P333" i="73"/>
  <c r="S333" i="73"/>
  <c r="N333" i="73"/>
  <c r="Q333" i="73"/>
  <c r="L333" i="73"/>
  <c r="O333" i="73"/>
  <c r="K333" i="73"/>
  <c r="I333" i="73"/>
  <c r="A334" i="73" l="1"/>
  <c r="J333" i="73"/>
  <c r="R333" i="73"/>
  <c r="T333" i="73"/>
  <c r="U333" i="73" s="1"/>
  <c r="V333" i="73" l="1"/>
  <c r="B334" i="73"/>
  <c r="D334" i="73"/>
  <c r="C334" i="73"/>
  <c r="N334" i="73"/>
  <c r="O334" i="73"/>
  <c r="K334" i="73"/>
  <c r="P334" i="73"/>
  <c r="L334" i="73"/>
  <c r="I334" i="73"/>
  <c r="Q334" i="73"/>
  <c r="S334" i="73"/>
  <c r="M334" i="73"/>
  <c r="R334" i="73" l="1"/>
  <c r="J334" i="73"/>
  <c r="T334" i="73"/>
  <c r="U334" i="73" s="1"/>
  <c r="A335" i="73"/>
  <c r="D335" i="73" l="1"/>
  <c r="C335" i="73"/>
  <c r="B335" i="73"/>
  <c r="V334" i="73"/>
  <c r="O335" i="73"/>
  <c r="K335" i="73"/>
  <c r="N335" i="73"/>
  <c r="L335" i="73"/>
  <c r="Q335" i="73"/>
  <c r="S335" i="73"/>
  <c r="I335" i="73"/>
  <c r="P335" i="73"/>
  <c r="M335" i="73"/>
  <c r="T335" i="73" l="1"/>
  <c r="U335" i="73" s="1"/>
  <c r="V335" i="73"/>
  <c r="R335" i="73"/>
  <c r="J335" i="73"/>
  <c r="A336" i="73"/>
  <c r="C336" i="73" l="1"/>
  <c r="B336" i="73"/>
  <c r="D336" i="73"/>
  <c r="O336" i="73"/>
  <c r="P336" i="73"/>
  <c r="Q336" i="73"/>
  <c r="K336" i="73"/>
  <c r="L336" i="73"/>
  <c r="S336" i="73"/>
  <c r="M336" i="73"/>
  <c r="I336" i="73"/>
  <c r="N336" i="73"/>
  <c r="J336" i="73" l="1"/>
  <c r="A337" i="73"/>
  <c r="R336" i="73"/>
  <c r="T336" i="73"/>
  <c r="U336" i="73" s="1"/>
  <c r="B337" i="73" l="1"/>
  <c r="D337" i="73"/>
  <c r="C337" i="73"/>
  <c r="V336" i="73"/>
  <c r="I337" i="73"/>
  <c r="O337" i="73"/>
  <c r="S337" i="73"/>
  <c r="M337" i="73"/>
  <c r="K337" i="73"/>
  <c r="Q337" i="73"/>
  <c r="P337" i="73"/>
  <c r="L337" i="73"/>
  <c r="N337" i="73"/>
  <c r="J337" i="73" l="1"/>
  <c r="T337" i="73"/>
  <c r="U337" i="73" s="1"/>
  <c r="R337" i="73"/>
  <c r="A338" i="73"/>
  <c r="V337" i="73" l="1"/>
  <c r="B338" i="73"/>
  <c r="C338" i="73"/>
  <c r="D338" i="73"/>
  <c r="M338" i="73"/>
  <c r="K338" i="73"/>
  <c r="I338" i="73"/>
  <c r="P338" i="73"/>
  <c r="S338" i="73"/>
  <c r="O338" i="73"/>
  <c r="Q338" i="73"/>
  <c r="N338" i="73"/>
  <c r="L338" i="73"/>
  <c r="J338" i="73" l="1"/>
  <c r="R338" i="73"/>
  <c r="T338" i="73"/>
  <c r="U338" i="73" s="1"/>
  <c r="A339" i="73"/>
  <c r="V338" i="73" l="1"/>
  <c r="C339" i="73"/>
  <c r="D339" i="73"/>
  <c r="B339" i="73"/>
  <c r="I339" i="73"/>
  <c r="M339" i="73"/>
  <c r="O339" i="73"/>
  <c r="S339" i="73"/>
  <c r="P339" i="73"/>
  <c r="N339" i="73"/>
  <c r="L339" i="73"/>
  <c r="Q339" i="73"/>
  <c r="K339" i="73"/>
  <c r="A340" i="73" l="1"/>
  <c r="R339" i="73"/>
  <c r="J339" i="73"/>
  <c r="T339" i="73"/>
  <c r="U339" i="73" s="1"/>
  <c r="V339" i="73" l="1"/>
  <c r="B340" i="73"/>
  <c r="D340" i="73"/>
  <c r="C340" i="73"/>
  <c r="N340" i="73"/>
  <c r="O340" i="73"/>
  <c r="K340" i="73"/>
  <c r="L340" i="73"/>
  <c r="P340" i="73"/>
  <c r="Q340" i="73"/>
  <c r="I340" i="73"/>
  <c r="S340" i="73"/>
  <c r="M340" i="73"/>
  <c r="R340" i="73" l="1"/>
  <c r="T340" i="73"/>
  <c r="U340" i="73" s="1"/>
  <c r="J340" i="73"/>
  <c r="A341" i="73"/>
  <c r="D341" i="73" l="1"/>
  <c r="B341" i="73"/>
  <c r="C341" i="73"/>
  <c r="V340" i="73"/>
  <c r="I341" i="73"/>
  <c r="L341" i="73"/>
  <c r="N341" i="73"/>
  <c r="K341" i="73"/>
  <c r="Q341" i="73"/>
  <c r="P341" i="73"/>
  <c r="S341" i="73"/>
  <c r="O341" i="73"/>
  <c r="M341" i="73"/>
  <c r="T341" i="73" l="1"/>
  <c r="U341" i="73" s="1"/>
  <c r="R341" i="73"/>
  <c r="A342" i="73"/>
  <c r="J341" i="73"/>
  <c r="C342" i="73" l="1"/>
  <c r="D342" i="73"/>
  <c r="B342" i="73"/>
  <c r="V341" i="73"/>
  <c r="N342" i="73"/>
  <c r="L342" i="73"/>
  <c r="Q342" i="73"/>
  <c r="K342" i="73"/>
  <c r="I342" i="73"/>
  <c r="O342" i="73"/>
  <c r="S342" i="73"/>
  <c r="M342" i="73"/>
  <c r="P342" i="73"/>
  <c r="T342" i="73" l="1"/>
  <c r="U342" i="73" s="1"/>
  <c r="A343" i="73"/>
  <c r="R342" i="73"/>
  <c r="J342" i="73"/>
  <c r="V342" i="73" l="1"/>
  <c r="C343" i="73"/>
  <c r="B343" i="73"/>
  <c r="D343" i="73"/>
  <c r="K343" i="73"/>
  <c r="N343" i="73"/>
  <c r="S343" i="73"/>
  <c r="O343" i="73"/>
  <c r="I343" i="73"/>
  <c r="Q343" i="73"/>
  <c r="P343" i="73"/>
  <c r="L343" i="73"/>
  <c r="M343" i="73"/>
  <c r="J343" i="73" l="1"/>
  <c r="T343" i="73"/>
  <c r="U343" i="73" s="1"/>
  <c r="R343" i="73"/>
  <c r="A344" i="73"/>
  <c r="V343" i="73" l="1"/>
  <c r="B344" i="73"/>
  <c r="C344" i="73"/>
  <c r="D344" i="73"/>
  <c r="K344" i="73"/>
  <c r="P344" i="73"/>
  <c r="S344" i="73"/>
  <c r="I344" i="73"/>
  <c r="M344" i="73"/>
  <c r="Q344" i="73"/>
  <c r="N344" i="73"/>
  <c r="O344" i="73"/>
  <c r="L344" i="73"/>
  <c r="J344" i="73" l="1"/>
  <c r="R344" i="73"/>
  <c r="T344" i="73"/>
  <c r="U344" i="73" s="1"/>
  <c r="A345" i="73"/>
  <c r="V344" i="73" l="1"/>
  <c r="D345" i="73"/>
  <c r="B345" i="73"/>
  <c r="C345" i="73"/>
  <c r="L345" i="73"/>
  <c r="N345" i="73"/>
  <c r="K345" i="73"/>
  <c r="I345" i="73"/>
  <c r="Q345" i="73"/>
  <c r="M345" i="73"/>
  <c r="P345" i="73"/>
  <c r="O345" i="73"/>
  <c r="S345" i="73"/>
  <c r="T345" i="73" l="1"/>
  <c r="U345" i="73" s="1"/>
  <c r="R345" i="73"/>
  <c r="A346" i="73"/>
  <c r="J345" i="73"/>
  <c r="C346" i="73" l="1"/>
  <c r="B346" i="73"/>
  <c r="D346" i="73"/>
  <c r="V345" i="73"/>
  <c r="Q346" i="73"/>
  <c r="K346" i="73"/>
  <c r="L346" i="73"/>
  <c r="N346" i="73"/>
  <c r="S346" i="73"/>
  <c r="O346" i="73"/>
  <c r="M346" i="73"/>
  <c r="P346" i="73"/>
  <c r="I346" i="73"/>
  <c r="T346" i="73" l="1"/>
  <c r="U346" i="73" s="1"/>
  <c r="J346" i="73"/>
  <c r="A347" i="73"/>
  <c r="R346" i="73"/>
  <c r="V346" i="73" l="1"/>
  <c r="D347" i="73"/>
  <c r="B347" i="73"/>
  <c r="C347" i="73"/>
  <c r="N347" i="73"/>
  <c r="I347" i="73"/>
  <c r="M347" i="73"/>
  <c r="O347" i="73"/>
  <c r="L347" i="73"/>
  <c r="S347" i="73"/>
  <c r="Q347" i="73"/>
  <c r="P347" i="73"/>
  <c r="K347" i="73"/>
  <c r="A348" i="73" l="1"/>
  <c r="T347" i="73"/>
  <c r="U347" i="73" s="1"/>
  <c r="R347" i="73"/>
  <c r="J347" i="73"/>
  <c r="V347" i="73" l="1"/>
  <c r="B348" i="73"/>
  <c r="C348" i="73"/>
  <c r="D348" i="73"/>
  <c r="P348" i="73"/>
  <c r="M348" i="73"/>
  <c r="K348" i="73"/>
  <c r="O348" i="73"/>
  <c r="I348" i="73"/>
  <c r="S348" i="73"/>
  <c r="L348" i="73"/>
  <c r="N348" i="73"/>
  <c r="Q348" i="73"/>
  <c r="R348" i="73" l="1"/>
  <c r="J348" i="73"/>
  <c r="V348" i="73"/>
  <c r="A349" i="73"/>
  <c r="T348" i="73"/>
  <c r="U348" i="73" s="1"/>
  <c r="D349" i="73" l="1"/>
  <c r="C349" i="73"/>
  <c r="B349" i="73"/>
  <c r="M349" i="73"/>
  <c r="I349" i="73"/>
  <c r="S349" i="73"/>
  <c r="O349" i="73"/>
  <c r="P349" i="73"/>
  <c r="N349" i="73"/>
  <c r="Q349" i="73"/>
  <c r="L349" i="73"/>
  <c r="K349" i="73"/>
  <c r="A350" i="73" l="1"/>
  <c r="J349" i="73"/>
  <c r="R349" i="73"/>
  <c r="T349" i="73"/>
  <c r="U349" i="73" s="1"/>
  <c r="V349" i="73" l="1"/>
  <c r="C350" i="73"/>
  <c r="B350" i="73"/>
  <c r="D350" i="73"/>
  <c r="N350" i="73"/>
  <c r="K350" i="73"/>
  <c r="I350" i="73"/>
  <c r="O350" i="73"/>
  <c r="Q350" i="73"/>
  <c r="M350" i="73"/>
  <c r="S350" i="73"/>
  <c r="P350" i="73"/>
  <c r="L350" i="73"/>
  <c r="J350" i="73" l="1"/>
  <c r="T350" i="73"/>
  <c r="U350" i="73" s="1"/>
  <c r="R350" i="73"/>
  <c r="A351" i="73"/>
  <c r="V350" i="73" l="1"/>
  <c r="C351" i="73"/>
  <c r="B351" i="73"/>
  <c r="D351" i="73"/>
  <c r="P351" i="73"/>
  <c r="N351" i="73"/>
  <c r="I351" i="73"/>
  <c r="M351" i="73"/>
  <c r="Q351" i="73"/>
  <c r="O351" i="73"/>
  <c r="L351" i="73"/>
  <c r="K351" i="73"/>
  <c r="S351" i="73"/>
  <c r="A352" i="73" l="1"/>
  <c r="J351" i="73"/>
  <c r="R351" i="73"/>
  <c r="T351" i="73"/>
  <c r="U351" i="73" s="1"/>
  <c r="D352" i="73" l="1"/>
  <c r="B352" i="73"/>
  <c r="C352" i="73"/>
  <c r="V351" i="73"/>
  <c r="P352" i="73"/>
  <c r="L352" i="73"/>
  <c r="N352" i="73"/>
  <c r="I352" i="73"/>
  <c r="O352" i="73"/>
  <c r="M352" i="73"/>
  <c r="Q352" i="73"/>
  <c r="K352" i="73"/>
  <c r="S352" i="73"/>
  <c r="A353" i="73" l="1"/>
  <c r="R352" i="73"/>
  <c r="J352" i="73"/>
  <c r="T352" i="73"/>
  <c r="U352" i="73" s="1"/>
  <c r="D353" i="73" l="1"/>
  <c r="B353" i="73"/>
  <c r="C353" i="73"/>
  <c r="V352" i="73"/>
  <c r="N353" i="73"/>
  <c r="K353" i="73"/>
  <c r="I353" i="73"/>
  <c r="M353" i="73"/>
  <c r="O353" i="73"/>
  <c r="Q353" i="73"/>
  <c r="L353" i="73"/>
  <c r="P353" i="73"/>
  <c r="S353" i="73"/>
  <c r="T353" i="73" l="1"/>
  <c r="U353" i="73" s="1"/>
  <c r="J353" i="73"/>
  <c r="R353" i="73"/>
  <c r="A354" i="73"/>
  <c r="B354" i="73" l="1"/>
  <c r="C354" i="73"/>
  <c r="D354" i="73"/>
  <c r="V353" i="73"/>
  <c r="M354" i="73"/>
  <c r="O354" i="73"/>
  <c r="Q354" i="73"/>
  <c r="K354" i="73"/>
  <c r="N354" i="73"/>
  <c r="S354" i="73"/>
  <c r="I354" i="73"/>
  <c r="P354" i="73"/>
  <c r="L354" i="73"/>
  <c r="J354" i="73" l="1"/>
  <c r="T354" i="73"/>
  <c r="U354" i="73" s="1"/>
  <c r="A355" i="73"/>
  <c r="R354" i="73"/>
  <c r="V354" i="73" l="1"/>
  <c r="C355" i="73"/>
  <c r="B355" i="73"/>
  <c r="D355" i="73"/>
  <c r="I355" i="73"/>
  <c r="M355" i="73"/>
  <c r="L355" i="73"/>
  <c r="K355" i="73"/>
  <c r="O355" i="73"/>
  <c r="N355" i="73"/>
  <c r="Q355" i="73"/>
  <c r="S355" i="73"/>
  <c r="P355" i="73"/>
  <c r="T355" i="73" l="1"/>
  <c r="U355" i="73" s="1"/>
  <c r="R355" i="73"/>
  <c r="A356" i="73"/>
  <c r="J355" i="73"/>
  <c r="V355" i="73" l="1"/>
  <c r="C356" i="73"/>
  <c r="B356" i="73"/>
  <c r="D356" i="73"/>
  <c r="I356" i="73"/>
  <c r="S356" i="73"/>
  <c r="M356" i="73"/>
  <c r="L356" i="73"/>
  <c r="O356" i="73"/>
  <c r="P356" i="73"/>
  <c r="Q356" i="73"/>
  <c r="K356" i="73"/>
  <c r="N356" i="73"/>
  <c r="A357" i="73" l="1"/>
  <c r="R356" i="73"/>
  <c r="T356" i="73"/>
  <c r="U356" i="73" s="1"/>
  <c r="J356" i="73"/>
  <c r="V356" i="73" l="1"/>
  <c r="D357" i="73"/>
  <c r="C357" i="73"/>
  <c r="B357" i="73"/>
  <c r="P357" i="73"/>
  <c r="N357" i="73"/>
  <c r="S357" i="73"/>
  <c r="M357" i="73"/>
  <c r="I357" i="73"/>
  <c r="Q357" i="73"/>
  <c r="K357" i="73"/>
  <c r="L357" i="73"/>
  <c r="O357" i="73"/>
  <c r="J357" i="73" l="1"/>
  <c r="A358" i="73"/>
  <c r="R357" i="73"/>
  <c r="T357" i="73"/>
  <c r="U357" i="73" s="1"/>
  <c r="V357" i="73" l="1"/>
  <c r="B358" i="73"/>
  <c r="D358" i="73"/>
  <c r="C358" i="73"/>
  <c r="Q358" i="73"/>
  <c r="S358" i="73"/>
  <c r="K358" i="73"/>
  <c r="N358" i="73"/>
  <c r="L358" i="73"/>
  <c r="O358" i="73"/>
  <c r="P358" i="73"/>
  <c r="M358" i="73"/>
  <c r="I358" i="73"/>
  <c r="T358" i="73" l="1"/>
  <c r="U358" i="73" s="1"/>
  <c r="J358" i="73"/>
  <c r="A359" i="73"/>
  <c r="R358" i="73"/>
  <c r="V358" i="73" l="1"/>
  <c r="B359" i="73"/>
  <c r="C359" i="73"/>
  <c r="D359" i="73"/>
  <c r="K359" i="73"/>
  <c r="N359" i="73"/>
  <c r="M359" i="73"/>
  <c r="S359" i="73"/>
  <c r="P359" i="73"/>
  <c r="Q359" i="73"/>
  <c r="L359" i="73"/>
  <c r="O359" i="73"/>
  <c r="I359" i="73"/>
  <c r="J359" i="73" l="1"/>
  <c r="R359" i="73"/>
  <c r="T359" i="73"/>
  <c r="U359" i="73" s="1"/>
  <c r="A360" i="73"/>
  <c r="V359" i="73" l="1"/>
  <c r="D360" i="73"/>
  <c r="B360" i="73"/>
  <c r="C360" i="73"/>
  <c r="M360" i="73"/>
  <c r="K360" i="73"/>
  <c r="L360" i="73"/>
  <c r="O360" i="73"/>
  <c r="N360" i="73"/>
  <c r="I360" i="73"/>
  <c r="S360" i="73"/>
  <c r="Q360" i="73"/>
  <c r="P360" i="73"/>
  <c r="T360" i="73" l="1"/>
  <c r="U360" i="73" s="1"/>
  <c r="R360" i="73"/>
  <c r="J360" i="73"/>
  <c r="A361" i="73"/>
  <c r="V360" i="73" l="1"/>
  <c r="D361" i="73"/>
  <c r="B361" i="73"/>
  <c r="C361" i="73"/>
  <c r="P361" i="73"/>
  <c r="I361" i="73"/>
  <c r="L361" i="73"/>
  <c r="Q361" i="73"/>
  <c r="O361" i="73"/>
  <c r="N361" i="73"/>
  <c r="M361" i="73"/>
  <c r="S361" i="73"/>
  <c r="K361" i="73"/>
  <c r="A362" i="73" l="1"/>
  <c r="R361" i="73"/>
  <c r="J361" i="73"/>
  <c r="T361" i="73"/>
  <c r="U361" i="73" s="1"/>
  <c r="C362" i="73" l="1"/>
  <c r="D362" i="73"/>
  <c r="B362" i="73"/>
  <c r="V361" i="73"/>
  <c r="M362" i="73"/>
  <c r="O362" i="73"/>
  <c r="K362" i="73"/>
  <c r="S362" i="73"/>
  <c r="I362" i="73"/>
  <c r="P362" i="73"/>
  <c r="Q362" i="73"/>
  <c r="N362" i="73"/>
  <c r="L362" i="73"/>
  <c r="J362" i="73" l="1"/>
  <c r="R362" i="73"/>
  <c r="T362" i="73"/>
  <c r="U362" i="73" s="1"/>
  <c r="A363" i="73"/>
  <c r="V362" i="73" l="1"/>
  <c r="C363" i="73"/>
  <c r="B363" i="73"/>
  <c r="D363" i="73"/>
  <c r="K363" i="73"/>
  <c r="L363" i="73"/>
  <c r="P363" i="73"/>
  <c r="M363" i="73"/>
  <c r="N363" i="73"/>
  <c r="I363" i="73"/>
  <c r="S363" i="73"/>
  <c r="Q363" i="73"/>
  <c r="O363" i="73"/>
  <c r="R363" i="73" l="1"/>
  <c r="T363" i="73"/>
  <c r="U363" i="73" s="1"/>
  <c r="J363" i="73"/>
  <c r="A364" i="73"/>
  <c r="V363" i="73" l="1"/>
  <c r="B364" i="73"/>
  <c r="D364" i="73"/>
  <c r="C364" i="73"/>
  <c r="K364" i="73"/>
  <c r="M364" i="73"/>
  <c r="Q364" i="73"/>
  <c r="N364" i="73"/>
  <c r="P364" i="73"/>
  <c r="L364" i="73"/>
  <c r="I364" i="73"/>
  <c r="O364" i="73"/>
  <c r="S364" i="73"/>
  <c r="J364" i="73" l="1"/>
  <c r="T364" i="73"/>
  <c r="U364" i="73" s="1"/>
  <c r="R364" i="73"/>
  <c r="A365" i="73"/>
  <c r="B365" i="73" l="1"/>
  <c r="C365" i="73"/>
  <c r="D365" i="73"/>
  <c r="V364" i="73"/>
  <c r="Q365" i="73"/>
  <c r="I365" i="73"/>
  <c r="K365" i="73"/>
  <c r="N365" i="73"/>
  <c r="P365" i="73"/>
  <c r="O365" i="73"/>
  <c r="S365" i="73"/>
  <c r="L365" i="73"/>
  <c r="M365" i="73"/>
  <c r="J365" i="73" l="1"/>
  <c r="T365" i="73"/>
  <c r="U365" i="73" s="1"/>
  <c r="A366" i="73"/>
  <c r="R365" i="73"/>
  <c r="B366" i="73" l="1"/>
  <c r="C366" i="73"/>
  <c r="D366" i="73"/>
  <c r="V365" i="73"/>
  <c r="K366" i="73"/>
  <c r="L366" i="73"/>
  <c r="P366" i="73"/>
  <c r="I366" i="73"/>
  <c r="S366" i="73"/>
  <c r="M366" i="73"/>
  <c r="Q366" i="73"/>
  <c r="N366" i="73"/>
  <c r="O366" i="73"/>
  <c r="R366" i="73" l="1"/>
  <c r="T366" i="73"/>
  <c r="U366" i="73" s="1"/>
  <c r="J366" i="73"/>
  <c r="A367" i="73"/>
  <c r="V366" i="73" l="1"/>
  <c r="D367" i="73"/>
  <c r="B367" i="73"/>
  <c r="C367" i="73"/>
  <c r="I367" i="73"/>
  <c r="M367" i="73"/>
  <c r="L367" i="73"/>
  <c r="Q367" i="73"/>
  <c r="P367" i="73"/>
  <c r="K367" i="73"/>
  <c r="S367" i="73"/>
  <c r="N367" i="73"/>
  <c r="O367" i="73"/>
  <c r="A368" i="73" l="1"/>
  <c r="T367" i="73"/>
  <c r="U367" i="73" s="1"/>
  <c r="R367" i="73"/>
  <c r="J367" i="73"/>
  <c r="D368" i="73" l="1"/>
  <c r="C368" i="73"/>
  <c r="B368" i="73"/>
  <c r="V367" i="73"/>
  <c r="P368" i="73"/>
  <c r="M368" i="73"/>
  <c r="Q368" i="73"/>
  <c r="L368" i="73"/>
  <c r="O368" i="73"/>
  <c r="S368" i="73"/>
  <c r="I368" i="73"/>
  <c r="N368" i="73"/>
  <c r="K368" i="73"/>
  <c r="A369" i="73" l="1"/>
  <c r="J368" i="73"/>
  <c r="R368" i="73"/>
  <c r="T368" i="73"/>
  <c r="U368" i="73" s="1"/>
  <c r="V368" i="73" l="1"/>
  <c r="B369" i="73"/>
  <c r="C369" i="73"/>
  <c r="D369" i="73"/>
  <c r="M369" i="73"/>
  <c r="K369" i="73"/>
  <c r="N369" i="73"/>
  <c r="I369" i="73"/>
  <c r="P369" i="73"/>
  <c r="Q369" i="73"/>
  <c r="S369" i="73"/>
  <c r="O369" i="73"/>
  <c r="L369" i="73"/>
  <c r="J369" i="73" l="1"/>
  <c r="R369" i="73"/>
  <c r="T369" i="73"/>
  <c r="U369" i="73" s="1"/>
  <c r="A370" i="73"/>
  <c r="V369" i="73" l="1"/>
  <c r="D370" i="73"/>
  <c r="B370" i="73"/>
  <c r="C370" i="73"/>
  <c r="P370" i="73"/>
  <c r="S370" i="73"/>
  <c r="L370" i="73"/>
  <c r="Q370" i="73"/>
  <c r="O370" i="73"/>
  <c r="M370" i="73"/>
  <c r="K370" i="73"/>
  <c r="I370" i="73"/>
  <c r="N370" i="73"/>
  <c r="A371" i="73" l="1"/>
  <c r="R370" i="73"/>
  <c r="J370" i="73"/>
  <c r="T370" i="73"/>
  <c r="U370" i="73" s="1"/>
  <c r="V370" i="73" l="1"/>
  <c r="C371" i="73"/>
  <c r="D371" i="73"/>
  <c r="B371" i="73"/>
  <c r="O371" i="73"/>
  <c r="L371" i="73"/>
  <c r="S371" i="73"/>
  <c r="I371" i="73"/>
  <c r="K371" i="73"/>
  <c r="P371" i="73"/>
  <c r="Q371" i="73"/>
  <c r="M371" i="73"/>
  <c r="N371" i="73"/>
  <c r="R371" i="73" l="1"/>
  <c r="T371" i="73"/>
  <c r="U371" i="73" s="1"/>
  <c r="A372" i="73"/>
  <c r="J371" i="73"/>
  <c r="V371" i="73" l="1"/>
  <c r="C372" i="73"/>
  <c r="B372" i="73"/>
  <c r="D372" i="73"/>
  <c r="O372" i="73"/>
  <c r="M372" i="73"/>
  <c r="K372" i="73"/>
  <c r="N372" i="73"/>
  <c r="P372" i="73"/>
  <c r="L372" i="73"/>
  <c r="S372" i="73"/>
  <c r="Q372" i="73"/>
  <c r="I372" i="73"/>
  <c r="R372" i="73" l="1"/>
  <c r="J372" i="73"/>
  <c r="T372" i="73"/>
  <c r="U372" i="73" s="1"/>
  <c r="A373" i="73"/>
  <c r="V372" i="73" l="1"/>
  <c r="D373" i="73"/>
  <c r="B373" i="73"/>
  <c r="C373" i="73"/>
  <c r="S373" i="73"/>
  <c r="N373" i="73"/>
  <c r="O373" i="73"/>
  <c r="L373" i="73"/>
  <c r="P373" i="73"/>
  <c r="K373" i="73"/>
  <c r="I373" i="73"/>
  <c r="M373" i="73"/>
  <c r="Q373" i="73"/>
  <c r="R373" i="73" l="1"/>
  <c r="A374" i="73"/>
  <c r="T373" i="73"/>
  <c r="U373" i="73" s="1"/>
  <c r="J373" i="73"/>
  <c r="B374" i="73" l="1"/>
  <c r="C374" i="73"/>
  <c r="D374" i="73"/>
  <c r="V373" i="73"/>
  <c r="M374" i="73"/>
  <c r="Q374" i="73"/>
  <c r="K374" i="73"/>
  <c r="S374" i="73"/>
  <c r="L374" i="73"/>
  <c r="O374" i="73"/>
  <c r="P374" i="73"/>
  <c r="I374" i="73"/>
  <c r="N374" i="73"/>
  <c r="T374" i="73" l="1"/>
  <c r="U374" i="73" s="1"/>
  <c r="J374" i="73"/>
  <c r="V374" i="73"/>
  <c r="A375" i="73"/>
  <c r="R374" i="73"/>
  <c r="C375" i="73" l="1"/>
  <c r="D375" i="73"/>
  <c r="B375" i="73"/>
  <c r="I375" i="73"/>
  <c r="N375" i="73"/>
  <c r="Q375" i="73"/>
  <c r="P375" i="73"/>
  <c r="M375" i="73"/>
  <c r="O375" i="73"/>
  <c r="K375" i="73"/>
  <c r="L375" i="73"/>
  <c r="S375" i="73"/>
  <c r="J375" i="73" l="1"/>
  <c r="A376" i="73"/>
  <c r="T375" i="73"/>
  <c r="U375" i="73" s="1"/>
  <c r="R375" i="73"/>
  <c r="C376" i="73" l="1"/>
  <c r="D376" i="73"/>
  <c r="B376" i="73"/>
  <c r="V375" i="73"/>
  <c r="Q376" i="73"/>
  <c r="N376" i="73"/>
  <c r="O376" i="73"/>
  <c r="L376" i="73"/>
  <c r="M376" i="73"/>
  <c r="S376" i="73"/>
  <c r="K376" i="73"/>
  <c r="I376" i="73"/>
  <c r="P376" i="73"/>
  <c r="T376" i="73" l="1"/>
  <c r="U376" i="73" s="1"/>
  <c r="A377" i="73"/>
  <c r="V376" i="73"/>
  <c r="J376" i="73"/>
  <c r="R376" i="73"/>
  <c r="D377" i="73" l="1"/>
  <c r="C377" i="73"/>
  <c r="B377" i="73"/>
  <c r="M377" i="73"/>
  <c r="S377" i="73"/>
  <c r="L377" i="73"/>
  <c r="N377" i="73"/>
  <c r="O377" i="73"/>
  <c r="I377" i="73"/>
  <c r="K377" i="73"/>
  <c r="P377" i="73"/>
  <c r="Q377" i="73"/>
  <c r="R377" i="73" l="1"/>
  <c r="T377" i="73"/>
  <c r="U377" i="73" s="1"/>
  <c r="A378" i="73"/>
  <c r="J377" i="73"/>
  <c r="B378" i="73" l="1"/>
  <c r="C378" i="73"/>
  <c r="D378" i="73"/>
  <c r="V377" i="73"/>
  <c r="K378" i="73"/>
  <c r="I378" i="73"/>
  <c r="N378" i="73"/>
  <c r="Q378" i="73"/>
  <c r="L378" i="73"/>
  <c r="M378" i="73"/>
  <c r="S378" i="73"/>
  <c r="O378" i="73"/>
  <c r="P378" i="73"/>
  <c r="T378" i="73" l="1"/>
  <c r="U378" i="73" s="1"/>
  <c r="V378" i="73"/>
  <c r="J378" i="73"/>
  <c r="R378" i="73"/>
  <c r="A379" i="73"/>
  <c r="B379" i="73" l="1"/>
  <c r="C379" i="73"/>
  <c r="D379" i="73"/>
  <c r="P379" i="73"/>
  <c r="N379" i="73"/>
  <c r="M379" i="73"/>
  <c r="Q379" i="73"/>
  <c r="I379" i="73"/>
  <c r="K379" i="73"/>
  <c r="L379" i="73"/>
  <c r="S379" i="73"/>
  <c r="O379" i="73"/>
  <c r="J379" i="73" l="1"/>
  <c r="A380" i="73"/>
  <c r="R379" i="73"/>
  <c r="T379" i="73"/>
  <c r="U379" i="73" s="1"/>
  <c r="B380" i="73" l="1"/>
  <c r="C380" i="73"/>
  <c r="D380" i="73"/>
  <c r="V379" i="73"/>
  <c r="P380" i="73"/>
  <c r="M380" i="73"/>
  <c r="Q380" i="73"/>
  <c r="O380" i="73"/>
  <c r="L380" i="73"/>
  <c r="N380" i="73"/>
  <c r="I380" i="73"/>
  <c r="S380" i="73"/>
  <c r="K380" i="73"/>
  <c r="A381" i="73" l="1"/>
  <c r="J380" i="73"/>
  <c r="R380" i="73"/>
  <c r="T380" i="73"/>
  <c r="U380" i="73" s="1"/>
  <c r="V380" i="73" l="1"/>
  <c r="C381" i="73"/>
  <c r="B381" i="73"/>
  <c r="D381" i="73"/>
  <c r="P381" i="73"/>
  <c r="L381" i="73"/>
  <c r="O381" i="73"/>
  <c r="Q381" i="73"/>
  <c r="N381" i="73"/>
  <c r="S381" i="73"/>
  <c r="K381" i="73"/>
  <c r="I381" i="73"/>
  <c r="M381" i="73"/>
  <c r="A382" i="73" l="1"/>
  <c r="R381" i="73"/>
  <c r="J381" i="73"/>
  <c r="T381" i="73"/>
  <c r="U381" i="73" s="1"/>
  <c r="V381" i="73" l="1"/>
  <c r="B382" i="73"/>
  <c r="C382" i="73"/>
  <c r="D382" i="73"/>
  <c r="P382" i="73"/>
  <c r="S382" i="73"/>
  <c r="N382" i="73"/>
  <c r="L382" i="73"/>
  <c r="Q382" i="73"/>
  <c r="I382" i="73"/>
  <c r="M382" i="73"/>
  <c r="K382" i="73"/>
  <c r="O382" i="73"/>
  <c r="A383" i="73" l="1"/>
  <c r="R382" i="73"/>
  <c r="J382" i="73"/>
  <c r="T382" i="73"/>
  <c r="U382" i="73" s="1"/>
  <c r="V382" i="73" l="1"/>
  <c r="B383" i="73"/>
  <c r="D383" i="73"/>
  <c r="C383" i="73"/>
  <c r="L383" i="73"/>
  <c r="N383" i="73"/>
  <c r="K383" i="73"/>
  <c r="P383" i="73"/>
  <c r="O383" i="73"/>
  <c r="I383" i="73"/>
  <c r="S383" i="73"/>
  <c r="Q383" i="73"/>
  <c r="M383" i="73"/>
  <c r="R383" i="73" l="1"/>
  <c r="T383" i="73"/>
  <c r="U383" i="73" s="1"/>
  <c r="A384" i="73"/>
  <c r="J383" i="73"/>
  <c r="B384" i="73" l="1"/>
  <c r="D384" i="73"/>
  <c r="C384" i="73"/>
  <c r="V383" i="73"/>
  <c r="N384" i="73"/>
  <c r="P384" i="73"/>
  <c r="L384" i="73"/>
  <c r="I384" i="73"/>
  <c r="K384" i="73"/>
  <c r="S384" i="73"/>
  <c r="O384" i="73"/>
  <c r="M384" i="73"/>
  <c r="Q384" i="73"/>
  <c r="R384" i="73" l="1"/>
  <c r="V384" i="73"/>
  <c r="A385" i="73"/>
  <c r="J384" i="73"/>
  <c r="T384" i="73"/>
  <c r="U384" i="73" s="1"/>
  <c r="C385" i="73" l="1"/>
  <c r="D385" i="73"/>
  <c r="B385" i="73"/>
  <c r="N385" i="73"/>
  <c r="M385" i="73"/>
  <c r="L385" i="73"/>
  <c r="P385" i="73"/>
  <c r="S385" i="73"/>
  <c r="O385" i="73"/>
  <c r="I385" i="73"/>
  <c r="K385" i="73"/>
  <c r="Q385" i="73"/>
  <c r="R385" i="73" l="1"/>
  <c r="A386" i="73"/>
  <c r="T385" i="73"/>
  <c r="U385" i="73" s="1"/>
  <c r="J385" i="73"/>
  <c r="B386" i="73" l="1"/>
  <c r="C386" i="73"/>
  <c r="D386" i="73"/>
  <c r="V385" i="73"/>
  <c r="P386" i="73"/>
  <c r="M386" i="73"/>
  <c r="N386" i="73"/>
  <c r="K386" i="73"/>
  <c r="L386" i="73"/>
  <c r="Q386" i="73"/>
  <c r="S386" i="73"/>
  <c r="I386" i="73"/>
  <c r="O386" i="73"/>
  <c r="R386" i="73" l="1"/>
  <c r="J386" i="73"/>
  <c r="A387" i="73"/>
  <c r="T386" i="73"/>
  <c r="U386" i="73" s="1"/>
  <c r="C387" i="73" l="1"/>
  <c r="D387" i="73"/>
  <c r="B387" i="73"/>
  <c r="V386" i="73"/>
  <c r="S387" i="73"/>
  <c r="M387" i="73"/>
  <c r="P387" i="73"/>
  <c r="K387" i="73"/>
  <c r="Q387" i="73"/>
  <c r="I387" i="73"/>
  <c r="N387" i="73"/>
  <c r="O387" i="73"/>
  <c r="L387" i="73"/>
  <c r="J387" i="73" l="1"/>
  <c r="R387" i="73"/>
  <c r="A388" i="73"/>
  <c r="T387" i="73"/>
  <c r="U387" i="73" s="1"/>
  <c r="B388" i="73" l="1"/>
  <c r="D388" i="73"/>
  <c r="C388" i="73"/>
  <c r="V387" i="73"/>
  <c r="M388" i="73"/>
  <c r="I388" i="73"/>
  <c r="L388" i="73"/>
  <c r="P388" i="73"/>
  <c r="Q388" i="73"/>
  <c r="S388" i="73"/>
  <c r="N388" i="73"/>
  <c r="O388" i="73"/>
  <c r="K388" i="73"/>
  <c r="A389" i="73" l="1"/>
  <c r="R388" i="73"/>
  <c r="T388" i="73"/>
  <c r="U388" i="73" s="1"/>
  <c r="J388" i="73"/>
  <c r="V388" i="73" l="1"/>
  <c r="B389" i="73"/>
  <c r="D389" i="73"/>
  <c r="C389" i="73"/>
  <c r="L389" i="73"/>
  <c r="P389" i="73"/>
  <c r="M389" i="73"/>
  <c r="N389" i="73"/>
  <c r="S389" i="73"/>
  <c r="I389" i="73"/>
  <c r="K389" i="73"/>
  <c r="Q389" i="73"/>
  <c r="O389" i="73"/>
  <c r="R389" i="73" l="1"/>
  <c r="A390" i="73"/>
  <c r="T389" i="73"/>
  <c r="U389" i="73" s="1"/>
  <c r="J389" i="73"/>
  <c r="B390" i="73" l="1"/>
  <c r="C390" i="73"/>
  <c r="D390" i="73"/>
  <c r="V389" i="73"/>
  <c r="S390" i="73"/>
  <c r="Q390" i="73"/>
  <c r="O390" i="73"/>
  <c r="N390" i="73"/>
  <c r="M390" i="73"/>
  <c r="I390" i="73"/>
  <c r="K390" i="73"/>
  <c r="P390" i="73"/>
  <c r="L390" i="73"/>
  <c r="J390" i="73" l="1"/>
  <c r="T390" i="73"/>
  <c r="U390" i="73" s="1"/>
  <c r="A391" i="73"/>
  <c r="R390" i="73"/>
  <c r="V390" i="73" l="1"/>
  <c r="B391" i="73"/>
  <c r="D391" i="73"/>
  <c r="C391" i="73"/>
  <c r="N391" i="73"/>
  <c r="Q391" i="73"/>
  <c r="L391" i="73"/>
  <c r="S391" i="73"/>
  <c r="K391" i="73"/>
  <c r="I391" i="73"/>
  <c r="P391" i="73"/>
  <c r="M391" i="73"/>
  <c r="O391" i="73"/>
  <c r="T391" i="73" l="1"/>
  <c r="U391" i="73" s="1"/>
  <c r="A392" i="73"/>
  <c r="J391" i="73"/>
  <c r="R391" i="73"/>
  <c r="V391" i="73" l="1"/>
  <c r="B392" i="73"/>
  <c r="C392" i="73"/>
  <c r="D392" i="73"/>
  <c r="M392" i="73"/>
  <c r="P392" i="73"/>
  <c r="K392" i="73"/>
  <c r="Q392" i="73"/>
  <c r="O392" i="73"/>
  <c r="N392" i="73"/>
  <c r="S392" i="73"/>
  <c r="L392" i="73"/>
  <c r="I392" i="73"/>
  <c r="J392" i="73" l="1"/>
  <c r="R392" i="73"/>
  <c r="A393" i="73"/>
  <c r="T392" i="73"/>
  <c r="U392" i="73" s="1"/>
  <c r="B393" i="73" l="1"/>
  <c r="C393" i="73"/>
  <c r="D393" i="73"/>
  <c r="V392" i="73"/>
  <c r="P393" i="73"/>
  <c r="M393" i="73"/>
  <c r="L393" i="73"/>
  <c r="K393" i="73"/>
  <c r="N393" i="73"/>
  <c r="O393" i="73"/>
  <c r="I393" i="73"/>
  <c r="S393" i="73"/>
  <c r="Q393" i="73"/>
  <c r="R393" i="73" l="1"/>
  <c r="A394" i="73"/>
  <c r="J393" i="73"/>
  <c r="T393" i="73"/>
  <c r="U393" i="73" s="1"/>
  <c r="V393" i="73" l="1"/>
  <c r="B394" i="73"/>
  <c r="C394" i="73"/>
  <c r="D394" i="73"/>
  <c r="P394" i="73"/>
  <c r="N394" i="73"/>
  <c r="M394" i="73"/>
  <c r="O394" i="73"/>
  <c r="S394" i="73"/>
  <c r="I394" i="73"/>
  <c r="Q394" i="73"/>
  <c r="K394" i="73"/>
  <c r="L394" i="73"/>
  <c r="J394" i="73" l="1"/>
  <c r="A395" i="73"/>
  <c r="R394" i="73"/>
  <c r="T394" i="73"/>
  <c r="U394" i="73" s="1"/>
  <c r="V394" i="73" l="1"/>
  <c r="C395" i="73"/>
  <c r="D395" i="73"/>
  <c r="B395" i="73"/>
  <c r="I395" i="73"/>
  <c r="N395" i="73"/>
  <c r="L395" i="73"/>
  <c r="P395" i="73"/>
  <c r="Q395" i="73"/>
  <c r="S395" i="73"/>
  <c r="K395" i="73"/>
  <c r="M395" i="73"/>
  <c r="O395" i="73"/>
  <c r="A396" i="73" l="1"/>
  <c r="R395" i="73"/>
  <c r="T395" i="73"/>
  <c r="U395" i="73" s="1"/>
  <c r="J395" i="73"/>
  <c r="V395" i="73" l="1"/>
  <c r="D396" i="73"/>
  <c r="C396" i="73"/>
  <c r="B396" i="73"/>
  <c r="P396" i="73"/>
  <c r="O396" i="73"/>
  <c r="I396" i="73"/>
  <c r="K396" i="73"/>
  <c r="Q396" i="73"/>
  <c r="N396" i="73"/>
  <c r="M396" i="73"/>
  <c r="L396" i="73"/>
  <c r="S396" i="73"/>
  <c r="J396" i="73" l="1"/>
  <c r="R396" i="73"/>
  <c r="A397" i="73"/>
  <c r="T396" i="73"/>
  <c r="U396" i="73" s="1"/>
  <c r="B397" i="73" l="1"/>
  <c r="D397" i="73"/>
  <c r="C397" i="73"/>
  <c r="V396" i="73"/>
  <c r="Q397" i="73"/>
  <c r="K397" i="73"/>
  <c r="M397" i="73"/>
  <c r="O397" i="73"/>
  <c r="L397" i="73"/>
  <c r="N397" i="73"/>
  <c r="S397" i="73"/>
  <c r="P397" i="73"/>
  <c r="I397" i="73"/>
  <c r="T397" i="73" l="1"/>
  <c r="U397" i="73" s="1"/>
  <c r="J397" i="73"/>
  <c r="A398" i="73"/>
  <c r="R397" i="73"/>
  <c r="V397" i="73" l="1"/>
  <c r="C398" i="73"/>
  <c r="B398" i="73"/>
  <c r="D398" i="73"/>
  <c r="O398" i="73"/>
  <c r="P398" i="73"/>
  <c r="K398" i="73"/>
  <c r="M398" i="73"/>
  <c r="Q398" i="73"/>
  <c r="I398" i="73"/>
  <c r="N398" i="73"/>
  <c r="S398" i="73"/>
  <c r="L398" i="73"/>
  <c r="J398" i="73" l="1"/>
  <c r="R398" i="73"/>
  <c r="A399" i="73"/>
  <c r="T398" i="73"/>
  <c r="U398" i="73" s="1"/>
  <c r="B399" i="73" l="1"/>
  <c r="D399" i="73"/>
  <c r="C399" i="73"/>
  <c r="V398" i="73"/>
  <c r="M399" i="73"/>
  <c r="S399" i="73"/>
  <c r="Q399" i="73"/>
  <c r="K399" i="73"/>
  <c r="I399" i="73"/>
  <c r="L399" i="73"/>
  <c r="N399" i="73"/>
  <c r="O399" i="73"/>
  <c r="P399" i="73"/>
  <c r="T399" i="73" l="1"/>
  <c r="U399" i="73" s="1"/>
  <c r="J399" i="73"/>
  <c r="A400" i="73"/>
  <c r="R399" i="73"/>
  <c r="V399" i="73"/>
  <c r="C400" i="73" l="1"/>
  <c r="D400" i="73"/>
  <c r="B400" i="73"/>
  <c r="M400" i="73"/>
  <c r="O400" i="73"/>
  <c r="I400" i="73"/>
  <c r="K400" i="73"/>
  <c r="P400" i="73"/>
  <c r="S400" i="73"/>
  <c r="Q400" i="73"/>
  <c r="N400" i="73"/>
  <c r="L400" i="73"/>
  <c r="J400" i="73" l="1"/>
  <c r="R400" i="73"/>
  <c r="T400" i="73"/>
  <c r="U400" i="73" s="1"/>
  <c r="A401" i="73"/>
  <c r="B401" i="73" l="1"/>
  <c r="D401" i="73"/>
  <c r="C401" i="73"/>
  <c r="V400" i="73"/>
  <c r="N401" i="73"/>
  <c r="K401" i="73"/>
  <c r="M401" i="73"/>
  <c r="S401" i="73"/>
  <c r="O401" i="73"/>
  <c r="I401" i="73"/>
  <c r="Q401" i="73"/>
  <c r="P401" i="73"/>
  <c r="L401" i="73"/>
  <c r="J401" i="73" l="1"/>
  <c r="T401" i="73"/>
  <c r="U401" i="73" s="1"/>
  <c r="R401" i="73"/>
  <c r="A402" i="73"/>
  <c r="V401" i="73" l="1"/>
  <c r="C402" i="73"/>
  <c r="B402" i="73"/>
  <c r="D402" i="73"/>
  <c r="O402" i="73"/>
  <c r="L402" i="73"/>
  <c r="P402" i="73"/>
  <c r="M402" i="73"/>
  <c r="N402" i="73"/>
  <c r="Q402" i="73"/>
  <c r="I402" i="73"/>
  <c r="S402" i="73"/>
  <c r="K402" i="73"/>
  <c r="A403" i="73" l="1"/>
  <c r="R402" i="73"/>
  <c r="T402" i="73"/>
  <c r="U402" i="73" s="1"/>
  <c r="J402" i="73"/>
  <c r="V402" i="73" l="1"/>
  <c r="C403" i="73"/>
  <c r="D403" i="73"/>
  <c r="B403" i="73"/>
  <c r="S403" i="73"/>
  <c r="K403" i="73"/>
  <c r="N403" i="73"/>
  <c r="I403" i="73"/>
  <c r="Q403" i="73"/>
  <c r="L403" i="73"/>
  <c r="P403" i="73"/>
  <c r="O403" i="73"/>
  <c r="M403" i="73"/>
  <c r="T403" i="73" l="1"/>
  <c r="U403" i="73" s="1"/>
  <c r="J403" i="73"/>
  <c r="R403" i="73"/>
  <c r="A404" i="73"/>
  <c r="V403" i="73"/>
  <c r="C404" i="73" l="1"/>
  <c r="B404" i="73"/>
  <c r="D404" i="73"/>
  <c r="N404" i="73"/>
  <c r="O404" i="73"/>
  <c r="K404" i="73"/>
  <c r="I404" i="73"/>
  <c r="S404" i="73"/>
  <c r="L404" i="73"/>
  <c r="Q404" i="73"/>
  <c r="M404" i="73"/>
  <c r="P404" i="73"/>
  <c r="T404" i="73" l="1"/>
  <c r="U404" i="73" s="1"/>
  <c r="R404" i="73"/>
  <c r="J404" i="73"/>
  <c r="A405" i="73"/>
  <c r="V404" i="73" l="1"/>
  <c r="C405" i="73"/>
  <c r="D405" i="73"/>
  <c r="B405" i="73"/>
  <c r="L405" i="73"/>
  <c r="S405" i="73"/>
  <c r="N405" i="73"/>
  <c r="K405" i="73"/>
  <c r="O405" i="73"/>
  <c r="M405" i="73"/>
  <c r="I405" i="73"/>
  <c r="Q405" i="73"/>
  <c r="P405" i="73"/>
  <c r="T405" i="73" l="1"/>
  <c r="U405" i="73" s="1"/>
  <c r="R405" i="73"/>
  <c r="A406" i="73"/>
  <c r="J405" i="73"/>
  <c r="V405" i="73" l="1"/>
  <c r="B406" i="73"/>
  <c r="D406" i="73"/>
  <c r="C406" i="73"/>
  <c r="K406" i="73"/>
  <c r="S406" i="73"/>
  <c r="M406" i="73"/>
  <c r="O406" i="73"/>
  <c r="L406" i="73"/>
  <c r="N406" i="73"/>
  <c r="Q406" i="73"/>
  <c r="P406" i="73"/>
  <c r="I406" i="73"/>
  <c r="T406" i="73" l="1"/>
  <c r="U406" i="73" s="1"/>
  <c r="R406" i="73"/>
  <c r="J406" i="73"/>
  <c r="V406" i="73"/>
  <c r="A407" i="73"/>
  <c r="D407" i="73" l="1"/>
  <c r="C407" i="73"/>
  <c r="B407" i="73"/>
  <c r="K407" i="73"/>
  <c r="O407" i="73"/>
  <c r="S407" i="73"/>
  <c r="M407" i="73"/>
  <c r="P407" i="73"/>
  <c r="L407" i="73"/>
  <c r="Q407" i="73"/>
  <c r="I407" i="73"/>
  <c r="N407" i="73"/>
  <c r="R407" i="73" l="1"/>
  <c r="J407" i="73"/>
  <c r="T407" i="73"/>
  <c r="U407" i="73" s="1"/>
  <c r="A408" i="73"/>
  <c r="V407" i="73" l="1"/>
  <c r="C408" i="73"/>
  <c r="D408" i="73"/>
  <c r="B408" i="73"/>
  <c r="S408" i="73"/>
  <c r="Q408" i="73"/>
  <c r="P408" i="73"/>
  <c r="O408" i="73"/>
  <c r="L408" i="73"/>
  <c r="K408" i="73"/>
  <c r="M408" i="73"/>
  <c r="I408" i="73"/>
  <c r="N408" i="73"/>
  <c r="A409" i="73" l="1"/>
  <c r="J408" i="73"/>
  <c r="T408" i="73"/>
  <c r="U408" i="73" s="1"/>
  <c r="R408" i="73"/>
  <c r="V408" i="73" l="1"/>
  <c r="B409" i="73"/>
  <c r="C409" i="73"/>
  <c r="D409" i="73"/>
  <c r="K409" i="73"/>
  <c r="M409" i="73"/>
  <c r="Q409" i="73"/>
  <c r="O409" i="73"/>
  <c r="L409" i="73"/>
  <c r="S409" i="73"/>
  <c r="P409" i="73"/>
  <c r="I409" i="73"/>
  <c r="N409" i="73"/>
  <c r="T409" i="73" l="1"/>
  <c r="U409" i="73" s="1"/>
  <c r="V409" i="73"/>
  <c r="J409" i="73"/>
  <c r="R409" i="73"/>
  <c r="A410" i="73"/>
  <c r="D410" i="73" l="1"/>
  <c r="C410" i="73"/>
  <c r="B410" i="73"/>
  <c r="I410" i="73"/>
  <c r="K410" i="73"/>
  <c r="N410" i="73"/>
  <c r="P410" i="73"/>
  <c r="M410" i="73"/>
  <c r="L410" i="73"/>
  <c r="S410" i="73"/>
  <c r="Q410" i="73"/>
  <c r="O410" i="73"/>
  <c r="R410" i="73" l="1"/>
  <c r="J410" i="73"/>
  <c r="T410" i="73"/>
  <c r="U410" i="73" s="1"/>
  <c r="A411" i="73"/>
  <c r="V410" i="73" l="1"/>
  <c r="C411" i="73"/>
  <c r="D411" i="73"/>
  <c r="B411" i="73"/>
  <c r="S411" i="73"/>
  <c r="M411" i="73"/>
  <c r="P411" i="73"/>
  <c r="Q411" i="73"/>
  <c r="K411" i="73"/>
  <c r="N411" i="73"/>
  <c r="I411" i="73"/>
  <c r="L411" i="73"/>
  <c r="O411" i="73"/>
  <c r="J411" i="73" l="1"/>
  <c r="A412" i="73"/>
  <c r="R411" i="73"/>
  <c r="T411" i="73"/>
  <c r="U411" i="73" s="1"/>
  <c r="B412" i="73" l="1"/>
  <c r="C412" i="73"/>
  <c r="D412" i="73"/>
  <c r="V411" i="73"/>
  <c r="O412" i="73"/>
  <c r="I412" i="73"/>
  <c r="N412" i="73"/>
  <c r="P412" i="73"/>
  <c r="K412" i="73"/>
  <c r="S412" i="73"/>
  <c r="M412" i="73"/>
  <c r="Q412" i="73"/>
  <c r="L412" i="73"/>
  <c r="J412" i="73" l="1"/>
  <c r="R412" i="73"/>
  <c r="A413" i="73"/>
  <c r="T412" i="73"/>
  <c r="U412" i="73" s="1"/>
  <c r="C413" i="73" l="1"/>
  <c r="B413" i="73"/>
  <c r="D413" i="73"/>
  <c r="V412" i="73"/>
  <c r="L413" i="73"/>
  <c r="O413" i="73"/>
  <c r="S413" i="73"/>
  <c r="I413" i="73"/>
  <c r="P413" i="73"/>
  <c r="M413" i="73"/>
  <c r="N413" i="73"/>
  <c r="K413" i="73"/>
  <c r="Q413" i="73"/>
  <c r="R413" i="73" l="1"/>
  <c r="A414" i="73"/>
  <c r="T413" i="73"/>
  <c r="U413" i="73" s="1"/>
  <c r="J413" i="73"/>
  <c r="B414" i="73" l="1"/>
  <c r="C414" i="73"/>
  <c r="D414" i="73"/>
  <c r="V413" i="73"/>
  <c r="P414" i="73"/>
  <c r="N414" i="73"/>
  <c r="L414" i="73"/>
  <c r="S414" i="73"/>
  <c r="I414" i="73"/>
  <c r="M414" i="73"/>
  <c r="O414" i="73"/>
  <c r="K414" i="73"/>
  <c r="Q414" i="73"/>
  <c r="R414" i="73" l="1"/>
  <c r="A415" i="73"/>
  <c r="J414" i="73"/>
  <c r="T414" i="73"/>
  <c r="U414" i="73" s="1"/>
  <c r="V414" i="73" l="1"/>
  <c r="C415" i="73"/>
  <c r="B415" i="73"/>
  <c r="D415" i="73"/>
  <c r="N415" i="73"/>
  <c r="S415" i="73"/>
  <c r="P415" i="73"/>
  <c r="Q415" i="73"/>
  <c r="O415" i="73"/>
  <c r="M415" i="73"/>
  <c r="K415" i="73"/>
  <c r="L415" i="73"/>
  <c r="I415" i="73"/>
  <c r="J415" i="73" l="1"/>
  <c r="A416" i="73"/>
  <c r="R415" i="73"/>
  <c r="T415" i="73"/>
  <c r="U415" i="73" s="1"/>
  <c r="C416" i="73" l="1"/>
  <c r="D416" i="73"/>
  <c r="B416" i="73"/>
  <c r="V415" i="73"/>
  <c r="P416" i="73"/>
  <c r="M416" i="73"/>
  <c r="N416" i="73"/>
  <c r="K416" i="73"/>
  <c r="S416" i="73"/>
  <c r="O416" i="73"/>
  <c r="L416" i="73"/>
  <c r="Q416" i="73"/>
  <c r="I416" i="73"/>
  <c r="R416" i="73" l="1"/>
  <c r="J416" i="73"/>
  <c r="V416" i="73"/>
  <c r="A417" i="73"/>
  <c r="T416" i="73"/>
  <c r="U416" i="73" s="1"/>
  <c r="D417" i="73" l="1"/>
  <c r="C417" i="73"/>
  <c r="B417" i="73"/>
  <c r="I417" i="73"/>
  <c r="L417" i="73"/>
  <c r="M417" i="73"/>
  <c r="S417" i="73"/>
  <c r="O417" i="73"/>
  <c r="Q417" i="73"/>
  <c r="K417" i="73"/>
  <c r="N417" i="73"/>
  <c r="P417" i="73"/>
  <c r="T417" i="73" l="1"/>
  <c r="U417" i="73" s="1"/>
  <c r="A418" i="73"/>
  <c r="R417" i="73"/>
  <c r="J417" i="73"/>
  <c r="V417" i="73" l="1"/>
  <c r="C418" i="73"/>
  <c r="B418" i="73"/>
  <c r="D418" i="73"/>
  <c r="M418" i="73"/>
  <c r="L418" i="73"/>
  <c r="N418" i="73"/>
  <c r="O418" i="73"/>
  <c r="Q418" i="73"/>
  <c r="K418" i="73"/>
  <c r="I418" i="73"/>
  <c r="P418" i="73"/>
  <c r="S418" i="73"/>
  <c r="T418" i="73" l="1"/>
  <c r="U418" i="73" s="1"/>
  <c r="A419" i="73"/>
  <c r="R418" i="73"/>
  <c r="J418" i="73"/>
  <c r="C419" i="73" l="1"/>
  <c r="B419" i="73"/>
  <c r="D419" i="73"/>
  <c r="V418" i="73"/>
  <c r="L419" i="73"/>
  <c r="O419" i="73"/>
  <c r="K419" i="73"/>
  <c r="I419" i="73"/>
  <c r="N419" i="73"/>
  <c r="M419" i="73"/>
  <c r="Q419" i="73"/>
  <c r="P419" i="73"/>
  <c r="S419" i="73"/>
  <c r="T419" i="73" l="1"/>
  <c r="U419" i="73" s="1"/>
  <c r="R419" i="73"/>
  <c r="A420" i="73"/>
  <c r="J419" i="73"/>
  <c r="C420" i="73" l="1"/>
  <c r="D420" i="73"/>
  <c r="B420" i="73"/>
  <c r="V419" i="73"/>
  <c r="M420" i="73"/>
  <c r="Q420" i="73"/>
  <c r="N420" i="73"/>
  <c r="L420" i="73"/>
  <c r="K420" i="73"/>
  <c r="O420" i="73"/>
  <c r="S420" i="73"/>
  <c r="I420" i="73"/>
  <c r="P420" i="73"/>
  <c r="T420" i="73" l="1"/>
  <c r="U420" i="73" s="1"/>
  <c r="V420" i="73"/>
  <c r="A421" i="73"/>
  <c r="J420" i="73"/>
  <c r="R420" i="73"/>
  <c r="B421" i="73" l="1"/>
  <c r="D421" i="73"/>
  <c r="C421" i="73"/>
  <c r="S421" i="73"/>
  <c r="P421" i="73"/>
  <c r="N421" i="73"/>
  <c r="L421" i="73"/>
  <c r="O421" i="73"/>
  <c r="I421" i="73"/>
  <c r="M421" i="73"/>
  <c r="K421" i="73"/>
  <c r="Q421" i="73"/>
  <c r="R421" i="73" l="1"/>
  <c r="A422" i="73"/>
  <c r="J421" i="73"/>
  <c r="T421" i="73"/>
  <c r="U421" i="73" s="1"/>
  <c r="B422" i="73" l="1"/>
  <c r="D422" i="73"/>
  <c r="C422" i="73"/>
  <c r="V421" i="73"/>
  <c r="M422" i="73"/>
  <c r="K422" i="73"/>
  <c r="Q422" i="73"/>
  <c r="P422" i="73"/>
  <c r="L422" i="73"/>
  <c r="I422" i="73"/>
  <c r="N422" i="73"/>
  <c r="S422" i="73"/>
  <c r="O422" i="73"/>
  <c r="J422" i="73" l="1"/>
  <c r="T422" i="73"/>
  <c r="U422" i="73" s="1"/>
  <c r="R422" i="73"/>
  <c r="A423" i="73"/>
  <c r="D423" i="73" l="1"/>
  <c r="C423" i="73"/>
  <c r="B423" i="73"/>
  <c r="V422" i="73"/>
  <c r="O423" i="73"/>
  <c r="P423" i="73"/>
  <c r="S423" i="73"/>
  <c r="K423" i="73"/>
  <c r="I423" i="73"/>
  <c r="N423" i="73"/>
  <c r="M423" i="73"/>
  <c r="L423" i="73"/>
  <c r="Q423" i="73"/>
  <c r="R423" i="73" l="1"/>
  <c r="J423" i="73"/>
  <c r="A424" i="73"/>
  <c r="T423" i="73"/>
  <c r="U423" i="73" s="1"/>
  <c r="V423" i="73" l="1"/>
  <c r="C424" i="73"/>
  <c r="D424" i="73"/>
  <c r="B424" i="73"/>
  <c r="O424" i="73"/>
  <c r="Q424" i="73"/>
  <c r="K424" i="73"/>
  <c r="N424" i="73"/>
  <c r="M424" i="73"/>
  <c r="S424" i="73"/>
  <c r="P424" i="73"/>
  <c r="I424" i="73"/>
  <c r="L424" i="73"/>
  <c r="J424" i="73" l="1"/>
  <c r="T424" i="73"/>
  <c r="U424" i="73" s="1"/>
  <c r="A425" i="73"/>
  <c r="R424" i="73"/>
  <c r="V424" i="73" l="1"/>
  <c r="B425" i="73"/>
  <c r="D425" i="73"/>
  <c r="C425" i="73"/>
  <c r="S425" i="73"/>
  <c r="K425" i="73"/>
  <c r="Q425" i="73"/>
  <c r="I425" i="73"/>
  <c r="N425" i="73"/>
  <c r="L425" i="73"/>
  <c r="P425" i="73"/>
  <c r="M425" i="73"/>
  <c r="O425" i="73"/>
  <c r="T425" i="73" l="1"/>
  <c r="U425" i="73" s="1"/>
  <c r="J425" i="73"/>
  <c r="R425" i="73"/>
  <c r="A426" i="73"/>
  <c r="V425" i="73"/>
  <c r="C426" i="73" l="1"/>
  <c r="B426" i="73"/>
  <c r="D426" i="73"/>
  <c r="P426" i="73"/>
  <c r="S426" i="73"/>
  <c r="K426" i="73"/>
  <c r="L426" i="73"/>
  <c r="I426" i="73"/>
  <c r="M426" i="73"/>
  <c r="N426" i="73"/>
  <c r="Q426" i="73"/>
  <c r="O426" i="73"/>
  <c r="R426" i="73" l="1"/>
  <c r="J426" i="73"/>
  <c r="A427" i="73"/>
  <c r="T426" i="73"/>
  <c r="U426" i="73" s="1"/>
  <c r="V426" i="73" l="1"/>
  <c r="C427" i="73"/>
  <c r="D427" i="73"/>
  <c r="B427" i="73"/>
  <c r="L427" i="73"/>
  <c r="M427" i="73"/>
  <c r="S427" i="73"/>
  <c r="N427" i="73"/>
  <c r="I427" i="73"/>
  <c r="P427" i="73"/>
  <c r="O427" i="73"/>
  <c r="K427" i="73"/>
  <c r="Q427" i="73"/>
  <c r="R427" i="73" l="1"/>
  <c r="A428" i="73"/>
  <c r="T427" i="73"/>
  <c r="U427" i="73" s="1"/>
  <c r="J427" i="73"/>
  <c r="V427" i="73" l="1"/>
  <c r="D428" i="73"/>
  <c r="B428" i="73"/>
  <c r="C428" i="73"/>
  <c r="I428" i="73"/>
  <c r="N428" i="73"/>
  <c r="O428" i="73"/>
  <c r="P428" i="73"/>
  <c r="K428" i="73"/>
  <c r="S428" i="73"/>
  <c r="M428" i="73"/>
  <c r="Q428" i="73"/>
  <c r="L428" i="73"/>
  <c r="J428" i="73" l="1"/>
  <c r="R428" i="73"/>
  <c r="A429" i="73"/>
  <c r="T428" i="73"/>
  <c r="U428" i="73" s="1"/>
  <c r="B429" i="73" l="1"/>
  <c r="D429" i="73"/>
  <c r="C429" i="73"/>
  <c r="V428" i="73"/>
  <c r="S429" i="73"/>
  <c r="O429" i="73"/>
  <c r="K429" i="73"/>
  <c r="N429" i="73"/>
  <c r="L429" i="73"/>
  <c r="I429" i="73"/>
  <c r="Q429" i="73"/>
  <c r="P429" i="73"/>
  <c r="M429" i="73"/>
  <c r="T429" i="73" l="1"/>
  <c r="U429" i="73" s="1"/>
  <c r="R429" i="73"/>
  <c r="J429" i="73"/>
  <c r="A430" i="73"/>
  <c r="V429" i="73"/>
  <c r="B430" i="73" l="1"/>
  <c r="C430" i="73"/>
  <c r="D430" i="73"/>
  <c r="P430" i="73"/>
  <c r="N430" i="73"/>
  <c r="I430" i="73"/>
  <c r="K430" i="73"/>
  <c r="S430" i="73"/>
  <c r="Q430" i="73"/>
  <c r="O430" i="73"/>
  <c r="M430" i="73"/>
  <c r="L430" i="73"/>
  <c r="J430" i="73" l="1"/>
  <c r="R430" i="73"/>
  <c r="A431" i="73"/>
  <c r="T430" i="73"/>
  <c r="U430" i="73" s="1"/>
  <c r="B431" i="73" l="1"/>
  <c r="C431" i="73"/>
  <c r="D431" i="73"/>
  <c r="V430" i="73"/>
  <c r="S431" i="73"/>
  <c r="P431" i="73"/>
  <c r="K431" i="73"/>
  <c r="L431" i="73"/>
  <c r="Q431" i="73"/>
  <c r="M431" i="73"/>
  <c r="N431" i="73"/>
  <c r="O431" i="73"/>
  <c r="I431" i="73"/>
  <c r="R431" i="73" l="1"/>
  <c r="J431" i="73"/>
  <c r="A432" i="73"/>
  <c r="T431" i="73"/>
  <c r="U431" i="73" s="1"/>
  <c r="C432" i="73" l="1"/>
  <c r="D432" i="73"/>
  <c r="B432" i="73"/>
  <c r="V431" i="73"/>
  <c r="K432" i="73"/>
  <c r="P432" i="73"/>
  <c r="Q432" i="73"/>
  <c r="L432" i="73"/>
  <c r="M432" i="73"/>
  <c r="O432" i="73"/>
  <c r="S432" i="73"/>
  <c r="I432" i="73"/>
  <c r="N432" i="73"/>
  <c r="J432" i="73" l="1"/>
  <c r="R432" i="73"/>
  <c r="T432" i="73"/>
  <c r="U432" i="73" s="1"/>
  <c r="A433" i="73"/>
  <c r="B433" i="73" l="1"/>
  <c r="D433" i="73"/>
  <c r="C433" i="73"/>
  <c r="V432" i="73"/>
  <c r="K433" i="73"/>
  <c r="M433" i="73"/>
  <c r="P433" i="73"/>
  <c r="I433" i="73"/>
  <c r="O433" i="73"/>
  <c r="S433" i="73"/>
  <c r="L433" i="73"/>
  <c r="N433" i="73"/>
  <c r="Q433" i="73"/>
  <c r="R433" i="73" l="1"/>
  <c r="J433" i="73"/>
  <c r="T433" i="73"/>
  <c r="U433" i="73" s="1"/>
  <c r="A434" i="73"/>
  <c r="V433" i="73" l="1"/>
  <c r="B434" i="73"/>
  <c r="C434" i="73"/>
  <c r="D434" i="73"/>
  <c r="N434" i="73"/>
  <c r="Q434" i="73"/>
  <c r="S434" i="73"/>
  <c r="M434" i="73"/>
  <c r="O434" i="73"/>
  <c r="P434" i="73"/>
  <c r="K434" i="73"/>
  <c r="I434" i="73"/>
  <c r="L434" i="73"/>
  <c r="J434" i="73" l="1"/>
  <c r="A435" i="73"/>
  <c r="T434" i="73"/>
  <c r="U434" i="73" s="1"/>
  <c r="R434" i="73"/>
  <c r="V434" i="73" l="1"/>
  <c r="D435" i="73"/>
  <c r="C435" i="73"/>
  <c r="B435" i="73"/>
  <c r="Q435" i="73"/>
  <c r="M435" i="73"/>
  <c r="I435" i="73"/>
  <c r="N435" i="73"/>
  <c r="P435" i="73"/>
  <c r="L435" i="73"/>
  <c r="S435" i="73"/>
  <c r="O435" i="73"/>
  <c r="K435" i="73"/>
  <c r="A436" i="73" l="1"/>
  <c r="J435" i="73"/>
  <c r="T435" i="73"/>
  <c r="U435" i="73" s="1"/>
  <c r="R435" i="73"/>
  <c r="V435" i="73" l="1"/>
  <c r="B436" i="73"/>
  <c r="D436" i="73"/>
  <c r="C436" i="73"/>
  <c r="N436" i="73"/>
  <c r="Q436" i="73"/>
  <c r="S436" i="73"/>
  <c r="P436" i="73"/>
  <c r="K436" i="73"/>
  <c r="O436" i="73"/>
  <c r="I436" i="73"/>
  <c r="M436" i="73"/>
  <c r="L436" i="73"/>
  <c r="J436" i="73" l="1"/>
  <c r="A437" i="73"/>
  <c r="T436" i="73"/>
  <c r="U436" i="73" s="1"/>
  <c r="R436" i="73"/>
  <c r="V436" i="73" l="1"/>
  <c r="C437" i="73"/>
  <c r="B437" i="73"/>
  <c r="D437" i="73"/>
  <c r="P437" i="73"/>
  <c r="Q437" i="73"/>
  <c r="M437" i="73"/>
  <c r="N437" i="73"/>
  <c r="L437" i="73"/>
  <c r="K437" i="73"/>
  <c r="O437" i="73"/>
  <c r="S437" i="73"/>
  <c r="I437" i="73"/>
  <c r="A438" i="73" l="1"/>
  <c r="J437" i="73"/>
  <c r="R437" i="73"/>
  <c r="T437" i="73"/>
  <c r="U437" i="73" s="1"/>
  <c r="B438" i="73" l="1"/>
  <c r="C438" i="73"/>
  <c r="D438" i="73"/>
  <c r="V437" i="73"/>
  <c r="P438" i="73"/>
  <c r="I438" i="73"/>
  <c r="L438" i="73"/>
  <c r="K438" i="73"/>
  <c r="M438" i="73"/>
  <c r="S438" i="73"/>
  <c r="N438" i="73"/>
  <c r="O438" i="73"/>
  <c r="Q438" i="73"/>
  <c r="R438" i="73" l="1"/>
  <c r="A439" i="73"/>
  <c r="J438" i="73"/>
  <c r="T438" i="73"/>
  <c r="U438" i="73" s="1"/>
  <c r="B439" i="73" l="1"/>
  <c r="D439" i="73"/>
  <c r="C439" i="73"/>
  <c r="V438" i="73"/>
  <c r="Q439" i="73"/>
  <c r="K439" i="73"/>
  <c r="S439" i="73"/>
  <c r="I439" i="73"/>
  <c r="L439" i="73"/>
  <c r="N439" i="73"/>
  <c r="O439" i="73"/>
  <c r="P439" i="73"/>
  <c r="M439" i="73"/>
  <c r="T439" i="73" l="1"/>
  <c r="U439" i="73" s="1"/>
  <c r="J439" i="73"/>
  <c r="V439" i="73"/>
  <c r="A440" i="73"/>
  <c r="R439" i="73"/>
  <c r="C440" i="73" l="1"/>
  <c r="B440" i="73"/>
  <c r="D440" i="73"/>
  <c r="M440" i="73"/>
  <c r="N440" i="73"/>
  <c r="S440" i="73"/>
  <c r="I440" i="73"/>
  <c r="O440" i="73"/>
  <c r="K440" i="73"/>
  <c r="Q440" i="73"/>
  <c r="L440" i="73"/>
  <c r="P440" i="73"/>
  <c r="T440" i="73" l="1"/>
  <c r="U440" i="73" s="1"/>
  <c r="J440" i="73"/>
  <c r="R440" i="73"/>
  <c r="A441" i="73"/>
  <c r="V440" i="73"/>
  <c r="C441" i="73" l="1"/>
  <c r="B441" i="73"/>
  <c r="D441" i="73"/>
  <c r="L441" i="73"/>
  <c r="Q441" i="73"/>
  <c r="M441" i="73"/>
  <c r="N441" i="73"/>
  <c r="K441" i="73"/>
  <c r="I441" i="73"/>
  <c r="S441" i="73"/>
  <c r="O441" i="73"/>
  <c r="P441" i="73"/>
  <c r="T441" i="73" l="1"/>
  <c r="U441" i="73" s="1"/>
  <c r="A442" i="73"/>
  <c r="R441" i="73"/>
  <c r="J441" i="73"/>
  <c r="V441" i="73" l="1"/>
  <c r="B442" i="73"/>
  <c r="D442" i="73"/>
  <c r="C442" i="73"/>
  <c r="O442" i="73"/>
  <c r="S442" i="73"/>
  <c r="N442" i="73"/>
  <c r="P442" i="73"/>
  <c r="I442" i="73"/>
  <c r="K442" i="73"/>
  <c r="M442" i="73"/>
  <c r="Q442" i="73"/>
  <c r="L442" i="73"/>
  <c r="J442" i="73" l="1"/>
  <c r="R442" i="73"/>
  <c r="A443" i="73"/>
  <c r="T442" i="73"/>
  <c r="U442" i="73" s="1"/>
  <c r="D443" i="73" l="1"/>
  <c r="C443" i="73"/>
  <c r="B443" i="73"/>
  <c r="V442" i="73"/>
  <c r="Q443" i="73"/>
  <c r="N443" i="73"/>
  <c r="L443" i="73"/>
  <c r="O443" i="73"/>
  <c r="P443" i="73"/>
  <c r="K443" i="73"/>
  <c r="I443" i="73"/>
  <c r="S443" i="73"/>
  <c r="M443" i="73"/>
  <c r="A444" i="73" l="1"/>
  <c r="T443" i="73"/>
  <c r="U443" i="73" s="1"/>
  <c r="J443" i="73"/>
  <c r="R443" i="73"/>
  <c r="D444" i="73" l="1"/>
  <c r="B444" i="73"/>
  <c r="C444" i="73"/>
  <c r="V443" i="73"/>
  <c r="N444" i="73"/>
  <c r="P444" i="73"/>
  <c r="K444" i="73"/>
  <c r="M444" i="73"/>
  <c r="L444" i="73"/>
  <c r="I444" i="73"/>
  <c r="O444" i="73"/>
  <c r="S444" i="73"/>
  <c r="Q444" i="73"/>
  <c r="R444" i="73" l="1"/>
  <c r="J444" i="73"/>
  <c r="A445" i="73"/>
  <c r="T444" i="73"/>
  <c r="U444" i="73" s="1"/>
  <c r="V444" i="73" l="1"/>
  <c r="C445" i="73"/>
  <c r="D445" i="73"/>
  <c r="B445" i="73"/>
  <c r="Q445" i="73"/>
  <c r="L445" i="73"/>
  <c r="N445" i="73"/>
  <c r="K445" i="73"/>
  <c r="O445" i="73"/>
  <c r="S445" i="73"/>
  <c r="I445" i="73"/>
  <c r="M445" i="73"/>
  <c r="P445" i="73"/>
  <c r="T445" i="73" l="1"/>
  <c r="U445" i="73" s="1"/>
  <c r="A446" i="73"/>
  <c r="J445" i="73"/>
  <c r="R445" i="73"/>
  <c r="V445" i="73" l="1"/>
  <c r="D446" i="73"/>
  <c r="C446" i="73"/>
  <c r="B446" i="73"/>
  <c r="N446" i="73"/>
  <c r="Q446" i="73"/>
  <c r="K446" i="73"/>
  <c r="M446" i="73"/>
  <c r="O446" i="73"/>
  <c r="S446" i="73"/>
  <c r="P446" i="73"/>
  <c r="L446" i="73"/>
  <c r="I446" i="73"/>
  <c r="J446" i="73" l="1"/>
  <c r="T446" i="73"/>
  <c r="U446" i="73" s="1"/>
  <c r="A447" i="73"/>
  <c r="R446" i="73"/>
  <c r="V446" i="73" l="1"/>
  <c r="C447" i="73"/>
  <c r="B447" i="73"/>
  <c r="D447" i="73"/>
  <c r="S447" i="73"/>
  <c r="M447" i="73"/>
  <c r="O447" i="73"/>
  <c r="K447" i="73"/>
  <c r="N447" i="73"/>
  <c r="Q447" i="73"/>
  <c r="L447" i="73"/>
  <c r="P447" i="73"/>
  <c r="I447" i="73"/>
  <c r="T447" i="73" l="1"/>
  <c r="U447" i="73" s="1"/>
  <c r="J447" i="73"/>
  <c r="R447" i="73"/>
  <c r="A448" i="73"/>
  <c r="V447" i="73"/>
  <c r="B448" i="73" l="1"/>
  <c r="D448" i="73"/>
  <c r="C448" i="73"/>
  <c r="L448" i="73"/>
  <c r="N448" i="73"/>
  <c r="O448" i="73"/>
  <c r="K448" i="73"/>
  <c r="P448" i="73"/>
  <c r="Q448" i="73"/>
  <c r="M448" i="73"/>
  <c r="I448" i="73"/>
  <c r="S448" i="73"/>
  <c r="R448" i="73" l="1"/>
  <c r="T448" i="73"/>
  <c r="U448" i="73" s="1"/>
  <c r="A449" i="73"/>
  <c r="J448" i="73"/>
  <c r="B449" i="73" l="1"/>
  <c r="C449" i="73"/>
  <c r="D449" i="73"/>
  <c r="V448" i="73"/>
  <c r="K449" i="73"/>
  <c r="P449" i="73"/>
  <c r="M449" i="73"/>
  <c r="O449" i="73"/>
  <c r="L449" i="73"/>
  <c r="S449" i="73"/>
  <c r="Q449" i="73"/>
  <c r="N449" i="73"/>
  <c r="I449" i="73"/>
  <c r="R449" i="73" l="1"/>
  <c r="J449" i="73"/>
  <c r="T449" i="73"/>
  <c r="U449" i="73" s="1"/>
  <c r="A450" i="73"/>
  <c r="V449" i="73" l="1"/>
  <c r="C450" i="73"/>
  <c r="D450" i="73"/>
  <c r="B450" i="73"/>
  <c r="K450" i="73"/>
  <c r="P450" i="73"/>
  <c r="S450" i="73"/>
  <c r="I450" i="73"/>
  <c r="N450" i="73"/>
  <c r="O450" i="73"/>
  <c r="M450" i="73"/>
  <c r="Q450" i="73"/>
  <c r="L450" i="73"/>
  <c r="J450" i="73" l="1"/>
  <c r="R450" i="73"/>
  <c r="T450" i="73"/>
  <c r="U450" i="73" s="1"/>
  <c r="A451" i="73"/>
  <c r="D451" i="73" l="1"/>
  <c r="C451" i="73"/>
  <c r="B451" i="73"/>
  <c r="V450" i="73"/>
  <c r="P451" i="73"/>
  <c r="N451" i="73"/>
  <c r="M451" i="73"/>
  <c r="K451" i="73"/>
  <c r="O451" i="73"/>
  <c r="I451" i="73"/>
  <c r="L451" i="73"/>
  <c r="Q451" i="73"/>
  <c r="S451" i="73"/>
  <c r="R451" i="73" l="1"/>
  <c r="J451" i="73"/>
  <c r="A452" i="73"/>
  <c r="T451" i="73"/>
  <c r="U451" i="73" s="1"/>
  <c r="D452" i="73" l="1"/>
  <c r="B452" i="73"/>
  <c r="C452" i="73"/>
  <c r="V451" i="73"/>
  <c r="S452" i="73"/>
  <c r="K452" i="73"/>
  <c r="O452" i="73"/>
  <c r="N452" i="73"/>
  <c r="L452" i="73"/>
  <c r="P452" i="73"/>
  <c r="I452" i="73"/>
  <c r="Q452" i="73"/>
  <c r="M452" i="73"/>
  <c r="R452" i="73" l="1"/>
  <c r="T452" i="73"/>
  <c r="U452" i="73" s="1"/>
  <c r="J452" i="73"/>
  <c r="A453" i="73"/>
  <c r="D453" i="73" l="1"/>
  <c r="B453" i="73"/>
  <c r="C453" i="73"/>
  <c r="V452" i="73"/>
  <c r="I453" i="73"/>
  <c r="N453" i="73"/>
  <c r="P453" i="73"/>
  <c r="K453" i="73"/>
  <c r="O453" i="73"/>
  <c r="Q453" i="73"/>
  <c r="M453" i="73"/>
  <c r="S453" i="73"/>
  <c r="L453" i="73"/>
  <c r="J453" i="73" l="1"/>
  <c r="R453" i="73"/>
  <c r="A454" i="73"/>
  <c r="T453" i="73"/>
  <c r="U453" i="73" s="1"/>
  <c r="C454" i="73" l="1"/>
  <c r="D454" i="73"/>
  <c r="B454" i="73"/>
  <c r="V453" i="73"/>
  <c r="N454" i="73"/>
  <c r="P454" i="73"/>
  <c r="S454" i="73"/>
  <c r="I454" i="73"/>
  <c r="Q454" i="73"/>
  <c r="L454" i="73"/>
  <c r="O454" i="73"/>
  <c r="M454" i="73"/>
  <c r="K454" i="73"/>
  <c r="A455" i="73" l="1"/>
  <c r="J454" i="73"/>
  <c r="R454" i="73"/>
  <c r="T454" i="73"/>
  <c r="U454" i="73" s="1"/>
  <c r="V454" i="73" l="1"/>
  <c r="B455" i="73"/>
  <c r="C455" i="73"/>
  <c r="D455" i="73"/>
  <c r="P455" i="73"/>
  <c r="O455" i="73"/>
  <c r="M455" i="73"/>
  <c r="I455" i="73"/>
  <c r="K455" i="73"/>
  <c r="Q455" i="73"/>
  <c r="S455" i="73"/>
  <c r="L455" i="73"/>
  <c r="N455" i="73"/>
  <c r="J455" i="73" l="1"/>
  <c r="R455" i="73"/>
  <c r="A456" i="73"/>
  <c r="T455" i="73"/>
  <c r="U455" i="73" s="1"/>
  <c r="C456" i="73" l="1"/>
  <c r="D456" i="73"/>
  <c r="B456" i="73"/>
  <c r="V455" i="73"/>
  <c r="I456" i="73"/>
  <c r="M456" i="73"/>
  <c r="O456" i="73"/>
  <c r="K456" i="73"/>
  <c r="Q456" i="73"/>
  <c r="N456" i="73"/>
  <c r="L456" i="73"/>
  <c r="S456" i="73"/>
  <c r="P456" i="73"/>
  <c r="T456" i="73" l="1"/>
  <c r="U456" i="73" s="1"/>
  <c r="V456" i="73"/>
  <c r="J456" i="73"/>
  <c r="R456" i="73"/>
  <c r="A457" i="73"/>
  <c r="B457" i="73" l="1"/>
  <c r="C457" i="73"/>
  <c r="D457" i="73"/>
  <c r="I457" i="73"/>
  <c r="L457" i="73"/>
  <c r="Q457" i="73"/>
  <c r="M457" i="73"/>
  <c r="P457" i="73"/>
  <c r="K457" i="73"/>
  <c r="S457" i="73"/>
  <c r="N457" i="73"/>
  <c r="O457" i="73"/>
  <c r="A458" i="73" l="1"/>
  <c r="T457" i="73"/>
  <c r="U457" i="73" s="1"/>
  <c r="R457" i="73"/>
  <c r="J457" i="73"/>
  <c r="D458" i="73" l="1"/>
  <c r="B458" i="73"/>
  <c r="C458" i="73"/>
  <c r="V457" i="73"/>
  <c r="S458" i="73"/>
  <c r="K458" i="73"/>
  <c r="M458" i="73"/>
  <c r="O458" i="73"/>
  <c r="Q458" i="73"/>
  <c r="L458" i="73"/>
  <c r="P458" i="73"/>
  <c r="N458" i="73"/>
  <c r="I458" i="73"/>
  <c r="T458" i="73" l="1"/>
  <c r="U458" i="73" s="1"/>
  <c r="J458" i="73"/>
  <c r="R458" i="73"/>
  <c r="A459" i="73"/>
  <c r="V458" i="73"/>
  <c r="D459" i="73" l="1"/>
  <c r="C459" i="73"/>
  <c r="B459" i="73"/>
  <c r="Q459" i="73"/>
  <c r="M459" i="73"/>
  <c r="P459" i="73"/>
  <c r="S459" i="73"/>
  <c r="K459" i="73"/>
  <c r="L459" i="73"/>
  <c r="O459" i="73"/>
  <c r="I459" i="73"/>
  <c r="N459" i="73"/>
  <c r="J459" i="73" l="1"/>
  <c r="A460" i="73"/>
  <c r="T459" i="73"/>
  <c r="U459" i="73" s="1"/>
  <c r="R459" i="73"/>
  <c r="V459" i="73" l="1"/>
  <c r="D460" i="73"/>
  <c r="B460" i="73"/>
  <c r="C460" i="73"/>
  <c r="P460" i="73"/>
  <c r="M460" i="73"/>
  <c r="Q460" i="73"/>
  <c r="I460" i="73"/>
  <c r="K460" i="73"/>
  <c r="N460" i="73"/>
  <c r="O460" i="73"/>
  <c r="S460" i="73"/>
  <c r="L460" i="73"/>
  <c r="J460" i="73" l="1"/>
  <c r="A461" i="73"/>
  <c r="R460" i="73"/>
  <c r="T460" i="73"/>
  <c r="U460" i="73" s="1"/>
  <c r="V460" i="73" l="1"/>
  <c r="D461" i="73"/>
  <c r="B461" i="73"/>
  <c r="C461" i="73"/>
  <c r="I461" i="73"/>
  <c r="O461" i="73"/>
  <c r="Q461" i="73"/>
  <c r="P461" i="73"/>
  <c r="S461" i="73"/>
  <c r="M461" i="73"/>
  <c r="K461" i="73"/>
  <c r="N461" i="73"/>
  <c r="L461" i="73"/>
  <c r="J461" i="73" l="1"/>
  <c r="A462" i="73"/>
  <c r="T461" i="73"/>
  <c r="U461" i="73" s="1"/>
  <c r="R461" i="73"/>
  <c r="V461" i="73" l="1"/>
  <c r="B462" i="73"/>
  <c r="C462" i="73"/>
  <c r="D462" i="73"/>
  <c r="K462" i="73"/>
  <c r="S462" i="73"/>
  <c r="Q462" i="73"/>
  <c r="I462" i="73"/>
  <c r="N462" i="73"/>
  <c r="O462" i="73"/>
  <c r="M462" i="73"/>
  <c r="P462" i="73"/>
  <c r="L462" i="73"/>
  <c r="J462" i="73" l="1"/>
  <c r="T462" i="73"/>
  <c r="U462" i="73" s="1"/>
  <c r="R462" i="73"/>
  <c r="V462" i="73"/>
  <c r="A463" i="73"/>
  <c r="D463" i="73" l="1"/>
  <c r="B463" i="73"/>
  <c r="C463" i="73"/>
  <c r="I463" i="73"/>
  <c r="L463" i="73"/>
  <c r="N463" i="73"/>
  <c r="O463" i="73"/>
  <c r="S463" i="73"/>
  <c r="K463" i="73"/>
  <c r="M463" i="73"/>
  <c r="Q463" i="73"/>
  <c r="P463" i="73"/>
  <c r="T463" i="73" l="1"/>
  <c r="U463" i="73" s="1"/>
  <c r="R463" i="73"/>
  <c r="A464" i="73"/>
  <c r="V463" i="73"/>
  <c r="J463" i="73"/>
  <c r="C464" i="73" l="1"/>
  <c r="D464" i="73"/>
  <c r="B464" i="73"/>
  <c r="Q464" i="73"/>
  <c r="M464" i="73"/>
  <c r="O464" i="73"/>
  <c r="P464" i="73"/>
  <c r="N464" i="73"/>
  <c r="S464" i="73"/>
  <c r="I464" i="73"/>
  <c r="L464" i="73"/>
  <c r="K464" i="73"/>
  <c r="A465" i="73" l="1"/>
  <c r="J464" i="73"/>
  <c r="T464" i="73"/>
  <c r="U464" i="73" s="1"/>
  <c r="R464" i="73"/>
  <c r="V464" i="73" l="1"/>
  <c r="C465" i="73"/>
  <c r="B465" i="73"/>
  <c r="D465" i="73"/>
  <c r="K465" i="73"/>
  <c r="Q465" i="73"/>
  <c r="O465" i="73"/>
  <c r="P465" i="73"/>
  <c r="S465" i="73"/>
  <c r="N465" i="73"/>
  <c r="I465" i="73"/>
  <c r="L465" i="73"/>
  <c r="M465" i="73"/>
  <c r="J465" i="73" l="1"/>
  <c r="T465" i="73"/>
  <c r="U465" i="73" s="1"/>
  <c r="R465" i="73"/>
  <c r="A466" i="73"/>
  <c r="B466" i="73" l="1"/>
  <c r="C466" i="73"/>
  <c r="D466" i="73"/>
  <c r="V465" i="73"/>
  <c r="O466" i="73"/>
  <c r="K466" i="73"/>
  <c r="S466" i="73"/>
  <c r="I466" i="73"/>
  <c r="Q466" i="73"/>
  <c r="N466" i="73"/>
  <c r="L466" i="73"/>
  <c r="M466" i="73"/>
  <c r="P466" i="73"/>
  <c r="T466" i="73" l="1"/>
  <c r="U466" i="73" s="1"/>
  <c r="J466" i="73"/>
  <c r="R466" i="73"/>
  <c r="V466" i="73"/>
  <c r="A467" i="73"/>
  <c r="D467" i="73" l="1"/>
  <c r="C467" i="73"/>
  <c r="B467" i="73"/>
  <c r="K467" i="73"/>
  <c r="M467" i="73"/>
  <c r="L467" i="73"/>
  <c r="N467" i="73"/>
  <c r="S467" i="73"/>
  <c r="I467" i="73"/>
  <c r="P467" i="73"/>
  <c r="O467" i="73"/>
  <c r="Q467" i="73"/>
  <c r="R467" i="73" l="1"/>
  <c r="T467" i="73"/>
  <c r="U467" i="73" s="1"/>
  <c r="J467" i="73"/>
  <c r="A468" i="73"/>
  <c r="V467" i="73" l="1"/>
  <c r="D468" i="73"/>
  <c r="B468" i="73"/>
  <c r="C468" i="73"/>
  <c r="I468" i="73"/>
  <c r="K468" i="73"/>
  <c r="O468" i="73"/>
  <c r="Q468" i="73"/>
  <c r="S468" i="73"/>
  <c r="N468" i="73"/>
  <c r="P468" i="73"/>
  <c r="L468" i="73"/>
  <c r="M468" i="73"/>
  <c r="J468" i="73" l="1"/>
  <c r="T468" i="73"/>
  <c r="U468" i="73" s="1"/>
  <c r="R468" i="73"/>
  <c r="A469" i="73"/>
  <c r="V468" i="73" l="1"/>
  <c r="D469" i="73"/>
  <c r="C469" i="73"/>
  <c r="B469" i="73"/>
  <c r="S469" i="73"/>
  <c r="M469" i="73"/>
  <c r="N469" i="73"/>
  <c r="L469" i="73"/>
  <c r="P469" i="73"/>
  <c r="I469" i="73"/>
  <c r="O469" i="73"/>
  <c r="K469" i="73"/>
  <c r="Q469" i="73"/>
  <c r="R469" i="73" l="1"/>
  <c r="A470" i="73"/>
  <c r="T469" i="73"/>
  <c r="U469" i="73" s="1"/>
  <c r="J469" i="73"/>
  <c r="C470" i="73" l="1"/>
  <c r="B470" i="73"/>
  <c r="D470" i="73"/>
  <c r="V469" i="73"/>
  <c r="I470" i="73"/>
  <c r="L470" i="73"/>
  <c r="N470" i="73"/>
  <c r="K470" i="73"/>
  <c r="P470" i="73"/>
  <c r="O470" i="73"/>
  <c r="Q470" i="73"/>
  <c r="S470" i="73"/>
  <c r="M470" i="73"/>
  <c r="R470" i="73" l="1"/>
  <c r="T470" i="73"/>
  <c r="U470" i="73" s="1"/>
  <c r="A471" i="73"/>
  <c r="J470" i="73"/>
  <c r="C471" i="73" l="1"/>
  <c r="D471" i="73"/>
  <c r="B471" i="73"/>
  <c r="V470" i="73"/>
  <c r="O471" i="73"/>
  <c r="L471" i="73"/>
  <c r="P471" i="73"/>
  <c r="M471" i="73"/>
  <c r="K471" i="73"/>
  <c r="Q471" i="73"/>
  <c r="S471" i="73"/>
  <c r="I471" i="73"/>
  <c r="N471" i="73"/>
  <c r="R471" i="73" l="1"/>
  <c r="A472" i="73"/>
  <c r="T471" i="73"/>
  <c r="U471" i="73" s="1"/>
  <c r="J471" i="73"/>
  <c r="C472" i="73" l="1"/>
  <c r="D472" i="73"/>
  <c r="B472" i="73"/>
  <c r="V471" i="73"/>
  <c r="I472" i="73"/>
  <c r="N472" i="73"/>
  <c r="P472" i="73"/>
  <c r="Q472" i="73"/>
  <c r="K472" i="73"/>
  <c r="S472" i="73"/>
  <c r="O472" i="73"/>
  <c r="M472" i="73"/>
  <c r="L472" i="73"/>
  <c r="J472" i="73" l="1"/>
  <c r="A473" i="73"/>
  <c r="R472" i="73"/>
  <c r="T472" i="73"/>
  <c r="U472" i="73" s="1"/>
  <c r="B473" i="73" l="1"/>
  <c r="D473" i="73"/>
  <c r="C473" i="73"/>
  <c r="V472" i="73"/>
  <c r="L473" i="73"/>
  <c r="I473" i="73"/>
  <c r="M473" i="73"/>
  <c r="S473" i="73"/>
  <c r="O473" i="73"/>
  <c r="N473" i="73"/>
  <c r="P473" i="73"/>
  <c r="K473" i="73"/>
  <c r="Q473" i="73"/>
  <c r="R473" i="73" l="1"/>
  <c r="A474" i="73"/>
  <c r="T473" i="73"/>
  <c r="U473" i="73" s="1"/>
  <c r="J473" i="73"/>
  <c r="V473" i="73" l="1"/>
  <c r="D474" i="73"/>
  <c r="C474" i="73"/>
  <c r="B474" i="73"/>
  <c r="I474" i="73"/>
  <c r="Q474" i="73"/>
  <c r="S474" i="73"/>
  <c r="N474" i="73"/>
  <c r="O474" i="73"/>
  <c r="L474" i="73"/>
  <c r="M474" i="73"/>
  <c r="K474" i="73"/>
  <c r="P474" i="73"/>
  <c r="T474" i="73" l="1"/>
  <c r="U474" i="73" s="1"/>
  <c r="A475" i="73"/>
  <c r="J474" i="73"/>
  <c r="V474" i="73"/>
  <c r="R474" i="73"/>
  <c r="B475" i="73" l="1"/>
  <c r="C475" i="73"/>
  <c r="D475" i="73"/>
  <c r="I475" i="73"/>
  <c r="K475" i="73"/>
  <c r="P475" i="73"/>
  <c r="M475" i="73"/>
  <c r="Q475" i="73"/>
  <c r="S475" i="73"/>
  <c r="L475" i="73"/>
  <c r="O475" i="73"/>
  <c r="N475" i="73"/>
  <c r="J475" i="73" l="1"/>
  <c r="R475" i="73"/>
  <c r="T475" i="73"/>
  <c r="U475" i="73" s="1"/>
  <c r="A476" i="73"/>
  <c r="V475" i="73" l="1"/>
  <c r="B476" i="73"/>
  <c r="C476" i="73"/>
  <c r="D476" i="73"/>
  <c r="Q476" i="73"/>
  <c r="K476" i="73"/>
  <c r="I476" i="73"/>
  <c r="P476" i="73"/>
  <c r="S476" i="73"/>
  <c r="M476" i="73"/>
  <c r="N476" i="73"/>
  <c r="L476" i="73"/>
  <c r="O476" i="73"/>
  <c r="J476" i="73" l="1"/>
  <c r="T476" i="73"/>
  <c r="U476" i="73" s="1"/>
  <c r="A477" i="73"/>
  <c r="R476" i="73"/>
  <c r="B477" i="73" l="1"/>
  <c r="C477" i="73"/>
  <c r="D477" i="73"/>
  <c r="V476" i="73"/>
  <c r="K477" i="73"/>
  <c r="I477" i="73"/>
  <c r="N477" i="73"/>
  <c r="M477" i="73"/>
  <c r="Q477" i="73"/>
  <c r="L477" i="73"/>
  <c r="O477" i="73"/>
  <c r="P477" i="73"/>
  <c r="S477" i="73"/>
  <c r="T477" i="73" l="1"/>
  <c r="U477" i="73" s="1"/>
  <c r="J477" i="73"/>
  <c r="R477" i="73"/>
  <c r="A478" i="73"/>
  <c r="D478" i="73" l="1"/>
  <c r="B478" i="73"/>
  <c r="C478" i="73"/>
  <c r="V477" i="73"/>
  <c r="K478" i="73"/>
  <c r="L478" i="73"/>
  <c r="N478" i="73"/>
  <c r="S478" i="73"/>
  <c r="I478" i="73"/>
  <c r="Q478" i="73"/>
  <c r="P478" i="73"/>
  <c r="O478" i="73"/>
  <c r="M478" i="73"/>
  <c r="T478" i="73" l="1"/>
  <c r="U478" i="73" s="1"/>
  <c r="R478" i="73"/>
  <c r="V478" i="73"/>
  <c r="J478" i="73"/>
  <c r="A479" i="73"/>
  <c r="D479" i="73" l="1"/>
  <c r="B479" i="73"/>
  <c r="C479" i="73"/>
  <c r="M479" i="73"/>
  <c r="P479" i="73"/>
  <c r="S479" i="73"/>
  <c r="N479" i="73"/>
  <c r="Q479" i="73"/>
  <c r="O479" i="73"/>
  <c r="K479" i="73"/>
  <c r="I479" i="73"/>
  <c r="L479" i="73"/>
  <c r="J479" i="73" l="1"/>
  <c r="A480" i="73"/>
  <c r="R479" i="73"/>
  <c r="T479" i="73"/>
  <c r="U479" i="73" s="1"/>
  <c r="V479" i="73" l="1"/>
  <c r="C480" i="73"/>
  <c r="B480" i="73"/>
  <c r="D480" i="73"/>
  <c r="O480" i="73"/>
  <c r="K480" i="73"/>
  <c r="I480" i="73"/>
  <c r="N480" i="73"/>
  <c r="S480" i="73"/>
  <c r="M480" i="73"/>
  <c r="P480" i="73"/>
  <c r="Q480" i="73"/>
  <c r="L480" i="73"/>
  <c r="J480" i="73" l="1"/>
  <c r="R480" i="73"/>
  <c r="T480" i="73"/>
  <c r="U480" i="73" s="1"/>
  <c r="A481" i="73"/>
  <c r="V480" i="73" l="1"/>
  <c r="C481" i="73"/>
  <c r="B481" i="73"/>
  <c r="D481" i="73"/>
  <c r="I481" i="73"/>
  <c r="K481" i="73"/>
  <c r="Q481" i="73"/>
  <c r="M481" i="73"/>
  <c r="P481" i="73"/>
  <c r="S481" i="73"/>
  <c r="L481" i="73"/>
  <c r="N481" i="73"/>
  <c r="O481" i="73"/>
  <c r="J481" i="73" l="1"/>
  <c r="T481" i="73"/>
  <c r="U481" i="73" s="1"/>
  <c r="R481" i="73"/>
  <c r="A482" i="73"/>
  <c r="V481" i="73" l="1"/>
  <c r="C482" i="73"/>
  <c r="D482" i="73"/>
  <c r="B482" i="73"/>
  <c r="S482" i="73"/>
  <c r="N482" i="73"/>
  <c r="L482" i="73"/>
  <c r="I482" i="73"/>
  <c r="Q482" i="73"/>
  <c r="P482" i="73"/>
  <c r="K482" i="73"/>
  <c r="M482" i="73"/>
  <c r="O482" i="73"/>
  <c r="A483" i="73" l="1"/>
  <c r="T482" i="73"/>
  <c r="U482" i="73" s="1"/>
  <c r="R482" i="73"/>
  <c r="J482" i="73"/>
  <c r="V482" i="73" l="1"/>
  <c r="B483" i="73"/>
  <c r="D483" i="73"/>
  <c r="C483" i="73"/>
  <c r="S483" i="73"/>
  <c r="L483" i="73"/>
  <c r="K483" i="73"/>
  <c r="I483" i="73"/>
  <c r="O483" i="73"/>
  <c r="N483" i="73"/>
  <c r="M483" i="73"/>
  <c r="P483" i="73"/>
  <c r="Q483" i="73"/>
  <c r="R483" i="73" l="1"/>
  <c r="T483" i="73"/>
  <c r="U483" i="73" s="1"/>
  <c r="A484" i="73"/>
  <c r="J483" i="73"/>
  <c r="B484" i="73" l="1"/>
  <c r="C484" i="73"/>
  <c r="D484" i="73"/>
  <c r="V483" i="73"/>
  <c r="M484" i="73"/>
  <c r="Q484" i="73"/>
  <c r="N484" i="73"/>
  <c r="O484" i="73"/>
  <c r="L484" i="73"/>
  <c r="I484" i="73"/>
  <c r="K484" i="73"/>
  <c r="S484" i="73"/>
  <c r="P484" i="73"/>
  <c r="T484" i="73" l="1"/>
  <c r="U484" i="73" s="1"/>
  <c r="V484" i="73"/>
  <c r="A485" i="73"/>
  <c r="J484" i="73"/>
  <c r="R484" i="73"/>
  <c r="D485" i="73" l="1"/>
  <c r="B485" i="73"/>
  <c r="C485" i="73"/>
  <c r="Q485" i="73"/>
  <c r="M485" i="73"/>
  <c r="N485" i="73"/>
  <c r="L485" i="73"/>
  <c r="S485" i="73"/>
  <c r="K485" i="73"/>
  <c r="P485" i="73"/>
  <c r="I485" i="73"/>
  <c r="O485" i="73"/>
  <c r="T485" i="73" l="1"/>
  <c r="U485" i="73" s="1"/>
  <c r="A486" i="73"/>
  <c r="V485" i="73"/>
  <c r="J485" i="73"/>
  <c r="R485" i="73"/>
  <c r="D486" i="73" l="1"/>
  <c r="C486" i="73"/>
  <c r="B486" i="73"/>
  <c r="M486" i="73"/>
  <c r="Q486" i="73"/>
  <c r="P486" i="73"/>
  <c r="N486" i="73"/>
  <c r="L486" i="73"/>
  <c r="O486" i="73"/>
  <c r="S486" i="73"/>
  <c r="K486" i="73"/>
  <c r="I486" i="73"/>
  <c r="A487" i="73" l="1"/>
  <c r="J486" i="73"/>
  <c r="T486" i="73"/>
  <c r="U486" i="73" s="1"/>
  <c r="R486" i="73"/>
  <c r="V486" i="73" l="1"/>
  <c r="C487" i="73"/>
  <c r="D487" i="73"/>
  <c r="B487" i="73"/>
  <c r="Q487" i="73"/>
  <c r="P487" i="73"/>
  <c r="O487" i="73"/>
  <c r="N487" i="73"/>
  <c r="S487" i="73"/>
  <c r="K487" i="73"/>
  <c r="M487" i="73"/>
  <c r="I487" i="73"/>
  <c r="L487" i="73"/>
  <c r="J487" i="73" l="1"/>
  <c r="A488" i="73"/>
  <c r="T487" i="73"/>
  <c r="U487" i="73" s="1"/>
  <c r="R487" i="73"/>
  <c r="B488" i="73" l="1"/>
  <c r="D488" i="73"/>
  <c r="C488" i="73"/>
  <c r="V487" i="73"/>
  <c r="P488" i="73"/>
  <c r="N488" i="73"/>
  <c r="K488" i="73"/>
  <c r="O488" i="73"/>
  <c r="L488" i="73"/>
  <c r="Q488" i="73"/>
  <c r="M488" i="73"/>
  <c r="I488" i="73"/>
  <c r="S488" i="73"/>
  <c r="R488" i="73" l="1"/>
  <c r="J488" i="73"/>
  <c r="A489" i="73"/>
  <c r="T488" i="73"/>
  <c r="U488" i="73" s="1"/>
  <c r="B489" i="73" l="1"/>
  <c r="C489" i="73"/>
  <c r="D489" i="73"/>
  <c r="V488" i="73"/>
  <c r="O489" i="73"/>
  <c r="L489" i="73"/>
  <c r="Q489" i="73"/>
  <c r="S489" i="73"/>
  <c r="M489" i="73"/>
  <c r="N489" i="73"/>
  <c r="I489" i="73"/>
  <c r="P489" i="73"/>
  <c r="K489" i="73"/>
  <c r="A490" i="73" l="1"/>
  <c r="T489" i="73"/>
  <c r="U489" i="73" s="1"/>
  <c r="R489" i="73"/>
  <c r="J489" i="73"/>
  <c r="V489" i="73" l="1"/>
  <c r="C490" i="73"/>
  <c r="D490" i="73"/>
  <c r="B490" i="73"/>
  <c r="O490" i="73"/>
  <c r="I490" i="73"/>
  <c r="S490" i="73"/>
  <c r="Q490" i="73"/>
  <c r="L490" i="73"/>
  <c r="P490" i="73"/>
  <c r="K490" i="73"/>
  <c r="M490" i="73"/>
  <c r="N490" i="73"/>
  <c r="A491" i="73" l="1"/>
  <c r="T490" i="73"/>
  <c r="U490" i="73" s="1"/>
  <c r="J490" i="73"/>
  <c r="R490" i="73"/>
  <c r="V490" i="73" l="1"/>
  <c r="B491" i="73"/>
  <c r="C491" i="73"/>
  <c r="D491" i="73"/>
  <c r="K491" i="73"/>
  <c r="M491" i="73"/>
  <c r="Q491" i="73"/>
  <c r="L491" i="73"/>
  <c r="O491" i="73"/>
  <c r="N491" i="73"/>
  <c r="S491" i="73"/>
  <c r="I491" i="73"/>
  <c r="P491" i="73"/>
  <c r="T491" i="73" l="1"/>
  <c r="U491" i="73" s="1"/>
  <c r="V491" i="73"/>
  <c r="J491" i="73"/>
  <c r="R491" i="73"/>
  <c r="A492" i="73"/>
  <c r="D492" i="73" l="1"/>
  <c r="B492" i="73"/>
  <c r="C492" i="73"/>
  <c r="I492" i="73"/>
  <c r="K492" i="73"/>
  <c r="O492" i="73"/>
  <c r="Q492" i="73"/>
  <c r="L492" i="73"/>
  <c r="P492" i="73"/>
  <c r="S492" i="73"/>
  <c r="M492" i="73"/>
  <c r="N492" i="73"/>
  <c r="T492" i="73" l="1"/>
  <c r="U492" i="73" s="1"/>
  <c r="J492" i="73"/>
  <c r="R492" i="73"/>
  <c r="A493" i="73"/>
  <c r="B493" i="73" l="1"/>
  <c r="D493" i="73"/>
  <c r="C493" i="73"/>
  <c r="V492" i="73"/>
  <c r="L493" i="73"/>
  <c r="Q493" i="73"/>
  <c r="M493" i="73"/>
  <c r="I493" i="73"/>
  <c r="S493" i="73"/>
  <c r="P493" i="73"/>
  <c r="N493" i="73"/>
  <c r="O493" i="73"/>
  <c r="K493" i="73"/>
  <c r="A494" i="73" l="1"/>
  <c r="T493" i="73"/>
  <c r="U493" i="73" s="1"/>
  <c r="R493" i="73"/>
  <c r="J493" i="73"/>
  <c r="V493" i="73" l="1"/>
  <c r="B494" i="73"/>
  <c r="D494" i="73"/>
  <c r="C494" i="73"/>
  <c r="O494" i="73"/>
  <c r="L494" i="73"/>
  <c r="Q494" i="73"/>
  <c r="K494" i="73"/>
  <c r="M494" i="73"/>
  <c r="N494" i="73"/>
  <c r="I494" i="73"/>
  <c r="S494" i="73"/>
  <c r="P494" i="73"/>
  <c r="T494" i="73" l="1"/>
  <c r="U494" i="73" s="1"/>
  <c r="V494" i="73"/>
  <c r="A495" i="73"/>
  <c r="R494" i="73"/>
  <c r="J494" i="73"/>
  <c r="D495" i="73" l="1"/>
  <c r="B495" i="73"/>
  <c r="C495" i="73"/>
  <c r="I495" i="73"/>
  <c r="O495" i="73"/>
  <c r="N495" i="73"/>
  <c r="P495" i="73"/>
  <c r="L495" i="73"/>
  <c r="S495" i="73"/>
  <c r="M495" i="73"/>
  <c r="Q495" i="73"/>
  <c r="K495" i="73"/>
  <c r="A496" i="73" l="1"/>
  <c r="R495" i="73"/>
  <c r="J495" i="73"/>
  <c r="T495" i="73"/>
  <c r="U495" i="73" s="1"/>
  <c r="V495" i="73" l="1"/>
  <c r="B496" i="73"/>
  <c r="C496" i="73"/>
  <c r="D496" i="73"/>
  <c r="N496" i="73"/>
  <c r="P496" i="73"/>
  <c r="Q496" i="73"/>
  <c r="L496" i="73"/>
  <c r="S496" i="73"/>
  <c r="I496" i="73"/>
  <c r="M496" i="73"/>
  <c r="K496" i="73"/>
  <c r="O496" i="73"/>
  <c r="A497" i="73" l="1"/>
  <c r="J496" i="73"/>
  <c r="R496" i="73"/>
  <c r="T496" i="73"/>
  <c r="U496" i="73" s="1"/>
  <c r="V496" i="73" l="1"/>
  <c r="B497" i="73"/>
  <c r="D497" i="73"/>
  <c r="C497" i="73"/>
  <c r="O497" i="73"/>
  <c r="Q497" i="73"/>
  <c r="L497" i="73"/>
  <c r="N497" i="73"/>
  <c r="I497" i="73"/>
  <c r="M497" i="73"/>
  <c r="P497" i="73"/>
  <c r="S497" i="73"/>
  <c r="K497" i="73"/>
  <c r="A498" i="73" l="1"/>
  <c r="T497" i="73"/>
  <c r="U497" i="73" s="1"/>
  <c r="J497" i="73"/>
  <c r="R497" i="73"/>
  <c r="V497" i="73" l="1"/>
  <c r="D498" i="73"/>
  <c r="B498" i="73"/>
  <c r="C498" i="73"/>
  <c r="I498" i="73"/>
  <c r="N498" i="73"/>
  <c r="S498" i="73"/>
  <c r="K498" i="73"/>
  <c r="M498" i="73"/>
  <c r="L498" i="73"/>
  <c r="P498" i="73"/>
  <c r="Q498" i="73"/>
  <c r="O498" i="73"/>
  <c r="R498" i="73" l="1"/>
  <c r="T498" i="73"/>
  <c r="U498" i="73" s="1"/>
  <c r="J498" i="73"/>
  <c r="A499" i="73"/>
  <c r="B499" i="73" l="1"/>
  <c r="C499" i="73"/>
  <c r="D499" i="73"/>
  <c r="V498" i="73"/>
  <c r="P499" i="73"/>
  <c r="M499" i="73"/>
  <c r="Q499" i="73"/>
  <c r="S499" i="73"/>
  <c r="I499" i="73"/>
  <c r="L499" i="73"/>
  <c r="K499" i="73"/>
  <c r="O499" i="73"/>
  <c r="N499" i="73"/>
  <c r="A500" i="73" l="1"/>
  <c r="J499" i="73"/>
  <c r="R499" i="73"/>
  <c r="T499" i="73"/>
  <c r="U499" i="73" s="1"/>
  <c r="V499" i="73" l="1"/>
  <c r="D500" i="73"/>
  <c r="C500" i="73"/>
  <c r="B500" i="73"/>
  <c r="M500" i="73"/>
  <c r="O500" i="73"/>
  <c r="Q500" i="73"/>
  <c r="I500" i="73"/>
  <c r="N500" i="73"/>
  <c r="P500" i="73"/>
  <c r="K500" i="73"/>
  <c r="S500" i="73"/>
  <c r="L500" i="73"/>
  <c r="J500" i="73" l="1"/>
  <c r="A501" i="73"/>
  <c r="T500" i="73"/>
  <c r="U500" i="73" s="1"/>
  <c r="R500" i="73"/>
  <c r="B501" i="73" l="1"/>
  <c r="C501" i="73"/>
  <c r="D501" i="73"/>
  <c r="V500" i="73"/>
  <c r="P501" i="73"/>
  <c r="O501" i="73"/>
  <c r="N501" i="73"/>
  <c r="L501" i="73"/>
  <c r="K501" i="73"/>
  <c r="S501" i="73"/>
  <c r="I501" i="73"/>
  <c r="Q501" i="73"/>
  <c r="M501" i="73"/>
  <c r="R501" i="73" l="1"/>
  <c r="A502" i="73"/>
  <c r="J501" i="73"/>
  <c r="T501" i="73"/>
  <c r="U501" i="73" s="1"/>
  <c r="V501" i="73" l="1"/>
  <c r="B502" i="73"/>
  <c r="C502" i="73"/>
  <c r="D502" i="73"/>
  <c r="O502" i="73"/>
  <c r="N502" i="73"/>
  <c r="L502" i="73"/>
  <c r="I502" i="73"/>
  <c r="P502" i="73"/>
  <c r="M502" i="73"/>
  <c r="Q502" i="73"/>
  <c r="K502" i="73"/>
  <c r="S502" i="73"/>
  <c r="A503" i="73" l="1"/>
  <c r="R502" i="73"/>
  <c r="T502" i="73"/>
  <c r="U502" i="73" s="1"/>
  <c r="J502" i="73"/>
  <c r="B503" i="73" l="1"/>
  <c r="C503" i="73"/>
  <c r="D503" i="73"/>
  <c r="V502" i="73"/>
  <c r="I503" i="73"/>
  <c r="O503" i="73"/>
  <c r="L503" i="73"/>
  <c r="M503" i="73"/>
  <c r="N503" i="73"/>
  <c r="S503" i="73"/>
  <c r="K503" i="73"/>
  <c r="P503" i="73"/>
  <c r="Q503" i="73"/>
  <c r="R503" i="73" l="1"/>
  <c r="T503" i="73"/>
  <c r="U503" i="73" s="1"/>
  <c r="A504" i="73"/>
  <c r="V503" i="73"/>
  <c r="J503" i="73"/>
  <c r="C504" i="73" l="1"/>
  <c r="B504" i="73"/>
  <c r="D504" i="73"/>
  <c r="I504" i="73"/>
  <c r="S504" i="73"/>
  <c r="K504" i="73"/>
  <c r="L504" i="73"/>
  <c r="M504" i="73"/>
  <c r="P504" i="73"/>
  <c r="N504" i="73"/>
  <c r="Q504" i="73"/>
  <c r="O504" i="73"/>
  <c r="R504" i="73" l="1"/>
  <c r="T504" i="73"/>
  <c r="U504" i="73" s="1"/>
  <c r="J504" i="73"/>
  <c r="A505" i="73"/>
  <c r="B505" i="73" l="1"/>
  <c r="D505" i="73"/>
  <c r="C505" i="73"/>
  <c r="V504" i="73"/>
  <c r="Q505" i="73"/>
  <c r="L505" i="73"/>
  <c r="S505" i="73"/>
  <c r="O505" i="73"/>
  <c r="N505" i="73"/>
  <c r="M505" i="73"/>
  <c r="K505" i="73"/>
  <c r="I505" i="73"/>
  <c r="P505" i="73"/>
  <c r="T505" i="73" l="1"/>
  <c r="U505" i="73" s="1"/>
  <c r="A506" i="73"/>
  <c r="V505" i="73"/>
  <c r="J505" i="73"/>
  <c r="R505" i="73"/>
  <c r="C506" i="73" l="1"/>
  <c r="B506" i="73"/>
  <c r="D506" i="73"/>
  <c r="M506" i="73"/>
  <c r="Q506" i="73"/>
  <c r="P506" i="73"/>
  <c r="I506" i="73"/>
  <c r="S506" i="73"/>
  <c r="O506" i="73"/>
  <c r="K506" i="73"/>
  <c r="N506" i="73"/>
  <c r="L506" i="73"/>
  <c r="J506" i="73" l="1"/>
  <c r="A507" i="73"/>
  <c r="T506" i="73"/>
  <c r="U506" i="73" s="1"/>
  <c r="R506" i="73"/>
  <c r="V506" i="73" l="1"/>
  <c r="B507" i="73"/>
  <c r="C507" i="73"/>
  <c r="D507" i="73"/>
  <c r="O507" i="73"/>
  <c r="M507" i="73"/>
  <c r="N507" i="73"/>
  <c r="S507" i="73"/>
  <c r="P507" i="73"/>
  <c r="Q507" i="73"/>
  <c r="K507" i="73"/>
  <c r="I507" i="73"/>
  <c r="L507" i="73"/>
  <c r="J507" i="73" l="1"/>
  <c r="A508" i="73"/>
  <c r="R507" i="73"/>
  <c r="T507" i="73"/>
  <c r="U507" i="73" s="1"/>
  <c r="D508" i="73" l="1"/>
  <c r="B508" i="73"/>
  <c r="C508" i="73"/>
  <c r="V507" i="73"/>
  <c r="I508" i="73"/>
  <c r="O508" i="73"/>
  <c r="P508" i="73"/>
  <c r="K508" i="73"/>
  <c r="Q508" i="73"/>
  <c r="M508" i="73"/>
  <c r="N508" i="73"/>
  <c r="L508" i="73"/>
  <c r="S508" i="73"/>
  <c r="J508" i="73" l="1"/>
  <c r="R508" i="73"/>
  <c r="A509" i="73"/>
  <c r="T508" i="73"/>
  <c r="U508" i="73" s="1"/>
  <c r="C509" i="73" l="1"/>
  <c r="B509" i="73"/>
  <c r="D509" i="73"/>
  <c r="V508" i="73"/>
  <c r="P509" i="73"/>
  <c r="Q509" i="73"/>
  <c r="M509" i="73"/>
  <c r="L509" i="73"/>
  <c r="S509" i="73"/>
  <c r="I509" i="73"/>
  <c r="N509" i="73"/>
  <c r="O509" i="73"/>
  <c r="K509" i="73"/>
  <c r="A510" i="73" l="1"/>
  <c r="J509" i="73"/>
  <c r="R509" i="73"/>
  <c r="T509" i="73"/>
  <c r="U509" i="73" s="1"/>
  <c r="V509" i="73" l="1"/>
  <c r="C510" i="73"/>
  <c r="D510" i="73"/>
  <c r="B510" i="73"/>
  <c r="S510" i="73"/>
  <c r="O510" i="73"/>
  <c r="M510" i="73"/>
  <c r="N510" i="73"/>
  <c r="P510" i="73"/>
  <c r="I510" i="73"/>
  <c r="L510" i="73"/>
  <c r="K510" i="73"/>
  <c r="Q510" i="73"/>
  <c r="R510" i="73" l="1"/>
  <c r="A511" i="73"/>
  <c r="J510" i="73"/>
  <c r="T510" i="73"/>
  <c r="U510" i="73" s="1"/>
  <c r="C511" i="73" l="1"/>
  <c r="B511" i="73"/>
  <c r="D511" i="73"/>
  <c r="V510" i="73"/>
  <c r="L511" i="73"/>
  <c r="I511" i="73"/>
  <c r="K511" i="73"/>
  <c r="P511" i="73"/>
  <c r="S511" i="73"/>
  <c r="M511" i="73"/>
  <c r="N511" i="73"/>
  <c r="O511" i="73"/>
  <c r="Q511" i="73"/>
  <c r="R511" i="73" l="1"/>
  <c r="T511" i="73"/>
  <c r="U511" i="73" s="1"/>
  <c r="A512" i="73"/>
  <c r="J511" i="73"/>
  <c r="D512" i="73" l="1"/>
  <c r="B512" i="73"/>
  <c r="C512" i="73"/>
  <c r="V511" i="73"/>
  <c r="P512" i="73"/>
  <c r="L512" i="73"/>
  <c r="K512" i="73"/>
  <c r="I512" i="73"/>
  <c r="S512" i="73"/>
  <c r="M512" i="73"/>
  <c r="N512" i="73"/>
  <c r="O512" i="73"/>
  <c r="Q512" i="73"/>
  <c r="R512" i="73" l="1"/>
  <c r="A513" i="73"/>
  <c r="J512" i="73"/>
  <c r="T512" i="73"/>
  <c r="U512" i="73" s="1"/>
  <c r="V512" i="73" l="1"/>
  <c r="C513" i="73"/>
  <c r="D513" i="73"/>
  <c r="B513" i="73"/>
  <c r="K513" i="73"/>
  <c r="I513" i="73"/>
  <c r="M513" i="73"/>
  <c r="S513" i="73"/>
  <c r="N513" i="73"/>
  <c r="L513" i="73"/>
  <c r="P513" i="73"/>
  <c r="O513" i="73"/>
  <c r="Q513" i="73"/>
  <c r="R513" i="73" l="1"/>
  <c r="T513" i="73"/>
  <c r="U513" i="73" s="1"/>
  <c r="J513" i="73"/>
  <c r="A514" i="73"/>
  <c r="V513" i="73" l="1"/>
  <c r="C514" i="73"/>
  <c r="D514" i="73"/>
  <c r="B514" i="73"/>
  <c r="L514" i="73"/>
  <c r="M514" i="73"/>
  <c r="Q514" i="73"/>
  <c r="I514" i="73"/>
  <c r="P514" i="73"/>
  <c r="K514" i="73"/>
  <c r="N514" i="73"/>
  <c r="O514" i="73"/>
  <c r="S514" i="73"/>
  <c r="A515" i="73" l="1"/>
  <c r="T514" i="73"/>
  <c r="U514" i="73" s="1"/>
  <c r="R514" i="73"/>
  <c r="J514" i="73"/>
  <c r="B515" i="73" l="1"/>
  <c r="C515" i="73"/>
  <c r="D515" i="73"/>
  <c r="V514" i="73"/>
  <c r="K515" i="73"/>
  <c r="P515" i="73"/>
  <c r="N515" i="73"/>
  <c r="S515" i="73"/>
  <c r="I515" i="73"/>
  <c r="L515" i="73"/>
  <c r="Q515" i="73"/>
  <c r="M515" i="73"/>
  <c r="O515" i="73"/>
  <c r="R515" i="73" l="1"/>
  <c r="J515" i="73"/>
  <c r="T515" i="73"/>
  <c r="U515" i="73" s="1"/>
  <c r="A516" i="73"/>
  <c r="V515" i="73" l="1"/>
  <c r="B516" i="73"/>
  <c r="D516" i="73"/>
  <c r="C516" i="73"/>
  <c r="P516" i="73"/>
  <c r="L516" i="73"/>
  <c r="M516" i="73"/>
  <c r="Q516" i="73"/>
  <c r="K516" i="73"/>
  <c r="O516" i="73"/>
  <c r="S516" i="73"/>
  <c r="I516" i="73"/>
  <c r="N516" i="73"/>
  <c r="A517" i="73" l="1"/>
  <c r="R516" i="73"/>
  <c r="J516" i="73"/>
  <c r="T516" i="73"/>
  <c r="U516" i="73" s="1"/>
  <c r="D517" i="73" l="1"/>
  <c r="B517" i="73"/>
  <c r="C517" i="73"/>
  <c r="V516" i="73"/>
  <c r="S517" i="73"/>
  <c r="L517" i="73"/>
  <c r="Q517" i="73"/>
  <c r="I517" i="73"/>
  <c r="N517" i="73"/>
  <c r="K517" i="73"/>
  <c r="O517" i="73"/>
  <c r="P517" i="73"/>
  <c r="M517" i="73"/>
  <c r="T517" i="73" l="1"/>
  <c r="U517" i="73" s="1"/>
  <c r="A518" i="73"/>
  <c r="R517" i="73"/>
  <c r="J517" i="73"/>
  <c r="V517" i="73"/>
  <c r="C518" i="73" l="1"/>
  <c r="D518" i="73"/>
  <c r="B518" i="73"/>
  <c r="S518" i="73"/>
  <c r="I518" i="73"/>
  <c r="N518" i="73"/>
  <c r="K518" i="73"/>
  <c r="P518" i="73"/>
  <c r="L518" i="73"/>
  <c r="O518" i="73"/>
  <c r="Q518" i="73"/>
  <c r="M518" i="73"/>
  <c r="R518" i="73" l="1"/>
  <c r="J518" i="73"/>
  <c r="T518" i="73"/>
  <c r="U518" i="73" s="1"/>
  <c r="A519" i="73"/>
  <c r="D519" i="73" l="1"/>
  <c r="C519" i="73"/>
  <c r="B519" i="73"/>
  <c r="V518" i="73"/>
  <c r="O519" i="73"/>
  <c r="N519" i="73"/>
  <c r="Q519" i="73"/>
  <c r="I519" i="73"/>
  <c r="M519" i="73"/>
  <c r="S519" i="73"/>
  <c r="P519" i="73"/>
  <c r="K519" i="73"/>
  <c r="L519" i="73"/>
  <c r="J519" i="73" l="1"/>
  <c r="A520" i="73"/>
  <c r="T519" i="73"/>
  <c r="U519" i="73" s="1"/>
  <c r="R519" i="73"/>
  <c r="V519" i="73" l="1"/>
  <c r="D520" i="73"/>
  <c r="B520" i="73"/>
  <c r="C520" i="73"/>
  <c r="Q520" i="73"/>
  <c r="L520" i="73"/>
  <c r="M520" i="73"/>
  <c r="P520" i="73"/>
  <c r="S520" i="73"/>
  <c r="N520" i="73"/>
  <c r="O520" i="73"/>
  <c r="K520" i="73"/>
  <c r="I520" i="73"/>
  <c r="A521" i="73" l="1"/>
  <c r="T520" i="73"/>
  <c r="U520" i="73" s="1"/>
  <c r="J520" i="73"/>
  <c r="R520" i="73"/>
  <c r="V520" i="73" l="1"/>
  <c r="D521" i="73"/>
  <c r="B521" i="73"/>
  <c r="C521" i="73"/>
  <c r="S521" i="73"/>
  <c r="P521" i="73"/>
  <c r="N521" i="73"/>
  <c r="K521" i="73"/>
  <c r="M521" i="73"/>
  <c r="L521" i="73"/>
  <c r="Q521" i="73"/>
  <c r="I521" i="73"/>
  <c r="O521" i="73"/>
  <c r="R521" i="73" l="1"/>
  <c r="J521" i="73"/>
  <c r="A522" i="73"/>
  <c r="T521" i="73"/>
  <c r="U521" i="73" s="1"/>
  <c r="C522" i="73" l="1"/>
  <c r="D522" i="73"/>
  <c r="B522" i="73"/>
  <c r="V521" i="73"/>
  <c r="S522" i="73"/>
  <c r="K522" i="73"/>
  <c r="Q522" i="73"/>
  <c r="P522" i="73"/>
  <c r="M522" i="73"/>
  <c r="O522" i="73"/>
  <c r="L522" i="73"/>
  <c r="N522" i="73"/>
  <c r="I522" i="73"/>
  <c r="J522" i="73" l="1"/>
  <c r="T522" i="73"/>
  <c r="U522" i="73" s="1"/>
  <c r="R522" i="73"/>
  <c r="A523" i="73"/>
  <c r="V522" i="73" l="1"/>
  <c r="C523" i="73"/>
  <c r="B523" i="73"/>
  <c r="D523" i="73"/>
  <c r="Q523" i="73"/>
  <c r="O523" i="73"/>
  <c r="S523" i="73"/>
  <c r="L523" i="73"/>
  <c r="I523" i="73"/>
  <c r="N523" i="73"/>
  <c r="P523" i="73"/>
  <c r="M523" i="73"/>
  <c r="K523" i="73"/>
  <c r="A524" i="73" l="1"/>
  <c r="T523" i="73"/>
  <c r="U523" i="73" s="1"/>
  <c r="J523" i="73"/>
  <c r="V523" i="73"/>
  <c r="R523" i="73"/>
  <c r="B524" i="73" l="1"/>
  <c r="D524" i="73"/>
  <c r="C524" i="73"/>
  <c r="P524" i="73"/>
  <c r="M524" i="73"/>
  <c r="S524" i="73"/>
  <c r="Q524" i="73"/>
  <c r="N524" i="73"/>
  <c r="L524" i="73"/>
  <c r="K524" i="73"/>
  <c r="O524" i="73"/>
  <c r="I524" i="73"/>
  <c r="A525" i="73" l="1"/>
  <c r="J524" i="73"/>
  <c r="R524" i="73"/>
  <c r="T524" i="73"/>
  <c r="U524" i="73" s="1"/>
  <c r="V524" i="73" l="1"/>
  <c r="C525" i="73"/>
  <c r="B525" i="73"/>
  <c r="D525" i="73"/>
  <c r="I525" i="73"/>
  <c r="P525" i="73"/>
  <c r="L525" i="73"/>
  <c r="S525" i="73"/>
  <c r="N525" i="73"/>
  <c r="Q525" i="73"/>
  <c r="K525" i="73"/>
  <c r="M525" i="73"/>
  <c r="O525" i="73"/>
  <c r="A526" i="73" l="1"/>
  <c r="R525" i="73"/>
  <c r="J525" i="73"/>
  <c r="T525" i="73"/>
  <c r="U525" i="73" s="1"/>
  <c r="V525" i="73" l="1"/>
  <c r="C526" i="73"/>
  <c r="D526" i="73"/>
  <c r="B526" i="73"/>
  <c r="L526" i="73"/>
  <c r="Q526" i="73"/>
  <c r="N526" i="73"/>
  <c r="P526" i="73"/>
  <c r="O526" i="73"/>
  <c r="S526" i="73"/>
  <c r="M526" i="73"/>
  <c r="K526" i="73"/>
  <c r="I526" i="73"/>
  <c r="A527" i="73" l="1"/>
  <c r="T526" i="73"/>
  <c r="U526" i="73" s="1"/>
  <c r="R526" i="73"/>
  <c r="J526" i="73"/>
  <c r="V526" i="73" l="1"/>
  <c r="B527" i="73"/>
  <c r="C527" i="73"/>
  <c r="D527" i="73"/>
  <c r="P527" i="73"/>
  <c r="K527" i="73"/>
  <c r="O527" i="73"/>
  <c r="Q527" i="73"/>
  <c r="N527" i="73"/>
  <c r="M527" i="73"/>
  <c r="I527" i="73"/>
  <c r="L527" i="73"/>
  <c r="S527" i="73"/>
  <c r="J527" i="73" l="1"/>
  <c r="R527" i="73"/>
  <c r="A528" i="73"/>
  <c r="T527" i="73"/>
  <c r="U527" i="73" s="1"/>
  <c r="C528" i="73" l="1"/>
  <c r="B528" i="73"/>
  <c r="D528" i="73"/>
  <c r="V527" i="73"/>
  <c r="Q528" i="73"/>
  <c r="O528" i="73"/>
  <c r="S528" i="73"/>
  <c r="K528" i="73"/>
  <c r="L528" i="73"/>
  <c r="P528" i="73"/>
  <c r="M528" i="73"/>
  <c r="I528" i="73"/>
  <c r="N528" i="73"/>
  <c r="T528" i="73" l="1"/>
  <c r="U528" i="73" s="1"/>
  <c r="J528" i="73"/>
  <c r="A529" i="73"/>
  <c r="R528" i="73"/>
  <c r="V528" i="73" l="1"/>
  <c r="B529" i="73"/>
  <c r="C529" i="73"/>
  <c r="D529" i="73"/>
  <c r="P529" i="73"/>
  <c r="Q529" i="73"/>
  <c r="O529" i="73"/>
  <c r="K529" i="73"/>
  <c r="S529" i="73"/>
  <c r="N529" i="73"/>
  <c r="L529" i="73"/>
  <c r="M529" i="73"/>
  <c r="I529" i="73"/>
  <c r="J529" i="73" l="1"/>
  <c r="A530" i="73"/>
  <c r="R529" i="73"/>
  <c r="T529" i="73"/>
  <c r="U529" i="73" s="1"/>
  <c r="V529" i="73" l="1"/>
  <c r="D530" i="73"/>
  <c r="B530" i="73"/>
  <c r="C530" i="73"/>
  <c r="K530" i="73"/>
  <c r="I530" i="73"/>
  <c r="N530" i="73"/>
  <c r="Q530" i="73"/>
  <c r="S530" i="73"/>
  <c r="L530" i="73"/>
  <c r="P530" i="73"/>
  <c r="M530" i="73"/>
  <c r="O530" i="73"/>
  <c r="T530" i="73" l="1"/>
  <c r="U530" i="73" s="1"/>
  <c r="J530" i="73"/>
  <c r="V530" i="73"/>
  <c r="R530" i="73"/>
  <c r="A531" i="73"/>
  <c r="C531" i="73" l="1"/>
  <c r="D531" i="73"/>
  <c r="B531" i="73"/>
  <c r="N531" i="73"/>
  <c r="K531" i="73"/>
  <c r="L531" i="73"/>
  <c r="O531" i="73"/>
  <c r="M531" i="73"/>
  <c r="Q531" i="73"/>
  <c r="S531" i="73"/>
  <c r="P531" i="73"/>
  <c r="I531" i="73"/>
  <c r="T531" i="73" l="1"/>
  <c r="U531" i="73" s="1"/>
  <c r="V531" i="73"/>
  <c r="R531" i="73"/>
  <c r="J531" i="73"/>
  <c r="A532" i="73"/>
  <c r="D532" i="73" l="1"/>
  <c r="B532" i="73"/>
  <c r="C532" i="73"/>
  <c r="S532" i="73"/>
  <c r="I532" i="73"/>
  <c r="L532" i="73"/>
  <c r="M532" i="73"/>
  <c r="P532" i="73"/>
  <c r="K532" i="73"/>
  <c r="O532" i="73"/>
  <c r="Q532" i="73"/>
  <c r="N532" i="73"/>
  <c r="R532" i="73" l="1"/>
  <c r="A533" i="73"/>
  <c r="T532" i="73"/>
  <c r="U532" i="73" s="1"/>
  <c r="J532" i="73"/>
  <c r="D533" i="73" l="1"/>
  <c r="C533" i="73"/>
  <c r="B533" i="73"/>
  <c r="V532" i="73"/>
  <c r="P533" i="73"/>
  <c r="N533" i="73"/>
  <c r="K533" i="73"/>
  <c r="L533" i="73"/>
  <c r="I533" i="73"/>
  <c r="S533" i="73"/>
  <c r="Q533" i="73"/>
  <c r="M533" i="73"/>
  <c r="O533" i="73"/>
  <c r="R533" i="73" l="1"/>
  <c r="J533" i="73"/>
  <c r="A534" i="73"/>
  <c r="T533" i="73"/>
  <c r="U533" i="73" s="1"/>
  <c r="D534" i="73" l="1"/>
  <c r="C534" i="73"/>
  <c r="B534" i="73"/>
  <c r="V533" i="73"/>
  <c r="O534" i="73"/>
  <c r="N534" i="73"/>
  <c r="I534" i="73"/>
  <c r="K534" i="73"/>
  <c r="P534" i="73"/>
  <c r="S534" i="73"/>
  <c r="M534" i="73"/>
  <c r="L534" i="73"/>
  <c r="Q534" i="73"/>
  <c r="R534" i="73" l="1"/>
  <c r="J534" i="73"/>
  <c r="T534" i="73"/>
  <c r="U534" i="73" s="1"/>
  <c r="A535" i="73"/>
  <c r="V534" i="73" l="1"/>
  <c r="D535" i="73"/>
  <c r="B535" i="73"/>
  <c r="C535" i="73"/>
  <c r="S535" i="73"/>
  <c r="N535" i="73"/>
  <c r="O535" i="73"/>
  <c r="M535" i="73"/>
  <c r="K535" i="73"/>
  <c r="P535" i="73"/>
  <c r="Q535" i="73"/>
  <c r="L535" i="73"/>
  <c r="I535" i="73"/>
  <c r="J535" i="73" l="1"/>
  <c r="R535" i="73"/>
  <c r="T535" i="73"/>
  <c r="U535" i="73" s="1"/>
  <c r="A536" i="73"/>
  <c r="B536" i="73" l="1"/>
  <c r="C536" i="73"/>
  <c r="D536" i="73"/>
  <c r="V535" i="73"/>
  <c r="S536" i="73"/>
  <c r="N536" i="73"/>
  <c r="Q536" i="73"/>
  <c r="P536" i="73"/>
  <c r="I536" i="73"/>
  <c r="M536" i="73"/>
  <c r="K536" i="73"/>
  <c r="O536" i="73"/>
  <c r="L536" i="73"/>
  <c r="J536" i="73" l="1"/>
  <c r="A537" i="73"/>
  <c r="T536" i="73"/>
  <c r="U536" i="73" s="1"/>
  <c r="R536" i="73"/>
  <c r="C537" i="73" l="1"/>
  <c r="D537" i="73"/>
  <c r="B537" i="73"/>
  <c r="V536" i="73"/>
  <c r="O537" i="73"/>
  <c r="L537" i="73"/>
  <c r="S537" i="73"/>
  <c r="I537" i="73"/>
  <c r="M537" i="73"/>
  <c r="P537" i="73"/>
  <c r="Q537" i="73"/>
  <c r="K537" i="73"/>
  <c r="N537" i="73"/>
  <c r="A538" i="73" l="1"/>
  <c r="R537" i="73"/>
  <c r="T537" i="73"/>
  <c r="U537" i="73" s="1"/>
  <c r="J537" i="73"/>
  <c r="V537" i="73" l="1"/>
  <c r="B538" i="73"/>
  <c r="D538" i="73"/>
  <c r="C538" i="73"/>
  <c r="L538" i="73"/>
  <c r="N538" i="73"/>
  <c r="K538" i="73"/>
  <c r="I538" i="73"/>
  <c r="O538" i="73"/>
  <c r="Q538" i="73"/>
  <c r="P538" i="73"/>
  <c r="M538" i="73"/>
  <c r="S538" i="73"/>
  <c r="T538" i="73" l="1"/>
  <c r="U538" i="73" s="1"/>
  <c r="R538" i="73"/>
  <c r="A539" i="73"/>
  <c r="J538" i="73"/>
  <c r="B539" i="73" l="1"/>
  <c r="C539" i="73"/>
  <c r="D539" i="73"/>
  <c r="V538" i="73"/>
  <c r="M539" i="73"/>
  <c r="N539" i="73"/>
  <c r="I539" i="73"/>
  <c r="P539" i="73"/>
  <c r="K539" i="73"/>
  <c r="L539" i="73"/>
  <c r="O539" i="73"/>
  <c r="Q539" i="73"/>
  <c r="S539" i="73"/>
  <c r="R539" i="73" l="1"/>
  <c r="J539" i="73"/>
  <c r="A540" i="73"/>
  <c r="T539" i="73"/>
  <c r="U539" i="73" s="1"/>
  <c r="C540" i="73" l="1"/>
  <c r="D540" i="73"/>
  <c r="B540" i="73"/>
  <c r="V539" i="73"/>
  <c r="Q540" i="73"/>
  <c r="P540" i="73"/>
  <c r="N540" i="73"/>
  <c r="M540" i="73"/>
  <c r="S540" i="73"/>
  <c r="K540" i="73"/>
  <c r="I540" i="73"/>
  <c r="L540" i="73"/>
  <c r="O540" i="73"/>
  <c r="J540" i="73" l="1"/>
  <c r="A541" i="73"/>
  <c r="T540" i="73"/>
  <c r="U540" i="73" s="1"/>
  <c r="R540" i="73"/>
  <c r="V540" i="73" l="1"/>
  <c r="D541" i="73"/>
  <c r="B541" i="73"/>
  <c r="C541" i="73"/>
  <c r="P541" i="73"/>
  <c r="L541" i="73"/>
  <c r="O541" i="73"/>
  <c r="Q541" i="73"/>
  <c r="K541" i="73"/>
  <c r="N541" i="73"/>
  <c r="S541" i="73"/>
  <c r="M541" i="73"/>
  <c r="I541" i="73"/>
  <c r="A542" i="73" l="1"/>
  <c r="R541" i="73"/>
  <c r="J541" i="73"/>
  <c r="T541" i="73"/>
  <c r="U541" i="73" s="1"/>
  <c r="C542" i="73" l="1"/>
  <c r="B542" i="73"/>
  <c r="D542" i="73"/>
  <c r="V541" i="73"/>
  <c r="S542" i="73"/>
  <c r="I542" i="73"/>
  <c r="K542" i="73"/>
  <c r="N542" i="73"/>
  <c r="O542" i="73"/>
  <c r="P542" i="73"/>
  <c r="L542" i="73"/>
  <c r="Q542" i="73"/>
  <c r="M542" i="73"/>
  <c r="R542" i="73" l="1"/>
  <c r="J542" i="73"/>
  <c r="T542" i="73"/>
  <c r="U542" i="73" s="1"/>
  <c r="A543" i="73"/>
  <c r="C543" i="73" l="1"/>
  <c r="B543" i="73"/>
  <c r="D543" i="73"/>
  <c r="V542" i="73"/>
  <c r="O543" i="73"/>
  <c r="S543" i="73"/>
  <c r="I543" i="73"/>
  <c r="Q543" i="73"/>
  <c r="L543" i="73"/>
  <c r="P543" i="73"/>
  <c r="K543" i="73"/>
  <c r="M543" i="73"/>
  <c r="N543" i="73"/>
  <c r="A544" i="73" l="1"/>
  <c r="T543" i="73"/>
  <c r="U543" i="73" s="1"/>
  <c r="J543" i="73"/>
  <c r="R543" i="73"/>
  <c r="V543" i="73" l="1"/>
  <c r="B544" i="73"/>
  <c r="D544" i="73"/>
  <c r="C544" i="73"/>
  <c r="N544" i="73"/>
  <c r="S544" i="73"/>
  <c r="L544" i="73"/>
  <c r="K544" i="73"/>
  <c r="M544" i="73"/>
  <c r="Q544" i="73"/>
  <c r="O544" i="73"/>
  <c r="P544" i="73"/>
  <c r="I544" i="73"/>
  <c r="T544" i="73" l="1"/>
  <c r="U544" i="73" s="1"/>
  <c r="R544" i="73"/>
  <c r="A545" i="73"/>
  <c r="J544" i="73"/>
  <c r="V544" i="73"/>
  <c r="D545" i="73" l="1"/>
  <c r="B545" i="73"/>
  <c r="C545" i="73"/>
  <c r="S545" i="73"/>
  <c r="M545" i="73"/>
  <c r="K545" i="73"/>
  <c r="L545" i="73"/>
  <c r="P545" i="73"/>
  <c r="I545" i="73"/>
  <c r="N545" i="73"/>
  <c r="O545" i="73"/>
  <c r="Q545" i="73"/>
  <c r="R545" i="73" l="1"/>
  <c r="T545" i="73"/>
  <c r="U545" i="73" s="1"/>
  <c r="J545" i="73"/>
  <c r="A546" i="73"/>
  <c r="C546" i="73" l="1"/>
  <c r="B546" i="73"/>
  <c r="D546" i="73"/>
  <c r="V545" i="73"/>
  <c r="K546" i="73"/>
  <c r="L546" i="73"/>
  <c r="N546" i="73"/>
  <c r="Q546" i="73"/>
  <c r="O546" i="73"/>
  <c r="I546" i="73"/>
  <c r="P546" i="73"/>
  <c r="M546" i="73"/>
  <c r="S546" i="73"/>
  <c r="T546" i="73" l="1"/>
  <c r="U546" i="73" s="1"/>
  <c r="R546" i="73"/>
  <c r="J546" i="73"/>
  <c r="A547" i="73"/>
  <c r="B547" i="73" l="1"/>
  <c r="C547" i="73"/>
  <c r="D547" i="73"/>
  <c r="V546" i="73"/>
  <c r="L547" i="73"/>
  <c r="O547" i="73"/>
  <c r="P547" i="73"/>
  <c r="Q547" i="73"/>
  <c r="N547" i="73"/>
  <c r="I547" i="73"/>
  <c r="M547" i="73"/>
  <c r="S547" i="73"/>
  <c r="K547" i="73"/>
  <c r="A548" i="73" l="1"/>
  <c r="R547" i="73"/>
  <c r="T547" i="73"/>
  <c r="U547" i="73" s="1"/>
  <c r="J547" i="73"/>
  <c r="V547" i="73" l="1"/>
  <c r="D548" i="73"/>
  <c r="B548" i="73"/>
  <c r="C548" i="73"/>
  <c r="K548" i="73"/>
  <c r="M548" i="73"/>
  <c r="O548" i="73"/>
  <c r="I548" i="73"/>
  <c r="S548" i="73"/>
  <c r="N548" i="73"/>
  <c r="P548" i="73"/>
  <c r="L548" i="73"/>
  <c r="Q548" i="73"/>
  <c r="R548" i="73" l="1"/>
  <c r="J548" i="73"/>
  <c r="T548" i="73"/>
  <c r="U548" i="73" s="1"/>
  <c r="A549" i="73"/>
  <c r="V548" i="73" l="1"/>
  <c r="C549" i="73"/>
  <c r="B549" i="73"/>
  <c r="D549" i="73"/>
  <c r="K549" i="73"/>
  <c r="N549" i="73"/>
  <c r="O549" i="73"/>
  <c r="M549" i="73"/>
  <c r="I549" i="73"/>
  <c r="S549" i="73"/>
  <c r="Q549" i="73"/>
  <c r="P549" i="73"/>
  <c r="L549" i="73"/>
  <c r="J549" i="73" l="1"/>
  <c r="T549" i="73"/>
  <c r="U549" i="73" s="1"/>
  <c r="R549" i="73"/>
  <c r="V549" i="73"/>
  <c r="A550" i="73"/>
  <c r="B550" i="73" l="1"/>
  <c r="C550" i="73"/>
  <c r="D550" i="73"/>
  <c r="L550" i="73"/>
  <c r="N550" i="73"/>
  <c r="K550" i="73"/>
  <c r="Q550" i="73"/>
  <c r="P550" i="73"/>
  <c r="S550" i="73"/>
  <c r="M550" i="73"/>
  <c r="I550" i="73"/>
  <c r="O550" i="73"/>
  <c r="T550" i="73" l="1"/>
  <c r="U550" i="73" s="1"/>
  <c r="R550" i="73"/>
  <c r="A551" i="73"/>
  <c r="J550" i="73"/>
  <c r="D551" i="73" l="1"/>
  <c r="C551" i="73"/>
  <c r="B551" i="73"/>
  <c r="V550" i="73"/>
  <c r="I551" i="73"/>
  <c r="N551" i="73"/>
  <c r="Q551" i="73"/>
  <c r="O551" i="73"/>
  <c r="P551" i="73"/>
  <c r="K551" i="73"/>
  <c r="S551" i="73"/>
  <c r="L551" i="73"/>
  <c r="M551" i="73"/>
  <c r="J551" i="73" l="1"/>
  <c r="A552" i="73"/>
  <c r="T551" i="73"/>
  <c r="U551" i="73" s="1"/>
  <c r="R551" i="73"/>
  <c r="B552" i="73" l="1"/>
  <c r="C552" i="73"/>
  <c r="D552" i="73"/>
  <c r="V551" i="73"/>
  <c r="N552" i="73"/>
  <c r="S552" i="73"/>
  <c r="L552" i="73"/>
  <c r="O552" i="73"/>
  <c r="Q552" i="73"/>
  <c r="P552" i="73"/>
  <c r="I552" i="73"/>
  <c r="M552" i="73"/>
  <c r="K552" i="73"/>
  <c r="A553" i="73" l="1"/>
  <c r="T552" i="73"/>
  <c r="U552" i="73" s="1"/>
  <c r="R552" i="73"/>
  <c r="J552" i="73"/>
  <c r="V552" i="73" l="1"/>
  <c r="D553" i="73"/>
  <c r="C553" i="73"/>
  <c r="B553" i="73"/>
  <c r="Q553" i="73"/>
  <c r="S553" i="73"/>
  <c r="L553" i="73"/>
  <c r="N553" i="73"/>
  <c r="P553" i="73"/>
  <c r="K553" i="73"/>
  <c r="O553" i="73"/>
  <c r="M553" i="73"/>
  <c r="I553" i="73"/>
  <c r="A554" i="73" l="1"/>
  <c r="T553" i="73"/>
  <c r="U553" i="73" s="1"/>
  <c r="J553" i="73"/>
  <c r="V553" i="73"/>
  <c r="R553" i="73"/>
  <c r="D554" i="73" l="1"/>
  <c r="C554" i="73"/>
  <c r="B554" i="73"/>
  <c r="N554" i="73"/>
  <c r="Q554" i="73"/>
  <c r="O554" i="73"/>
  <c r="K554" i="73"/>
  <c r="I554" i="73"/>
  <c r="P554" i="73"/>
  <c r="M554" i="73"/>
  <c r="L554" i="73"/>
  <c r="S554" i="73"/>
  <c r="J554" i="73" l="1"/>
  <c r="T554" i="73"/>
  <c r="U554" i="73" s="1"/>
  <c r="A555" i="73"/>
  <c r="R554" i="73"/>
  <c r="C555" i="73" l="1"/>
  <c r="D555" i="73"/>
  <c r="B555" i="73"/>
  <c r="V554" i="73"/>
  <c r="K555" i="73"/>
  <c r="Q555" i="73"/>
  <c r="N555" i="73"/>
  <c r="M555" i="73"/>
  <c r="O555" i="73"/>
  <c r="L555" i="73"/>
  <c r="S555" i="73"/>
  <c r="P555" i="73"/>
  <c r="I555" i="73"/>
  <c r="T555" i="73" l="1"/>
  <c r="U555" i="73" s="1"/>
  <c r="V555" i="73"/>
  <c r="J555" i="73"/>
  <c r="R555" i="73"/>
  <c r="A556" i="73"/>
  <c r="B556" i="73" l="1"/>
  <c r="C556" i="73"/>
  <c r="D556" i="73"/>
  <c r="P556" i="73"/>
  <c r="Q556" i="73"/>
  <c r="K556" i="73"/>
  <c r="N556" i="73"/>
  <c r="L556" i="73"/>
  <c r="I556" i="73"/>
  <c r="M556" i="73"/>
  <c r="O556" i="73"/>
  <c r="S556" i="73"/>
  <c r="J556" i="73" l="1"/>
  <c r="A557" i="73"/>
  <c r="R556" i="73"/>
  <c r="T556" i="73"/>
  <c r="U556" i="73" s="1"/>
  <c r="D557" i="73" l="1"/>
  <c r="C557" i="73"/>
  <c r="B557" i="73"/>
  <c r="V556" i="73"/>
  <c r="Q557" i="73"/>
  <c r="L557" i="73"/>
  <c r="K557" i="73"/>
  <c r="S557" i="73"/>
  <c r="M557" i="73"/>
  <c r="I557" i="73"/>
  <c r="N557" i="73"/>
  <c r="P557" i="73"/>
  <c r="O557" i="73"/>
  <c r="T557" i="73" l="1"/>
  <c r="U557" i="73" s="1"/>
  <c r="A558" i="73"/>
  <c r="J557" i="73"/>
  <c r="R557" i="73"/>
  <c r="V557" i="73" l="1"/>
  <c r="B558" i="73"/>
  <c r="D558" i="73"/>
  <c r="C558" i="73"/>
  <c r="N558" i="73"/>
  <c r="O558" i="73"/>
  <c r="I558" i="73"/>
  <c r="Q558" i="73"/>
  <c r="K558" i="73"/>
  <c r="L558" i="73"/>
  <c r="M558" i="73"/>
  <c r="P558" i="73"/>
  <c r="S558" i="73"/>
  <c r="T558" i="73" l="1"/>
  <c r="U558" i="73" s="1"/>
  <c r="J558" i="73"/>
  <c r="A559" i="73"/>
  <c r="R558" i="73"/>
  <c r="B559" i="73" l="1"/>
  <c r="D559" i="73"/>
  <c r="C559" i="73"/>
  <c r="V558" i="73"/>
  <c r="M559" i="73"/>
  <c r="O559" i="73"/>
  <c r="Q559" i="73"/>
  <c r="S559" i="73"/>
  <c r="P559" i="73"/>
  <c r="I559" i="73"/>
  <c r="L559" i="73"/>
  <c r="N559" i="73"/>
  <c r="K559" i="73"/>
  <c r="A560" i="73" l="1"/>
  <c r="J559" i="73"/>
  <c r="T559" i="73"/>
  <c r="U559" i="73" s="1"/>
  <c r="R559" i="73"/>
  <c r="V559" i="73" l="1"/>
  <c r="D560" i="73"/>
  <c r="B560" i="73"/>
  <c r="C560" i="73"/>
  <c r="M560" i="73"/>
  <c r="L560" i="73"/>
  <c r="I560" i="73"/>
  <c r="K560" i="73"/>
  <c r="N560" i="73"/>
  <c r="Q560" i="73"/>
  <c r="P560" i="73"/>
  <c r="O560" i="73"/>
  <c r="S560" i="73"/>
  <c r="T560" i="73" l="1"/>
  <c r="U560" i="73" s="1"/>
  <c r="R560" i="73"/>
  <c r="A561" i="73"/>
  <c r="J560" i="73"/>
  <c r="C561" i="73" l="1"/>
  <c r="B561" i="73"/>
  <c r="D561" i="73"/>
  <c r="V560" i="73"/>
  <c r="Q561" i="73"/>
  <c r="P561" i="73"/>
  <c r="L561" i="73"/>
  <c r="M561" i="73"/>
  <c r="O561" i="73"/>
  <c r="N561" i="73"/>
  <c r="S561" i="73"/>
  <c r="I561" i="73"/>
  <c r="K561" i="73"/>
  <c r="A562" i="73" l="1"/>
  <c r="J561" i="73"/>
  <c r="T561" i="73"/>
  <c r="U561" i="73" s="1"/>
  <c r="R561" i="73"/>
  <c r="V561" i="73" l="1"/>
  <c r="C562" i="73"/>
  <c r="B562" i="73"/>
  <c r="D562" i="73"/>
  <c r="S562" i="73"/>
  <c r="L562" i="73"/>
  <c r="Q562" i="73"/>
  <c r="I562" i="73"/>
  <c r="K562" i="73"/>
  <c r="N562" i="73"/>
  <c r="O562" i="73"/>
  <c r="M562" i="73"/>
  <c r="P562" i="73"/>
  <c r="T562" i="73" l="1"/>
  <c r="U562" i="73" s="1"/>
  <c r="A563" i="73"/>
  <c r="R562" i="73"/>
  <c r="J562" i="73"/>
  <c r="V562" i="73"/>
  <c r="B563" i="73" l="1"/>
  <c r="D563" i="73"/>
  <c r="C563" i="73"/>
  <c r="I563" i="73"/>
  <c r="P563" i="73"/>
  <c r="O563" i="73"/>
  <c r="N563" i="73"/>
  <c r="M563" i="73"/>
  <c r="S563" i="73"/>
  <c r="Q563" i="73"/>
  <c r="L563" i="73"/>
  <c r="K563" i="73"/>
  <c r="A564" i="73" l="1"/>
  <c r="J563" i="73"/>
  <c r="R563" i="73"/>
  <c r="T563" i="73"/>
  <c r="U563" i="73" s="1"/>
  <c r="V563" i="73" l="1"/>
  <c r="C564" i="73"/>
  <c r="D564" i="73"/>
  <c r="B564" i="73"/>
  <c r="O564" i="73"/>
  <c r="L564" i="73"/>
  <c r="Q564" i="73"/>
  <c r="K564" i="73"/>
  <c r="S564" i="73"/>
  <c r="I564" i="73"/>
  <c r="M564" i="73"/>
  <c r="N564" i="73"/>
  <c r="P564" i="73"/>
  <c r="T564" i="73" l="1"/>
  <c r="U564" i="73" s="1"/>
  <c r="V564" i="73"/>
  <c r="A565" i="73"/>
  <c r="R564" i="73"/>
  <c r="J564" i="73"/>
  <c r="C565" i="73" l="1"/>
  <c r="D565" i="73"/>
  <c r="B565" i="73"/>
  <c r="O565" i="73"/>
  <c r="L565" i="73"/>
  <c r="Q565" i="73"/>
  <c r="K565" i="73"/>
  <c r="P565" i="73"/>
  <c r="S565" i="73"/>
  <c r="I565" i="73"/>
  <c r="M565" i="73"/>
  <c r="N565" i="73"/>
  <c r="T565" i="73" l="1"/>
  <c r="U565" i="73" s="1"/>
  <c r="A566" i="73"/>
  <c r="R565" i="73"/>
  <c r="J565" i="73"/>
  <c r="C566" i="73" l="1"/>
  <c r="B566" i="73"/>
  <c r="D566" i="73"/>
  <c r="V565" i="73"/>
  <c r="M566" i="73"/>
  <c r="I566" i="73"/>
  <c r="K566" i="73"/>
  <c r="L566" i="73"/>
  <c r="Q566" i="73"/>
  <c r="S566" i="73"/>
  <c r="N566" i="73"/>
  <c r="P566" i="73"/>
  <c r="O566" i="73"/>
  <c r="T566" i="73" l="1"/>
  <c r="U566" i="73" s="1"/>
  <c r="V566" i="73"/>
  <c r="R566" i="73"/>
  <c r="J566" i="73"/>
  <c r="A567" i="73"/>
  <c r="B567" i="73" l="1"/>
  <c r="D567" i="73"/>
  <c r="C567" i="73"/>
  <c r="N567" i="73"/>
  <c r="Q567" i="73"/>
  <c r="S567" i="73"/>
  <c r="O567" i="73"/>
  <c r="M567" i="73"/>
  <c r="P567" i="73"/>
  <c r="L567" i="73"/>
  <c r="K567" i="73"/>
  <c r="I567" i="73"/>
  <c r="A568" i="73" l="1"/>
  <c r="J567" i="73"/>
  <c r="T567" i="73"/>
  <c r="U567" i="73" s="1"/>
  <c r="R567" i="73"/>
  <c r="V567" i="73" l="1"/>
  <c r="D568" i="73"/>
  <c r="C568" i="73"/>
  <c r="B568" i="73"/>
  <c r="O568" i="73"/>
  <c r="Q568" i="73"/>
  <c r="N568" i="73"/>
  <c r="S568" i="73"/>
  <c r="K568" i="73"/>
  <c r="P568" i="73"/>
  <c r="L568" i="73"/>
  <c r="I568" i="73"/>
  <c r="M568" i="73"/>
  <c r="J568" i="73" l="1"/>
  <c r="T568" i="73"/>
  <c r="U568" i="73" s="1"/>
  <c r="A569" i="73"/>
  <c r="V568" i="73"/>
  <c r="R568" i="73"/>
  <c r="C569" i="73" l="1"/>
  <c r="D569" i="73"/>
  <c r="B569" i="73"/>
  <c r="M569" i="73"/>
  <c r="I569" i="73"/>
  <c r="O569" i="73"/>
  <c r="K569" i="73"/>
  <c r="Q569" i="73"/>
  <c r="S569" i="73"/>
  <c r="N569" i="73"/>
  <c r="P569" i="73"/>
  <c r="L569" i="73"/>
  <c r="J569" i="73" l="1"/>
  <c r="T569" i="73"/>
  <c r="U569" i="73" s="1"/>
  <c r="R569" i="73"/>
  <c r="A570" i="73"/>
  <c r="V569" i="73" l="1"/>
  <c r="B570" i="73"/>
  <c r="D570" i="73"/>
  <c r="C570" i="73"/>
  <c r="M570" i="73"/>
  <c r="L570" i="73"/>
  <c r="Q570" i="73"/>
  <c r="S570" i="73"/>
  <c r="I570" i="73"/>
  <c r="O570" i="73"/>
  <c r="K570" i="73"/>
  <c r="P570" i="73"/>
  <c r="N570" i="73"/>
  <c r="T570" i="73" l="1"/>
  <c r="U570" i="73" s="1"/>
  <c r="A571" i="73"/>
  <c r="R570" i="73"/>
  <c r="J570" i="73"/>
  <c r="V570" i="73" l="1"/>
  <c r="C571" i="73"/>
  <c r="B571" i="73"/>
  <c r="D571" i="73"/>
  <c r="I571" i="73"/>
  <c r="Q571" i="73"/>
  <c r="K571" i="73"/>
  <c r="P571" i="73"/>
  <c r="O571" i="73"/>
  <c r="L571" i="73"/>
  <c r="S571" i="73"/>
  <c r="N571" i="73"/>
  <c r="M571" i="73"/>
  <c r="J571" i="73" l="1"/>
  <c r="T571" i="73"/>
  <c r="U571" i="73" s="1"/>
  <c r="A572" i="73"/>
  <c r="R571" i="73"/>
  <c r="C572" i="73" l="1"/>
  <c r="B572" i="73"/>
  <c r="D572" i="73"/>
  <c r="V571" i="73"/>
  <c r="N572" i="73"/>
  <c r="K572" i="73"/>
  <c r="M572" i="73"/>
  <c r="I572" i="73"/>
  <c r="S572" i="73"/>
  <c r="Q572" i="73"/>
  <c r="L572" i="73"/>
  <c r="O572" i="73"/>
  <c r="P572" i="73"/>
  <c r="T572" i="73" l="1"/>
  <c r="U572" i="73" s="1"/>
  <c r="J572" i="73"/>
  <c r="R572" i="73"/>
  <c r="V572" i="73"/>
  <c r="A573" i="73"/>
  <c r="B573" i="73" l="1"/>
  <c r="C573" i="73"/>
  <c r="D573" i="73"/>
  <c r="M573" i="73"/>
  <c r="Q573" i="73"/>
  <c r="I573" i="73"/>
  <c r="S573" i="73"/>
  <c r="O573" i="73"/>
  <c r="K573" i="73"/>
  <c r="N573" i="73"/>
  <c r="P573" i="73"/>
  <c r="L573" i="73"/>
  <c r="J573" i="73" l="1"/>
  <c r="T573" i="73"/>
  <c r="U573" i="73" s="1"/>
  <c r="A574" i="73"/>
  <c r="V573" i="73"/>
  <c r="R573" i="73"/>
  <c r="D574" i="73" l="1"/>
  <c r="C574" i="73"/>
  <c r="B574" i="73"/>
  <c r="P574" i="73"/>
  <c r="N574" i="73"/>
  <c r="K574" i="73"/>
  <c r="M574" i="73"/>
  <c r="S574" i="73"/>
  <c r="O574" i="73"/>
  <c r="I574" i="73"/>
  <c r="Q574" i="73"/>
  <c r="L574" i="73"/>
  <c r="J574" i="73" l="1"/>
  <c r="R574" i="73"/>
  <c r="A575" i="73"/>
  <c r="T574" i="73"/>
  <c r="U574" i="73" s="1"/>
  <c r="V574" i="73" l="1"/>
  <c r="D575" i="73"/>
  <c r="C575" i="73"/>
  <c r="B575" i="73"/>
  <c r="N575" i="73"/>
  <c r="O575" i="73"/>
  <c r="I575" i="73"/>
  <c r="K575" i="73"/>
  <c r="L575" i="73"/>
  <c r="M575" i="73"/>
  <c r="P575" i="73"/>
  <c r="Q575" i="73"/>
  <c r="S575" i="73"/>
  <c r="R575" i="73" l="1"/>
  <c r="T575" i="73"/>
  <c r="U575" i="73" s="1"/>
  <c r="J575" i="73"/>
  <c r="A576" i="73"/>
  <c r="C576" i="73" l="1"/>
  <c r="B576" i="73"/>
  <c r="D576" i="73"/>
  <c r="V575" i="73"/>
  <c r="O576" i="73"/>
  <c r="L576" i="73"/>
  <c r="S576" i="73"/>
  <c r="P576" i="73"/>
  <c r="Q576" i="73"/>
  <c r="K576" i="73"/>
  <c r="N576" i="73"/>
  <c r="I576" i="73"/>
  <c r="M576" i="73"/>
  <c r="A577" i="73" l="1"/>
  <c r="R576" i="73"/>
  <c r="T576" i="73"/>
  <c r="U576" i="73" s="1"/>
  <c r="J576" i="73"/>
  <c r="V576" i="73" l="1"/>
  <c r="D577" i="73"/>
  <c r="B577" i="73"/>
  <c r="C577" i="73"/>
  <c r="O577" i="73"/>
  <c r="Q577" i="73"/>
  <c r="S577" i="73"/>
  <c r="L577" i="73"/>
  <c r="M577" i="73"/>
  <c r="K577" i="73"/>
  <c r="I577" i="73"/>
  <c r="P577" i="73"/>
  <c r="N577" i="73"/>
  <c r="T577" i="73" l="1"/>
  <c r="U577" i="73" s="1"/>
  <c r="A578" i="73"/>
  <c r="J577" i="73"/>
  <c r="V577" i="73"/>
  <c r="R577" i="73"/>
  <c r="D578" i="73" l="1"/>
  <c r="B578" i="73"/>
  <c r="C578" i="73"/>
  <c r="K578" i="73"/>
  <c r="L578" i="73"/>
  <c r="I578" i="73"/>
  <c r="S578" i="73"/>
  <c r="O578" i="73"/>
  <c r="N578" i="73"/>
  <c r="Q578" i="73"/>
  <c r="M578" i="73"/>
  <c r="P578" i="73"/>
  <c r="T578" i="73" l="1"/>
  <c r="U578" i="73" s="1"/>
  <c r="R578" i="73"/>
  <c r="V578" i="73"/>
  <c r="J578" i="73"/>
  <c r="A579" i="73"/>
  <c r="B579" i="73" l="1"/>
  <c r="D579" i="73"/>
  <c r="C579" i="73"/>
  <c r="L579" i="73"/>
  <c r="N579" i="73"/>
  <c r="S579" i="73"/>
  <c r="Q579" i="73"/>
  <c r="P579" i="73"/>
  <c r="O579" i="73"/>
  <c r="I579" i="73"/>
  <c r="K579" i="73"/>
  <c r="M579" i="73"/>
  <c r="A580" i="73" l="1"/>
  <c r="T579" i="73"/>
  <c r="U579" i="73" s="1"/>
  <c r="R579" i="73"/>
  <c r="J579" i="73"/>
  <c r="V579" i="73" l="1"/>
  <c r="B580" i="73"/>
  <c r="C580" i="73"/>
  <c r="D580" i="73"/>
  <c r="M580" i="73"/>
  <c r="N580" i="73"/>
  <c r="L580" i="73"/>
  <c r="I580" i="73"/>
  <c r="O580" i="73"/>
  <c r="Q580" i="73"/>
  <c r="S580" i="73"/>
  <c r="K580" i="73"/>
  <c r="P580" i="73"/>
  <c r="T580" i="73" l="1"/>
  <c r="U580" i="73" s="1"/>
  <c r="A581" i="73"/>
  <c r="V580" i="73"/>
  <c r="R580" i="73"/>
  <c r="J580" i="73"/>
  <c r="B581" i="73" l="1"/>
  <c r="D581" i="73"/>
  <c r="C581" i="73"/>
  <c r="P581" i="73"/>
  <c r="K581" i="73"/>
  <c r="M581" i="73"/>
  <c r="N581" i="73"/>
  <c r="I581" i="73"/>
  <c r="O581" i="73"/>
  <c r="S581" i="73"/>
  <c r="L581" i="73"/>
  <c r="Q581" i="73"/>
  <c r="R581" i="73" l="1"/>
  <c r="J581" i="73"/>
  <c r="V581" i="73"/>
  <c r="A582" i="73"/>
  <c r="T581" i="73"/>
  <c r="U581" i="73" s="1"/>
  <c r="C582" i="73" l="1"/>
  <c r="B582" i="73"/>
  <c r="D582" i="73"/>
  <c r="K582" i="73"/>
  <c r="M582" i="73"/>
  <c r="N582" i="73"/>
  <c r="L582" i="73"/>
  <c r="I582" i="73"/>
  <c r="O582" i="73"/>
  <c r="P582" i="73"/>
  <c r="Q582" i="73"/>
  <c r="S582" i="73"/>
  <c r="R582" i="73" l="1"/>
  <c r="T582" i="73"/>
  <c r="U582" i="73" s="1"/>
  <c r="J582" i="73"/>
  <c r="A583" i="73"/>
  <c r="C583" i="73" l="1"/>
  <c r="B583" i="73"/>
  <c r="D583" i="73"/>
  <c r="V582" i="73"/>
  <c r="K583" i="73"/>
  <c r="O583" i="73"/>
  <c r="L583" i="73"/>
  <c r="M583" i="73"/>
  <c r="Q583" i="73"/>
  <c r="I583" i="73"/>
  <c r="N583" i="73"/>
  <c r="P583" i="73"/>
  <c r="S583" i="73"/>
  <c r="T583" i="73" l="1"/>
  <c r="U583" i="73" s="1"/>
  <c r="R583" i="73"/>
  <c r="J583" i="73"/>
  <c r="A584" i="73"/>
  <c r="B584" i="73" l="1"/>
  <c r="C584" i="73"/>
  <c r="D584" i="73"/>
  <c r="V583" i="73"/>
  <c r="K584" i="73"/>
  <c r="L584" i="73"/>
  <c r="S584" i="73"/>
  <c r="I584" i="73"/>
  <c r="O584" i="73"/>
  <c r="M584" i="73"/>
  <c r="Q584" i="73"/>
  <c r="N584" i="73"/>
  <c r="P584" i="73"/>
  <c r="T584" i="73" l="1"/>
  <c r="U584" i="73" s="1"/>
  <c r="R584" i="73"/>
  <c r="V584" i="73"/>
  <c r="J584" i="73"/>
  <c r="A585" i="73"/>
  <c r="D585" i="73" l="1"/>
  <c r="B585" i="73"/>
  <c r="C585" i="73"/>
  <c r="N585" i="73"/>
  <c r="O585" i="73"/>
  <c r="S585" i="73"/>
  <c r="I585" i="73"/>
  <c r="P585" i="73"/>
  <c r="L585" i="73"/>
  <c r="M585" i="73"/>
  <c r="Q585" i="73"/>
  <c r="K585" i="73"/>
  <c r="A586" i="73" l="1"/>
  <c r="R585" i="73"/>
  <c r="J585" i="73"/>
  <c r="T585" i="73"/>
  <c r="U585" i="73" s="1"/>
  <c r="V585" i="73" l="1"/>
  <c r="D586" i="73"/>
  <c r="C586" i="73"/>
  <c r="B586" i="73"/>
  <c r="K586" i="73"/>
  <c r="S586" i="73"/>
  <c r="Q586" i="73"/>
  <c r="P586" i="73"/>
  <c r="M586" i="73"/>
  <c r="I586" i="73"/>
  <c r="L586" i="73"/>
  <c r="O586" i="73"/>
  <c r="N586" i="73"/>
  <c r="J586" i="73" l="1"/>
  <c r="T586" i="73"/>
  <c r="U586" i="73" s="1"/>
  <c r="R586" i="73"/>
  <c r="A587" i="73"/>
  <c r="V586" i="73" l="1"/>
  <c r="C587" i="73"/>
  <c r="B587" i="73"/>
  <c r="D587" i="73"/>
  <c r="I587" i="73"/>
  <c r="M587" i="73"/>
  <c r="K587" i="73"/>
  <c r="O587" i="73"/>
  <c r="N587" i="73"/>
  <c r="Q587" i="73"/>
  <c r="S587" i="73"/>
  <c r="L587" i="73"/>
  <c r="P587" i="73"/>
  <c r="T587" i="73" l="1"/>
  <c r="U587" i="73" s="1"/>
  <c r="J587" i="73"/>
  <c r="V587" i="73"/>
  <c r="R587" i="73"/>
  <c r="A588" i="73"/>
  <c r="D588" i="73" l="1"/>
  <c r="B588" i="73"/>
  <c r="C588" i="73"/>
  <c r="K588" i="73"/>
  <c r="S588" i="73"/>
  <c r="M588" i="73"/>
  <c r="I588" i="73"/>
  <c r="P588" i="73"/>
  <c r="L588" i="73"/>
  <c r="Q588" i="73"/>
  <c r="O588" i="73"/>
  <c r="N588" i="73"/>
  <c r="R588" i="73" l="1"/>
  <c r="J588" i="73"/>
  <c r="T588" i="73"/>
  <c r="U588" i="73" s="1"/>
  <c r="A589" i="73"/>
  <c r="V588" i="73" l="1"/>
  <c r="C589" i="73"/>
  <c r="D589" i="73"/>
  <c r="B589" i="73"/>
  <c r="S589" i="73"/>
  <c r="O589" i="73"/>
  <c r="Q589" i="73"/>
  <c r="M589" i="73"/>
  <c r="I589" i="73"/>
  <c r="P589" i="73"/>
  <c r="L589" i="73"/>
  <c r="N589" i="73"/>
  <c r="K589" i="73"/>
  <c r="A590" i="73" l="1"/>
  <c r="J589" i="73"/>
  <c r="T589" i="73"/>
  <c r="U589" i="73" s="1"/>
  <c r="R589" i="73"/>
  <c r="V589" i="73" l="1"/>
  <c r="C590" i="73"/>
  <c r="D590" i="73"/>
  <c r="B590" i="73"/>
  <c r="N590" i="73"/>
  <c r="K590" i="73"/>
  <c r="I590" i="73"/>
  <c r="S590" i="73"/>
  <c r="O590" i="73"/>
  <c r="M590" i="73"/>
  <c r="Q590" i="73"/>
  <c r="L590" i="73"/>
  <c r="P590" i="73"/>
  <c r="T590" i="73" l="1"/>
  <c r="U590" i="73" s="1"/>
  <c r="J590" i="73"/>
  <c r="R590" i="73"/>
  <c r="V590" i="73"/>
  <c r="A591" i="73"/>
  <c r="D591" i="73" l="1"/>
  <c r="C591" i="73"/>
  <c r="B591" i="73"/>
  <c r="I591" i="73"/>
  <c r="K591" i="73"/>
  <c r="L591" i="73"/>
  <c r="M591" i="73"/>
  <c r="O591" i="73"/>
  <c r="S591" i="73"/>
  <c r="P591" i="73"/>
  <c r="N591" i="73"/>
  <c r="Q591" i="73"/>
  <c r="R591" i="73" l="1"/>
  <c r="T591" i="73"/>
  <c r="U591" i="73" s="1"/>
  <c r="J591" i="73"/>
  <c r="A592" i="73"/>
  <c r="V591" i="73" l="1"/>
  <c r="D592" i="73"/>
  <c r="B592" i="73"/>
  <c r="C592" i="73"/>
  <c r="I592" i="73"/>
  <c r="N592" i="73"/>
  <c r="P592" i="73"/>
  <c r="O592" i="73"/>
  <c r="S592" i="73"/>
  <c r="Q592" i="73"/>
  <c r="L592" i="73"/>
  <c r="K592" i="73"/>
  <c r="M592" i="73"/>
  <c r="A593" i="73" l="1"/>
  <c r="J592" i="73"/>
  <c r="R592" i="73"/>
  <c r="T592" i="73"/>
  <c r="U592" i="73" s="1"/>
  <c r="V592" i="73" l="1"/>
  <c r="B593" i="73"/>
  <c r="C593" i="73"/>
  <c r="D593" i="73"/>
  <c r="P593" i="73"/>
  <c r="K593" i="73"/>
  <c r="I593" i="73"/>
  <c r="M593" i="73"/>
  <c r="N593" i="73"/>
  <c r="O593" i="73"/>
  <c r="Q593" i="73"/>
  <c r="L593" i="73"/>
  <c r="S593" i="73"/>
  <c r="J593" i="73" l="1"/>
  <c r="R593" i="73"/>
  <c r="A594" i="73"/>
  <c r="T593" i="73"/>
  <c r="U593" i="73" s="1"/>
  <c r="B594" i="73" l="1"/>
  <c r="C594" i="73"/>
  <c r="D594" i="73"/>
  <c r="V593" i="73"/>
  <c r="P594" i="73"/>
  <c r="O594" i="73"/>
  <c r="N594" i="73"/>
  <c r="K594" i="73"/>
  <c r="L594" i="73"/>
  <c r="Q594" i="73"/>
  <c r="I594" i="73"/>
  <c r="M594" i="73"/>
  <c r="S594" i="73"/>
  <c r="R594" i="73" l="1"/>
  <c r="J594" i="73"/>
  <c r="A595" i="73"/>
  <c r="T594" i="73"/>
  <c r="U594" i="73" s="1"/>
  <c r="C595" i="73" l="1"/>
  <c r="D595" i="73"/>
  <c r="B595" i="73"/>
  <c r="V594" i="73"/>
  <c r="M595" i="73"/>
  <c r="P595" i="73"/>
  <c r="O595" i="73"/>
  <c r="S595" i="73"/>
  <c r="N595" i="73"/>
  <c r="Q595" i="73"/>
  <c r="I595" i="73"/>
  <c r="L595" i="73"/>
  <c r="K595" i="73"/>
  <c r="A596" i="73" l="1"/>
  <c r="J595" i="73"/>
  <c r="R595" i="73"/>
  <c r="T595" i="73"/>
  <c r="U595" i="73" s="1"/>
  <c r="V595" i="73" l="1"/>
  <c r="D596" i="73"/>
  <c r="C596" i="73"/>
  <c r="B596" i="73"/>
  <c r="P596" i="73"/>
  <c r="M596" i="73"/>
  <c r="Q596" i="73"/>
  <c r="K596" i="73"/>
  <c r="L596" i="73"/>
  <c r="S596" i="73"/>
  <c r="N596" i="73"/>
  <c r="I596" i="73"/>
  <c r="O596" i="73"/>
  <c r="J596" i="73" l="1"/>
  <c r="A597" i="73"/>
  <c r="R596" i="73"/>
  <c r="T596" i="73"/>
  <c r="U596" i="73" s="1"/>
  <c r="C597" i="73" l="1"/>
  <c r="D597" i="73"/>
  <c r="B597" i="73"/>
  <c r="V596" i="73"/>
  <c r="S597" i="73"/>
  <c r="O597" i="73"/>
  <c r="P597" i="73"/>
  <c r="K597" i="73"/>
  <c r="M597" i="73"/>
  <c r="I597" i="73"/>
  <c r="Q597" i="73"/>
  <c r="L597" i="73"/>
  <c r="N597" i="73"/>
  <c r="J597" i="73" l="1"/>
  <c r="R597" i="73"/>
  <c r="A598" i="73"/>
  <c r="T597" i="73"/>
  <c r="U597" i="73" s="1"/>
  <c r="B598" i="73" l="1"/>
  <c r="C598" i="73"/>
  <c r="D598" i="73"/>
  <c r="V597" i="73"/>
  <c r="N598" i="73"/>
  <c r="M598" i="73"/>
  <c r="K598" i="73"/>
  <c r="P598" i="73"/>
  <c r="Q598" i="73"/>
  <c r="S598" i="73"/>
  <c r="I598" i="73"/>
  <c r="O598" i="73"/>
  <c r="L598" i="73"/>
  <c r="J598" i="73" l="1"/>
  <c r="R598" i="73"/>
  <c r="T598" i="73"/>
  <c r="U598" i="73" s="1"/>
  <c r="A599" i="73"/>
  <c r="V598" i="73" l="1"/>
  <c r="D599" i="73"/>
  <c r="B599" i="73"/>
  <c r="C599" i="73"/>
  <c r="K599" i="73"/>
  <c r="S599" i="73"/>
  <c r="Q599" i="73"/>
  <c r="P599" i="73"/>
  <c r="M599" i="73"/>
  <c r="N599" i="73"/>
  <c r="I599" i="73"/>
  <c r="L599" i="73"/>
  <c r="O599" i="73"/>
  <c r="J599" i="73" l="1"/>
  <c r="T599" i="73"/>
  <c r="U599" i="73" s="1"/>
  <c r="R599" i="73"/>
  <c r="A600" i="73"/>
  <c r="V599" i="73" l="1"/>
  <c r="B600" i="73"/>
  <c r="C600" i="73"/>
  <c r="D600" i="73"/>
  <c r="N600" i="73"/>
  <c r="Q600" i="73"/>
  <c r="P600" i="73"/>
  <c r="L600" i="73"/>
  <c r="S600" i="73"/>
  <c r="O600" i="73"/>
  <c r="M600" i="73"/>
  <c r="I600" i="73"/>
  <c r="K600" i="73"/>
  <c r="A601" i="73" l="1"/>
  <c r="J600" i="73"/>
  <c r="T600" i="73"/>
  <c r="U600" i="73" s="1"/>
  <c r="R600" i="73"/>
  <c r="V600" i="73" l="1"/>
  <c r="B601" i="73"/>
  <c r="D601" i="73"/>
  <c r="C601" i="73"/>
  <c r="O601" i="73"/>
  <c r="P601" i="73"/>
  <c r="L601" i="73"/>
  <c r="I601" i="73"/>
  <c r="K601" i="73"/>
  <c r="M601" i="73"/>
  <c r="S601" i="73"/>
  <c r="N601" i="73"/>
  <c r="Q601" i="73"/>
  <c r="R601" i="73" l="1"/>
  <c r="A602" i="73"/>
  <c r="J601" i="73"/>
  <c r="T601" i="73"/>
  <c r="U601" i="73" s="1"/>
  <c r="V601" i="73" l="1"/>
  <c r="B602" i="73"/>
  <c r="D602" i="73"/>
  <c r="C602" i="73"/>
  <c r="P602" i="73"/>
  <c r="Q602" i="73"/>
  <c r="L602" i="73"/>
  <c r="K602" i="73"/>
  <c r="O602" i="73"/>
  <c r="I602" i="73"/>
  <c r="S602" i="73"/>
  <c r="M602" i="73"/>
  <c r="N602" i="73"/>
  <c r="A603" i="73" l="1"/>
  <c r="J602" i="73"/>
  <c r="R602" i="73"/>
  <c r="T602" i="73"/>
  <c r="U602" i="73" s="1"/>
  <c r="C603" i="73" l="1"/>
  <c r="B603" i="73"/>
  <c r="D603" i="73"/>
  <c r="V602" i="73"/>
  <c r="O603" i="73"/>
  <c r="K603" i="73"/>
  <c r="P603" i="73"/>
  <c r="N603" i="73"/>
  <c r="M603" i="73"/>
  <c r="S603" i="73"/>
  <c r="L603" i="73"/>
  <c r="I603" i="73"/>
  <c r="Q603" i="73"/>
  <c r="R603" i="73" l="1"/>
  <c r="J603" i="73"/>
  <c r="T603" i="73"/>
  <c r="U603" i="73" s="1"/>
  <c r="A604" i="73"/>
  <c r="V603" i="73" l="1"/>
  <c r="C604" i="73"/>
  <c r="B604" i="73"/>
  <c r="D604" i="73"/>
  <c r="L604" i="73"/>
  <c r="P604" i="73"/>
  <c r="O604" i="73"/>
  <c r="M604" i="73"/>
  <c r="S604" i="73"/>
  <c r="K604" i="73"/>
  <c r="I604" i="73"/>
  <c r="N604" i="73"/>
  <c r="Q604" i="73"/>
  <c r="R604" i="73" l="1"/>
  <c r="A605" i="73"/>
  <c r="T604" i="73"/>
  <c r="U604" i="73" s="1"/>
  <c r="J604" i="73"/>
  <c r="V604" i="73" l="1"/>
  <c r="B605" i="73"/>
  <c r="D605" i="73"/>
  <c r="C605" i="73"/>
  <c r="K605" i="73"/>
  <c r="P605" i="73"/>
  <c r="M605" i="73"/>
  <c r="N605" i="73"/>
  <c r="S605" i="73"/>
  <c r="I605" i="73"/>
  <c r="L605" i="73"/>
  <c r="Q605" i="73"/>
  <c r="O605" i="73"/>
  <c r="R605" i="73" l="1"/>
  <c r="J605" i="73"/>
  <c r="T605" i="73"/>
  <c r="U605" i="73" s="1"/>
  <c r="A606" i="73"/>
  <c r="V605" i="73" l="1"/>
  <c r="D606" i="73"/>
  <c r="B606" i="73"/>
  <c r="C606" i="73"/>
  <c r="P606" i="73"/>
  <c r="K606" i="73"/>
  <c r="L606" i="73"/>
  <c r="N606" i="73"/>
  <c r="M606" i="73"/>
  <c r="O606" i="73"/>
  <c r="S606" i="73"/>
  <c r="I606" i="73"/>
  <c r="Q606" i="73"/>
  <c r="R606" i="73" l="1"/>
  <c r="J606" i="73"/>
  <c r="A607" i="73"/>
  <c r="T606" i="73"/>
  <c r="U606" i="73" s="1"/>
  <c r="V606" i="73" l="1"/>
  <c r="B607" i="73"/>
  <c r="D607" i="73"/>
  <c r="C607" i="73"/>
  <c r="I607" i="73"/>
  <c r="N607" i="73"/>
  <c r="M607" i="73"/>
  <c r="L607" i="73"/>
  <c r="K607" i="73"/>
  <c r="Q607" i="73"/>
  <c r="S607" i="73"/>
  <c r="P607" i="73"/>
  <c r="O607" i="73"/>
  <c r="T607" i="73" l="1"/>
  <c r="U607" i="73" s="1"/>
  <c r="R607" i="73"/>
  <c r="A608" i="73"/>
  <c r="J607" i="73"/>
  <c r="C608" i="73" l="1"/>
  <c r="B608" i="73"/>
  <c r="D608" i="73"/>
  <c r="V607" i="73"/>
  <c r="Q608" i="73"/>
  <c r="S608" i="73"/>
  <c r="K608" i="73"/>
  <c r="P608" i="73"/>
  <c r="M608" i="73"/>
  <c r="I608" i="73"/>
  <c r="L608" i="73"/>
  <c r="O608" i="73"/>
  <c r="N608" i="73"/>
  <c r="J608" i="73" l="1"/>
  <c r="T608" i="73"/>
  <c r="U608" i="73" s="1"/>
  <c r="A609" i="73"/>
  <c r="R608" i="73"/>
  <c r="V608" i="73" l="1"/>
  <c r="C609" i="73"/>
  <c r="D609" i="73"/>
  <c r="B609" i="73"/>
  <c r="O609" i="73"/>
  <c r="P609" i="73"/>
  <c r="K609" i="73"/>
  <c r="M609" i="73"/>
  <c r="N609" i="73"/>
  <c r="Q609" i="73"/>
  <c r="S609" i="73"/>
  <c r="L609" i="73"/>
  <c r="I609" i="73"/>
  <c r="J609" i="73" l="1"/>
  <c r="R609" i="73"/>
  <c r="A610" i="73"/>
  <c r="T609" i="73"/>
  <c r="U609" i="73" s="1"/>
  <c r="V609" i="73" l="1"/>
  <c r="D610" i="73"/>
  <c r="B610" i="73"/>
  <c r="C610" i="73"/>
  <c r="Q610" i="73"/>
  <c r="M610" i="73"/>
  <c r="K610" i="73"/>
  <c r="P610" i="73"/>
  <c r="N610" i="73"/>
  <c r="S610" i="73"/>
  <c r="L610" i="73"/>
  <c r="I610" i="73"/>
  <c r="O610" i="73"/>
  <c r="J610" i="73" l="1"/>
  <c r="T610" i="73"/>
  <c r="U610" i="73" s="1"/>
  <c r="A611" i="73"/>
  <c r="R610" i="73"/>
  <c r="D611" i="73" l="1"/>
  <c r="C611" i="73"/>
  <c r="B611" i="73"/>
  <c r="V610" i="73"/>
  <c r="M611" i="73"/>
  <c r="Q611" i="73"/>
  <c r="N611" i="73"/>
  <c r="K611" i="73"/>
  <c r="S611" i="73"/>
  <c r="I611" i="73"/>
  <c r="P611" i="73"/>
  <c r="L611" i="73"/>
  <c r="O611" i="73"/>
  <c r="J611" i="73" l="1"/>
  <c r="T611" i="73"/>
  <c r="U611" i="73" s="1"/>
  <c r="A612" i="73"/>
  <c r="R611" i="73"/>
  <c r="V611" i="73" l="1"/>
  <c r="B612" i="73"/>
  <c r="C612" i="73"/>
  <c r="D612" i="73"/>
  <c r="P612" i="73"/>
  <c r="M612" i="73"/>
  <c r="K612" i="73"/>
  <c r="S612" i="73"/>
  <c r="N612" i="73"/>
  <c r="O612" i="73"/>
  <c r="L612" i="73"/>
  <c r="Q612" i="73"/>
  <c r="I612" i="73"/>
  <c r="R612" i="73" l="1"/>
  <c r="J612" i="73"/>
  <c r="V612" i="73"/>
  <c r="A613" i="73"/>
  <c r="T612" i="73"/>
  <c r="U612" i="73" s="1"/>
  <c r="C613" i="73" l="1"/>
  <c r="B613" i="73"/>
  <c r="D613" i="73"/>
  <c r="I613" i="73"/>
  <c r="O613" i="73"/>
  <c r="P613" i="73"/>
  <c r="N613" i="73"/>
  <c r="M613" i="73"/>
  <c r="Q613" i="73"/>
  <c r="L613" i="73"/>
  <c r="S613" i="73"/>
  <c r="K613" i="73"/>
  <c r="A614" i="73" l="1"/>
  <c r="J613" i="73"/>
  <c r="R613" i="73"/>
  <c r="T613" i="73"/>
  <c r="U613" i="73" s="1"/>
  <c r="V613" i="73" l="1"/>
  <c r="D614" i="73"/>
  <c r="B614" i="73"/>
  <c r="C614" i="73"/>
  <c r="M614" i="73"/>
  <c r="I614" i="73"/>
  <c r="N614" i="73"/>
  <c r="O614" i="73"/>
  <c r="K614" i="73"/>
  <c r="Q614" i="73"/>
  <c r="S614" i="73"/>
  <c r="L614" i="73"/>
  <c r="P614" i="73"/>
  <c r="T614" i="73" l="1"/>
  <c r="U614" i="73" s="1"/>
  <c r="J614" i="73"/>
  <c r="V614" i="73"/>
  <c r="R614" i="73"/>
  <c r="A615" i="73"/>
  <c r="D615" i="73" l="1"/>
  <c r="B615" i="73"/>
  <c r="C615" i="73"/>
  <c r="Q615" i="73"/>
  <c r="I615" i="73"/>
  <c r="S615" i="73"/>
  <c r="M615" i="73"/>
  <c r="N615" i="73"/>
  <c r="P615" i="73"/>
  <c r="K615" i="73"/>
  <c r="L615" i="73"/>
  <c r="O615" i="73"/>
  <c r="J615" i="73" l="1"/>
  <c r="A616" i="73"/>
  <c r="T615" i="73"/>
  <c r="U615" i="73" s="1"/>
  <c r="R615" i="73"/>
  <c r="V615" i="73" l="1"/>
  <c r="D616" i="73"/>
  <c r="C616" i="73"/>
  <c r="B616" i="73"/>
  <c r="M616" i="73"/>
  <c r="N616" i="73"/>
  <c r="O616" i="73"/>
  <c r="S616" i="73"/>
  <c r="I616" i="73"/>
  <c r="L616" i="73"/>
  <c r="K616" i="73"/>
  <c r="P616" i="73"/>
  <c r="Q616" i="73"/>
  <c r="R616" i="73" l="1"/>
  <c r="T616" i="73"/>
  <c r="U616" i="73" s="1"/>
  <c r="A617" i="73"/>
  <c r="J616" i="73"/>
  <c r="B617" i="73" l="1"/>
  <c r="D617" i="73"/>
  <c r="C617" i="73"/>
  <c r="V616" i="73"/>
  <c r="S617" i="73"/>
  <c r="K617" i="73"/>
  <c r="Q617" i="73"/>
  <c r="I617" i="73"/>
  <c r="L617" i="73"/>
  <c r="N617" i="73"/>
  <c r="O617" i="73"/>
  <c r="P617" i="73"/>
  <c r="M617" i="73"/>
  <c r="T617" i="73" l="1"/>
  <c r="U617" i="73" s="1"/>
  <c r="J617" i="73"/>
  <c r="R617" i="73"/>
  <c r="A618" i="73"/>
  <c r="V617" i="73"/>
  <c r="D618" i="73" l="1"/>
  <c r="C618" i="73"/>
  <c r="B618" i="73"/>
  <c r="K618" i="73"/>
  <c r="M618" i="73"/>
  <c r="N618" i="73"/>
  <c r="L618" i="73"/>
  <c r="P618" i="73"/>
  <c r="S618" i="73"/>
  <c r="I618" i="73"/>
  <c r="Q618" i="73"/>
  <c r="O618" i="73"/>
  <c r="R618" i="73" l="1"/>
  <c r="T618" i="73"/>
  <c r="U618" i="73" s="1"/>
  <c r="J618" i="73"/>
  <c r="A619" i="73"/>
  <c r="V618" i="73" l="1"/>
  <c r="B619" i="73"/>
  <c r="C619" i="73"/>
  <c r="D619" i="73"/>
  <c r="L619" i="73"/>
  <c r="M619" i="73"/>
  <c r="Q619" i="73"/>
  <c r="S619" i="73"/>
  <c r="O619" i="73"/>
  <c r="P619" i="73"/>
  <c r="N619" i="73"/>
  <c r="I619" i="73"/>
  <c r="K619" i="73"/>
  <c r="A620" i="73" l="1"/>
  <c r="T619" i="73"/>
  <c r="U619" i="73" s="1"/>
  <c r="R619" i="73"/>
  <c r="J619" i="73"/>
  <c r="V619" i="73" l="1"/>
  <c r="C620" i="73"/>
  <c r="B620" i="73"/>
  <c r="D620" i="73"/>
  <c r="M620" i="73"/>
  <c r="P620" i="73"/>
  <c r="N620" i="73"/>
  <c r="L620" i="73"/>
  <c r="O620" i="73"/>
  <c r="K620" i="73"/>
  <c r="Q620" i="73"/>
  <c r="S620" i="73"/>
  <c r="I620" i="73"/>
  <c r="R620" i="73" l="1"/>
  <c r="A621" i="73"/>
  <c r="J620" i="73"/>
  <c r="T620" i="73"/>
  <c r="U620" i="73" s="1"/>
  <c r="D621" i="73" l="1"/>
  <c r="C621" i="73"/>
  <c r="B621" i="73"/>
  <c r="V620" i="73"/>
  <c r="O621" i="73"/>
  <c r="P621" i="73"/>
  <c r="K621" i="73"/>
  <c r="M621" i="73"/>
  <c r="N621" i="73"/>
  <c r="S621" i="73"/>
  <c r="L621" i="73"/>
  <c r="I621" i="73"/>
  <c r="Q621" i="73"/>
  <c r="R621" i="73" l="1"/>
  <c r="J621" i="73"/>
  <c r="A622" i="73"/>
  <c r="T621" i="73"/>
  <c r="U621" i="73" s="1"/>
  <c r="V621" i="73" l="1"/>
  <c r="B622" i="73"/>
  <c r="D622" i="73"/>
  <c r="C622" i="73"/>
  <c r="O622" i="73"/>
  <c r="I622" i="73"/>
  <c r="L622" i="73"/>
  <c r="M622" i="73"/>
  <c r="N622" i="73"/>
  <c r="S622" i="73"/>
  <c r="Q622" i="73"/>
  <c r="P622" i="73"/>
  <c r="K622" i="73"/>
  <c r="A623" i="73" l="1"/>
  <c r="T622" i="73"/>
  <c r="U622" i="73" s="1"/>
  <c r="R622" i="73"/>
  <c r="J622" i="73"/>
  <c r="V622" i="73" l="1"/>
  <c r="B623" i="73"/>
  <c r="C623" i="73"/>
  <c r="D623" i="73"/>
  <c r="L623" i="73"/>
  <c r="O623" i="73"/>
  <c r="P623" i="73"/>
  <c r="I623" i="73"/>
  <c r="K623" i="73"/>
  <c r="N623" i="73"/>
  <c r="M623" i="73"/>
  <c r="Q623" i="73"/>
  <c r="S623" i="73"/>
  <c r="R623" i="73" l="1"/>
  <c r="A624" i="73"/>
  <c r="T623" i="73"/>
  <c r="U623" i="73" s="1"/>
  <c r="J623" i="73"/>
  <c r="D624" i="73" l="1"/>
  <c r="C624" i="73"/>
  <c r="B624" i="73"/>
  <c r="V623" i="73"/>
  <c r="N624" i="73"/>
  <c r="M624" i="73"/>
  <c r="P624" i="73"/>
  <c r="O624" i="73"/>
  <c r="Q624" i="73"/>
  <c r="I624" i="73"/>
  <c r="L624" i="73"/>
  <c r="S624" i="73"/>
  <c r="K624" i="73"/>
  <c r="A625" i="73" l="1"/>
  <c r="J624" i="73"/>
  <c r="R624" i="73"/>
  <c r="T624" i="73"/>
  <c r="U624" i="73" s="1"/>
  <c r="V624" i="73" l="1"/>
  <c r="D625" i="73"/>
  <c r="C625" i="73"/>
  <c r="B625" i="73"/>
  <c r="Q625" i="73"/>
  <c r="K625" i="73"/>
  <c r="P625" i="73"/>
  <c r="N625" i="73"/>
  <c r="O625" i="73"/>
  <c r="L625" i="73"/>
  <c r="M625" i="73"/>
  <c r="I625" i="73"/>
  <c r="S625" i="73"/>
  <c r="J625" i="73" l="1"/>
  <c r="T625" i="73"/>
  <c r="U625" i="73" s="1"/>
  <c r="A626" i="73"/>
  <c r="R625" i="73"/>
  <c r="B626" i="73" l="1"/>
  <c r="D626" i="73"/>
  <c r="C626" i="73"/>
  <c r="V625" i="73"/>
  <c r="I626" i="73"/>
  <c r="O626" i="73"/>
  <c r="S626" i="73"/>
  <c r="L626" i="73"/>
  <c r="N626" i="73"/>
  <c r="M626" i="73"/>
  <c r="P626" i="73"/>
  <c r="K626" i="73"/>
  <c r="Q626" i="73"/>
  <c r="R626" i="73" l="1"/>
  <c r="A627" i="73"/>
  <c r="T626" i="73"/>
  <c r="U626" i="73" s="1"/>
  <c r="J626" i="73"/>
  <c r="D627" i="73" l="1"/>
  <c r="B627" i="73"/>
  <c r="C627" i="73"/>
  <c r="V626" i="73"/>
  <c r="L627" i="73"/>
  <c r="O627" i="73"/>
  <c r="M627" i="73"/>
  <c r="S627" i="73"/>
  <c r="Q627" i="73"/>
  <c r="K627" i="73"/>
  <c r="I627" i="73"/>
  <c r="N627" i="73"/>
  <c r="P627" i="73"/>
  <c r="T627" i="73" l="1"/>
  <c r="U627" i="73" s="1"/>
  <c r="A628" i="73"/>
  <c r="R627" i="73"/>
  <c r="V627" i="73"/>
  <c r="J627" i="73"/>
  <c r="B628" i="73" l="1"/>
  <c r="C628" i="73"/>
  <c r="D628" i="73"/>
  <c r="I628" i="73"/>
  <c r="L628" i="73"/>
  <c r="S628" i="73"/>
  <c r="P628" i="73"/>
  <c r="O628" i="73"/>
  <c r="N628" i="73"/>
  <c r="M628" i="73"/>
  <c r="Q628" i="73"/>
  <c r="K628" i="73"/>
  <c r="A629" i="73" l="1"/>
  <c r="R628" i="73"/>
  <c r="T628" i="73"/>
  <c r="U628" i="73" s="1"/>
  <c r="J628" i="73"/>
  <c r="V628" i="73" l="1"/>
  <c r="C629" i="73"/>
  <c r="D629" i="73"/>
  <c r="B629" i="73"/>
  <c r="O629" i="73"/>
  <c r="I629" i="73"/>
  <c r="Q629" i="73"/>
  <c r="P629" i="73"/>
  <c r="M629" i="73"/>
  <c r="N629" i="73"/>
  <c r="S629" i="73"/>
  <c r="L629" i="73"/>
  <c r="K629" i="73"/>
  <c r="A630" i="73" l="1"/>
  <c r="J629" i="73"/>
  <c r="T629" i="73"/>
  <c r="U629" i="73" s="1"/>
  <c r="R629" i="73"/>
  <c r="V629" i="73" l="1"/>
  <c r="B630" i="73"/>
  <c r="C630" i="73"/>
  <c r="D630" i="73"/>
  <c r="L630" i="73"/>
  <c r="P630" i="73"/>
  <c r="S630" i="73"/>
  <c r="K630" i="73"/>
  <c r="N630" i="73"/>
  <c r="M630" i="73"/>
  <c r="I630" i="73"/>
  <c r="Q630" i="73"/>
  <c r="O630" i="73"/>
  <c r="R630" i="73" l="1"/>
  <c r="A631" i="73"/>
  <c r="T630" i="73"/>
  <c r="U630" i="73" s="1"/>
  <c r="J630" i="73"/>
  <c r="V630" i="73" l="1"/>
  <c r="B631" i="73"/>
  <c r="D631" i="73"/>
  <c r="C631" i="73"/>
  <c r="I631" i="73"/>
  <c r="K631" i="73"/>
  <c r="O631" i="73"/>
  <c r="Q631" i="73"/>
  <c r="N631" i="73"/>
  <c r="P631" i="73"/>
  <c r="L631" i="73"/>
  <c r="M631" i="73"/>
  <c r="S631" i="73"/>
  <c r="J631" i="73" l="1"/>
  <c r="T631" i="73"/>
  <c r="U631" i="73" s="1"/>
  <c r="R631" i="73"/>
  <c r="A632" i="73"/>
  <c r="C632" i="73" l="1"/>
  <c r="D632" i="73"/>
  <c r="B632" i="73"/>
  <c r="V631" i="73"/>
  <c r="N632" i="73"/>
  <c r="I632" i="73"/>
  <c r="K632" i="73"/>
  <c r="L632" i="73"/>
  <c r="O632" i="73"/>
  <c r="S632" i="73"/>
  <c r="P632" i="73"/>
  <c r="Q632" i="73"/>
  <c r="M632" i="73"/>
  <c r="R632" i="73" l="1"/>
  <c r="T632" i="73"/>
  <c r="U632" i="73" s="1"/>
  <c r="J632" i="73"/>
  <c r="A633" i="73"/>
  <c r="V632" i="73" l="1"/>
  <c r="D633" i="73"/>
  <c r="B633" i="73"/>
  <c r="C633" i="73"/>
  <c r="M633" i="73"/>
  <c r="K633" i="73"/>
  <c r="N633" i="73"/>
  <c r="I633" i="73"/>
  <c r="P633" i="73"/>
  <c r="Q633" i="73"/>
  <c r="L633" i="73"/>
  <c r="S633" i="73"/>
  <c r="O633" i="73"/>
  <c r="J633" i="73" l="1"/>
  <c r="R633" i="73"/>
  <c r="T633" i="73"/>
  <c r="U633" i="73" s="1"/>
  <c r="A634" i="73"/>
  <c r="B634" i="73" l="1"/>
  <c r="C634" i="73"/>
  <c r="D634" i="73"/>
  <c r="V633" i="73"/>
  <c r="P634" i="73"/>
  <c r="M634" i="73"/>
  <c r="N634" i="73"/>
  <c r="L634" i="73"/>
  <c r="K634" i="73"/>
  <c r="O634" i="73"/>
  <c r="Q634" i="73"/>
  <c r="I634" i="73"/>
  <c r="S634" i="73"/>
  <c r="R634" i="73" l="1"/>
  <c r="A635" i="73"/>
  <c r="J634" i="73"/>
  <c r="T634" i="73"/>
  <c r="U634" i="73" s="1"/>
  <c r="B635" i="73" l="1"/>
  <c r="D635" i="73"/>
  <c r="C635" i="73"/>
  <c r="V634" i="73"/>
  <c r="L635" i="73"/>
  <c r="O635" i="73"/>
  <c r="I635" i="73"/>
  <c r="K635" i="73"/>
  <c r="S635" i="73"/>
  <c r="P635" i="73"/>
  <c r="Q635" i="73"/>
  <c r="N635" i="73"/>
  <c r="M635" i="73"/>
  <c r="R635" i="73" l="1"/>
  <c r="T635" i="73"/>
  <c r="U635" i="73" s="1"/>
  <c r="A636" i="73"/>
  <c r="J635" i="73"/>
  <c r="V635" i="73" l="1"/>
  <c r="D636" i="73"/>
  <c r="B636" i="73"/>
  <c r="C636" i="73"/>
  <c r="M636" i="73"/>
  <c r="L636" i="73"/>
  <c r="P636" i="73"/>
  <c r="I636" i="73"/>
  <c r="N636" i="73"/>
  <c r="Q636" i="73"/>
  <c r="S636" i="73"/>
  <c r="K636" i="73"/>
  <c r="O636" i="73"/>
  <c r="A637" i="73" l="1"/>
  <c r="R636" i="73"/>
  <c r="T636" i="73"/>
  <c r="U636" i="73" s="1"/>
  <c r="J636" i="73"/>
  <c r="V636" i="73" l="1"/>
  <c r="B637" i="73"/>
  <c r="C637" i="73"/>
  <c r="D637" i="73"/>
  <c r="K637" i="73"/>
  <c r="I637" i="73"/>
  <c r="S637" i="73"/>
  <c r="O637" i="73"/>
  <c r="P637" i="73"/>
  <c r="L637" i="73"/>
  <c r="N637" i="73"/>
  <c r="Q637" i="73"/>
  <c r="M637" i="73"/>
  <c r="R637" i="73" l="1"/>
  <c r="J637" i="73"/>
  <c r="T637" i="73"/>
  <c r="U637" i="73" s="1"/>
  <c r="A638" i="73"/>
  <c r="V637" i="73" l="1"/>
  <c r="D638" i="73"/>
  <c r="C638" i="73"/>
  <c r="B638" i="73"/>
  <c r="L638" i="73"/>
  <c r="Q638" i="73"/>
  <c r="N638" i="73"/>
  <c r="I638" i="73"/>
  <c r="M638" i="73"/>
  <c r="P638" i="73"/>
  <c r="O638" i="73"/>
  <c r="S638" i="73"/>
  <c r="K638" i="73"/>
  <c r="A639" i="73" l="1"/>
  <c r="T638" i="73"/>
  <c r="U638" i="73" s="1"/>
  <c r="R638" i="73"/>
  <c r="J638" i="73"/>
  <c r="V638" i="73" l="1"/>
  <c r="C639" i="73"/>
  <c r="D639" i="73"/>
  <c r="B639" i="73"/>
  <c r="S639" i="73"/>
  <c r="N639" i="73"/>
  <c r="K639" i="73"/>
  <c r="I639" i="73"/>
  <c r="L639" i="73"/>
  <c r="O639" i="73"/>
  <c r="P639" i="73"/>
  <c r="Q639" i="73"/>
  <c r="M639" i="73"/>
  <c r="R639" i="73" l="1"/>
  <c r="T639" i="73"/>
  <c r="U639" i="73" s="1"/>
  <c r="J639" i="73"/>
  <c r="A640" i="73"/>
  <c r="C640" i="73" l="1"/>
  <c r="D640" i="73"/>
  <c r="B640" i="73"/>
  <c r="V639" i="73"/>
  <c r="M640" i="73"/>
  <c r="O640" i="73"/>
  <c r="Q640" i="73"/>
  <c r="L640" i="73"/>
  <c r="N640" i="73"/>
  <c r="K640" i="73"/>
  <c r="S640" i="73"/>
  <c r="P640" i="73"/>
  <c r="I640" i="73"/>
  <c r="T640" i="73" l="1"/>
  <c r="U640" i="73" s="1"/>
  <c r="A641" i="73"/>
  <c r="J640" i="73"/>
  <c r="R640" i="73"/>
  <c r="C641" i="73" l="1"/>
  <c r="D641" i="73"/>
  <c r="B641" i="73"/>
  <c r="V640" i="73"/>
  <c r="N641" i="73"/>
  <c r="K641" i="73"/>
  <c r="O641" i="73"/>
  <c r="L641" i="73"/>
  <c r="P641" i="73"/>
  <c r="Q641" i="73"/>
  <c r="I641" i="73"/>
  <c r="M641" i="73"/>
  <c r="S641" i="73"/>
  <c r="R641" i="73" l="1"/>
  <c r="T641" i="73"/>
  <c r="U641" i="73" s="1"/>
  <c r="J641" i="73"/>
  <c r="A642" i="73"/>
  <c r="D642" i="73" l="1"/>
  <c r="C642" i="73"/>
  <c r="B642" i="73"/>
  <c r="V641" i="73"/>
  <c r="P642" i="73"/>
  <c r="L642" i="73"/>
  <c r="I642" i="73"/>
  <c r="Q642" i="73"/>
  <c r="K642" i="73"/>
  <c r="S642" i="73"/>
  <c r="N642" i="73"/>
  <c r="M642" i="73"/>
  <c r="O642" i="73"/>
  <c r="A643" i="73" l="1"/>
  <c r="R642" i="73"/>
  <c r="J642" i="73"/>
  <c r="T642" i="73"/>
  <c r="U642" i="73" s="1"/>
  <c r="D643" i="73" l="1"/>
  <c r="C643" i="73"/>
  <c r="B643" i="73"/>
  <c r="V642" i="73"/>
  <c r="O643" i="73"/>
  <c r="L643" i="73"/>
  <c r="Q643" i="73"/>
  <c r="M643" i="73"/>
  <c r="N643" i="73"/>
  <c r="K643" i="73"/>
  <c r="P643" i="73"/>
  <c r="S643" i="73"/>
  <c r="I643" i="73"/>
  <c r="T643" i="73" l="1"/>
  <c r="U643" i="73" s="1"/>
  <c r="A644" i="73"/>
  <c r="R643" i="73"/>
  <c r="J643" i="73"/>
  <c r="D644" i="73" l="1"/>
  <c r="B644" i="73"/>
  <c r="C644" i="73"/>
  <c r="V643" i="73"/>
  <c r="N644" i="73"/>
  <c r="O644" i="73"/>
  <c r="S644" i="73"/>
  <c r="P644" i="73"/>
  <c r="M644" i="73"/>
  <c r="K644" i="73"/>
  <c r="L644" i="73"/>
  <c r="I644" i="73"/>
  <c r="Q644" i="73"/>
  <c r="R644" i="73" l="1"/>
  <c r="J644" i="73"/>
  <c r="A645" i="73"/>
  <c r="T644" i="73"/>
  <c r="U644" i="73" s="1"/>
  <c r="C645" i="73" l="1"/>
  <c r="D645" i="73"/>
  <c r="B645" i="73"/>
  <c r="V644" i="73"/>
  <c r="I645" i="73"/>
  <c r="P645" i="73"/>
  <c r="L645" i="73"/>
  <c r="N645" i="73"/>
  <c r="O645" i="73"/>
  <c r="S645" i="73"/>
  <c r="Q645" i="73"/>
  <c r="K645" i="73"/>
  <c r="M645" i="73"/>
  <c r="A646" i="73" l="1"/>
  <c r="R645" i="73"/>
  <c r="J645" i="73"/>
  <c r="T645" i="73"/>
  <c r="U645" i="73" s="1"/>
  <c r="V645" i="73" l="1"/>
  <c r="D646" i="73"/>
  <c r="B646" i="73"/>
  <c r="C646" i="73"/>
  <c r="N646" i="73"/>
  <c r="S646" i="73"/>
  <c r="P646" i="73"/>
  <c r="K646" i="73"/>
  <c r="O646" i="73"/>
  <c r="I646" i="73"/>
  <c r="M646" i="73"/>
  <c r="L646" i="73"/>
  <c r="Q646" i="73"/>
  <c r="R646" i="73" l="1"/>
  <c r="J646" i="73"/>
  <c r="A647" i="73"/>
  <c r="T646" i="73"/>
  <c r="U646" i="73" s="1"/>
  <c r="D647" i="73" l="1"/>
  <c r="C647" i="73"/>
  <c r="B647" i="73"/>
  <c r="V646" i="73"/>
  <c r="S647" i="73"/>
  <c r="M647" i="73"/>
  <c r="N647" i="73"/>
  <c r="I647" i="73"/>
  <c r="L647" i="73"/>
  <c r="K647" i="73"/>
  <c r="O647" i="73"/>
  <c r="Q647" i="73"/>
  <c r="P647" i="73"/>
  <c r="T647" i="73" l="1"/>
  <c r="U647" i="73" s="1"/>
  <c r="R647" i="73"/>
  <c r="A648" i="73"/>
  <c r="J647" i="73"/>
  <c r="V647" i="73"/>
  <c r="B648" i="73" l="1"/>
  <c r="D648" i="73"/>
  <c r="C648" i="73"/>
  <c r="I648" i="73"/>
  <c r="M648" i="73"/>
  <c r="L648" i="73"/>
  <c r="O648" i="73"/>
  <c r="K648" i="73"/>
  <c r="Q648" i="73"/>
  <c r="S648" i="73"/>
  <c r="N648" i="73"/>
  <c r="P648" i="73"/>
  <c r="T648" i="73" l="1"/>
  <c r="U648" i="73" s="1"/>
  <c r="R648" i="73"/>
  <c r="A649" i="73"/>
  <c r="J648" i="73"/>
  <c r="V648" i="73" l="1"/>
  <c r="D649" i="73"/>
  <c r="B649" i="73"/>
  <c r="C649" i="73"/>
  <c r="K649" i="73"/>
  <c r="I649" i="73"/>
  <c r="P649" i="73"/>
  <c r="O649" i="73"/>
  <c r="M649" i="73"/>
  <c r="S649" i="73"/>
  <c r="Q649" i="73"/>
  <c r="L649" i="73"/>
  <c r="N649" i="73"/>
  <c r="J649" i="73" l="1"/>
  <c r="R649" i="73"/>
  <c r="T649" i="73"/>
  <c r="U649" i="73" s="1"/>
  <c r="A650" i="73"/>
  <c r="V649" i="73" l="1"/>
  <c r="B650" i="73"/>
  <c r="C650" i="73"/>
  <c r="D650" i="73"/>
  <c r="M650" i="73"/>
  <c r="K650" i="73"/>
  <c r="S650" i="73"/>
  <c r="Q650" i="73"/>
  <c r="I650" i="73"/>
  <c r="O650" i="73"/>
  <c r="L650" i="73"/>
  <c r="P650" i="73"/>
  <c r="N650" i="73"/>
  <c r="T650" i="73" l="1"/>
  <c r="U650" i="73" s="1"/>
  <c r="J650" i="73"/>
  <c r="R650" i="73"/>
  <c r="V650" i="73"/>
  <c r="A651" i="73"/>
  <c r="B651" i="73" l="1"/>
  <c r="D651" i="73"/>
  <c r="C651" i="73"/>
  <c r="M651" i="73"/>
  <c r="S651" i="73"/>
  <c r="K651" i="73"/>
  <c r="I651" i="73"/>
  <c r="N651" i="73"/>
  <c r="O651" i="73"/>
  <c r="P651" i="73"/>
  <c r="L651" i="73"/>
  <c r="Q651" i="73"/>
  <c r="R651" i="73" l="1"/>
  <c r="J651" i="73"/>
  <c r="T651" i="73"/>
  <c r="U651" i="73" s="1"/>
  <c r="A652" i="73"/>
  <c r="C652" i="73" l="1"/>
  <c r="D652" i="73"/>
  <c r="B652" i="73"/>
  <c r="V651" i="73"/>
  <c r="M652" i="73"/>
  <c r="N652" i="73"/>
  <c r="O652" i="73"/>
  <c r="I652" i="73"/>
  <c r="Q652" i="73"/>
  <c r="S652" i="73"/>
  <c r="K652" i="73"/>
  <c r="L652" i="73"/>
  <c r="P652" i="73"/>
  <c r="T652" i="73" l="1"/>
  <c r="U652" i="73" s="1"/>
  <c r="J652" i="73"/>
  <c r="A653" i="73"/>
  <c r="V652" i="73"/>
  <c r="R652" i="73"/>
  <c r="B653" i="73" l="1"/>
  <c r="C653" i="73"/>
  <c r="D653" i="73"/>
  <c r="N653" i="73"/>
  <c r="L653" i="73"/>
  <c r="M653" i="73"/>
  <c r="P653" i="73"/>
  <c r="K653" i="73"/>
  <c r="O653" i="73"/>
  <c r="I653" i="73"/>
  <c r="Q653" i="73"/>
  <c r="S653" i="73"/>
  <c r="R653" i="73" l="1"/>
  <c r="A654" i="73"/>
  <c r="T653" i="73"/>
  <c r="U653" i="73" s="1"/>
  <c r="J653" i="73"/>
  <c r="C654" i="73" l="1"/>
  <c r="D654" i="73"/>
  <c r="B654" i="73"/>
  <c r="V653" i="73"/>
  <c r="L654" i="73"/>
  <c r="Q654" i="73"/>
  <c r="M654" i="73"/>
  <c r="S654" i="73"/>
  <c r="I654" i="73"/>
  <c r="O654" i="73"/>
  <c r="N654" i="73"/>
  <c r="P654" i="73"/>
  <c r="K654" i="73"/>
  <c r="A655" i="73" l="1"/>
  <c r="T654" i="73"/>
  <c r="U654" i="73" s="1"/>
  <c r="R654" i="73"/>
  <c r="J654" i="73"/>
  <c r="V654" i="73" l="1"/>
  <c r="D655" i="73"/>
  <c r="C655" i="73"/>
  <c r="B655" i="73"/>
  <c r="P655" i="73"/>
  <c r="L655" i="73"/>
  <c r="Q655" i="73"/>
  <c r="N655" i="73"/>
  <c r="I655" i="73"/>
  <c r="K655" i="73"/>
  <c r="S655" i="73"/>
  <c r="M655" i="73"/>
  <c r="O655" i="73"/>
  <c r="A656" i="73" l="1"/>
  <c r="R655" i="73"/>
  <c r="J655" i="73"/>
  <c r="T655" i="73"/>
  <c r="U655" i="73" s="1"/>
  <c r="C656" i="73" l="1"/>
  <c r="B656" i="73"/>
  <c r="D656" i="73"/>
  <c r="V655" i="73"/>
  <c r="Q656" i="73"/>
  <c r="O656" i="73"/>
  <c r="I656" i="73"/>
  <c r="N656" i="73"/>
  <c r="P656" i="73"/>
  <c r="L656" i="73"/>
  <c r="M656" i="73"/>
  <c r="S656" i="73"/>
  <c r="K656" i="73"/>
  <c r="A657" i="73" l="1"/>
  <c r="J656" i="73"/>
  <c r="T656" i="73"/>
  <c r="U656" i="73" s="1"/>
  <c r="R656" i="73"/>
  <c r="V656" i="73" l="1"/>
  <c r="D657" i="73"/>
  <c r="C657" i="73"/>
  <c r="B657" i="73"/>
  <c r="S657" i="73"/>
  <c r="K657" i="73"/>
  <c r="L657" i="73"/>
  <c r="Q657" i="73"/>
  <c r="P657" i="73"/>
  <c r="M657" i="73"/>
  <c r="O657" i="73"/>
  <c r="N657" i="73"/>
  <c r="I657" i="73"/>
  <c r="T657" i="73" l="1"/>
  <c r="U657" i="73" s="1"/>
  <c r="R657" i="73"/>
  <c r="J657" i="73"/>
  <c r="A658" i="73"/>
  <c r="V657" i="73"/>
  <c r="D658" i="73" l="1"/>
  <c r="B658" i="73"/>
  <c r="C658" i="73"/>
  <c r="P658" i="73"/>
  <c r="L658" i="73"/>
  <c r="S658" i="73"/>
  <c r="Q658" i="73"/>
  <c r="N658" i="73"/>
  <c r="K658" i="73"/>
  <c r="I658" i="73"/>
  <c r="M658" i="73"/>
  <c r="O658" i="73"/>
  <c r="A659" i="73" l="1"/>
  <c r="R658" i="73"/>
  <c r="J658" i="73"/>
  <c r="T658" i="73"/>
  <c r="U658" i="73" s="1"/>
  <c r="V658" i="73" l="1"/>
  <c r="C659" i="73"/>
  <c r="B659" i="73"/>
  <c r="D659" i="73"/>
  <c r="M659" i="73"/>
  <c r="L659" i="73"/>
  <c r="Q659" i="73"/>
  <c r="K659" i="73"/>
  <c r="O659" i="73"/>
  <c r="I659" i="73"/>
  <c r="S659" i="73"/>
  <c r="P659" i="73"/>
  <c r="N659" i="73"/>
  <c r="T659" i="73" l="1"/>
  <c r="U659" i="73" s="1"/>
  <c r="A660" i="73"/>
  <c r="R659" i="73"/>
  <c r="J659" i="73"/>
  <c r="V659" i="73" l="1"/>
  <c r="C660" i="73"/>
  <c r="D660" i="73"/>
  <c r="B660" i="73"/>
  <c r="Q660" i="73"/>
  <c r="L660" i="73"/>
  <c r="S660" i="73"/>
  <c r="M660" i="73"/>
  <c r="N660" i="73"/>
  <c r="P660" i="73"/>
  <c r="I660" i="73"/>
  <c r="K660" i="73"/>
  <c r="O660" i="73"/>
  <c r="A661" i="73" l="1"/>
  <c r="T660" i="73"/>
  <c r="U660" i="73" s="1"/>
  <c r="J660" i="73"/>
  <c r="R660" i="73"/>
  <c r="V660" i="73" l="1"/>
  <c r="D661" i="73"/>
  <c r="C661" i="73"/>
  <c r="B661" i="73"/>
  <c r="K661" i="73"/>
  <c r="S661" i="73"/>
  <c r="M661" i="73"/>
  <c r="N661" i="73"/>
  <c r="L661" i="73"/>
  <c r="I661" i="73"/>
  <c r="P661" i="73"/>
  <c r="O661" i="73"/>
  <c r="Q661" i="73"/>
  <c r="R661" i="73" l="1"/>
  <c r="T661" i="73"/>
  <c r="U661" i="73" s="1"/>
  <c r="J661" i="73"/>
  <c r="A662" i="73"/>
  <c r="V661" i="73" l="1"/>
  <c r="D662" i="73"/>
  <c r="C662" i="73"/>
  <c r="B662" i="73"/>
  <c r="S662" i="73"/>
  <c r="N662" i="73"/>
  <c r="K662" i="73"/>
  <c r="O662" i="73"/>
  <c r="L662" i="73"/>
  <c r="Q662" i="73"/>
  <c r="P662" i="73"/>
  <c r="M662" i="73"/>
  <c r="I662" i="73"/>
  <c r="T662" i="73" l="1"/>
  <c r="U662" i="73" s="1"/>
  <c r="R662" i="73"/>
  <c r="J662" i="73"/>
  <c r="A663" i="73"/>
  <c r="V662" i="73"/>
  <c r="D663" i="73" l="1"/>
  <c r="C663" i="73"/>
  <c r="B663" i="73"/>
  <c r="Q663" i="73"/>
  <c r="P663" i="73"/>
  <c r="K663" i="73"/>
  <c r="M663" i="73"/>
  <c r="N663" i="73"/>
  <c r="L663" i="73"/>
  <c r="I663" i="73"/>
  <c r="S663" i="73"/>
  <c r="O663" i="73"/>
  <c r="J663" i="73" l="1"/>
  <c r="A664" i="73"/>
  <c r="T663" i="73"/>
  <c r="U663" i="73" s="1"/>
  <c r="R663" i="73"/>
  <c r="D664" i="73" l="1"/>
  <c r="B664" i="73"/>
  <c r="C664" i="73"/>
  <c r="V663" i="73"/>
  <c r="O664" i="73"/>
  <c r="I664" i="73"/>
  <c r="L664" i="73"/>
  <c r="P664" i="73"/>
  <c r="S664" i="73"/>
  <c r="N664" i="73"/>
  <c r="K664" i="73"/>
  <c r="Q664" i="73"/>
  <c r="M664" i="73"/>
  <c r="R664" i="73" l="1"/>
  <c r="A665" i="73"/>
  <c r="T664" i="73"/>
  <c r="U664" i="73" s="1"/>
  <c r="J664" i="73"/>
  <c r="B665" i="73" l="1"/>
  <c r="C665" i="73"/>
  <c r="D665" i="73"/>
  <c r="V664" i="73"/>
  <c r="O665" i="73"/>
  <c r="N665" i="73"/>
  <c r="I665" i="73"/>
  <c r="S665" i="73"/>
  <c r="L665" i="73"/>
  <c r="P665" i="73"/>
  <c r="M665" i="73"/>
  <c r="K665" i="73"/>
  <c r="Q665" i="73"/>
  <c r="R665" i="73" l="1"/>
  <c r="A666" i="73"/>
  <c r="T665" i="73"/>
  <c r="U665" i="73" s="1"/>
  <c r="J665" i="73"/>
  <c r="B666" i="73" l="1"/>
  <c r="C666" i="73"/>
  <c r="D666" i="73"/>
  <c r="V665" i="73"/>
  <c r="Q666" i="73"/>
  <c r="O666" i="73"/>
  <c r="M666" i="73"/>
  <c r="K666" i="73"/>
  <c r="N666" i="73"/>
  <c r="I666" i="73"/>
  <c r="P666" i="73"/>
  <c r="S666" i="73"/>
  <c r="L666" i="73"/>
  <c r="J666" i="73" l="1"/>
  <c r="T666" i="73"/>
  <c r="U666" i="73" s="1"/>
  <c r="A667" i="73"/>
  <c r="R666" i="73"/>
  <c r="B667" i="73" l="1"/>
  <c r="D667" i="73"/>
  <c r="C667" i="73"/>
  <c r="V666" i="73"/>
  <c r="K667" i="73"/>
  <c r="L667" i="73"/>
  <c r="P667" i="73"/>
  <c r="O667" i="73"/>
  <c r="Q667" i="73"/>
  <c r="M667" i="73"/>
  <c r="N667" i="73"/>
  <c r="I667" i="73"/>
  <c r="S667" i="73"/>
  <c r="R667" i="73" l="1"/>
  <c r="T667" i="73"/>
  <c r="U667" i="73" s="1"/>
  <c r="J667" i="73"/>
  <c r="A668" i="73"/>
  <c r="C668" i="73" l="1"/>
  <c r="B668" i="73"/>
  <c r="D668" i="73"/>
  <c r="V667" i="73"/>
  <c r="M668" i="73"/>
  <c r="S668" i="73"/>
  <c r="K668" i="73"/>
  <c r="O668" i="73"/>
  <c r="L668" i="73"/>
  <c r="Q668" i="73"/>
  <c r="N668" i="73"/>
  <c r="I668" i="73"/>
  <c r="P668" i="73"/>
  <c r="T668" i="73" l="1"/>
  <c r="U668" i="73" s="1"/>
  <c r="R668" i="73"/>
  <c r="J668" i="73"/>
  <c r="A669" i="73"/>
  <c r="V668" i="73"/>
  <c r="C669" i="73" l="1"/>
  <c r="B669" i="73"/>
  <c r="D669" i="73"/>
  <c r="N669" i="73"/>
  <c r="M669" i="73"/>
  <c r="I669" i="73"/>
  <c r="O669" i="73"/>
  <c r="P669" i="73"/>
  <c r="K669" i="73"/>
  <c r="S669" i="73"/>
  <c r="Q669" i="73"/>
  <c r="L669" i="73"/>
  <c r="J669" i="73" l="1"/>
  <c r="R669" i="73"/>
  <c r="A670" i="73"/>
  <c r="T669" i="73"/>
  <c r="U669" i="73" s="1"/>
  <c r="V669" i="73" l="1"/>
  <c r="C670" i="73"/>
  <c r="D670" i="73"/>
  <c r="B670" i="73"/>
  <c r="Q670" i="73"/>
  <c r="P670" i="73"/>
  <c r="I670" i="73"/>
  <c r="L670" i="73"/>
  <c r="N670" i="73"/>
  <c r="K670" i="73"/>
  <c r="M670" i="73"/>
  <c r="S670" i="73"/>
  <c r="O670" i="73"/>
  <c r="A671" i="73" l="1"/>
  <c r="J670" i="73"/>
  <c r="T670" i="73"/>
  <c r="U670" i="73" s="1"/>
  <c r="R670" i="73"/>
  <c r="C671" i="73" l="1"/>
  <c r="B671" i="73"/>
  <c r="D671" i="73"/>
  <c r="V670" i="73"/>
  <c r="I671" i="73"/>
  <c r="S671" i="73"/>
  <c r="O671" i="73"/>
  <c r="Q671" i="73"/>
  <c r="P671" i="73"/>
  <c r="M671" i="73"/>
  <c r="N671" i="73"/>
  <c r="L671" i="73"/>
  <c r="K671" i="73"/>
  <c r="A672" i="73" l="1"/>
  <c r="J671" i="73"/>
  <c r="T671" i="73"/>
  <c r="U671" i="73" s="1"/>
  <c r="R671" i="73"/>
  <c r="V671" i="73" l="1"/>
  <c r="D672" i="73"/>
  <c r="C672" i="73"/>
  <c r="B672" i="73"/>
  <c r="S672" i="73"/>
  <c r="O672" i="73"/>
  <c r="P672" i="73"/>
  <c r="N672" i="73"/>
  <c r="L672" i="73"/>
  <c r="K672" i="73"/>
  <c r="M672" i="73"/>
  <c r="Q672" i="73"/>
  <c r="I672" i="73"/>
  <c r="R672" i="73" l="1"/>
  <c r="A673" i="73"/>
  <c r="J672" i="73"/>
  <c r="T672" i="73"/>
  <c r="U672" i="73" s="1"/>
  <c r="B673" i="73" l="1"/>
  <c r="C673" i="73"/>
  <c r="D673" i="73"/>
  <c r="V672" i="73"/>
  <c r="I673" i="73"/>
  <c r="M673" i="73"/>
  <c r="P673" i="73"/>
  <c r="O673" i="73"/>
  <c r="K673" i="73"/>
  <c r="L673" i="73"/>
  <c r="Q673" i="73"/>
  <c r="S673" i="73"/>
  <c r="N673" i="73"/>
  <c r="R673" i="73" l="1"/>
  <c r="J673" i="73"/>
  <c r="A674" i="73"/>
  <c r="T673" i="73"/>
  <c r="U673" i="73" s="1"/>
  <c r="D674" i="73" l="1"/>
  <c r="B674" i="73"/>
  <c r="C674" i="73"/>
  <c r="V673" i="73"/>
  <c r="O674" i="73"/>
  <c r="I674" i="73"/>
  <c r="L674" i="73"/>
  <c r="S674" i="73"/>
  <c r="Q674" i="73"/>
  <c r="N674" i="73"/>
  <c r="M674" i="73"/>
  <c r="P674" i="73"/>
  <c r="K674" i="73"/>
  <c r="A675" i="73" l="1"/>
  <c r="T674" i="73"/>
  <c r="U674" i="73" s="1"/>
  <c r="R674" i="73"/>
  <c r="J674" i="73"/>
  <c r="V674" i="73" l="1"/>
  <c r="D675" i="73"/>
  <c r="B675" i="73"/>
  <c r="C675" i="73"/>
  <c r="O675" i="73"/>
  <c r="I675" i="73"/>
  <c r="K675" i="73"/>
  <c r="M675" i="73"/>
  <c r="S675" i="73"/>
  <c r="N675" i="73"/>
  <c r="L675" i="73"/>
  <c r="P675" i="73"/>
  <c r="Q675" i="73"/>
  <c r="R675" i="73" l="1"/>
  <c r="T675" i="73"/>
  <c r="U675" i="73" s="1"/>
  <c r="J675" i="73"/>
  <c r="A676" i="73"/>
  <c r="V675" i="73" l="1"/>
  <c r="B676" i="73"/>
  <c r="D676" i="73"/>
  <c r="C676" i="73"/>
  <c r="N676" i="73"/>
  <c r="Q676" i="73"/>
  <c r="S676" i="73"/>
  <c r="I676" i="73"/>
  <c r="L676" i="73"/>
  <c r="O676" i="73"/>
  <c r="M676" i="73"/>
  <c r="K676" i="73"/>
  <c r="P676" i="73"/>
  <c r="T676" i="73" l="1"/>
  <c r="U676" i="73" s="1"/>
  <c r="A677" i="73"/>
  <c r="J676" i="73"/>
  <c r="R676" i="73"/>
  <c r="D677" i="73" l="1"/>
  <c r="B677" i="73"/>
  <c r="C677" i="73"/>
  <c r="N677" i="73"/>
  <c r="P677" i="73"/>
  <c r="Q677" i="73"/>
  <c r="O677" i="73"/>
  <c r="L677" i="73"/>
  <c r="S677" i="73"/>
  <c r="M677" i="73"/>
  <c r="I677" i="73"/>
  <c r="K677" i="73"/>
  <c r="A678" i="73" l="1"/>
  <c r="J677" i="73"/>
  <c r="R677" i="73"/>
  <c r="T677" i="73"/>
  <c r="U677" i="73" s="1"/>
  <c r="D678" i="73" l="1"/>
  <c r="B678" i="73"/>
  <c r="C678" i="73"/>
  <c r="O678" i="73"/>
  <c r="K678" i="73"/>
  <c r="S678" i="73"/>
  <c r="M678" i="73"/>
  <c r="I678" i="73"/>
  <c r="N678" i="73"/>
  <c r="L678" i="73"/>
  <c r="Q678" i="73"/>
  <c r="P678" i="73"/>
  <c r="T678" i="73" l="1"/>
  <c r="U678" i="73" s="1"/>
  <c r="R678" i="73"/>
  <c r="J678" i="73"/>
  <c r="A679" i="73"/>
  <c r="B679" i="73" l="1"/>
  <c r="C679" i="73"/>
  <c r="D679" i="73"/>
  <c r="K679" i="73"/>
  <c r="I679" i="73"/>
  <c r="N679" i="73"/>
  <c r="M679" i="73"/>
  <c r="P679" i="73"/>
  <c r="Q679" i="73"/>
  <c r="O679" i="73"/>
  <c r="S679" i="73"/>
  <c r="L679" i="73"/>
  <c r="J679" i="73" l="1"/>
  <c r="R679" i="73"/>
  <c r="T679" i="73"/>
  <c r="U679" i="73" s="1"/>
  <c r="A680" i="73"/>
  <c r="C680" i="73" l="1"/>
  <c r="D680" i="73"/>
  <c r="B680" i="73"/>
  <c r="N680" i="73"/>
  <c r="K680" i="73"/>
  <c r="Q680" i="73"/>
  <c r="O680" i="73"/>
  <c r="M680" i="73"/>
  <c r="L680" i="73"/>
  <c r="I680" i="73"/>
  <c r="S680" i="73"/>
  <c r="P680" i="73"/>
  <c r="T680" i="73" l="1"/>
  <c r="U680" i="73" s="1"/>
  <c r="J680" i="73"/>
  <c r="R680" i="73"/>
  <c r="A681" i="73"/>
  <c r="B681" i="73" l="1"/>
  <c r="D681" i="73"/>
  <c r="C681" i="73"/>
  <c r="Q681" i="73"/>
  <c r="I681" i="73"/>
  <c r="S681" i="73"/>
  <c r="K681" i="73"/>
  <c r="N681" i="73"/>
  <c r="M681" i="73"/>
  <c r="O681" i="73"/>
  <c r="P681" i="73"/>
  <c r="L681" i="73"/>
  <c r="J681" i="73" l="1"/>
  <c r="T681" i="73"/>
  <c r="U681" i="73" s="1"/>
  <c r="A682" i="73"/>
  <c r="R681" i="73"/>
  <c r="D682" i="73" l="1"/>
  <c r="C682" i="73"/>
  <c r="B682" i="73"/>
  <c r="S682" i="73"/>
  <c r="O682" i="73"/>
  <c r="P682" i="73"/>
  <c r="M682" i="73"/>
  <c r="L682" i="73"/>
  <c r="N682" i="73"/>
  <c r="K682" i="73"/>
  <c r="I682" i="73"/>
  <c r="Q682" i="73"/>
  <c r="R682" i="73" l="1"/>
  <c r="A683" i="73"/>
  <c r="J682" i="73"/>
  <c r="T682" i="73"/>
  <c r="U682" i="73" s="1"/>
  <c r="C683" i="73" l="1"/>
  <c r="D683" i="73"/>
  <c r="B683" i="73"/>
  <c r="M683" i="73"/>
  <c r="L683" i="73"/>
  <c r="N683" i="73"/>
  <c r="Q683" i="73"/>
  <c r="P683" i="73"/>
  <c r="K683" i="73"/>
  <c r="O683" i="73"/>
  <c r="I683" i="73"/>
  <c r="S683" i="73"/>
  <c r="A684" i="73" l="1"/>
  <c r="T683" i="73"/>
  <c r="U683" i="73" s="1"/>
  <c r="R683" i="73"/>
  <c r="J683" i="73"/>
  <c r="B684" i="73" l="1"/>
  <c r="C684" i="73"/>
  <c r="D684" i="73"/>
  <c r="I684" i="73"/>
  <c r="Q684" i="73"/>
  <c r="P684" i="73"/>
  <c r="N684" i="73"/>
  <c r="O684" i="73"/>
  <c r="K684" i="73"/>
  <c r="S684" i="73"/>
  <c r="L684" i="73"/>
  <c r="M684" i="73"/>
  <c r="J684" i="73" l="1"/>
  <c r="A685" i="73"/>
  <c r="T684" i="73"/>
  <c r="U684" i="73" s="1"/>
  <c r="R684" i="73"/>
  <c r="B685" i="73" l="1"/>
  <c r="D685" i="73"/>
  <c r="C685" i="73"/>
  <c r="S685" i="73"/>
  <c r="N685" i="73"/>
  <c r="Q685" i="73"/>
  <c r="L685" i="73"/>
  <c r="M685" i="73"/>
  <c r="O685" i="73"/>
  <c r="K685" i="73"/>
  <c r="I685" i="73"/>
  <c r="P685" i="73"/>
  <c r="T685" i="73" l="1"/>
  <c r="U685" i="73" s="1"/>
  <c r="A686" i="73"/>
  <c r="J685" i="73"/>
  <c r="R685" i="73"/>
  <c r="B686" i="73" l="1"/>
  <c r="D686" i="73"/>
  <c r="C686" i="73"/>
  <c r="M686" i="73"/>
  <c r="O686" i="73"/>
  <c r="N686" i="73"/>
  <c r="L686" i="73"/>
  <c r="K686" i="73"/>
  <c r="Q686" i="73"/>
  <c r="I686" i="73"/>
  <c r="P686" i="73"/>
  <c r="S686" i="73"/>
  <c r="T686" i="73" l="1"/>
  <c r="U686" i="73" s="1"/>
  <c r="R686" i="73"/>
  <c r="A687" i="73"/>
  <c r="J686" i="73"/>
  <c r="B687" i="73" l="1"/>
  <c r="C687" i="73"/>
  <c r="D687" i="73"/>
  <c r="S687" i="73"/>
  <c r="K687" i="73"/>
  <c r="Q687" i="73"/>
  <c r="O687" i="73"/>
  <c r="P687" i="73"/>
  <c r="N687" i="73"/>
  <c r="L687" i="73"/>
  <c r="M687" i="73"/>
  <c r="I687" i="73"/>
  <c r="J687" i="73" l="1"/>
  <c r="T687" i="73"/>
  <c r="U687" i="73" s="1"/>
  <c r="R687" i="73"/>
  <c r="A688" i="73"/>
  <c r="C688" i="73" l="1"/>
  <c r="D688" i="73"/>
  <c r="B688" i="73"/>
  <c r="M688" i="73"/>
  <c r="Q688" i="73"/>
  <c r="I688" i="73"/>
  <c r="P688" i="73"/>
  <c r="K688" i="73"/>
  <c r="L688" i="73"/>
  <c r="N688" i="73"/>
  <c r="O688" i="73"/>
  <c r="S688" i="73"/>
  <c r="J688" i="73" l="1"/>
  <c r="A689" i="73"/>
  <c r="T688" i="73"/>
  <c r="U688" i="73" s="1"/>
  <c r="R688" i="73"/>
  <c r="B689" i="73" l="1"/>
  <c r="D689" i="73"/>
  <c r="C689" i="73"/>
  <c r="N689" i="73"/>
  <c r="K689" i="73"/>
  <c r="I689" i="73"/>
  <c r="L689" i="73"/>
  <c r="O689" i="73"/>
  <c r="P689" i="73"/>
  <c r="S689" i="73"/>
  <c r="M689" i="73"/>
  <c r="Q689" i="73"/>
  <c r="R689" i="73" l="1"/>
  <c r="T689" i="73"/>
  <c r="U689" i="73" s="1"/>
  <c r="J689" i="73"/>
  <c r="A690" i="73"/>
  <c r="D690" i="73" l="1"/>
  <c r="B690" i="73"/>
  <c r="C690" i="73"/>
  <c r="Q690" i="73"/>
  <c r="S690" i="73"/>
  <c r="I690" i="73"/>
  <c r="P690" i="73"/>
  <c r="K690" i="73"/>
  <c r="L690" i="73"/>
  <c r="N690" i="73"/>
  <c r="O690" i="73"/>
  <c r="M690" i="73"/>
  <c r="J690" i="73" l="1"/>
  <c r="T690" i="73"/>
  <c r="U690" i="73" s="1"/>
  <c r="R690" i="73"/>
</calcChain>
</file>

<file path=xl/sharedStrings.xml><?xml version="1.0" encoding="utf-8"?>
<sst xmlns="http://schemas.openxmlformats.org/spreadsheetml/2006/main" count="2406" uniqueCount="817">
  <si>
    <t>pořadové číslo</t>
  </si>
  <si>
    <t>popis</t>
  </si>
  <si>
    <t>Kč/jednotka bez_DPH</t>
  </si>
  <si>
    <t>počet</t>
  </si>
  <si>
    <t>cena celkem / Kč bez DPH</t>
  </si>
  <si>
    <t>název</t>
  </si>
  <si>
    <t>ks</t>
  </si>
  <si>
    <t>AV TECHNOLOGIE</t>
  </si>
  <si>
    <t>AV TECHNOLOGIE - cena celkem bez DPH:</t>
  </si>
  <si>
    <t>CENA CELKEM BEZ DPH:</t>
  </si>
  <si>
    <t>Množství</t>
  </si>
  <si>
    <t>cena celkem bez DPH</t>
  </si>
  <si>
    <t>kód v projektu</t>
  </si>
  <si>
    <t>množstevní jednotka</t>
  </si>
  <si>
    <t>popis - minimální parametry</t>
  </si>
  <si>
    <t>Drobný montážní materiál</t>
  </si>
  <si>
    <t>Stropní držák projektoru</t>
  </si>
  <si>
    <t>Dotykový panel</t>
  </si>
  <si>
    <t xml:space="preserve"> </t>
  </si>
  <si>
    <t>Audio</t>
  </si>
  <si>
    <t>AU01</t>
  </si>
  <si>
    <t>AU02</t>
  </si>
  <si>
    <t>AU03</t>
  </si>
  <si>
    <t>AU04</t>
  </si>
  <si>
    <t>AU06</t>
  </si>
  <si>
    <t>AU08</t>
  </si>
  <si>
    <t>AU10</t>
  </si>
  <si>
    <t>AU11</t>
  </si>
  <si>
    <t>AU12</t>
  </si>
  <si>
    <t>AU13</t>
  </si>
  <si>
    <t>VD01</t>
  </si>
  <si>
    <t>VD04</t>
  </si>
  <si>
    <t>VD05</t>
  </si>
  <si>
    <t>VD08</t>
  </si>
  <si>
    <t>VD09</t>
  </si>
  <si>
    <t>VD10</t>
  </si>
  <si>
    <t>Řídicí systém</t>
  </si>
  <si>
    <t>CAB01</t>
  </si>
  <si>
    <t>m</t>
  </si>
  <si>
    <t>CAB02</t>
  </si>
  <si>
    <t>CAB03</t>
  </si>
  <si>
    <t>CAB04</t>
  </si>
  <si>
    <t>CAB05</t>
  </si>
  <si>
    <t>CAB06</t>
  </si>
  <si>
    <t>CAB07</t>
  </si>
  <si>
    <t>Instalace techniky</t>
  </si>
  <si>
    <t>Čís. pol.</t>
  </si>
  <si>
    <t>Popis položky</t>
  </si>
  <si>
    <t>Počet měr. jednotek</t>
  </si>
  <si>
    <t>Měrná jednotka</t>
  </si>
  <si>
    <t>Za služby</t>
  </si>
  <si>
    <t>Celkem</t>
  </si>
  <si>
    <t>AU05</t>
  </si>
  <si>
    <t>VD02</t>
  </si>
  <si>
    <t>VD03</t>
  </si>
  <si>
    <t>Kontrolér řídicího systému</t>
  </si>
  <si>
    <t>RS01</t>
  </si>
  <si>
    <t>RS03</t>
  </si>
  <si>
    <t>Instalační komponenty</t>
  </si>
  <si>
    <t>IK01</t>
  </si>
  <si>
    <t>Dante převodník</t>
  </si>
  <si>
    <t>AU14</t>
  </si>
  <si>
    <t>AU15</t>
  </si>
  <si>
    <t>AU16</t>
  </si>
  <si>
    <t>AU17</t>
  </si>
  <si>
    <t>AU18</t>
  </si>
  <si>
    <t>AU19</t>
  </si>
  <si>
    <t>AU20</t>
  </si>
  <si>
    <t>AU21</t>
  </si>
  <si>
    <t>AU22</t>
  </si>
  <si>
    <t>AU23</t>
  </si>
  <si>
    <t>AU24</t>
  </si>
  <si>
    <t>Kabely a konektory</t>
  </si>
  <si>
    <t>Instalace kabeláže včetně konektorů (Příprava a pokládka kabelového svazku. Konektory: audio, video, řízení, napájení.)</t>
  </si>
  <si>
    <t>Další práce (Vykládka/nakládka a stavba lešení. Úklid materiálu, nářadí, likvidace obalů. Pronájem lešení.)</t>
  </si>
  <si>
    <t>Programování a SW práce (Řídící systém, Režimy a předvolby na dotykovém panelu, Programování silových okruhů, Tvorba manuálu pro systém)</t>
  </si>
  <si>
    <t>IK02</t>
  </si>
  <si>
    <t>AU25</t>
  </si>
  <si>
    <t>AU26</t>
  </si>
  <si>
    <t>AU27</t>
  </si>
  <si>
    <t>VD12</t>
  </si>
  <si>
    <t>IN01</t>
  </si>
  <si>
    <t>IN02</t>
  </si>
  <si>
    <t>IN03</t>
  </si>
  <si>
    <t>IN04</t>
  </si>
  <si>
    <t>IN05</t>
  </si>
  <si>
    <t>IN06</t>
  </si>
  <si>
    <t>IN07</t>
  </si>
  <si>
    <t>IN08</t>
  </si>
  <si>
    <t>IN09</t>
  </si>
  <si>
    <t>IN10</t>
  </si>
  <si>
    <t>Služby instalace</t>
  </si>
  <si>
    <t>Celkem bez instalace</t>
  </si>
  <si>
    <t>AU28</t>
  </si>
  <si>
    <t>List1</t>
  </si>
  <si>
    <t>číslo</t>
  </si>
  <si>
    <t>počet místností (x krát)</t>
  </si>
  <si>
    <t>Celkový součet</t>
  </si>
  <si>
    <t>A</t>
  </si>
  <si>
    <t>B</t>
  </si>
  <si>
    <t>C</t>
  </si>
  <si>
    <t>J</t>
  </si>
  <si>
    <t>G</t>
  </si>
  <si>
    <t>K</t>
  </si>
  <si>
    <t>Místnost_popis</t>
  </si>
  <si>
    <t>Č.řádku</t>
  </si>
  <si>
    <t>a</t>
  </si>
  <si>
    <t>b</t>
  </si>
  <si>
    <t>c</t>
  </si>
  <si>
    <t>d</t>
  </si>
  <si>
    <t>poř.č.</t>
  </si>
  <si>
    <t>Porovnani vyrobce  a typ</t>
  </si>
  <si>
    <t>výrobce</t>
  </si>
  <si>
    <t>typ</t>
  </si>
  <si>
    <t>PočetVšechny</t>
  </si>
  <si>
    <t>Celkem2</t>
  </si>
  <si>
    <t>CelkemVšechny</t>
  </si>
  <si>
    <t>CX</t>
  </si>
  <si>
    <t>N</t>
  </si>
  <si>
    <t>O</t>
  </si>
  <si>
    <t>I</t>
  </si>
  <si>
    <t>1</t>
  </si>
  <si>
    <t>Součet z Celkem2</t>
  </si>
  <si>
    <t>Součet z CelkemVšechny</t>
  </si>
  <si>
    <t>Hodnoty</t>
  </si>
  <si>
    <t>Součet z PočetVšechny</t>
  </si>
  <si>
    <t>AU29</t>
  </si>
  <si>
    <t>Koordinace výstavby, organizace instalace</t>
  </si>
  <si>
    <t>AU30</t>
  </si>
  <si>
    <t>AU31</t>
  </si>
  <si>
    <t>Držák antény</t>
  </si>
  <si>
    <t>hod</t>
  </si>
  <si>
    <t>VD13</t>
  </si>
  <si>
    <t>VD14</t>
  </si>
  <si>
    <t>VD15</t>
  </si>
  <si>
    <t>VD16</t>
  </si>
  <si>
    <t>VD17</t>
  </si>
  <si>
    <t>Video</t>
  </si>
  <si>
    <t>VD18</t>
  </si>
  <si>
    <t>VD19</t>
  </si>
  <si>
    <t>VD20</t>
  </si>
  <si>
    <t>VD21</t>
  </si>
  <si>
    <t>VD22</t>
  </si>
  <si>
    <t>VD23</t>
  </si>
  <si>
    <t>Dante převodník, 2x XLR line/mic vstup, phantom napájení pro mic vstup, 2x XLR výstup, Dante RJ45.</t>
  </si>
  <si>
    <t>IK03</t>
  </si>
  <si>
    <t>VD24</t>
  </si>
  <si>
    <t>AU32</t>
  </si>
  <si>
    <t>AU33</t>
  </si>
  <si>
    <t>Ostatní</t>
  </si>
  <si>
    <t>RS04</t>
  </si>
  <si>
    <t>(prázdné)</t>
  </si>
  <si>
    <t>Kabel STP cat.6A</t>
  </si>
  <si>
    <t xml:space="preserve">Stíněný kabel CAT6 s LSOH pláštěm. </t>
  </si>
  <si>
    <t>Keyston pro FTP cat.6A</t>
  </si>
  <si>
    <t>Konektor keystone samořezný cat.6A.</t>
  </si>
  <si>
    <t>RF kabel pro antény</t>
  </si>
  <si>
    <t>Kabel pro 100V repro rozvod - 3x1,5 v nehořlavém provedení.</t>
  </si>
  <si>
    <t>Kabel 3x1,5</t>
  </si>
  <si>
    <t>Patch kabel CAT6 SFTP PVC</t>
  </si>
  <si>
    <t>Patch kabel CAT6 SFTP PVC. Délka 1m</t>
  </si>
  <si>
    <t>Patch kabel CAT6 SFTP PVC. Délka 5m</t>
  </si>
  <si>
    <t>Patch kabel CAT6 SFTP PVC. Délka 2m</t>
  </si>
  <si>
    <t>Audio propojovací kabeláž</t>
  </si>
  <si>
    <t>kpl</t>
  </si>
  <si>
    <t>Propojovací audio kabeláž</t>
  </si>
  <si>
    <t>CAB08</t>
  </si>
  <si>
    <t>CAB09</t>
  </si>
  <si>
    <t>Instalace video techniky (Displeje včetně držáků, Projektory včetně držáků, Projekční plochy, Kamery, )</t>
  </si>
  <si>
    <t>Koaxialní  kabel pro RF signály. Impedance 50 ohm. Bezhalogenový, oheň retardující.</t>
  </si>
  <si>
    <t>Anténní rozbočovač s minimální konfigurací: 2x 1:4, aktivní, vč. napájení přijímačů po ant. kabelu, min. 500  - 680 MHz, impedance 50 Ω, napájecí zdroj, výška 1U.</t>
  </si>
  <si>
    <t>AU34</t>
  </si>
  <si>
    <t>AU07</t>
  </si>
  <si>
    <t>VD25</t>
  </si>
  <si>
    <t>Součet z počet místností (x krát)</t>
  </si>
  <si>
    <t>Stropní držák displeje</t>
  </si>
  <si>
    <t>VD06</t>
  </si>
  <si>
    <t>VD07</t>
  </si>
  <si>
    <t>VD11</t>
  </si>
  <si>
    <t>HDMI a USB maticový přepínač</t>
  </si>
  <si>
    <t>Extender HDMI signálu - vysílač</t>
  </si>
  <si>
    <t>Extender HDMI signálu - přijímač</t>
  </si>
  <si>
    <t>EDID manager</t>
  </si>
  <si>
    <t>HDMI EDID manažer umožňující nastavení požadovaného EDID na zdroji signálu, s funkcí obnovy HDMI signálu (reclocking).</t>
  </si>
  <si>
    <t>HDMI PTZ kamera</t>
  </si>
  <si>
    <t>Převodník HDMI na USB</t>
  </si>
  <si>
    <t>Maticový přepínač HDMI a USB. Min. 2x vstup plnohodnotné USB-C 3.1 gen 1 s napájením, 2x vstup HDMI + USB B, výstup 2x HDMI. Připojení periferií (kamera, audio, touch, HID) min. 3x USB-A. Řízení RS232 nebo LAN.</t>
  </si>
  <si>
    <t>Projekční plátno elektrické - vestavné</t>
  </si>
  <si>
    <t>Rozšiřující mikrofony k USB soundbaru s kmaerou</t>
  </si>
  <si>
    <t>Systémový rozšiřující mikrofon kompatibilní s USB soundbarem s kamerou. Položení na stůl, možnost řetězení, Dosah mikrofonu min. 4 metry.</t>
  </si>
  <si>
    <t>USB sounbar s integrovanou kamerou pro střední a velké místnosti</t>
  </si>
  <si>
    <t>USB soundbar s integrovanou kamerou. 
Specifikace soundbaru: integrovaná kamera s min. 5x optickým zoomem a funkcí ePTZ, min. 5 mikrofonů s technologií formování paprsku, reproduktory, USB Plug and play připojení. Dosah mikrofonů min. 6,5 metru.</t>
  </si>
  <si>
    <t>VD26</t>
  </si>
  <si>
    <t>VD27</t>
  </si>
  <si>
    <t>VD28</t>
  </si>
  <si>
    <t>VD29</t>
  </si>
  <si>
    <t>VD30</t>
  </si>
  <si>
    <t>VD31</t>
  </si>
  <si>
    <t>VD32</t>
  </si>
  <si>
    <t>VD33</t>
  </si>
  <si>
    <t>VD34</t>
  </si>
  <si>
    <t>Dante  - min. 2x USB vstup a 2x USB výstup, napájení PoE</t>
  </si>
  <si>
    <t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t>
  </si>
  <si>
    <t>Zesilovač indukční smyčky</t>
  </si>
  <si>
    <t>Zesilovač pro indukční smyčku (vyhovuje IEC 60849), bezdrátový přenos audio signálu pro nedoslýchavé, Audio vstupy Line/Mic, omezovač a automatické řízení zisku, výstupní výkon pro pokrytí min. 500 m2, proudově řízená smyčka.</t>
  </si>
  <si>
    <t>Dvoupásmová podhledová reprosoustava, vč. zadního krytu, min. parametry: 50W / 70_100V, 87dB, 80Hz–18kHz, 100°-120° pokrytí. rozměry max: 260x220 (průměr x výška) mm.</t>
  </si>
  <si>
    <t>Dvoupásmová reprosoustava min. 5"+3/4", pokrytí min. 90˚x90˚ max. 110˚x110˚, výkon min. 200W / 8 Ω, citlivost min. 88 dB, frekvenční rozsah min. 70Hz - 20kHz, rozměry max. výška 250 x šířka 200 x hloubka 150 mm, polohovatelný držák na zeď</t>
  </si>
  <si>
    <t>AU09</t>
  </si>
  <si>
    <t>Příslušenství řídicího systému do rozvaděče - převodník</t>
  </si>
  <si>
    <t>Příslušenství řídicího systému do rozvaděče - odrušovač</t>
  </si>
  <si>
    <t>Příslušenství řídicího systému do rozvaděče - releová jednotka</t>
  </si>
  <si>
    <t>Příslušenství řídicího systému do rozvaděče - DALI jednotka</t>
  </si>
  <si>
    <t>Tříkanálová jednotka pro potlačení elektromagnetického ručšení pro napští do min. 250V.</t>
  </si>
  <si>
    <t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t>
  </si>
  <si>
    <t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t>
  </si>
  <si>
    <t>Převodník RS-232/485 pro ovládání jednotek DALI a releových jednotek.</t>
  </si>
  <si>
    <t>RS02</t>
  </si>
  <si>
    <t>RS05</t>
  </si>
  <si>
    <t>RS06</t>
  </si>
  <si>
    <t>RS07</t>
  </si>
  <si>
    <t>Rozvaděč samostojný</t>
  </si>
  <si>
    <t>Rozvaděč vestavný</t>
  </si>
  <si>
    <t xml:space="preserve">Rozvadeč vestavný do nábytku - výška 10 - 13 RU, lehká hliníková konstrukce. Včetně vnitřního vybavení -  police, montážní příslušenství, rozvody 230VAC, rackové úchyty. </t>
  </si>
  <si>
    <t>Instalace interfacové techniky (Instalace interfacové techniky, přístrojové skříně a rozvaděče. Vyvázání kabeláže a zapojení napájení</t>
  </si>
  <si>
    <t>Instalace řídícího systému (Řídící jednotka, Ovládací prvky, Silové vypínače ovládané z ŘS)</t>
  </si>
  <si>
    <t>Instalace audio techniky (Reproduktory, Mikrofony, Digitální audiomatice), včetně programování audio systémů v B. 105 a B. 113</t>
  </si>
  <si>
    <t>Součet z počet</t>
  </si>
  <si>
    <t>Součet z poř.č.</t>
  </si>
  <si>
    <t>Vzorec1</t>
  </si>
  <si>
    <t>Vzorec10</t>
  </si>
  <si>
    <t>Vzorec100</t>
  </si>
  <si>
    <t>Vzorec101</t>
  </si>
  <si>
    <t>Vzorec102</t>
  </si>
  <si>
    <t>Vzorec103</t>
  </si>
  <si>
    <t>Vzorec104</t>
  </si>
  <si>
    <t>Vzorec105</t>
  </si>
  <si>
    <t>Vzorec106</t>
  </si>
  <si>
    <t>Vzorec107</t>
  </si>
  <si>
    <t>Vzorec108</t>
  </si>
  <si>
    <t>Vzorec109</t>
  </si>
  <si>
    <t>Vzorec11</t>
  </si>
  <si>
    <t>Vzorec110</t>
  </si>
  <si>
    <t>Vzorec111</t>
  </si>
  <si>
    <t>Vzorec112</t>
  </si>
  <si>
    <t>Vzorec113</t>
  </si>
  <si>
    <t>Vzorec114</t>
  </si>
  <si>
    <t>Vzorec115</t>
  </si>
  <si>
    <t>Vzorec116</t>
  </si>
  <si>
    <t>Vzorec117</t>
  </si>
  <si>
    <t>Vzorec118</t>
  </si>
  <si>
    <t>Vzorec119</t>
  </si>
  <si>
    <t>Vzorec12</t>
  </si>
  <si>
    <t>Vzorec120</t>
  </si>
  <si>
    <t>Vzorec13</t>
  </si>
  <si>
    <t>Vzorec14</t>
  </si>
  <si>
    <t>Vzorec15</t>
  </si>
  <si>
    <t>Vzorec16</t>
  </si>
  <si>
    <t>Vzorec17</t>
  </si>
  <si>
    <t>Vzorec18</t>
  </si>
  <si>
    <t>Vzorec19</t>
  </si>
  <si>
    <t>Vzorec2</t>
  </si>
  <si>
    <t>Vzorec20</t>
  </si>
  <si>
    <t>Vzorec21</t>
  </si>
  <si>
    <t>Vzorec22</t>
  </si>
  <si>
    <t>Vzorec23</t>
  </si>
  <si>
    <t>Vzorec24</t>
  </si>
  <si>
    <t>Vzorec25</t>
  </si>
  <si>
    <t>Vzorec26</t>
  </si>
  <si>
    <t>Vzorec27</t>
  </si>
  <si>
    <t>Vzorec28</t>
  </si>
  <si>
    <t>Vzorec29</t>
  </si>
  <si>
    <t>Vzorec3</t>
  </si>
  <si>
    <t>Vzorec30</t>
  </si>
  <si>
    <t>Vzorec31</t>
  </si>
  <si>
    <t>Vzorec32</t>
  </si>
  <si>
    <t>Vzorec33</t>
  </si>
  <si>
    <t>Vzorec34</t>
  </si>
  <si>
    <t>Vzorec35</t>
  </si>
  <si>
    <t>Vzorec36</t>
  </si>
  <si>
    <t>Vzorec37</t>
  </si>
  <si>
    <t>Vzorec38</t>
  </si>
  <si>
    <t>Vzorec39</t>
  </si>
  <si>
    <t>Vzorec4</t>
  </si>
  <si>
    <t>Vzorec40</t>
  </si>
  <si>
    <t>Vzorec41</t>
  </si>
  <si>
    <t>Vzorec42</t>
  </si>
  <si>
    <t>Vzorec43</t>
  </si>
  <si>
    <t>Vzorec44</t>
  </si>
  <si>
    <t>Vzorec45</t>
  </si>
  <si>
    <t>Vzorec46</t>
  </si>
  <si>
    <t>Vzorec47</t>
  </si>
  <si>
    <t>Vzorec48</t>
  </si>
  <si>
    <t>Vzorec49</t>
  </si>
  <si>
    <t>Vzorec5</t>
  </si>
  <si>
    <t>Vzorec50</t>
  </si>
  <si>
    <t>Vzorec51</t>
  </si>
  <si>
    <t>Vzorec52</t>
  </si>
  <si>
    <t>Vzorec53</t>
  </si>
  <si>
    <t>Vzorec54</t>
  </si>
  <si>
    <t>Vzorec55</t>
  </si>
  <si>
    <t>Vzorec56</t>
  </si>
  <si>
    <t>Vzorec57</t>
  </si>
  <si>
    <t>Vzorec58</t>
  </si>
  <si>
    <t>Vzorec59</t>
  </si>
  <si>
    <t>Vzorec6</t>
  </si>
  <si>
    <t>Vzorec60</t>
  </si>
  <si>
    <t>Vzorec61</t>
  </si>
  <si>
    <t>Vzorec62</t>
  </si>
  <si>
    <t>Vzorec63</t>
  </si>
  <si>
    <t>Vzorec64</t>
  </si>
  <si>
    <t>Vzorec65</t>
  </si>
  <si>
    <t>Vzorec66</t>
  </si>
  <si>
    <t>Vzorec67</t>
  </si>
  <si>
    <t>Vzorec68</t>
  </si>
  <si>
    <t>Vzorec69</t>
  </si>
  <si>
    <t>Vzorec7</t>
  </si>
  <si>
    <t>Vzorec70</t>
  </si>
  <si>
    <t>Vzorec71</t>
  </si>
  <si>
    <t>Vzorec72</t>
  </si>
  <si>
    <t>Vzorec73</t>
  </si>
  <si>
    <t>Vzorec74</t>
  </si>
  <si>
    <t>Vzorec75</t>
  </si>
  <si>
    <t>Vzorec76</t>
  </si>
  <si>
    <t>Vzorec77</t>
  </si>
  <si>
    <t>Vzorec78</t>
  </si>
  <si>
    <t>Vzorec79</t>
  </si>
  <si>
    <t>Vzorec8</t>
  </si>
  <si>
    <t>Vzorec80</t>
  </si>
  <si>
    <t>Vzorec81</t>
  </si>
  <si>
    <t>Vzorec82</t>
  </si>
  <si>
    <t>Vzorec83</t>
  </si>
  <si>
    <t>Vzorec84</t>
  </si>
  <si>
    <t>Vzorec85</t>
  </si>
  <si>
    <t>Vzorec86</t>
  </si>
  <si>
    <t>Vzorec87</t>
  </si>
  <si>
    <t>Vzorec88</t>
  </si>
  <si>
    <t>Vzorec89</t>
  </si>
  <si>
    <t>Vzorec9</t>
  </si>
  <si>
    <t>Vzorec90</t>
  </si>
  <si>
    <t>Vzorec91</t>
  </si>
  <si>
    <t>Vzorec92</t>
  </si>
  <si>
    <t>Vzorec93</t>
  </si>
  <si>
    <t>Vzorec94</t>
  </si>
  <si>
    <t>Vzorec95</t>
  </si>
  <si>
    <t>Vzorec96</t>
  </si>
  <si>
    <t>Vzorec97</t>
  </si>
  <si>
    <t>Vzorec98</t>
  </si>
  <si>
    <t>Vzorec99</t>
  </si>
  <si>
    <t>VD35</t>
  </si>
  <si>
    <t>Switch pro Dante</t>
  </si>
  <si>
    <t>Switch pro řízení</t>
  </si>
  <si>
    <t>Datový přepínač s min. 8 porty 10/100/1000Mbit z toho 8 portů PoE, celkový napájecí výkon přes PoE min. 60W</t>
  </si>
  <si>
    <t>RS08</t>
  </si>
  <si>
    <t>Ostatní - Instalační materiál, instalace</t>
  </si>
  <si>
    <t>Zesilovač</t>
  </si>
  <si>
    <t>Technické specifikace, technické a uživatelské standardy</t>
  </si>
  <si>
    <t>N01911 - AULA 2</t>
  </si>
  <si>
    <t>AULA N01911</t>
  </si>
  <si>
    <t>AULA N01915</t>
  </si>
  <si>
    <t>Mixážní systém</t>
  </si>
  <si>
    <t>Set koncový zesilovač + DSP procesor, s minimální konfigurací: 2x 450W - 8Ω, presety pro reprosoustavy, nastavení EQ, propustí, limitace a zpoždění, LCD panel, LED indikace stavu, symetrické vstupy, výška každého zařízení max 2U</t>
  </si>
  <si>
    <t>Set koncový zesilovač + DSP procesor, s minimální konfigurací: 2x 1000W - 4Ω, presety pro reprosoustavy, nastavení EQ, propustí, limitace a zpoždění, LCD panel, LED indikace stavu, symetrické vstupy, výška každého zařízení max 2U</t>
  </si>
  <si>
    <t>Dvoukanálový eliminátor zpětné vazby, min. 24 filtrů / kanál</t>
  </si>
  <si>
    <t>Reproduktorová soustava</t>
  </si>
  <si>
    <t>Sloupová line-array reprosoustava min 14x2", min. 300W / 8Ω, citlivost min 95 dB, freq. Rozsah min 80 Hz - 18 kHz, pokrytí min 140°x40° H x V, EQ přepínač, max rozměry do 1100x100x160 mm, vč. polohovatelného nástěnného držáku min ±65° do stran a  min ±15° náklon, bílá barva</t>
  </si>
  <si>
    <t>Pasivní sloupová reprosoustava s minimální konfigurací: 4x5" 500W / 8Ω, 45 Hz - 310 Hz , citlivost 87 dB, rozměry do 700x260x465 mm, systémová EQ, vč. nástěnného držáku, bílá barva</t>
  </si>
  <si>
    <t>Pasivní sloupová line-array reprosoustava s minimální konfigurací: 8x1" + 4x2,25", 500W / 8Ω, 60 Hz - 16 kHz, pokrytí 150°x20° HxV, citlivost 87 dB, rozměry do 990x200x250 mm, systémová EQ, vč. polohovatelného nástěnného držáku ±60° do stran a ±15° náklon, bílá barva</t>
  </si>
  <si>
    <t>Dvoupásmová reprosoustava min. 8"+3/4", pokrytí min. 90˚x90˚ max. 110˚x110˚, výkon min. 200W / 8 Ω, citlivost min. 90 dB, frekvenční rozsah min. 50Hz - 20kHz, rozměry max. výška 400 x šířka 300 x hloubka 230 mm, polohovatelný držák na zeď, bílé provedení</t>
  </si>
  <si>
    <t>subwoofer min. 15", min. 800W / 4Ω, SPL min. 90 dB, rozměry max. 500 mm x 430 mm x 300 mm</t>
  </si>
  <si>
    <t>Koncový zesilovač, min. parametry: výkon 2x 120W_8Ω nebo 2x 120W /70_100V, 2x nesymetrický vstup, 2 symetrický vstup, chlazení bez hluku, individuální nastavení výšek a basů pro každý výstup, sleep mode 19" rack uchycení, šířka max. 1/2 rack.</t>
  </si>
  <si>
    <t>Koncový zesilovač, min. parametry: výkon 2x 80W_8Ω nebo 2x 80W /70_100V, 2x nesymetrický vstup, 2 symetrický vstup, chlazení bez hluku, individuální nastavení výšek a basů pro každý výstup, sleep mode, 19" rack uchycení, šířka max. 1/2 rack.</t>
  </si>
  <si>
    <t>Mikrofon bezdrátový</t>
  </si>
  <si>
    <t>Mikrofon náhlavní</t>
  </si>
  <si>
    <t>Systémový náhlavní mikrofon s úzce směrovou charakteristikou</t>
  </si>
  <si>
    <t>Systémový náhlavní mikrofon v tenkém provedení, černý, kulová charakteristika, citlivost min. 4,5 mV/Pa ± 3 dB, freq. rozsah 20Hz - 16 kHz</t>
  </si>
  <si>
    <t>Příslušenství audio technika</t>
  </si>
  <si>
    <t>Externí všesměrová anténa, s minimální konfigurací: 470 - 700 MHz, výstup BNC, 50 ohm, dodávka vč. klipsny pro připevnění na držák.</t>
  </si>
  <si>
    <t>Držák pro stropní upevnění externí antény.</t>
  </si>
  <si>
    <t>Puškový kondenzátorový mikrofon vč. napájecího modulu, úzce směrová (laloková) superkardioidní charakteristika,  min. rozsah 150Hz - 16kHz, fantomové napájení 35-50V, max. rozměry Ø 25x220mm, 150g, vč. mikrofonní klipsny a větrné ochrany</t>
  </si>
  <si>
    <t>Držák pro upevnění mikrofonní klipsny, závit 3/8", barva černá</t>
  </si>
  <si>
    <t>Držák mikrofonu</t>
  </si>
  <si>
    <t>Kompaktní konferenční mikrofon na ohebném držáku s délkou 550 - 600mm, hyperkardioidní charakteristika, směrovost v rozmezí 85° - 100°, fekvenční rozsah min. 60Hz - 18 kHz, citlivost min. 10 mV/Pa, XLR konektor, vč. uzamykatelného a přípojného místa do stolu</t>
  </si>
  <si>
    <r>
      <t>Sestava stropního mikrofonní pole pro videokonference, min. požadavky: pokrytí 360°, automatické směrování na řečníka, automatická mixáž, Dante připojení, pro podhledy 600x600mm, váha max. 6,5 kg,</t>
    </r>
    <r>
      <rPr>
        <b/>
        <sz val="10"/>
        <rFont val="Arial CE"/>
        <charset val="238"/>
      </rPr>
      <t xml:space="preserve"> bílé provedení</t>
    </r>
    <r>
      <rPr>
        <sz val="10"/>
        <rFont val="Arial CE"/>
        <family val="2"/>
        <charset val="238"/>
      </rPr>
      <t>, příprava na uchycení do podhledu nebo pro zavěšení na lanka</t>
    </r>
  </si>
  <si>
    <t>konferenční datový projektor s laserovým světelným zdrojem s životností min. 15 000 hodin, technologie 3LCD, rozlišení min. 1920 x 1200, výkon min. 5000 ANSI lumen, kontrast min. 3 000 000:1, V a H lens shift, vstupy min. 1 x HDMI,  1 x HDBaseT, barva bílá</t>
  </si>
  <si>
    <t>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</t>
  </si>
  <si>
    <t>Objektiv k výše uvedenému projektoru pro místnost N01911, pro krátkou projekční vzdálenost. Rozsah objektivu max. 1:1 - min. 1,3:1</t>
  </si>
  <si>
    <t>Standardní obejtkiv k výše uvedenému projektoru.</t>
  </si>
  <si>
    <t>Konferenční datový projektor</t>
  </si>
  <si>
    <t>Objektiv konferenčního projektoru - krátký</t>
  </si>
  <si>
    <t>Objektiv konferenčního projektoru</t>
  </si>
  <si>
    <t>Datový projektor</t>
  </si>
  <si>
    <t>LCD displej - 55" panel, s pozorovacími úhly min. 150°, rozlišení 3840 x 2160, jas min. 400cd/m2, provoz min. 16/7, vstup min. 2xHDMI, řízení RS232, LAN.</t>
  </si>
  <si>
    <t xml:space="preserve">Univerzální držák projektoru - komplet vč. universálního adaptéru pro projektory.
Bílá barva. Nosnost dle použitého typu projektoru.
</t>
  </si>
  <si>
    <t xml:space="preserve">Stropní držák pro displej úhlopříčky 40 - 50".  Min. nosnost dle použitého displeje.
Možnost náklonu displeje min. 20°. </t>
  </si>
  <si>
    <t>Nízký stojan na displej</t>
  </si>
  <si>
    <t>Stojan pro displej dva displeje zády k sobě - úhlopříčky 55". Možnost náklonu displeje min. 20°, horní hrana displeje 90 - 100 cm.</t>
  </si>
  <si>
    <t>Stojan pro displej - úhlopříčky 55". Možnost náklonu displeje min. 20°, horní hrana displeje 90 - 100 cm.</t>
  </si>
  <si>
    <t xml:space="preserve">Stropní držák pro dva displeje úhlopříčky 65".  Min. nosnost dle použitých displejů.
Možnost náklonu displeje min. 0 - 20°. </t>
  </si>
  <si>
    <t>Nízký stojan na 2 displeje</t>
  </si>
  <si>
    <t>Stropní držák pro 2 displeje</t>
  </si>
  <si>
    <t>Nástěnný držák displeje</t>
  </si>
  <si>
    <t>Nástěnný držák pro displej úhlopříčky 75" - 90".  Min. nosnost dle použitého displeje.
Možnost horizontálního posunu po instalaci min. +/- 100 mm doleva a doprava. 
Možnost doladění výšky a vodováhy po instalaci na stěnu pomocí nastavovacích šroubů.</t>
  </si>
  <si>
    <t>Interaktivní displej</t>
  </si>
  <si>
    <t>Interaktivní displej s úhlopříčkou min. 86" (218cm) a rozlišením obrazu 4K UHD. Dotyková technologie umožňuje odlišit dotyk prstem (pro ovládání) a popisovačem (pro psaní) a také odlišit popisovače (např. pro psaní různou barvou).
Součástí displeje musí být počítačový modul s minimálními parametry 4GB RAM a 32GB, který obsahuje aplikaci pro psaní na bílé ploše a prohlížeč webových stránek.
Pro připojení má displej minimálně konektory HDMI a USB-C, bezdrátovou konektivitu Wifi (2,4 i 5GHz) a Bluetooth (min. verze 4.2) a slot pro integraci plnohodnotého učitelského PC.
Zařízení musí mít certifikaci ENERGY STAR.</t>
  </si>
  <si>
    <t xml:space="preserve">Interaktivní panel s úhlopříčkou 24". Dotyková technologie musí rozpoznat min 10 současných dotyků a multidotyková gesta. Na rámu panelu jsou 4 funkční tlačítka pro výběr barvy digitálního inkoustu.
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
Balíček dále musí obsahovat nástroj pro rychlou přípravu digitálních učebních aktivit, hlasování. Aktivity je možno sdílet na žákovská zařízení přes cloud prostředí
</t>
  </si>
  <si>
    <t>Maticový přepínač</t>
  </si>
  <si>
    <t>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</t>
  </si>
  <si>
    <t>Distribuční zesilovač</t>
  </si>
  <si>
    <t xml:space="preserve">1x2 HDMI rozbočovač
Podpora standardů HDMI 2.0 a HDCP 2.2
Podpora rozlišení podpora 4K/UHD @ 60 Hz 4:4:4 </t>
  </si>
  <si>
    <t xml:space="preserve">1x4 HDMI rozbočovač
Podpora standardů HDMI 2.0 a HDCP 2.2
Podpora rozlišení podpora 4K/UHD @ 60 Hz 4:4:4 </t>
  </si>
  <si>
    <t xml:space="preserve">1x6 HDMI rozbočovač
Podpora standardů HDMI 2.0 a HDCP 2.2
Podpora rozlišení podpora 4K/UHD @ 60 Hz 4:4:4 </t>
  </si>
  <si>
    <t>Přepínač</t>
  </si>
  <si>
    <t xml:space="preserve">Přepínač 4x1 HDMI
Podpora standardů HDMI 2.0 a HDCP 2.2
Podpora rozlišení podpora 4K/UHD @ 60 Hz 4:4:4
Řízení RS232 </t>
  </si>
  <si>
    <t>Extender HDMI signálu - vysílač nástěnný</t>
  </si>
  <si>
    <t>Převodník HDMI na HDBase-T - vysílač. Podpora standardů HDBase-T, min. HDMI 2.0, HDCP 2.3, podpora 4K/UHD@60Hz 4:2:4. Přenos na min. 50 m.  Nástěnné provedení se zabudováním do stěny - konektor HDMI.</t>
  </si>
  <si>
    <t>Převodník HDMI na HDBase-T - vysílač. Podpora standardů HDBase-T, min. HDMI 2.0, HDCP 2.3, podpora 4K/UHD@60Hz 4:2:4. Přenos na min. 70 m. Podpora přenosu napájení pro opačný převodník.</t>
  </si>
  <si>
    <t>Převodník HDMI na TP kabeláž (min. CAT6) - vysílač. Podpora standardů HDMI 2.0, HDCP 2.3, podpora 4K/UHD@60Hz 4:2:4. Přenos na min. 70 m. Podpora přenosu napájení pro opačný převodník.</t>
  </si>
  <si>
    <t>Převodník/přepína 2x1 HDMI na HDBase-T - vysílač. Podpora standardů HDBase-T, HDMI 2.0, HDCP 2.3, podpora 4K/UHD@60Hz 4:2:4. Přenos na min. 70 m. Podpora přenosu napájení pro opačný převodník.</t>
  </si>
  <si>
    <t>Extender HDMI signálu - vysílač/přepínač</t>
  </si>
  <si>
    <t>Převodník HDMI na TP kabeláž (min. CAT6) - přijímač. Podpora standardů HDMI 2.0, HDCP 2.3, podpora 4K/UHD@60Hz 4:2:4. Přenos na min. 70 m. Podpora přenosu napájení pro opačný převodník.</t>
  </si>
  <si>
    <t>Záznam prezentací</t>
  </si>
  <si>
    <t>Bezdrátový přepínač</t>
  </si>
  <si>
    <t>Bezdrátový konferenční přepínač pro sdílení obrazu a zvuku ze zařízení typu notebook, smartphone, tablet na displej nebo projektor. K notebooku lze bezdrátově připojit rovněž USB konferenční periferie typu webkamera, soundbar, mikrofon. Vlastní Access Point, připojení přes aplikaci/ zrcadlení plochy nebo přes USB tlačítka. Sdílení až dvou zařízení najednou. Součástí 2x USB tlačítko.</t>
  </si>
  <si>
    <r>
      <rPr>
        <sz val="10"/>
        <color indexed="8"/>
        <rFont val="Arial"/>
        <family val="2"/>
        <charset val="238"/>
      </rPr>
      <t xml:space="preserve">Zařízení pro záznam a streaming vstupního AV signálu s rozlišením fullHD vybavené interním úložištěm typu SSD nebo výstupem na externí úložiště USB
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</t>
    </r>
  </si>
  <si>
    <t>HDMI audio de-embedder</t>
  </si>
  <si>
    <t>HDMI audio de-embedder. Podpora standardů HDMI 2.0, HDCP 2.3, podpora 4K/UHD@60Hz 4:4:4</t>
  </si>
  <si>
    <t xml:space="preserve">Ultrakrátký datový projektor </t>
  </si>
  <si>
    <t>Ultrakrátký datový projektor, technologie laser + 3LCD, rozlišení min.  1920 x 1080,  výkon min. 3500 ANSI lumenů, projekční poměr max. 0,36:1, kontrast min. 2 500 000 : 1, obrazové vstupy min. 1 x HDMI, včetně držáku na stěnu</t>
  </si>
  <si>
    <t>PTZ kamera s min. 1/3"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</t>
  </si>
  <si>
    <t xml:space="preserve">Projekční plátno pevné na stěnu, s černým rámečkem. Šířka obrazu 800 cm, formát 32:10.
</t>
  </si>
  <si>
    <t>Projekční plátno rámové 800</t>
  </si>
  <si>
    <t xml:space="preserve">Videokonferenční systém </t>
  </si>
  <si>
    <t>Videokonferenční kamerový systém, barevná Full HD 1080p 30fps kamera, min. 10x zoom, min. 5 přednastavených poloh kamery, USB 2.0, speakerphone, dálkový ovladač.</t>
  </si>
  <si>
    <t>Příslušenství videokonference</t>
  </si>
  <si>
    <t>Konferenční kamera Inteligentní kamera určená k připojení k libovolné konferenční aplikaci.
Minimální specifikace kamery: 20 Megapixel 1" sensor, 5x digitální zoom, FOV 100º diagonal, 90º horizontal, 60º vertical, objektiv f/2.9, minimální vzdálenost objektu 1,6m, rozlišení HD 1080p @ 30 fps, automatická detekce obličeje a jeho sledování v záběru, připojení kamery ke kodeku přes Ethernet RJ45 (CATx) a adaptér s převodníkem USB na CATx, napájení PoE</t>
  </si>
  <si>
    <t>Přípojné místo do řečníckého pultu</t>
  </si>
  <si>
    <t xml:space="preserve">Přípojné místo do katedry </t>
  </si>
  <si>
    <t>Přípojné místo do katedry včetně řídicího systému</t>
  </si>
  <si>
    <t>Přípojné místo s víkem. Vytahovací kabely - 1x HDMI, 1x USB-C, 1x USB-A, 1x LAN, 1x zásuvka 230VAC. Včetně krytu kabelů.</t>
  </si>
  <si>
    <t>Přípojné místo s víkem. Vytahovací kabely - 1x HDMI, 1x USB-C, 1x USB-A, 1x LAN, 2x zásuvka 230VAC. Včetně krytu kabelů.</t>
  </si>
  <si>
    <t>Přípojné místo do stolu včetně řídicího systému</t>
  </si>
  <si>
    <t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t>
  </si>
  <si>
    <t>Přípojné místo s víkem. Vytahovací kabely - 1x HDMI, 1x LAN, 2x zásuvka 230VAC. Integrovaný tlačítkový řídicí systém. Včetně krytu kabelů. Minimální požadavky na řídicí systém - 2x relé, 1x obousměrné RS232, 1x jednosměrné RS232, 4 tlačítka.</t>
  </si>
  <si>
    <t>Přípojné místo s víkem. Vytahovací kabely - 1x HDMI, 1x USB-A, 1x LAN, 2x zásuvka 230VAC. Včetně krytu kabelů.</t>
  </si>
  <si>
    <t>Přípojné místo 1 do stolu velká zas.</t>
  </si>
  <si>
    <t>Přípojné místo 2 do stolu velká zas.</t>
  </si>
  <si>
    <t>Přípojné místo s víkem. Vytahovací kabely - 1x HDMI, 1x LAN, 2x zásuvka 230VAC. Včetně krytu kabelů.</t>
  </si>
  <si>
    <t>Přípojné místo 3 do stolu velká zas.</t>
  </si>
  <si>
    <t>Přípojné místo s víkem.  4x zásuvka 230VAC.</t>
  </si>
  <si>
    <t>Mikrofonní pole</t>
  </si>
  <si>
    <t>Eliminátor zpětné vazby</t>
  </si>
  <si>
    <t>Anténa mikrofonů</t>
  </si>
  <si>
    <t>Anténní rozbočovač</t>
  </si>
  <si>
    <t>Mikrofon směrový</t>
  </si>
  <si>
    <t>Mikrofon na husím krku</t>
  </si>
  <si>
    <t>Držák mikrofonu na husím krku.</t>
  </si>
  <si>
    <t>Switch pro Dante - min. 8 portů RJ45, PoE min. 60W.</t>
  </si>
  <si>
    <t>Kontrolér řídicího systému. Technické parametry kontroléru: min.  8x RS232 (z toho min. 1x RS485), 1x LAN.</t>
  </si>
  <si>
    <t>Kontrolér řídicího systému. Technické parametry kontroléru: min.  6x RS232, 1x LAN.</t>
  </si>
  <si>
    <t>Kontrolér řídicího systému. Technické parametry kontroléru: min.  3x RS232, 1x LAN.</t>
  </si>
  <si>
    <t>Dotykový panel stolní drátový. Technické parametry panelu: úhlopříčka min. 12", rozlišení min. 1280x800, min. 24-bitové barvy, kapacitní dotykový IPS displej, IP komunikace, napájení přes PoE.</t>
  </si>
  <si>
    <t>Přípojná místa a malé řídicí systémy do přípojných míst</t>
  </si>
  <si>
    <t>Tlačítkový řídicí systém</t>
  </si>
  <si>
    <t>VD36</t>
  </si>
  <si>
    <t>VD37</t>
  </si>
  <si>
    <t>VD38</t>
  </si>
  <si>
    <t>VD39</t>
  </si>
  <si>
    <t>VD40</t>
  </si>
  <si>
    <t>VD41</t>
  </si>
  <si>
    <t>VD42</t>
  </si>
  <si>
    <t>PM01</t>
  </si>
  <si>
    <t>PM02</t>
  </si>
  <si>
    <t>PM03</t>
  </si>
  <si>
    <t>PM04</t>
  </si>
  <si>
    <t>PM05</t>
  </si>
  <si>
    <t>PM06</t>
  </si>
  <si>
    <t>PM07</t>
  </si>
  <si>
    <t>RS09</t>
  </si>
  <si>
    <t>RS10</t>
  </si>
  <si>
    <t>Tabule</t>
  </si>
  <si>
    <t>Tabule 120x180</t>
  </si>
  <si>
    <t>Tabule 120x240</t>
  </si>
  <si>
    <t>Tabule 120x214 projekční</t>
  </si>
  <si>
    <t>Bílá popisovatelná tabule - smalt, hliníkový rám, rozměr 120 x 180</t>
  </si>
  <si>
    <t>Bílá popisovatelná tabule - smalt, hliníkový rám, rozměr 120 x 240</t>
  </si>
  <si>
    <t>Bílá popisovatelná tabule s minimalizací odlesků, hliníkový rám, rozměr 120 x 214, vhodná pro projekci.</t>
  </si>
  <si>
    <t>TB01</t>
  </si>
  <si>
    <t>TB02</t>
  </si>
  <si>
    <t>TB03</t>
  </si>
  <si>
    <t>Scénická technika pro Aulu 2</t>
  </si>
  <si>
    <t>Opona elektrická</t>
  </si>
  <si>
    <t>Elektricky ovládaná opona. Opona z jevištního sametu o minimální hmotnosti 350g/m2, celkové šířce 920 cm a výšce 445cm, opona dělená napůl s přesahem 30cm, pevné řasení 50%, dole všitá zátěž 400g/m, boky zapraveny,horní hrana s oky po 25cm. Elektrokolejnice s venkovním vedením lanka.</t>
  </si>
  <si>
    <t>Jevištní tah motorický</t>
  </si>
  <si>
    <t>Jevištní tah motorický čtyřlanový včetně všech potřebných kladek. Tah v bezpečnostním předpisu minimálně BGV-D8+, rozšiřitelný o komponenty pro zvýšení bezpečnosti na BGV-C1. Tah osazen 4 koncovými spínači pro´horní a dolní polohu a bezpečnoszí spínače na obou polohách. Nosnost tahu až do 320kg. Tahová tyč jeklová 80x40x3 a pod ní uložená trubky 50mm pro kotvení osvětlení. Délka tahu 900cm.</t>
  </si>
  <si>
    <t>Ovládací skříňka umístěná do pódia pro ovládání tahů a opony včetně emergenci stop a uzamykatelná</t>
  </si>
  <si>
    <t>Kabeláž pro propojení ovladačů a rozvěděče.</t>
  </si>
  <si>
    <t xml:space="preserve">Rozvaděč pro 2 tahy a ovládání opony s DMX moduly, frekvenčními měniči pro zajištění plynulého rozběhu a dobrždění tahu a ostatním nutným příslušenstvím pro splnění bezpečnostního předpisu BGV-D8+ - </t>
  </si>
  <si>
    <t>Rozvaděč</t>
  </si>
  <si>
    <t>Ovládací skříňka</t>
  </si>
  <si>
    <t>Kabeláž pro oponu a tahy</t>
  </si>
  <si>
    <t>Montáž opony a tahů</t>
  </si>
  <si>
    <t>Montáž opony a tahů včetně dopravy.</t>
  </si>
  <si>
    <t>Jevištní koberec</t>
  </si>
  <si>
    <t>Jevištní koberec, zátežový.</t>
  </si>
  <si>
    <t>m2</t>
  </si>
  <si>
    <t>Fresnel reflektor zoom</t>
  </si>
  <si>
    <t>Wash reflektor</t>
  </si>
  <si>
    <t>Otočná hlava</t>
  </si>
  <si>
    <t>Výkonné LED Fresnel scénické světlo, 1x 230W LED (WW), motorizovaný zoom max. 30°- min. 65°. Výkon min. (30°): 3500 lux @ 5 m, (65°): 1 000 lux @ 5 m. DMX</t>
  </si>
  <si>
    <t>Wash LED reflektor. RGB - min. 60 LED, min. 150W. DMX</t>
  </si>
  <si>
    <t>Rozhraníí pro řízení DMX</t>
  </si>
  <si>
    <t>Řídící systém osvětlení 512 DMX, ovládání PC/tablet, TCP, UDP, OSC</t>
  </si>
  <si>
    <t>Úchyty</t>
  </si>
  <si>
    <t>Sestava úchytů, pojišťovacích lanek a dalšího materiálu pro montáž osvětlení</t>
  </si>
  <si>
    <t>sestava</t>
  </si>
  <si>
    <t>SC01</t>
  </si>
  <si>
    <t>SC02</t>
  </si>
  <si>
    <t>SC03</t>
  </si>
  <si>
    <t>SC04</t>
  </si>
  <si>
    <t>SC05</t>
  </si>
  <si>
    <t>SC06</t>
  </si>
  <si>
    <t>SC07</t>
  </si>
  <si>
    <t>SC08</t>
  </si>
  <si>
    <t>SC09</t>
  </si>
  <si>
    <t>SC10</t>
  </si>
  <si>
    <t>SC11</t>
  </si>
  <si>
    <t>SC12</t>
  </si>
  <si>
    <t>SC13</t>
  </si>
  <si>
    <t>SC14</t>
  </si>
  <si>
    <t>Držák LCD monitoru</t>
  </si>
  <si>
    <t>Profesionální LCD displej</t>
  </si>
  <si>
    <t>Držák na stěnu pro LCD displej 22".</t>
  </si>
  <si>
    <t>VD43</t>
  </si>
  <si>
    <t>VD44</t>
  </si>
  <si>
    <t>Stojánek mikrofonu</t>
  </si>
  <si>
    <t>Stolní stojánek s nástavcem, závit 3/8" hmotnost cca 1,0 kg, výška 160 - 180 mm, Ø max 150 mm, Barva černá</t>
  </si>
  <si>
    <t>Mikrofonní stativ s ramenem, hmotnost max. 3,5 kg, výška 950-1600 mm, rameno 500-700 mm, černý</t>
  </si>
  <si>
    <t>Stojánek pro mikrofon na husím krku.</t>
  </si>
  <si>
    <t>Mikrofonní stativ</t>
  </si>
  <si>
    <t>Stojánek bezdrátového mikrofonu</t>
  </si>
  <si>
    <t>Nylonový voděodolný obal pro 2 mikrofonní stativy.</t>
  </si>
  <si>
    <t>Tabule mobilní</t>
  </si>
  <si>
    <t>Bílá popisovatelná tabule mobilní - otočná kolem horizontální osy (dvě plochy ke psaní), rozměr 120 x 220.</t>
  </si>
  <si>
    <t>TB04</t>
  </si>
  <si>
    <t xml:space="preserve">19" rozvaděč 42 RU, 800x600, včetně vnitřního vybavení - police, montážní příslušenství, rozvody 230VAC, rackové úchyty. </t>
  </si>
  <si>
    <t>N01915 - AULA 1</t>
  </si>
  <si>
    <t>POSLUCHÁRNA 30 OSOB - N01917, N01918, N03904, N03906, SEMINÁRNÍ MÍSTNOST - N03902, N03903</t>
  </si>
  <si>
    <t>POSLUCHÁRNA 30 OSOB - N02914</t>
  </si>
  <si>
    <t>POSLUCHÁRNA 30 OSOB - N03905</t>
  </si>
  <si>
    <t>LABORATOŘ - N04903, N04904</t>
  </si>
  <si>
    <t>Miniaturní výkonový zesilovač min. parametry: 2x 15W/4 Ω, symetrický vstup, řiditelná hlasitost, bez větráku,  ENERGY STAR, rozměry max. 50x150x200 mm</t>
  </si>
  <si>
    <t>Elektrické projekční plátno s rámem pro vestavbu do podhledu, s černým rámečkem. Šířka obrazu 230 -240cm, formát 16:9.</t>
  </si>
  <si>
    <t>LABORATOŘ - N04907</t>
  </si>
  <si>
    <t>LABORATOŘ - N04905</t>
  </si>
  <si>
    <t>KANCELÁŘ - N04915</t>
  </si>
  <si>
    <t>ZASEDACÍ MÍSTNOST - N03916, N04111</t>
  </si>
  <si>
    <t>POSL N02912</t>
  </si>
  <si>
    <t>POSL 30</t>
  </si>
  <si>
    <t>POSL N02914</t>
  </si>
  <si>
    <t>POSL N03905</t>
  </si>
  <si>
    <t>LAB STĚNA</t>
  </si>
  <si>
    <t>LAB N04905</t>
  </si>
  <si>
    <t>LAB N04907</t>
  </si>
  <si>
    <t>KANC N04915</t>
  </si>
  <si>
    <t>ZAS MALE</t>
  </si>
  <si>
    <t>ZAS N05917</t>
  </si>
  <si>
    <t>N02913 - POSLUCHÁRNA 1</t>
  </si>
  <si>
    <t>N02912 - POSLUCHÁRNA 2</t>
  </si>
  <si>
    <t>POSL N02913</t>
  </si>
  <si>
    <t>ZASEDACÍ MÍSTNOST - N05917</t>
  </si>
  <si>
    <t>ZASEDACÍ MÍSTNOST - N05806</t>
  </si>
  <si>
    <t>ZAS N05806</t>
  </si>
  <si>
    <t>Profesionální LCD displej pro rozvrh</t>
  </si>
  <si>
    <t>LCD displej - 24" , s pozorovacími úhly min. 150°, rozlišení min. 1920 x 1080, jas min. 250 cd/m2, redukce odlesků, provoz min. 16/7, vstup min. 1xHDMI, řízení RS232, LAN.</t>
  </si>
  <si>
    <t>Držák displeje</t>
  </si>
  <si>
    <t>VD45</t>
  </si>
  <si>
    <t>VD46</t>
  </si>
  <si>
    <t>Tlačítkový řídicí systém s min. 2x relé, 1x obousměrné RS232, 1x jednosměrné RS232, 4 tlačítka. Včetně krabice pro instalaci do stěny.</t>
  </si>
  <si>
    <t>Displeje pro rozvrhy</t>
  </si>
  <si>
    <t>Zákryt displejů rozvrhů</t>
  </si>
  <si>
    <t>Anti-vandal průhledný zákryt zapuštěných displejů rozvrhu. Včetně montážního materiálu.</t>
  </si>
  <si>
    <t>IK04</t>
  </si>
  <si>
    <t>ROZVRHY</t>
  </si>
  <si>
    <t>HDMI a USB propojovací kabeláž</t>
  </si>
  <si>
    <t>Repro kabel 2x4</t>
  </si>
  <si>
    <t>Repro kabel 2x4 mm v bezhalogenovém provedení</t>
  </si>
  <si>
    <t>Repro kabel 2x2,5</t>
  </si>
  <si>
    <t>Repro kabel 2x2,5 mm v bezhalogenovém provedení</t>
  </si>
  <si>
    <t>CAB10</t>
  </si>
  <si>
    <t>CAB11</t>
  </si>
  <si>
    <t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t>
  </si>
  <si>
    <t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t>
  </si>
  <si>
    <t>LABORATOŘ - N03810, N04810</t>
  </si>
  <si>
    <t>LAB MALÁ</t>
  </si>
  <si>
    <t>Projektový management, projektová dokumentace, příprava, inženýring, předání, školení (Doplnění projektové dokumentace před akcí. Přejímka stavební připravenosti, převzetí místa instalace. Projektová dokumentace skutečného stavu. Předání díla. Zaškolení uživatele. Inženýring - vedení instalace. Systémové testy.</t>
  </si>
  <si>
    <t>VD47</t>
  </si>
  <si>
    <t>VD48</t>
  </si>
  <si>
    <t>VD49</t>
  </si>
  <si>
    <t xml:space="preserve">Projektor </t>
  </si>
  <si>
    <t>Přepravní box</t>
  </si>
  <si>
    <t xml:space="preserve">Přepravní box pro výše uvedený projektor. Robustní provedení s kovovými rohy a hranami, kolečka pro přepravu. </t>
  </si>
  <si>
    <t>Skládací projekční plátno</t>
  </si>
  <si>
    <t>Skládací projekční plátno složitelné do přepravní tašky/boxu. Šíře obrazu min. 400cm. Samonosná kostrukce, dvě stabilní nohy.</t>
  </si>
  <si>
    <t>AU35</t>
  </si>
  <si>
    <t>AU36</t>
  </si>
  <si>
    <t>Reproduktorová soustava přenosná</t>
  </si>
  <si>
    <t xml:space="preserve">Mobilní aktivní audio systém - minimální parametry - Výkon: 2000 W, Výkon RMS: 1000 W, Max. SPL: 130 dB, Basový reproduktor: 12 ", Výškový reproduktor: 2,5 ", Frekvenční rozsah: 35 Hz - 20 kHz, Vstupy: 2x Kombi XLR/TRS, 2x Jack 6,3 mm TRS, 1x Jack 3,5 mm TRS, Výstupy: 1x XLR pro spárování s dalším systémem. </t>
  </si>
  <si>
    <t>Signálový zesilovač</t>
  </si>
  <si>
    <t>Aktivní ASA (Audio Summing Amplifier) signálový zesilovač s převodem nesymetrický / symetrický a stereo / mono signál, vč. zdroje</t>
  </si>
  <si>
    <t>N01001 - ATRIUM</t>
  </si>
  <si>
    <t>KANCELÁŘ DĚKANA - N05916</t>
  </si>
  <si>
    <t>ATRIUM N01001</t>
  </si>
  <si>
    <t>DĚK N05916</t>
  </si>
  <si>
    <t>#NENÍ_K_DISPOZICI</t>
  </si>
  <si>
    <t>LABORATOŘ - N04906</t>
  </si>
  <si>
    <t>LAB N04906</t>
  </si>
  <si>
    <t>Konferenční datový projektor, technologie laser + 3LCD,  s životností min. 15 000 hodin, rozlišení min. 1920 x 1200,  výkon min. 14 000 ANSI lumenů, kontrast min. 3000 000 : 1, V a H lens shift, obrazové vstupy min. 1xHDMI, 1x HDBaseT, hlučnost max. 35 dB (normal), hmotnost max.  25 kg s objektivem. Objektiv s projekčním poměrem v rozsahu max. 1,9 - min. 2,6:1.</t>
  </si>
  <si>
    <t>CAB12</t>
  </si>
  <si>
    <t>Propojovací kabel USB 3.1 Gen1,USB-C/USB-C, min.10Gbps (5Gbps/lane), 4 Lane Displayport Alt mode (4K/60FPS Video a Audio), nabíjení min.60 W/3A, podpora periférií USB 2.0</t>
  </si>
  <si>
    <t>USB-C kabel</t>
  </si>
  <si>
    <t>USB-C HUB</t>
  </si>
  <si>
    <t>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</t>
  </si>
  <si>
    <t>VD50</t>
  </si>
  <si>
    <t>Profesionální LCD displej-venkovní provedení</t>
  </si>
  <si>
    <t>LCD displej - 55" panel v provedení pro venkovní použití (otdoor) spňující min. IP56, odolné sklo min. 5mm, garantovaný provoz od max. -30° do min.50°, vlhkost až 100%,   rozlišení 3840 x 2160, pozorovací úhly min. 150°, jas min. 3000 cd/m2, provoz min. 16/7, vstup min. 2xHDMI, řízení RS232, LAN.</t>
  </si>
  <si>
    <t>Nástěnný držák LCD displej pro úhlopříčky 40" - 55". Možnost uzamčení. Nosnost dle použitého displeje.</t>
  </si>
  <si>
    <t>LCD displej - 43" panel, s pozorovacími úhly min. 150°, rozlišení 3840 x 2160, jas min. 500cd/m2, Haze min. 25%, provoz min. 16/7, vstup min. 2xHDMI, řízení RS232, LAN.</t>
  </si>
  <si>
    <t>LCD displej - 65" panel, s pozorovacími úhly min. 150°, rozlišení 3840 x 2160, jas min. 500cd/m2, Haze min. 25%, provoz min. 16/7, vstup min. 2xHDMI, řízení RS232, LAN.</t>
  </si>
  <si>
    <t>LCD displej - 75" panel, s pozorovacími úhly min. 150°, rozlišení 3840 x 2160, jas min. 500cd/m2, Haze min. 25%, provoz min. 16/7, vstup min. 2xHDMI, řízení RS232, LAN.</t>
  </si>
  <si>
    <t>LCD displej - 80 - 90" panel, s pozorovacími úhly min. 150°, rozlišení 3840 x 2160, jas min. 500cd/m2, Haze min. 25%, provoz min. 16/7, vstup min. 2xHDMI, řízení RS232, LAN.</t>
  </si>
  <si>
    <t>LCD displej - 49" panel, s pozorovacími úhly min. 150°, rozlišení 3840 x 2160, jas min. 500cd/m2, Haze min. 25%, provoz min. 16/7, vstup min. 2xHDMI, řízení RS232, LAN.</t>
  </si>
  <si>
    <t>DMX Node</t>
  </si>
  <si>
    <t>DMX merger/splitter - min 5x IN/Out  5pin-XLR
2x LAN port. Webový server.</t>
  </si>
  <si>
    <t>DMX rackový osvětlovací pult</t>
  </si>
  <si>
    <t>DMX osvětlovací pult, v rackovém provedení. Min. parametry:  4x Universe, 2x 5-Pin XLR DMX výstup, vestavěná Wi-Fi, Rack mount kit. Aplikace na PC/tablet.</t>
  </si>
  <si>
    <t>Profilová motorizovaná otočná hlava. Minimální parametry: 1x350W LED (CW), CMY, zoom 6° - 40°, CRI 65, 12 000 lm světelný výstup. Hluk max. 38 dB. Barevná teplotra při plném výkonu 6800 lm.</t>
  </si>
  <si>
    <t>VD51</t>
  </si>
  <si>
    <t>NDI Enkodér/dekodér</t>
  </si>
  <si>
    <t>Univerzální konvertor k převodu signálu HDMI na NDI a NDI HX a nebo dekoding z NDI na HDMI. Rozlišení  min. 4K60 (pro všestranné využití v rámci fakulty). Napájení PoE a externí zdroj.</t>
  </si>
  <si>
    <t>IN11</t>
  </si>
  <si>
    <t>IN12</t>
  </si>
  <si>
    <t>IN13</t>
  </si>
  <si>
    <t>IN14</t>
  </si>
  <si>
    <t>IN15</t>
  </si>
  <si>
    <t>IN16</t>
  </si>
  <si>
    <t>Doprava a ubytování, vzorkování dle standardu objednatele, zařízení staveniště v nutném rozsahu, úklid, náklady na dopravu a veškerou manipulaci, opatření BOZP, pasportizace apod.</t>
  </si>
  <si>
    <t>TRUBKA plastová M 32</t>
  </si>
  <si>
    <t>TRUBKA plastová M 40</t>
  </si>
  <si>
    <t>TRUBKA plastová M 50</t>
  </si>
  <si>
    <t xml:space="preserve">Rám podlahové krabice </t>
  </si>
  <si>
    <t xml:space="preserve">Krabice univerzální podlahová </t>
  </si>
  <si>
    <t xml:space="preserve">Krabice přístrojová do  betonu </t>
  </si>
  <si>
    <t>Krabice do SDK</t>
  </si>
  <si>
    <t>IN17</t>
  </si>
  <si>
    <t>TRUBKA ohebná plastová pevnost 750 N, M 32, včetně montáže</t>
  </si>
  <si>
    <t>TRUBKA ohebná plastová pevnost 750 N, M 40, včetně montáže</t>
  </si>
  <si>
    <t>TRUBKA ohebná plastová pevnost 750 N, M 50, včetně montáže</t>
  </si>
  <si>
    <t>Rám podlahové krabice , včetně montáže</t>
  </si>
  <si>
    <t xml:space="preserve">Krabice univerzální podlahová, včetně montáže </t>
  </si>
  <si>
    <t>Krabice přístrojová do  betonu, včetně montáže</t>
  </si>
  <si>
    <t>Krabice do SDK, včetně montáže</t>
  </si>
  <si>
    <t>Ovládání žaluzií</t>
  </si>
  <si>
    <t>OZ01</t>
  </si>
  <si>
    <t>Rozvodnice s ŘS pro řízení žaluzií</t>
  </si>
  <si>
    <t>OZ02</t>
  </si>
  <si>
    <t>OZ03</t>
  </si>
  <si>
    <t>OZ04</t>
  </si>
  <si>
    <t>OZ05</t>
  </si>
  <si>
    <t>OZ06</t>
  </si>
  <si>
    <t>OZ07</t>
  </si>
  <si>
    <t>OZ08</t>
  </si>
  <si>
    <t>OZ09</t>
  </si>
  <si>
    <t>OZ10</t>
  </si>
  <si>
    <t>OZ11</t>
  </si>
  <si>
    <t>OZ12</t>
  </si>
  <si>
    <t>OZ13</t>
  </si>
  <si>
    <t>OZ14</t>
  </si>
  <si>
    <t>OZ15</t>
  </si>
  <si>
    <t>OZ16</t>
  </si>
  <si>
    <t>OZ17</t>
  </si>
  <si>
    <t>OZ18</t>
  </si>
  <si>
    <t>OZ19</t>
  </si>
  <si>
    <t>OZ20</t>
  </si>
  <si>
    <t>OZ21</t>
  </si>
  <si>
    <t>OZ22</t>
  </si>
  <si>
    <t>OZ23</t>
  </si>
  <si>
    <t>OZ24</t>
  </si>
  <si>
    <t>OZ25</t>
  </si>
  <si>
    <t>OZ26</t>
  </si>
  <si>
    <t>OZ27</t>
  </si>
  <si>
    <t>OZ28</t>
  </si>
  <si>
    <t>OZ29</t>
  </si>
  <si>
    <t>OZ30</t>
  </si>
  <si>
    <t>OZ31</t>
  </si>
  <si>
    <t>7xDI, 4xDO, napájecí zdroj 24V 60VA s ochranou, komunikační port pro řízení nadřazeným systémem MaR, komunikační port přo řízení nadřazeným systémem AVT, krytí IP40/20</t>
  </si>
  <si>
    <t>3xDI, 2xDO, napájecí zdroj 24V 30VA s ochranou, krytí IP40/20</t>
  </si>
  <si>
    <t>11xDI, 8xDO, napájecí zdroj 24V 100VA s ochranou,  krytí IP40/20</t>
  </si>
  <si>
    <t>10xDI, 8xDO, napájecí zdroj 24V 60VA s ochranou,  krytí IP40/20</t>
  </si>
  <si>
    <t>2xDI, 2xDO, napájecí zdroj 24V 30VA s ochranou, krytí IP40/20</t>
  </si>
  <si>
    <t>9xDI, 6xDO, napájecí zdroj 24V 60VA s ochranou,  krytí IP40/20</t>
  </si>
  <si>
    <t>6xDI, 4xDO, napájecí zdroj 24V 60VA s ochranou,  krytí IP40/20</t>
  </si>
  <si>
    <t>6xDI, 4xDO, napájecí zdroj 24V 60VA s ochranou, komunikační port pro řízení nadřazeným systémem MaR, komunikační port přo řízení nadřazeným systémem AVT, krytí IP40/20</t>
  </si>
  <si>
    <t>3xDI, 2xDO, napájecí zdroj 24V 60VA s ochranou, komunikační port pro řízení nadřazeným systémem MaR, komunikační port přo řízení nadřazeným systémem AVT, krytí IP40/20</t>
  </si>
  <si>
    <t>9xDI, 6xDO, napájecí zdroj 24V 60VA s ochranou, komunikační port pro řízení nadřazeným systémem MaR, komunikační port přo řízení nadřazeným systémem AVT,  krytí IP40/20</t>
  </si>
  <si>
    <t>12xDI, 8xDO, napájecí zdroj 24V 100VA s ochranou, komunikační port pro řízení nadřazeným systémem MaR, komunikační port přo řízení nadřazeným systémem AVT, krytí IP40/20</t>
  </si>
  <si>
    <t>4xDI, 8xDO, napájecí zdroj 24V 100VA s ochranou, komunikační port pro řízení nadřazeným systémem MaR, komunikační port přo řízení nadřazeným systémem AVT, krytí IP40/20</t>
  </si>
  <si>
    <t>6xDI, 76xDO, 4x napájecí zdroj 24V 100VA s ochranou, komunikační port pro řízení nadřazeným systémem MaR, krytí IP40/20</t>
  </si>
  <si>
    <t>6xDI, 46xDO, 4x napájecí zdroj 24V 100VA s ochranou, komunikační port pro řízení nadřazeným systémem MaR, krytí IP40/20</t>
  </si>
  <si>
    <t>3xDI, 4xDO, napájecí zdroj 24V 60VA s ochranou, komunikační port pro řízení nadřazeným systémem MaR, krytí IP40/20</t>
  </si>
  <si>
    <t>6xDI, 8xDO, napájecí zdroj 24V 100VA s ochranou, komunikační port pro řízení nadřazeným systémem MaR, krytí IP40/20</t>
  </si>
  <si>
    <t>9xDI, 12xDO, napájecí zdroj 24V 100VA s ochranou, komunikační port pro řízení nadřazeným systémem MaR, krytí IP40/20</t>
  </si>
  <si>
    <t>12xDI, 16xDO, 2x napájecí zdroj 24V 100VA s ochranou, komunikační port pro řízení nadřazeným systémem MaR, krytí IP40/20</t>
  </si>
  <si>
    <t>15xDI, 10xDO, 2x napájecí zdroj 24V 100VA s ochranou, komunikační port pro řízení nadřazeným systémem MaR, krytí IP40/20</t>
  </si>
  <si>
    <t>3xDI, 6xDO, napájecí zdroj 24V 60VA s ochranou, komunikační port pro řízení nadřazeným systémem MaR, krytí IP40/20</t>
  </si>
  <si>
    <t>3xDI, 8xDO, napájecí zdroj 24V 60VA s ochranou, komunikační port pro řízení nadřazeným systémem MaR, krytí IP40/20</t>
  </si>
  <si>
    <t>3xDI, 18xDO, 2x napájecí zdroj 24V 100VA s ochranou, komunikační port pro řízení nadřazeným systémem MaR, krytí IP40/20</t>
  </si>
  <si>
    <t>5xDI, 14xDO, 3x napájecí zdroj 24V 100VA s ochranou, komunikační port pro řízení nadřazeným systémem MaR, krytí IP40/20</t>
  </si>
  <si>
    <t>10xDI, 24xDO, 4x napájecí zdroj 24V 100VA s ochranou, komunikační port pro řízení nadřazeným systémem MaR, krytí IP40/20</t>
  </si>
  <si>
    <t>6xDI, 22xDO, 3x napájecí zdroj 24V 100VA s ochranou, komunikační port pro řízení nadřazeným systémem MaR, krytí IP40/20</t>
  </si>
  <si>
    <t>4xDI, 14xDO, 2x napájecí zdroj 24V 100VA s ochranou, komunikační port pro řízení nadřazeným systémem MaR, krytí IP40/20</t>
  </si>
  <si>
    <t>34xDI, 26xDO, 4x napájecí zdroj 24V 100VA s ochranou, komunikační port pro řízení nadřazeným systémem MaR, komunikační port přo řízení nadřazeným systémem AVT, krytí IP40/20</t>
  </si>
  <si>
    <t>jistič 10/C1</t>
  </si>
  <si>
    <t>Vodiče výpletu vč.uložení a popisů</t>
  </si>
  <si>
    <t>Řadové svorky</t>
  </si>
  <si>
    <t>Jistič</t>
  </si>
  <si>
    <t>Vodiče</t>
  </si>
  <si>
    <t>Svorky</t>
  </si>
  <si>
    <t>Vývodky</t>
  </si>
  <si>
    <t xml:space="preserve">Kabelové vývodky a jiný drobný materiál </t>
  </si>
  <si>
    <t>Digitální výstup bezpotenciálový, relé min. 250V 1A</t>
  </si>
  <si>
    <t>Digitální vstup DI</t>
  </si>
  <si>
    <t>Komunikační port sběrnice BacNet</t>
  </si>
  <si>
    <t>Komunikační port ModBus RTU</t>
  </si>
  <si>
    <t>Napájecí zdroj 24VDC</t>
  </si>
  <si>
    <t>Licence ve výše popsaném rozsahu</t>
  </si>
  <si>
    <t>Meteostanice (síla a směr větru, teplota, komunikace ModBus)</t>
  </si>
  <si>
    <t>Senzor solárního zisku</t>
  </si>
  <si>
    <t>Meteostanice</t>
  </si>
  <si>
    <t>CYKY J 3x1,5</t>
  </si>
  <si>
    <t>CYKY O 2x1,5</t>
  </si>
  <si>
    <t>LIY-CY2X0.34</t>
  </si>
  <si>
    <t>CYKY O 3x1,5</t>
  </si>
  <si>
    <t>LiYCY; 4x1mm2</t>
  </si>
  <si>
    <t>Ovladaž žaluziový</t>
  </si>
  <si>
    <t>Krabice instalační KU68</t>
  </si>
  <si>
    <t>Magnet závrtný kulatý</t>
  </si>
  <si>
    <t>Žlab kabelový s integrovanou spojkou 100x125x0.70 2m</t>
  </si>
  <si>
    <t>Přěpážka žlabu 100  2M</t>
  </si>
  <si>
    <t>Víko kabelového žlabu 125  2m</t>
  </si>
  <si>
    <t>Spojovací a kotvící materiál žlabů</t>
  </si>
  <si>
    <t>Žlab kabelový</t>
  </si>
  <si>
    <t>metr</t>
  </si>
  <si>
    <t>Kabelové průchodky do žlabů M20</t>
  </si>
  <si>
    <t>Anténní stožár trojnožka 1,2 metru vč.příslušenství</t>
  </si>
  <si>
    <t>Systémová kabelová střešní průchodka</t>
  </si>
  <si>
    <t>Trubka ohebná plast M 25</t>
  </si>
  <si>
    <t>Trubka ohebná plast M 32</t>
  </si>
  <si>
    <t xml:space="preserve">Drobný instalační materiál </t>
  </si>
  <si>
    <t>Anténní stožár</t>
  </si>
  <si>
    <t xml:space="preserve">Analýza a projekční příprava </t>
  </si>
  <si>
    <t>Zpracování změn do prováděcí dokumentace</t>
  </si>
  <si>
    <t xml:space="preserve">Programování </t>
  </si>
  <si>
    <t>Zpracování komunikačního protokolu BacNet</t>
  </si>
  <si>
    <t>Zpracování komunikačního protokolu ModBus RTU</t>
  </si>
  <si>
    <t>Implementace do systému BMS</t>
  </si>
  <si>
    <t>Oživení, zkušební provoz</t>
  </si>
  <si>
    <t>Inženýring, skutečné provedení, pasportizace</t>
  </si>
  <si>
    <t>DB</t>
  </si>
  <si>
    <t>OZ32</t>
  </si>
  <si>
    <t>OZ33</t>
  </si>
  <si>
    <t>OZ34</t>
  </si>
  <si>
    <t>OZ35</t>
  </si>
  <si>
    <t>OZ36</t>
  </si>
  <si>
    <t>OZ37</t>
  </si>
  <si>
    <t>OZ38</t>
  </si>
  <si>
    <t>OZ39</t>
  </si>
  <si>
    <t>OZ40</t>
  </si>
  <si>
    <t>OZ41</t>
  </si>
  <si>
    <t>OZ42</t>
  </si>
  <si>
    <t>OZ43</t>
  </si>
  <si>
    <t>OZ44</t>
  </si>
  <si>
    <t>OZ45</t>
  </si>
  <si>
    <t>OZ46</t>
  </si>
  <si>
    <t>OZ47</t>
  </si>
  <si>
    <t>OZ48</t>
  </si>
  <si>
    <t>OZ49</t>
  </si>
  <si>
    <t>OZ50</t>
  </si>
  <si>
    <t>OZ51</t>
  </si>
  <si>
    <t>OZ52</t>
  </si>
  <si>
    <t>OZ53</t>
  </si>
  <si>
    <t>OZ54</t>
  </si>
  <si>
    <t>OZ55</t>
  </si>
  <si>
    <t>OZ56</t>
  </si>
  <si>
    <t>OZ57</t>
  </si>
  <si>
    <t>OZ58</t>
  </si>
  <si>
    <t>OZ59</t>
  </si>
  <si>
    <t>OZ60</t>
  </si>
  <si>
    <t>OZ61</t>
  </si>
  <si>
    <t>OZ62</t>
  </si>
  <si>
    <t>OZ63</t>
  </si>
  <si>
    <t>OZ64</t>
  </si>
  <si>
    <t>OZ65</t>
  </si>
  <si>
    <t>Rozšíření rozvaděčů MaR</t>
  </si>
  <si>
    <t>Rozšíření stávajícího ŘS</t>
  </si>
  <si>
    <t>Instalační materiál</t>
  </si>
  <si>
    <t>Design a typ dle výběru investora</t>
  </si>
  <si>
    <t>Služby</t>
  </si>
  <si>
    <t>OVLÁDÁNÍ ŽALUZIÍ</t>
  </si>
  <si>
    <t>POKYNY PRO VYPLNĚNÍ</t>
  </si>
  <si>
    <t>Všechny spotřebiče, které jsou předmětem dodávky musí splňovat nejvyšší dostupnou energetickou třídu dle příslušné legislativy pro daný typ spotřebiče (je-li relevantní).</t>
  </si>
  <si>
    <t>Ano</t>
  </si>
  <si>
    <t>Účastník vyplní všechny zeleně podbarvené buňky.</t>
  </si>
  <si>
    <t xml:space="preserve">Výstavba a modernizace FI MU – vybavení objektu D audiovizuální technikou </t>
  </si>
  <si>
    <t>Požadavek na sdělení nabízeného modelu a výrobce produktu vybraným účastníkem před uzavžením smlouvy</t>
  </si>
  <si>
    <t>Do ostatnch listů účastník nijak nezasahuje, uvedené hodnoty se propisují automaticky dle přednastavených vzorců.</t>
  </si>
  <si>
    <t>Jednotková cena v Kč bez DPH</t>
  </si>
  <si>
    <t>Celková cena v Kč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</si>
</sst>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* #,##0.00\ &quot;Kč&quot;_-;\-* #,##0.00\ &quot;Kč&quot;_-;_-* &quot;-&quot;??\ &quot;Kč&quot;_-;_-@_-"/>
    <numFmt numFmtId="164" formatCode="_(&quot;Kč&quot;* #,##0.00_);_(&quot;Kč&quot;* \(#,##0.00\);_(&quot;Kč&quot;* &quot;-&quot;??_);_(@_)"/>
    <numFmt numFmtId="165" formatCode="_(* #,##0_);_(* \(#,##0\);_(* &quot;-&quot;_);_(@_)"/>
    <numFmt numFmtId="166" formatCode="_(* #,##0.00_);_(* \(#,##0.00\);_(* &quot;-&quot;??_);_(@_)"/>
    <numFmt numFmtId="167" formatCode="#,##0\ &quot;Kč&quot;"/>
    <numFmt numFmtId="168" formatCode="_-* #,##0\ &quot;Kč&quot;_-;\-* #,##0\ &quot;Kč&quot;_-;_-* &quot;-&quot;??\ &quot;Kč&quot;_-;_-@_-"/>
    <numFmt numFmtId="169" formatCode="#,##0\ _K_č"/>
    <numFmt numFmtId="170" formatCode="_-* #,##0.00\ _K_č_-;\-* #,##0.00\ _K_č_-;_-* &quot;-&quot;??\ _K_č_-;_-@_-"/>
    <numFmt numFmtId="171" formatCode="#,##0_ ;[Red]\-#,##0\ "/>
    <numFmt numFmtId="172" formatCode="#,##0&quot; F&quot;_);[Red]\(#,##0&quot; F&quot;\)"/>
    <numFmt numFmtId="173" formatCode="_(&quot;$&quot;* #,##0.00_);_(&quot;$&quot;* \(#,##0.00\);_(&quot;$&quot;* &quot;-&quot;??_);_(@_)"/>
    <numFmt numFmtId="174" formatCode="_-[$€-2]\ * #,##0.00_-;\-[$€-2]\ * #,##0.00_-;_-[$€-2]\ * &quot;-&quot;??_-"/>
    <numFmt numFmtId="175" formatCode="_-&quot;£&quot;* #,##0_-;\-&quot;£&quot;* #,##0_-;_-&quot;£&quot;* &quot;-&quot;_-;_-@_-"/>
    <numFmt numFmtId="176" formatCode="_-&quot;£&quot;* #,##0.00_-;\-&quot;£&quot;* #,##0.00_-;_-&quot;£&quot;* &quot;-&quot;??_-;_-@_-"/>
    <numFmt numFmtId="177" formatCode="#,##0&quot; Kč&quot;"/>
    <numFmt numFmtId="178" formatCode="#,##0.\-"/>
    <numFmt numFmtId="179" formatCode="_-* #,##0.00\ [$Kč-405]_-;\-* #,##0.00\ [$Kč-405]_-;_-* &quot;-&quot;??\ [$Kč-405]_-;_-@_-"/>
  </numFmts>
  <fonts count="74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indexed="10"/>
      <name val="Arial CE"/>
      <charset val="238"/>
    </font>
    <font>
      <b/>
      <sz val="10"/>
      <color indexed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0"/>
      <color rgb="FFFF0000"/>
      <name val="Arial CE"/>
      <charset val="238"/>
    </font>
    <font>
      <b/>
      <sz val="10"/>
      <name val="Arial CE"/>
      <charset val="238"/>
    </font>
    <font>
      <b/>
      <sz val="10"/>
      <color rgb="FFFF0000"/>
      <name val="Arial CE"/>
      <charset val="238"/>
    </font>
    <font>
      <sz val="10"/>
      <color indexed="8"/>
      <name val="Arial CE"/>
      <family val="2"/>
      <charset val="238"/>
    </font>
    <font>
      <b/>
      <sz val="14"/>
      <color indexed="8"/>
      <name val="Arial CE"/>
      <family val="2"/>
      <charset val="238"/>
    </font>
    <font>
      <i/>
      <sz val="10"/>
      <name val="Arial CE"/>
      <family val="2"/>
      <charset val="238"/>
    </font>
    <font>
      <b/>
      <sz val="14"/>
      <name val="Arial CE"/>
      <family val="2"/>
      <charset val="238"/>
    </font>
    <font>
      <b/>
      <sz val="14"/>
      <color rgb="FFFF0000"/>
      <name val="Arial CE"/>
      <charset val="238"/>
    </font>
    <font>
      <sz val="14"/>
      <name val="Arial CE"/>
      <charset val="238"/>
    </font>
    <font>
      <b/>
      <sz val="14"/>
      <name val="Arial CE"/>
      <charset val="238"/>
    </font>
    <font>
      <b/>
      <sz val="8"/>
      <name val="Arial CE"/>
      <charset val="238"/>
    </font>
    <font>
      <u/>
      <sz val="10"/>
      <color indexed="12"/>
      <name val="Arial CE"/>
      <charset val="238"/>
    </font>
    <font>
      <b/>
      <sz val="10"/>
      <name val="Arial"/>
      <family val="2"/>
      <charset val="238"/>
    </font>
    <font>
      <sz val="8"/>
      <color indexed="8"/>
      <name val=".HelveticaLightTTEE"/>
      <family val="2"/>
      <charset val="2"/>
    </font>
    <font>
      <b/>
      <sz val="10"/>
      <color indexed="8"/>
      <name val=".HelveticaLightTTEE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charset val="238"/>
    </font>
    <font>
      <b/>
      <sz val="10"/>
      <name val="Times New Roman CE"/>
    </font>
    <font>
      <sz val="10"/>
      <name val="Helv"/>
    </font>
    <font>
      <sz val="10"/>
      <name val="Helv"/>
      <charset val="204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name val="MS Sans Serif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20"/>
      <name val="Calibri"/>
      <family val="2"/>
      <charset val="238"/>
    </font>
    <font>
      <b/>
      <i/>
      <u/>
      <sz val="12"/>
      <name val="Arial CE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24"/>
      <name val="Arial"/>
      <family val="2"/>
      <charset val="238"/>
    </font>
    <font>
      <b/>
      <sz val="20"/>
      <name val="Arial CE"/>
      <family val="2"/>
      <charset val="238"/>
    </font>
    <font>
      <b/>
      <sz val="16"/>
      <color indexed="9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9"/>
      <name val="Arial CE"/>
      <family val="2"/>
      <charset val="238"/>
    </font>
    <font>
      <sz val="10"/>
      <name val="MS Sans Serif"/>
      <family val="2"/>
    </font>
    <font>
      <sz val="10"/>
      <color indexed="8"/>
      <name val="Calibri"/>
      <family val="2"/>
      <charset val="238"/>
    </font>
    <font>
      <sz val="14"/>
      <name val="Stamp"/>
      <charset val="238"/>
    </font>
    <font>
      <b/>
      <sz val="10"/>
      <name val="Arial Narrow CE"/>
      <family val="2"/>
      <charset val="238"/>
    </font>
    <font>
      <i/>
      <sz val="10"/>
      <color indexed="10"/>
      <name val="Arial CE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24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Helv"/>
      <family val="2"/>
      <charset val="204"/>
    </font>
    <font>
      <sz val="10"/>
      <name val="Arial CE"/>
      <family val="2"/>
    </font>
    <font>
      <sz val="8"/>
      <name val="Arial CE"/>
      <family val="2"/>
      <charset val="238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rgb="FF9C0006"/>
      <name val="Calibri"/>
      <family val="2"/>
      <scheme val="minor"/>
    </font>
    <font>
      <sz val="10"/>
      <name val="Times New Roman"/>
      <family val="1"/>
    </font>
    <font>
      <sz val="8"/>
      <name val="Arial CE"/>
      <family val="2"/>
    </font>
    <font>
      <sz val="12"/>
      <name val="Times New Roman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Arial"/>
      <family val="2"/>
      <charset val="238"/>
    </font>
    <font>
      <i/>
      <sz val="8"/>
      <name val="Arial CE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lightGray">
        <fgColor indexed="22"/>
        <bgColor indexed="22"/>
      </patternFill>
    </fill>
    <fill>
      <patternFill patternType="solid">
        <fgColor indexed="55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C7CE"/>
      </patternFill>
    </fill>
    <fill>
      <patternFill patternType="solid">
        <fgColor indexed="65"/>
        <bgColor indexed="8"/>
      </patternFill>
    </fill>
    <fill>
      <patternFill patternType="solid">
        <fgColor indexed="1"/>
        <bgColor indexed="8"/>
      </patternFill>
    </fill>
    <fill>
      <patternFill patternType="solid">
        <fgColor indexed="53"/>
        <bgColor indexed="52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0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54">
    <xf numFmtId="0" fontId="0" fillId="0" borderId="0"/>
    <xf numFmtId="0" fontId="7" fillId="0" borderId="0"/>
    <xf numFmtId="164" fontId="7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15" applyNumberFormat="0" applyFont="0" applyFill="0" applyAlignment="0" applyProtection="0">
      <alignment horizontal="left"/>
    </xf>
    <xf numFmtId="49" fontId="23" fillId="0" borderId="6" applyNumberFormat="0">
      <alignment horizontal="left" vertical="center"/>
    </xf>
    <xf numFmtId="0" fontId="8" fillId="0" borderId="0"/>
    <xf numFmtId="0" fontId="24" fillId="0" borderId="0"/>
    <xf numFmtId="0" fontId="2" fillId="0" borderId="0"/>
    <xf numFmtId="0" fontId="24" fillId="4" borderId="14" applyNumberFormat="0" applyFont="0" applyAlignment="0" applyProtection="0"/>
    <xf numFmtId="0" fontId="8" fillId="0" borderId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/>
    <xf numFmtId="0" fontId="58" fillId="0" borderId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0" borderId="25" applyNumberFormat="0" applyFill="0" applyAlignment="0" applyProtection="0"/>
    <xf numFmtId="171" fontId="31" fillId="0" borderId="0" applyFont="0" applyFill="0" applyBorder="0" applyAlignment="0" applyProtection="0"/>
    <xf numFmtId="170" fontId="8" fillId="0" borderId="0" applyFont="0" applyFill="0" applyBorder="0" applyAlignment="0" applyProtection="0"/>
    <xf numFmtId="172" fontId="31" fillId="0" borderId="0" applyFont="0" applyFill="0" applyBorder="0" applyAlignment="0" applyProtection="0"/>
    <xf numFmtId="173" fontId="8" fillId="0" borderId="0" applyFont="0" applyFill="0" applyBorder="0" applyAlignment="0" applyProtection="0"/>
    <xf numFmtId="177" fontId="24" fillId="0" borderId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3" fillId="6" borderId="0" applyNumberFormat="0" applyBorder="0" applyAlignment="0" applyProtection="0"/>
    <xf numFmtId="0" fontId="34" fillId="19" borderId="0" applyNumberFormat="0" applyBorder="0" applyAlignment="0" applyProtection="0">
      <alignment horizontal="left"/>
    </xf>
    <xf numFmtId="0" fontId="35" fillId="20" borderId="26" applyNumberFormat="0" applyAlignment="0" applyProtection="0"/>
    <xf numFmtId="49" fontId="7" fillId="0" borderId="9" applyNumberFormat="0">
      <alignment vertical="center" wrapText="1"/>
    </xf>
    <xf numFmtId="0" fontId="36" fillId="0" borderId="27" applyNumberFormat="0" applyFill="0" applyAlignment="0" applyProtection="0"/>
    <xf numFmtId="0" fontId="37" fillId="0" borderId="28" applyNumberFormat="0" applyFill="0" applyAlignment="0" applyProtection="0"/>
    <xf numFmtId="0" fontId="38" fillId="0" borderId="29" applyNumberFormat="0" applyFill="0" applyAlignment="0" applyProtection="0"/>
    <xf numFmtId="0" fontId="38" fillId="0" borderId="0" applyNumberFormat="0" applyFill="0" applyBorder="0" applyAlignment="0" applyProtection="0"/>
    <xf numFmtId="49" fontId="39" fillId="21" borderId="30" applyNumberFormat="0" applyFont="0" applyAlignment="0">
      <alignment horizontal="left" vertical="center"/>
    </xf>
    <xf numFmtId="0" fontId="24" fillId="22" borderId="31" applyNumberFormat="0" applyAlignment="0"/>
    <xf numFmtId="49" fontId="40" fillId="23" borderId="32" applyNumberFormat="0" applyAlignment="0">
      <alignment horizontal="left" vertical="center"/>
    </xf>
    <xf numFmtId="49" fontId="41" fillId="24" borderId="0" applyNumberFormat="0" applyAlignment="0">
      <alignment horizontal="left" vertical="center"/>
    </xf>
    <xf numFmtId="0" fontId="42" fillId="0" borderId="0" applyNumberFormat="0" applyFill="0" applyBorder="0" applyAlignment="0" applyProtection="0"/>
    <xf numFmtId="0" fontId="26" fillId="25" borderId="10" applyNumberFormat="0"/>
    <xf numFmtId="0" fontId="43" fillId="26" borderId="0" applyNumberFormat="0" applyBorder="0" applyAlignment="0" applyProtection="0"/>
    <xf numFmtId="0" fontId="44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2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8" fillId="0" borderId="0" applyProtection="0"/>
    <xf numFmtId="0" fontId="8" fillId="0" borderId="0"/>
    <xf numFmtId="0" fontId="59" fillId="0" borderId="0"/>
    <xf numFmtId="0" fontId="47" fillId="0" borderId="0" applyNumberFormat="0" applyFill="0" applyBorder="0" applyAlignment="0" applyProtection="0">
      <alignment horizontal="left"/>
    </xf>
    <xf numFmtId="0" fontId="48" fillId="0" borderId="0" applyFill="0" applyBorder="0" applyProtection="0">
      <alignment horizontal="left"/>
    </xf>
    <xf numFmtId="49" fontId="49" fillId="0" borderId="0" applyNumberFormat="0">
      <alignment horizontal="left" vertical="center"/>
    </xf>
    <xf numFmtId="0" fontId="24" fillId="27" borderId="33" applyNumberFormat="0" applyFont="0" applyAlignment="0" applyProtection="0"/>
    <xf numFmtId="9" fontId="8" fillId="0" borderId="0" applyFont="0" applyFill="0" applyBorder="0" applyAlignment="0" applyProtection="0"/>
    <xf numFmtId="0" fontId="50" fillId="0" borderId="34" applyNumberFormat="0" applyFill="0" applyAlignment="0" applyProtection="0"/>
    <xf numFmtId="0" fontId="51" fillId="7" borderId="0" applyNumberFormat="0" applyBorder="0" applyAlignment="0" applyProtection="0"/>
    <xf numFmtId="0" fontId="8" fillId="28" borderId="0"/>
    <xf numFmtId="0" fontId="27" fillId="0" borderId="0"/>
    <xf numFmtId="0" fontId="52" fillId="0" borderId="0" applyNumberFormat="0" applyFill="0" applyBorder="0" applyAlignment="0" applyProtection="0"/>
    <xf numFmtId="0" fontId="53" fillId="21" borderId="2">
      <alignment vertical="center"/>
    </xf>
    <xf numFmtId="0" fontId="54" fillId="10" borderId="35" applyNumberFormat="0" applyAlignment="0" applyProtection="0"/>
    <xf numFmtId="0" fontId="55" fillId="29" borderId="35" applyNumberFormat="0" applyAlignment="0" applyProtection="0"/>
    <xf numFmtId="0" fontId="56" fillId="29" borderId="36" applyNumberFormat="0" applyAlignment="0" applyProtection="0"/>
    <xf numFmtId="0" fontId="57" fillId="0" borderId="0" applyNumberFormat="0" applyFill="0" applyBorder="0" applyAlignment="0" applyProtection="0"/>
    <xf numFmtId="175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33" borderId="0" applyNumberFormat="0" applyBorder="0" applyAlignment="0" applyProtection="0"/>
    <xf numFmtId="0" fontId="7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61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64" fillId="34" borderId="0" applyNumberFormat="0" applyBorder="0" applyAlignment="0" applyProtection="0"/>
    <xf numFmtId="0" fontId="63" fillId="0" borderId="0"/>
    <xf numFmtId="170" fontId="63" fillId="0" borderId="0" applyFont="0" applyFill="0" applyBorder="0" applyAlignment="0" applyProtection="0"/>
    <xf numFmtId="3" fontId="65" fillId="0" borderId="0"/>
    <xf numFmtId="170" fontId="63" fillId="0" borderId="0" applyFont="0" applyFill="0" applyBorder="0" applyAlignment="0" applyProtection="0"/>
    <xf numFmtId="0" fontId="61" fillId="0" borderId="0"/>
    <xf numFmtId="0" fontId="6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70" fontId="61" fillId="0" borderId="0" applyFont="0" applyFill="0" applyBorder="0" applyAlignment="0" applyProtection="0"/>
    <xf numFmtId="0" fontId="61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66" fillId="0" borderId="0"/>
    <xf numFmtId="0" fontId="8" fillId="0" borderId="0"/>
    <xf numFmtId="0" fontId="67" fillId="0" borderId="0"/>
    <xf numFmtId="0" fontId="7" fillId="0" borderId="0"/>
    <xf numFmtId="0" fontId="67" fillId="0" borderId="0"/>
    <xf numFmtId="0" fontId="67" fillId="4" borderId="14" applyNumberFormat="0" applyFont="0" applyAlignment="0" applyProtection="0"/>
    <xf numFmtId="0" fontId="29" fillId="37" borderId="0" applyNumberFormat="0" applyBorder="0" applyAlignment="0" applyProtection="0"/>
    <xf numFmtId="0" fontId="51" fillId="38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44" fontId="4" fillId="0" borderId="0" applyFont="0" applyFill="0" applyBorder="0" applyAlignment="0" applyProtection="0"/>
    <xf numFmtId="0" fontId="56" fillId="29" borderId="57" applyNumberFormat="0" applyAlignment="0" applyProtection="0"/>
    <xf numFmtId="0" fontId="54" fillId="10" borderId="56" applyNumberFormat="0" applyAlignment="0" applyProtection="0"/>
    <xf numFmtId="49" fontId="7" fillId="0" borderId="37" applyNumberFormat="0">
      <alignment vertical="center" wrapText="1"/>
    </xf>
    <xf numFmtId="0" fontId="24" fillId="27" borderId="55" applyNumberFormat="0" applyFont="0" applyAlignment="0" applyProtection="0"/>
    <xf numFmtId="0" fontId="30" fillId="0" borderId="54" applyNumberFormat="0" applyFill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5" fillId="29" borderId="56" applyNumberFormat="0" applyAlignment="0" applyProtection="0"/>
    <xf numFmtId="44" fontId="4" fillId="0" borderId="0" applyFont="0" applyFill="0" applyBorder="0" applyAlignment="0" applyProtection="0"/>
  </cellStyleXfs>
  <cellXfs count="159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164" fontId="4" fillId="0" borderId="0" xfId="2" applyFont="1" applyAlignment="1">
      <alignment horizontal="center" vertical="center" wrapText="1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left" vertical="top" wrapText="1" shrinkToFit="1"/>
      <protection locked="0"/>
    </xf>
    <xf numFmtId="1" fontId="0" fillId="0" borderId="0" xfId="0" applyNumberFormat="1" applyProtection="1">
      <protection locked="0"/>
    </xf>
    <xf numFmtId="0" fontId="15" fillId="3" borderId="10" xfId="0" applyFont="1" applyFill="1" applyBorder="1" applyAlignment="1" applyProtection="1">
      <alignment horizontal="left" vertical="top" wrapText="1" shrinkToFit="1"/>
      <protection locked="0"/>
    </xf>
    <xf numFmtId="0" fontId="15" fillId="3" borderId="10" xfId="0" applyFont="1" applyFill="1" applyBorder="1" applyAlignment="1" applyProtection="1">
      <alignment horizontal="left" vertical="top"/>
      <protection locked="0"/>
    </xf>
    <xf numFmtId="0" fontId="15" fillId="0" borderId="10" xfId="0" applyFont="1" applyBorder="1" applyAlignment="1" applyProtection="1">
      <alignment horizontal="left" vertical="top" wrapText="1" shrinkToFit="1"/>
      <protection locked="0"/>
    </xf>
    <xf numFmtId="0" fontId="15" fillId="0" borderId="10" xfId="0" applyFont="1" applyBorder="1" applyAlignment="1" applyProtection="1">
      <alignment horizontal="left" vertical="top"/>
      <protection locked="0"/>
    </xf>
    <xf numFmtId="0" fontId="19" fillId="0" borderId="0" xfId="0" applyFont="1" applyAlignment="1">
      <alignment horizontal="left" vertical="top"/>
    </xf>
    <xf numFmtId="0" fontId="13" fillId="0" borderId="0" xfId="0" applyFont="1" applyAlignment="1" applyProtection="1">
      <alignment horizontal="center" wrapText="1"/>
      <protection locked="0"/>
    </xf>
    <xf numFmtId="0" fontId="12" fillId="0" borderId="0" xfId="0" applyFont="1" applyProtection="1"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center" vertical="top" wrapText="1" shrinkToFit="1"/>
    </xf>
    <xf numFmtId="0" fontId="7" fillId="0" borderId="21" xfId="0" applyFont="1" applyBorder="1" applyAlignment="1">
      <alignment horizontal="center" vertical="top" wrapText="1" shrinkToFit="1"/>
    </xf>
    <xf numFmtId="0" fontId="7" fillId="0" borderId="21" xfId="0" applyFont="1" applyBorder="1" applyAlignment="1" applyProtection="1">
      <alignment horizontal="center" vertical="top" wrapText="1" shrinkToFit="1"/>
      <protection locked="0"/>
    </xf>
    <xf numFmtId="0" fontId="0" fillId="0" borderId="21" xfId="0" applyBorder="1" applyAlignment="1" applyProtection="1">
      <alignment horizontal="center" vertical="top" wrapText="1" shrinkToFit="1"/>
      <protection locked="0"/>
    </xf>
    <xf numFmtId="0" fontId="0" fillId="0" borderId="21" xfId="0" applyBorder="1" applyAlignment="1">
      <alignment horizontal="center" vertical="top" wrapText="1" shrinkToFit="1"/>
    </xf>
    <xf numFmtId="0" fontId="0" fillId="0" borderId="21" xfId="0" applyBorder="1" applyAlignment="1" applyProtection="1">
      <alignment horizontal="center" vertical="top" textRotation="90" wrapText="1" shrinkToFit="1"/>
      <protection locked="0"/>
    </xf>
    <xf numFmtId="0" fontId="7" fillId="0" borderId="22" xfId="0" applyFont="1" applyBorder="1" applyAlignment="1" applyProtection="1">
      <alignment horizontal="center" vertical="top" wrapText="1" shrinkToFit="1"/>
      <protection locked="0"/>
    </xf>
    <xf numFmtId="0" fontId="15" fillId="3" borderId="24" xfId="0" applyFont="1" applyFill="1" applyBorder="1" applyAlignment="1" applyProtection="1">
      <alignment horizontal="left" vertical="top" wrapText="1" shrinkToFit="1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left" vertical="top" wrapText="1" shrinkToFit="1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Protection="1">
      <protection locked="0"/>
    </xf>
    <xf numFmtId="0" fontId="18" fillId="0" borderId="7" xfId="0" applyFont="1" applyBorder="1" applyAlignment="1" applyProtection="1">
      <alignment vertical="center"/>
      <protection locked="0"/>
    </xf>
    <xf numFmtId="1" fontId="17" fillId="0" borderId="7" xfId="0" applyNumberFormat="1" applyFont="1" applyBorder="1" applyProtection="1">
      <protection locked="0"/>
    </xf>
    <xf numFmtId="168" fontId="18" fillId="0" borderId="17" xfId="0" applyNumberFormat="1" applyFont="1" applyBorder="1" applyAlignment="1" applyProtection="1">
      <alignment horizontal="right" vertic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wrapText="1"/>
      <protection locked="0"/>
    </xf>
    <xf numFmtId="0" fontId="0" fillId="0" borderId="37" xfId="0" applyBorder="1" applyAlignment="1" applyProtection="1">
      <alignment horizontal="center" vertical="center" wrapText="1"/>
      <protection locked="0"/>
    </xf>
    <xf numFmtId="0" fontId="8" fillId="0" borderId="0" xfId="0" applyFont="1"/>
    <xf numFmtId="168" fontId="7" fillId="0" borderId="37" xfId="2" applyNumberFormat="1" applyFont="1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left" vertical="center" wrapText="1"/>
      <protection locked="0"/>
    </xf>
    <xf numFmtId="3" fontId="7" fillId="0" borderId="0" xfId="0" applyNumberFormat="1" applyFont="1"/>
    <xf numFmtId="167" fontId="4" fillId="0" borderId="0" xfId="137" applyNumberFormat="1" applyFont="1" applyAlignment="1">
      <alignment vertical="top"/>
    </xf>
    <xf numFmtId="0" fontId="68" fillId="0" borderId="0" xfId="129" applyFont="1"/>
    <xf numFmtId="178" fontId="68" fillId="0" borderId="0" xfId="129" applyNumberFormat="1" applyFont="1" applyAlignment="1">
      <alignment horizontal="center" vertical="center"/>
    </xf>
    <xf numFmtId="0" fontId="69" fillId="0" borderId="0" xfId="129" applyFont="1" applyAlignment="1">
      <alignment horizontal="center" vertical="center"/>
    </xf>
    <xf numFmtId="0" fontId="8" fillId="0" borderId="37" xfId="129" applyBorder="1" applyAlignment="1">
      <alignment horizontal="center" vertical="center" wrapText="1"/>
    </xf>
    <xf numFmtId="0" fontId="8" fillId="0" borderId="0" xfId="129" applyAlignment="1">
      <alignment horizontal="center" vertical="center"/>
    </xf>
    <xf numFmtId="178" fontId="8" fillId="0" borderId="0" xfId="129" applyNumberFormat="1" applyAlignment="1">
      <alignment horizontal="center" vertical="center"/>
    </xf>
    <xf numFmtId="0" fontId="8" fillId="0" borderId="0" xfId="129" applyAlignment="1">
      <alignment vertical="top"/>
    </xf>
    <xf numFmtId="0" fontId="8" fillId="0" borderId="0" xfId="129"/>
    <xf numFmtId="0" fontId="8" fillId="0" borderId="0" xfId="129" applyAlignment="1">
      <alignment vertical="center"/>
    </xf>
    <xf numFmtId="0" fontId="68" fillId="0" borderId="0" xfId="129" applyFont="1" applyAlignment="1">
      <alignment vertical="center"/>
    </xf>
    <xf numFmtId="178" fontId="68" fillId="0" borderId="0" xfId="129" applyNumberFormat="1" applyFont="1" applyAlignment="1">
      <alignment vertical="top"/>
    </xf>
    <xf numFmtId="0" fontId="68" fillId="0" borderId="0" xfId="129" applyFont="1" applyAlignment="1">
      <alignment vertical="top"/>
    </xf>
    <xf numFmtId="179" fontId="68" fillId="0" borderId="0" xfId="129" applyNumberFormat="1" applyFont="1" applyAlignment="1">
      <alignment vertical="top"/>
    </xf>
    <xf numFmtId="0" fontId="0" fillId="3" borderId="0" xfId="0" applyFill="1"/>
    <xf numFmtId="170" fontId="8" fillId="0" borderId="37" xfId="129" applyNumberFormat="1" applyBorder="1" applyAlignment="1">
      <alignment horizontal="center" vertical="center" wrapText="1"/>
    </xf>
    <xf numFmtId="0" fontId="71" fillId="0" borderId="0" xfId="0" applyFont="1" applyAlignment="1">
      <alignment vertical="top" wrapText="1" shrinkToFit="1"/>
    </xf>
    <xf numFmtId="0" fontId="8" fillId="0" borderId="41" xfId="129" applyBorder="1" applyAlignment="1">
      <alignment vertical="center"/>
    </xf>
    <xf numFmtId="0" fontId="8" fillId="0" borderId="42" xfId="129" applyBorder="1" applyAlignment="1">
      <alignment vertical="center"/>
    </xf>
    <xf numFmtId="0" fontId="8" fillId="0" borderId="42" xfId="129" applyBorder="1" applyAlignment="1">
      <alignment vertical="top"/>
    </xf>
    <xf numFmtId="178" fontId="8" fillId="0" borderId="42" xfId="129" applyNumberFormat="1" applyBorder="1" applyAlignment="1">
      <alignment horizontal="center" vertical="center"/>
    </xf>
    <xf numFmtId="178" fontId="8" fillId="0" borderId="43" xfId="129" applyNumberFormat="1" applyBorder="1" applyAlignment="1">
      <alignment horizontal="center" vertical="center"/>
    </xf>
    <xf numFmtId="0" fontId="8" fillId="0" borderId="44" xfId="129" applyBorder="1" applyAlignment="1">
      <alignment vertical="center"/>
    </xf>
    <xf numFmtId="178" fontId="8" fillId="0" borderId="0" xfId="129" applyNumberFormat="1" applyAlignment="1">
      <alignment vertical="top"/>
    </xf>
    <xf numFmtId="178" fontId="8" fillId="0" borderId="45" xfId="129" applyNumberFormat="1" applyBorder="1" applyAlignment="1">
      <alignment horizontal="center" vertical="center"/>
    </xf>
    <xf numFmtId="0" fontId="8" fillId="0" borderId="8" xfId="129" applyBorder="1" applyAlignment="1">
      <alignment vertical="center"/>
    </xf>
    <xf numFmtId="0" fontId="8" fillId="0" borderId="7" xfId="129" applyBorder="1" applyAlignment="1">
      <alignment vertical="center"/>
    </xf>
    <xf numFmtId="178" fontId="8" fillId="0" borderId="7" xfId="129" applyNumberFormat="1" applyBorder="1" applyAlignment="1">
      <alignment vertical="top"/>
    </xf>
    <xf numFmtId="178" fontId="8" fillId="0" borderId="7" xfId="129" applyNumberFormat="1" applyBorder="1" applyAlignment="1">
      <alignment horizontal="center" vertical="center"/>
    </xf>
    <xf numFmtId="178" fontId="8" fillId="0" borderId="48" xfId="129" applyNumberFormat="1" applyBorder="1" applyAlignment="1">
      <alignment horizontal="center" vertical="center"/>
    </xf>
    <xf numFmtId="168" fontId="7" fillId="0" borderId="40" xfId="6" applyNumberFormat="1" applyFont="1" applyBorder="1" applyAlignment="1" applyProtection="1">
      <alignment horizontal="center" vertical="center"/>
      <protection locked="0"/>
    </xf>
    <xf numFmtId="168" fontId="7" fillId="0" borderId="40" xfId="2" applyNumberFormat="1" applyFont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15" fillId="3" borderId="23" xfId="0" applyFont="1" applyFill="1" applyBorder="1" applyAlignment="1" applyProtection="1">
      <alignment horizontal="left" vertical="top" wrapText="1" shrinkToFit="1"/>
      <protection locked="0"/>
    </xf>
    <xf numFmtId="0" fontId="15" fillId="3" borderId="24" xfId="0" applyFont="1" applyFill="1" applyBorder="1" applyAlignment="1" applyProtection="1">
      <alignment horizontal="left" vertical="top"/>
      <protection locked="0"/>
    </xf>
    <xf numFmtId="168" fontId="7" fillId="3" borderId="40" xfId="6" applyNumberFormat="1" applyFont="1" applyFill="1" applyBorder="1" applyAlignment="1" applyProtection="1">
      <alignment horizontal="center" vertical="center"/>
      <protection locked="0"/>
    </xf>
    <xf numFmtId="169" fontId="9" fillId="0" borderId="0" xfId="0" applyNumberFormat="1" applyFont="1" applyAlignment="1" applyProtection="1">
      <alignment horizontal="center" vertical="center"/>
      <protection locked="0"/>
    </xf>
    <xf numFmtId="169" fontId="9" fillId="0" borderId="49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 shrinkToFit="1"/>
    </xf>
    <xf numFmtId="178" fontId="69" fillId="0" borderId="0" xfId="129" applyNumberFormat="1" applyFont="1" applyAlignment="1">
      <alignment horizontal="center" vertical="center"/>
    </xf>
    <xf numFmtId="0" fontId="11" fillId="0" borderId="0" xfId="0" applyFont="1" applyAlignment="1" applyProtection="1">
      <alignment horizontal="center" vertical="top" wrapText="1" shrinkToFit="1"/>
      <protection locked="0"/>
    </xf>
    <xf numFmtId="0" fontId="15" fillId="40" borderId="10" xfId="0" applyFont="1" applyFill="1" applyBorder="1" applyAlignment="1" applyProtection="1">
      <alignment horizontal="left" vertical="top" wrapText="1" shrinkToFit="1"/>
      <protection locked="0"/>
    </xf>
    <xf numFmtId="0" fontId="15" fillId="40" borderId="10" xfId="0" applyFont="1" applyFill="1" applyBorder="1" applyAlignment="1" applyProtection="1">
      <alignment horizontal="left" vertical="top"/>
      <protection locked="0"/>
    </xf>
    <xf numFmtId="0" fontId="15" fillId="40" borderId="24" xfId="0" applyFont="1" applyFill="1" applyBorder="1" applyAlignment="1" applyProtection="1">
      <alignment horizontal="left" vertical="top" wrapText="1" shrinkToFit="1"/>
      <protection locked="0"/>
    </xf>
    <xf numFmtId="0" fontId="0" fillId="0" borderId="51" xfId="0" applyBorder="1" applyAlignment="1" applyProtection="1">
      <alignment horizontal="center" vertical="center" wrapText="1"/>
      <protection locked="0"/>
    </xf>
    <xf numFmtId="168" fontId="7" fillId="41" borderId="52" xfId="6" applyNumberFormat="1" applyFont="1" applyFill="1" applyBorder="1" applyAlignment="1" applyProtection="1">
      <alignment horizontal="center" vertical="center"/>
      <protection locked="0"/>
    </xf>
    <xf numFmtId="168" fontId="7" fillId="41" borderId="37" xfId="6" applyNumberFormat="1" applyFont="1" applyFill="1" applyBorder="1" applyAlignment="1" applyProtection="1">
      <alignment horizontal="center" vertical="center"/>
      <protection locked="0"/>
    </xf>
    <xf numFmtId="0" fontId="0" fillId="0" borderId="0" xfId="0" pivotButton="1"/>
    <xf numFmtId="4" fontId="0" fillId="0" borderId="0" xfId="0" applyNumberFormat="1"/>
    <xf numFmtId="0" fontId="8" fillId="3" borderId="46" xfId="129" applyFill="1" applyBorder="1" applyAlignment="1">
      <alignment horizontal="center" vertical="center"/>
    </xf>
    <xf numFmtId="0" fontId="8" fillId="3" borderId="39" xfId="129" applyFill="1" applyBorder="1" applyAlignment="1">
      <alignment horizontal="center" vertical="center"/>
    </xf>
    <xf numFmtId="0" fontId="21" fillId="3" borderId="39" xfId="129" applyFont="1" applyFill="1" applyBorder="1" applyAlignment="1">
      <alignment horizontal="left" vertical="center"/>
    </xf>
    <xf numFmtId="0" fontId="8" fillId="3" borderId="50" xfId="129" applyFill="1" applyBorder="1" applyAlignment="1">
      <alignment vertical="top"/>
    </xf>
    <xf numFmtId="0" fontId="8" fillId="3" borderId="47" xfId="129" applyFill="1" applyBorder="1" applyAlignment="1">
      <alignment horizontal="center" vertical="center"/>
    </xf>
    <xf numFmtId="0" fontId="68" fillId="3" borderId="0" xfId="129" applyFont="1" applyFill="1" applyAlignment="1">
      <alignment vertical="center"/>
    </xf>
    <xf numFmtId="0" fontId="21" fillId="0" borderId="39" xfId="129" applyFont="1" applyBorder="1" applyAlignment="1">
      <alignment horizontal="left" vertical="center"/>
    </xf>
    <xf numFmtId="0" fontId="72" fillId="0" borderId="0" xfId="129" applyFont="1" applyAlignment="1">
      <alignment vertical="center"/>
    </xf>
    <xf numFmtId="0" fontId="73" fillId="35" borderId="61" xfId="130" applyFont="1" applyFill="1" applyBorder="1" applyAlignment="1">
      <alignment horizontal="center" vertical="center" wrapText="1"/>
    </xf>
    <xf numFmtId="0" fontId="73" fillId="35" borderId="62" xfId="130" applyFont="1" applyFill="1" applyBorder="1" applyAlignment="1">
      <alignment horizontal="center" vertical="center" wrapText="1"/>
    </xf>
    <xf numFmtId="0" fontId="73" fillId="36" borderId="63" xfId="130" applyFont="1" applyFill="1" applyBorder="1" applyAlignment="1">
      <alignment horizontal="left" vertical="center"/>
    </xf>
    <xf numFmtId="0" fontId="73" fillId="0" borderId="63" xfId="130" applyFont="1" applyBorder="1" applyAlignment="1">
      <alignment horizontal="left" vertical="center"/>
    </xf>
    <xf numFmtId="0" fontId="21" fillId="36" borderId="63" xfId="130" applyFont="1" applyFill="1" applyBorder="1" applyAlignment="1">
      <alignment horizontal="left" vertical="center" wrapText="1"/>
    </xf>
    <xf numFmtId="0" fontId="73" fillId="36" borderId="64" xfId="131" applyFont="1" applyFill="1" applyBorder="1" applyAlignment="1">
      <alignment vertical="center" shrinkToFit="1"/>
    </xf>
    <xf numFmtId="0" fontId="73" fillId="36" borderId="61" xfId="130" applyFont="1" applyFill="1" applyBorder="1" applyAlignment="1">
      <alignment horizontal="center" vertical="center" wrapText="1"/>
    </xf>
    <xf numFmtId="3" fontId="73" fillId="36" borderId="63" xfId="130" applyNumberFormat="1" applyFont="1" applyFill="1" applyBorder="1" applyAlignment="1">
      <alignment horizontal="center" vertical="center" wrapText="1"/>
    </xf>
    <xf numFmtId="178" fontId="73" fillId="36" borderId="63" xfId="130" applyNumberFormat="1" applyFont="1" applyFill="1" applyBorder="1" applyAlignment="1">
      <alignment horizontal="center" vertical="center" wrapText="1"/>
    </xf>
    <xf numFmtId="178" fontId="73" fillId="35" borderId="65" xfId="130" applyNumberFormat="1" applyFont="1" applyFill="1" applyBorder="1" applyAlignment="1">
      <alignment horizontal="center" vertical="center" wrapText="1"/>
    </xf>
    <xf numFmtId="0" fontId="8" fillId="3" borderId="10" xfId="129" applyFill="1" applyBorder="1" applyAlignment="1" applyProtection="1">
      <alignment horizontal="center" vertical="center"/>
      <protection locked="0"/>
    </xf>
    <xf numFmtId="0" fontId="8" fillId="3" borderId="59" xfId="129" applyFill="1" applyBorder="1" applyAlignment="1" applyProtection="1">
      <alignment horizontal="center" vertical="center"/>
      <protection locked="0"/>
    </xf>
    <xf numFmtId="0" fontId="73" fillId="0" borderId="7" xfId="129" applyFont="1" applyBorder="1" applyAlignment="1">
      <alignment horizontal="center" vertical="center" wrapText="1"/>
    </xf>
    <xf numFmtId="168" fontId="69" fillId="0" borderId="0" xfId="129" applyNumberFormat="1" applyFont="1" applyAlignment="1">
      <alignment horizontal="center" vertical="center"/>
    </xf>
    <xf numFmtId="0" fontId="7" fillId="0" borderId="38" xfId="0" applyFont="1" applyBorder="1" applyAlignment="1" applyProtection="1">
      <alignment vertical="top" wrapText="1"/>
      <protection locked="0"/>
    </xf>
    <xf numFmtId="0" fontId="8" fillId="0" borderId="37" xfId="129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vertical="top" wrapText="1"/>
      <protection locked="0"/>
    </xf>
    <xf numFmtId="0" fontId="4" fillId="0" borderId="38" xfId="0" applyFont="1" applyBorder="1" applyAlignment="1" applyProtection="1">
      <alignment vertical="top" wrapText="1"/>
      <protection locked="0"/>
    </xf>
    <xf numFmtId="0" fontId="8" fillId="3" borderId="10" xfId="129" applyFill="1" applyBorder="1" applyAlignment="1" applyProtection="1">
      <alignment vertical="top"/>
      <protection locked="0"/>
    </xf>
    <xf numFmtId="0" fontId="8" fillId="3" borderId="23" xfId="129" applyFill="1" applyBorder="1" applyAlignment="1" applyProtection="1">
      <alignment horizontal="center" vertical="center"/>
      <protection locked="0"/>
    </xf>
    <xf numFmtId="0" fontId="8" fillId="3" borderId="37" xfId="129" applyFill="1" applyBorder="1" applyAlignment="1" applyProtection="1">
      <alignment horizontal="center" vertical="center" wrapText="1"/>
      <protection locked="0"/>
    </xf>
    <xf numFmtId="0" fontId="8" fillId="3" borderId="59" xfId="129" applyFill="1" applyBorder="1" applyAlignment="1" applyProtection="1">
      <alignment vertical="top"/>
      <protection locked="0"/>
    </xf>
    <xf numFmtId="0" fontId="8" fillId="3" borderId="60" xfId="129" applyFill="1" applyBorder="1" applyAlignment="1" applyProtection="1">
      <alignment horizontal="center" vertical="center"/>
      <protection locked="0"/>
    </xf>
    <xf numFmtId="0" fontId="0" fillId="0" borderId="53" xfId="0" applyBorder="1" applyAlignment="1" applyProtection="1">
      <alignment vertical="top" wrapText="1"/>
      <protection locked="0"/>
    </xf>
    <xf numFmtId="0" fontId="8" fillId="0" borderId="52" xfId="129" applyBorder="1" applyAlignment="1" applyProtection="1">
      <alignment horizontal="center" vertical="center" wrapText="1"/>
      <protection locked="0"/>
    </xf>
    <xf numFmtId="0" fontId="0" fillId="0" borderId="38" xfId="0" applyFont="1" applyBorder="1" applyAlignment="1" applyProtection="1">
      <alignment vertical="top" wrapText="1"/>
      <protection locked="0"/>
    </xf>
    <xf numFmtId="0" fontId="8" fillId="0" borderId="11" xfId="129" applyBorder="1" applyAlignment="1" applyProtection="1">
      <alignment horizontal="center" vertical="center" wrapText="1"/>
    </xf>
    <xf numFmtId="0" fontId="0" fillId="0" borderId="37" xfId="7" applyFont="1" applyFill="1" applyBorder="1" applyAlignment="1" applyProtection="1">
      <alignment horizontal="left" vertical="center" wrapText="1"/>
    </xf>
    <xf numFmtId="0" fontId="0" fillId="0" borderId="37" xfId="0" applyBorder="1" applyAlignment="1" applyProtection="1">
      <alignment horizontal="left" vertical="center" wrapText="1"/>
    </xf>
    <xf numFmtId="0" fontId="0" fillId="0" borderId="37" xfId="0" applyBorder="1" applyAlignment="1" applyProtection="1">
      <alignment horizontal="center" vertical="center" wrapText="1"/>
    </xf>
    <xf numFmtId="0" fontId="8" fillId="3" borderId="44" xfId="129" applyFill="1" applyBorder="1" applyAlignment="1" applyProtection="1">
      <alignment horizontal="center" vertical="center"/>
    </xf>
    <xf numFmtId="0" fontId="8" fillId="3" borderId="0" xfId="129" applyFill="1" applyAlignment="1" applyProtection="1">
      <alignment horizontal="center" vertical="center"/>
    </xf>
    <xf numFmtId="0" fontId="21" fillId="3" borderId="38" xfId="129" applyFont="1" applyFill="1" applyBorder="1" applyAlignment="1" applyProtection="1">
      <alignment horizontal="left" vertical="center"/>
    </xf>
    <xf numFmtId="0" fontId="21" fillId="0" borderId="10" xfId="129" applyFont="1" applyBorder="1" applyAlignment="1" applyProtection="1">
      <alignment horizontal="left" vertical="center"/>
    </xf>
    <xf numFmtId="0" fontId="21" fillId="3" borderId="10" xfId="129" applyFont="1" applyFill="1" applyBorder="1" applyAlignment="1" applyProtection="1">
      <alignment horizontal="left" vertical="center"/>
    </xf>
    <xf numFmtId="0" fontId="8" fillId="3" borderId="23" xfId="129" applyFill="1" applyBorder="1" applyAlignment="1" applyProtection="1">
      <alignment horizontal="center" vertical="center" wrapText="1"/>
    </xf>
    <xf numFmtId="0" fontId="8" fillId="3" borderId="10" xfId="129" applyFill="1" applyBorder="1" applyAlignment="1" applyProtection="1">
      <alignment horizontal="center" vertical="center"/>
    </xf>
    <xf numFmtId="0" fontId="21" fillId="3" borderId="58" xfId="129" applyFont="1" applyFill="1" applyBorder="1" applyAlignment="1" applyProtection="1">
      <alignment horizontal="left" vertical="center"/>
    </xf>
    <xf numFmtId="0" fontId="21" fillId="0" borderId="59" xfId="129" applyFont="1" applyBorder="1" applyAlignment="1" applyProtection="1">
      <alignment horizontal="left" vertical="center"/>
    </xf>
    <xf numFmtId="0" fontId="21" fillId="3" borderId="59" xfId="129" applyFont="1" applyFill="1" applyBorder="1" applyAlignment="1" applyProtection="1">
      <alignment horizontal="left" vertical="center"/>
    </xf>
    <xf numFmtId="0" fontId="8" fillId="0" borderId="51" xfId="129" applyBorder="1" applyAlignment="1" applyProtection="1">
      <alignment horizontal="center" vertical="center" wrapText="1"/>
    </xf>
    <xf numFmtId="0" fontId="0" fillId="0" borderId="52" xfId="7" applyFont="1" applyFill="1" applyBorder="1" applyAlignment="1" applyProtection="1">
      <alignment horizontal="left" vertical="center" wrapText="1"/>
    </xf>
    <xf numFmtId="0" fontId="0" fillId="0" borderId="52" xfId="0" applyBorder="1" applyAlignment="1" applyProtection="1">
      <alignment horizontal="left" vertical="center" wrapText="1"/>
    </xf>
    <xf numFmtId="0" fontId="10" fillId="0" borderId="3" xfId="0" applyFont="1" applyBorder="1" applyAlignment="1" applyProtection="1">
      <alignment horizontal="center" vertical="center" wrapText="1" shrinkToFit="1"/>
    </xf>
    <xf numFmtId="0" fontId="10" fillId="0" borderId="4" xfId="0" applyFont="1" applyBorder="1" applyAlignment="1" applyProtection="1">
      <alignment horizontal="center" vertical="center" wrapText="1" shrinkToFit="1"/>
    </xf>
    <xf numFmtId="167" fontId="10" fillId="0" borderId="5" xfId="0" applyNumberFormat="1" applyFont="1" applyBorder="1" applyAlignment="1" applyProtection="1">
      <alignment horizontal="center" vertical="top" wrapText="1" shrinkToFit="1"/>
    </xf>
    <xf numFmtId="0" fontId="10" fillId="2" borderId="1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vertical="center"/>
    </xf>
    <xf numFmtId="0" fontId="4" fillId="0" borderId="16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vertical="center" wrapText="1"/>
    </xf>
    <xf numFmtId="167" fontId="4" fillId="0" borderId="13" xfId="0" applyNumberFormat="1" applyFont="1" applyBorder="1" applyAlignment="1" applyProtection="1">
      <alignment horizontal="right" vertical="center" wrapText="1"/>
    </xf>
    <xf numFmtId="0" fontId="4" fillId="0" borderId="13" xfId="0" applyFont="1" applyBorder="1" applyAlignment="1" applyProtection="1">
      <alignment horizontal="center" vertical="center" wrapText="1"/>
    </xf>
    <xf numFmtId="167" fontId="4" fillId="0" borderId="18" xfId="0" applyNumberFormat="1" applyFont="1" applyBorder="1" applyAlignment="1" applyProtection="1">
      <alignment horizontal="right" vertical="center" wrapText="1"/>
    </xf>
    <xf numFmtId="0" fontId="10" fillId="0" borderId="1" xfId="0" applyFont="1" applyBorder="1" applyAlignment="1" applyProtection="1">
      <alignment horizontal="right" vertical="center"/>
    </xf>
    <xf numFmtId="0" fontId="10" fillId="0" borderId="2" xfId="0" applyFont="1" applyBorder="1" applyAlignment="1" applyProtection="1">
      <alignment horizontal="right" vertical="center"/>
    </xf>
    <xf numFmtId="0" fontId="10" fillId="0" borderId="19" xfId="0" applyFont="1" applyBorder="1" applyAlignment="1" applyProtection="1">
      <alignment horizontal="right" vertical="center"/>
    </xf>
    <xf numFmtId="167" fontId="10" fillId="0" borderId="5" xfId="0" applyNumberFormat="1" applyFont="1" applyBorder="1" applyAlignment="1" applyProtection="1">
      <alignment horizontal="right" vertical="center"/>
    </xf>
  </cellXfs>
  <cellStyles count="154">
    <cellStyle name="_Ceník CBC - 03,2007" xfId="18" xr:uid="{C90B38DE-91F2-47AB-A5C3-FB4D8DA222A1}"/>
    <cellStyle name="_Ceník CBC - 03,2007_zesilovače" xfId="19" xr:uid="{0E3FCEE4-DD1E-4409-8AE6-CB46CB843C82}"/>
    <cellStyle name="20 % – Zvýraznění 1 2" xfId="20" xr:uid="{890914F7-2326-4FE1-806F-807CF599751A}"/>
    <cellStyle name="20 % – Zvýraznění 2 2" xfId="21" xr:uid="{A42F4BA4-E4FE-4FD7-B5A8-6DAFB7396101}"/>
    <cellStyle name="20 % – Zvýraznění 3 2" xfId="22" xr:uid="{212A2D4F-81F9-4D66-9B98-B17A811360BE}"/>
    <cellStyle name="20 % – Zvýraznění 4 2" xfId="23" xr:uid="{7552AB83-A281-4822-BA97-BC5B1B05894F}"/>
    <cellStyle name="20 % – Zvýraznění 5 2" xfId="24" xr:uid="{5C71542E-6C0B-4DF4-8AD5-0FC37016C8CE}"/>
    <cellStyle name="20 % – Zvýraznění 6 2" xfId="25" xr:uid="{45D94BC0-DCC8-4ED0-82F6-DABBE2A0CBA3}"/>
    <cellStyle name="40 % – Zvýraznění 1 2" xfId="26" xr:uid="{E9BEC2DE-AE03-4F7B-9EA1-9CB0E684CE91}"/>
    <cellStyle name="40 % – Zvýraznění 2 2" xfId="27" xr:uid="{B7D336F0-C831-4E40-84B4-EE6A8314DFDC}"/>
    <cellStyle name="40 % – Zvýraznění 3 2" xfId="28" xr:uid="{BF789CC2-0F42-47F5-B2DF-68FA012E1315}"/>
    <cellStyle name="40 % – Zvýraznění 4 2" xfId="29" xr:uid="{E43C59A4-A513-4EF5-8809-A1DA498278DF}"/>
    <cellStyle name="40 % – Zvýraznění 5 2" xfId="30" xr:uid="{EC966134-F846-40F1-BA20-E99C85B4C44F}"/>
    <cellStyle name="40 % – Zvýraznění 6 2" xfId="31" xr:uid="{DD0E74A9-D27B-4A65-82AA-28CA2855407D}"/>
    <cellStyle name="60 % – Zvýraznění 1 2" xfId="32" xr:uid="{CC0563E1-D46C-4A1D-B4A3-759FDE319918}"/>
    <cellStyle name="60 % – Zvýraznění 2 2" xfId="33" xr:uid="{455B18CF-C7C9-4E03-8D7A-67CB449D8DE2}"/>
    <cellStyle name="60 % – Zvýraznění 3 2" xfId="34" xr:uid="{78A0112C-A608-401C-9FE0-91A078C017F3}"/>
    <cellStyle name="60 % – Zvýraznění 4 2" xfId="35" xr:uid="{86A46DF8-A6E4-42F7-8D86-4B56C2030CD2}"/>
    <cellStyle name="60 % – Zvýraznění 5 2" xfId="36" xr:uid="{234C0F53-FAAF-43AE-B95A-6C629D00089F}"/>
    <cellStyle name="60 % – Zvýraznění 6 2" xfId="37" xr:uid="{8EC55C8F-D37A-4842-9049-DCD39E38BF86}"/>
    <cellStyle name="Celkem 2" xfId="38" xr:uid="{2B2B7B08-05A0-4AC6-BB1E-F8A4468F1DF0}"/>
    <cellStyle name="Celkem 2 2" xfId="149" xr:uid="{82A16CF1-1D75-43C5-A012-E6CF778B6F5C}"/>
    <cellStyle name="Comma [0]_laroux" xfId="39" xr:uid="{FF487EF9-CBAE-4BE6-882A-E07915F2A0A2}"/>
    <cellStyle name="Comma 2" xfId="112" xr:uid="{309BF13D-D929-4A3D-BB19-6E5766C198E2}"/>
    <cellStyle name="Comma_laroux" xfId="40" xr:uid="{6D13BCF5-3239-422F-B17F-B030A6593759}"/>
    <cellStyle name="Currency [0]_laroux" xfId="41" xr:uid="{7031CCAC-BA39-44D5-9892-820F10B2080B}"/>
    <cellStyle name="Currency_laroux" xfId="42" xr:uid="{C67362CE-4257-4BA3-B2EF-C05D6E2F7AD8}"/>
    <cellStyle name="Čárka 2" xfId="123" xr:uid="{978924B4-3FB9-47B3-A798-02EF8BA16624}"/>
    <cellStyle name="čárky 2" xfId="43" xr:uid="{19673AC2-9FF6-45CC-9B7F-B78B5146F999}"/>
    <cellStyle name="Dezimal [0]_Compiling Utility Macros" xfId="44" xr:uid="{EF2FE9AB-1C05-4E7F-BB58-8398EA50F0D1}"/>
    <cellStyle name="Dezimal_Compiling Utility Macros" xfId="45" xr:uid="{A950C275-D709-4A5E-A80D-58940A96255E}"/>
    <cellStyle name="Euro" xfId="46" xr:uid="{4D7ADD15-E63D-499F-B06E-9623D217E4B7}"/>
    <cellStyle name="Hypertextový odkaz 2" xfId="7" xr:uid="{00000000-0005-0000-0000-000036000000}"/>
    <cellStyle name="Hypertextový odkaz 2 2" xfId="47" xr:uid="{A9169215-0282-43E2-9370-253871891D2D}"/>
    <cellStyle name="Hypertextový odkaz 3" xfId="48" xr:uid="{65FB0906-ED00-4452-BDAF-9144AC8B771F}"/>
    <cellStyle name="Hypertextový odkaz 4" xfId="108" xr:uid="{99DCCB89-B601-48A7-BE8E-D210F66DAFE4}"/>
    <cellStyle name="KAPITOLA" xfId="50" xr:uid="{2DA65206-E159-4D25-AE98-03ED1067ADEC}"/>
    <cellStyle name="Komma 11" xfId="114" xr:uid="{BE687275-D2DB-4255-9DB1-B918D3DA1755}"/>
    <cellStyle name="Komma0" xfId="113" xr:uid="{F69D3C20-3B72-46BD-8F45-94DF44C81BA6}"/>
    <cellStyle name="Kontrolní buňka 2" xfId="51" xr:uid="{B75E37C4-99B8-4DA5-9248-34B901151BE2}"/>
    <cellStyle name="lehký dolní okraj" xfId="8" xr:uid="{00000000-0005-0000-0000-000002000000}"/>
    <cellStyle name="Měna" xfId="2" builtinId="4"/>
    <cellStyle name="Měna 2" xfId="6" xr:uid="{31AE6DFD-5916-43E1-B6D7-504DACC8534C}"/>
    <cellStyle name="Měna 2 2" xfId="141" xr:uid="{2180C9C7-944C-4133-833C-BBAF5B386416}"/>
    <cellStyle name="Měna 3" xfId="16" xr:uid="{00000000-0005-0000-0000-000038000000}"/>
    <cellStyle name="Měna 3 2" xfId="144" xr:uid="{2ADE4222-E4CC-4571-9B62-27B79C7AAA7F}"/>
    <cellStyle name="Měna 4" xfId="104" xr:uid="{F70EADB9-0382-4EC9-B4A5-5306D232AE23}"/>
    <cellStyle name="Měna 4 2" xfId="150" xr:uid="{FC7C93EF-793C-4B75-8895-78EB8842BDE7}"/>
    <cellStyle name="Měna 5" xfId="106" xr:uid="{D775497D-15E6-4EDE-9B6A-02E250AEA3D8}"/>
    <cellStyle name="Měna 5 2" xfId="151" xr:uid="{FDDC36EB-7C8E-4B7A-BA25-48128EDE8BE4}"/>
    <cellStyle name="Měna 6" xfId="127" xr:uid="{D4C0B7DF-71D8-459D-9B3F-52CE1F87CA70}"/>
    <cellStyle name="Měna 6 2" xfId="153" xr:uid="{D745946A-D430-4601-980E-CE8C5E4C28A8}"/>
    <cellStyle name="Měna 7" xfId="138" xr:uid="{F48DA75D-BA01-40BA-8D24-14A19454148C}"/>
    <cellStyle name="MřížkaNormální" xfId="52" xr:uid="{A4DE371D-DB0F-4CC5-95D2-B17D012DA6A3}"/>
    <cellStyle name="MřížkaNormální 2" xfId="147" xr:uid="{B942549B-0EA0-4D86-8143-37C3A7E4B8B4}"/>
    <cellStyle name="nadpis" xfId="9" xr:uid="{00000000-0005-0000-0000-000003000000}"/>
    <cellStyle name="Nadpis 1 2" xfId="53" xr:uid="{87A21A50-BA54-45C5-A2EE-E9BFC84F447D}"/>
    <cellStyle name="Nadpis 2 2" xfId="54" xr:uid="{4F1CF575-9B6A-429C-ABD7-A6B45C1DBF2E}"/>
    <cellStyle name="Nadpis 3 2" xfId="55" xr:uid="{916948E0-CFA9-4E6F-BA90-0AC6914251AF}"/>
    <cellStyle name="Nadpis 4 2" xfId="56" xr:uid="{D7E14933-2F74-46F8-B94B-C7B790BCC94E}"/>
    <cellStyle name="Nadpis1" xfId="57" xr:uid="{1036DC32-8951-4952-8AB2-E126569062F4}"/>
    <cellStyle name="Nadpis1 1" xfId="58" xr:uid="{D56CCE29-9341-4A55-AD59-E5A5134D43BD}"/>
    <cellStyle name="Nadpis2" xfId="59" xr:uid="{7350B3F1-2B62-4CA7-B9CB-CF38519B77CE}"/>
    <cellStyle name="Nadpis3" xfId="60" xr:uid="{06E2437D-CA3A-4895-AD3C-D482AC33E043}"/>
    <cellStyle name="Název 2" xfId="61" xr:uid="{440A2F0E-0A05-4B45-A8E0-903533AABB07}"/>
    <cellStyle name="Název skupiny" xfId="62" xr:uid="{D5618B5A-3CC0-4EFC-B223-F34B79B6C098}"/>
    <cellStyle name="Neutrální 2" xfId="63" xr:uid="{CAB5608A-879C-4514-AE8A-829C6EBD3DA4}"/>
    <cellStyle name="Normal 2" xfId="11" xr:uid="{00000000-0005-0000-0000-000004000000}"/>
    <cellStyle name="Normal 2 2" xfId="111" xr:uid="{C6EEDBD1-F2B6-4602-9362-8C1E347634C2}"/>
    <cellStyle name="Normal 3" xfId="12" xr:uid="{00000000-0005-0000-0000-000005000000}"/>
    <cellStyle name="Normal 3 2" xfId="15" xr:uid="{00000000-0005-0000-0000-000006000000}"/>
    <cellStyle name="Normal 3 2 2" xfId="143" xr:uid="{2C742FDC-495C-4C03-801C-D97E99E70CD3}"/>
    <cellStyle name="Normal 3 3" xfId="142" xr:uid="{2DD032F8-298A-4D33-908D-AB6AD324DA95}"/>
    <cellStyle name="Normal 4" xfId="10" xr:uid="{00000000-0005-0000-0000-000007000000}"/>
    <cellStyle name="Normal 4 2" xfId="14" xr:uid="{00000000-0005-0000-0000-000008000000}"/>
    <cellStyle name="Normal_0201axi2" xfId="64" xr:uid="{5AC126CF-1DF3-4551-9598-5D0BDB2DF5CD}"/>
    <cellStyle name="Normale_NEWAY-£" xfId="65" xr:uid="{9701F87E-130A-45E1-A21D-21AD7E915A08}"/>
    <cellStyle name="Normální" xfId="0" builtinId="0"/>
    <cellStyle name="normální 10" xfId="66" xr:uid="{DD3D5FD1-657C-44E6-81E6-A96CCEC558D1}"/>
    <cellStyle name="normální 10 2" xfId="67" xr:uid="{4A71240B-DC6A-4D8D-A0B6-519112AEE80A}"/>
    <cellStyle name="normální 11" xfId="68" xr:uid="{56DAA122-27AD-4426-8258-177EF1788D7B}"/>
    <cellStyle name="normální 12" xfId="69" xr:uid="{A1A97AA8-3D72-44E3-9E45-6991A1E1A9CE}"/>
    <cellStyle name="Normální 13" xfId="107" xr:uid="{AB4FB21C-9813-4C6D-B841-79E5907AF028}"/>
    <cellStyle name="Normální 13 2" xfId="137" xr:uid="{DD5DAE83-2FE9-4AAA-BA41-76505E2A5C5E}"/>
    <cellStyle name="Normální 14" xfId="3" xr:uid="{F45DCFBB-4863-4517-9E1F-5F1DE6CC9ADF}"/>
    <cellStyle name="Normální 14 2" xfId="124" xr:uid="{6CF76081-C27C-4562-9FAC-CB0101F55AAB}"/>
    <cellStyle name="Normální 14 3" xfId="139" xr:uid="{04750143-C38B-4CD0-ADAC-6BEBDC5A945B}"/>
    <cellStyle name="Normální 15" xfId="105" xr:uid="{7F9364B8-5A5F-4D9B-915A-259458F0D423}"/>
    <cellStyle name="Normální 16" xfId="4" xr:uid="{AAEBE9BF-2B93-40D3-A4C0-0F065DC59F0D}"/>
    <cellStyle name="Normální 16 2" xfId="140" xr:uid="{31F512F4-7A3E-4658-8B74-B9870AA6985A}"/>
    <cellStyle name="Normální 17" xfId="125" xr:uid="{5C01EDEB-9CBE-4BE7-A1C3-ACB1BC9BCB8E}"/>
    <cellStyle name="Normální 18" xfId="126" xr:uid="{14E0FEC3-4078-4C16-826A-F7B60475D831}"/>
    <cellStyle name="Normální 19" xfId="103" xr:uid="{4CBD3205-731B-442C-9F05-9E34A289E5B9}"/>
    <cellStyle name="Normální 2" xfId="1" xr:uid="{00000000-0005-0000-0000-000002000000}"/>
    <cellStyle name="normální 2 2" xfId="71" xr:uid="{00DBE1C1-9BC7-413C-8FC5-AA9BDD4264AF}"/>
    <cellStyle name="Normální 2 3" xfId="5" xr:uid="{C8DA1F94-A115-401E-A9CA-94B7CB4FB113}"/>
    <cellStyle name="normální 2 4" xfId="70" xr:uid="{6E3D31B5-0126-43D0-BEB2-4B93D339025D}"/>
    <cellStyle name="Normální 20" xfId="128" xr:uid="{A872D589-CB68-44AF-9121-853BD502E6A2}"/>
    <cellStyle name="Normální 21" xfId="132" xr:uid="{1E026EB7-ED66-45F5-AAD6-22A9B278B88D}"/>
    <cellStyle name="normální 3" xfId="72" xr:uid="{C9694880-3DAB-4D6A-A07D-21CF575B199D}"/>
    <cellStyle name="normální 4" xfId="73" xr:uid="{69470883-7143-456A-A76C-AEFA947D0CFF}"/>
    <cellStyle name="normální 5" xfId="74" xr:uid="{86BBE72D-AAFD-4B9F-8567-DF80A53503ED}"/>
    <cellStyle name="normální 6" xfId="75" xr:uid="{45154908-38B5-4076-B328-467223CF5AAD}"/>
    <cellStyle name="normální 7" xfId="76" xr:uid="{B66FF123-F4B0-4F74-A64B-FD974810E31E}"/>
    <cellStyle name="normální 8" xfId="77" xr:uid="{6815D7C2-629C-464B-8F08-16D5B327135C}"/>
    <cellStyle name="normální 9" xfId="78" xr:uid="{B679B7D2-1857-4027-AC4D-FD5C13A26FC8}"/>
    <cellStyle name="normální_Rozpočet investičních nákladů platí 16,+ specifikace" xfId="130" xr:uid="{D8C128BF-D682-45BC-A836-9DD692294F0A}"/>
    <cellStyle name="normální_SA_PC15_51_VV_00" xfId="131" xr:uid="{AEED05D9-5983-4BE0-A435-8C0C068FE83A}"/>
    <cellStyle name="normální_Zadávací podklad pro profese" xfId="129" xr:uid="{CAD2AE3B-1C8A-4737-B9A7-2B102E23F14A}"/>
    <cellStyle name="Normalny_Pr1taa2000A" xfId="79" xr:uid="{55786602-1F32-45AA-A968-781F846AB6FA}"/>
    <cellStyle name="Note 2" xfId="13" xr:uid="{00000000-0005-0000-0000-00000B000000}"/>
    <cellStyle name="ODDIL" xfId="80" xr:uid="{ACDB2411-2899-4451-BEB6-57EBF64CDCBE}"/>
    <cellStyle name="POLOŽKA" xfId="81" xr:uid="{F432ED7F-07EC-4CE4-964A-72B4D3211268}"/>
    <cellStyle name="PopisSystému" xfId="82" xr:uid="{3CC8369B-B9D2-4486-8E61-4A41B820880E}"/>
    <cellStyle name="Poznámka 2" xfId="83" xr:uid="{334C98B8-F923-40F1-A34D-73057446101E}"/>
    <cellStyle name="Poznámka 2 2" xfId="148" xr:uid="{5FD5D6CA-F457-4B02-9F37-56009D064ED4}"/>
    <cellStyle name="Poznámka 3" xfId="133" xr:uid="{8CCC5DE4-6FD3-4402-B8C3-A017D3153055}"/>
    <cellStyle name="procent 2" xfId="84" xr:uid="{83AF7509-B060-45C2-A265-3CDD2222C137}"/>
    <cellStyle name="Procenta 2" xfId="17" xr:uid="{00000000-0005-0000-0000-000041000000}"/>
    <cellStyle name="Propojená buňka 2" xfId="85" xr:uid="{0F6FFEAF-0E68-40A8-BBD6-D023F6C481BC}"/>
    <cellStyle name="Správně 2" xfId="86" xr:uid="{463ABCCF-0452-43B4-A4C7-A45EFAD1413D}"/>
    <cellStyle name="Správně 2 2" xfId="135" xr:uid="{D6512B95-E95B-4694-B670-07B53EA0145F}"/>
    <cellStyle name="Standaard 112" xfId="117" xr:uid="{CA956861-9860-487B-8226-5A6C60B338B1}"/>
    <cellStyle name="Standaard 139" xfId="120" xr:uid="{D8EC880D-7409-41BB-A8AF-541A736B4512}"/>
    <cellStyle name="Standaard 149" xfId="121" xr:uid="{DF95B8A6-6351-47F5-855F-C50AD9E38CC3}"/>
    <cellStyle name="Standaard 152" xfId="122" xr:uid="{0A52EB5A-F805-419F-B297-EE5FE7743A25}"/>
    <cellStyle name="Standaard 2" xfId="116" xr:uid="{BA60F1ED-951E-4DEB-B9AF-EF0A65589FF2}"/>
    <cellStyle name="Standaard 22" xfId="118" xr:uid="{A1EE079E-6E61-4804-9EF5-27E5FE7752E9}"/>
    <cellStyle name="Standaard 4" xfId="115" xr:uid="{FF30B550-F380-4E08-A044-6DCD10F8222A}"/>
    <cellStyle name="Standaard 66" xfId="119" xr:uid="{4D4343DF-214F-40A3-ADCD-5C157B3DB83E}"/>
    <cellStyle name="Standaard 67" xfId="109" xr:uid="{CED66F57-65D7-4F79-8A97-FECE811DC116}"/>
    <cellStyle name="Standard_Anpassen der Amortisation" xfId="87" xr:uid="{A23DB78A-C674-470C-8825-E957AF38644C}"/>
    <cellStyle name="Styl 1" xfId="88" xr:uid="{33107AFD-8014-48CC-BEE0-606152442808}"/>
    <cellStyle name="Špatně 2" xfId="49" xr:uid="{2786F90F-4ED0-4E07-B28A-D72108055BC6}"/>
    <cellStyle name="Špatně 2 2" xfId="110" xr:uid="{AF537893-21EF-4733-BBCB-C44BDE7E7D14}"/>
    <cellStyle name="Text upozornění 2" xfId="89" xr:uid="{8539905F-3482-48BF-B136-48A67B94DC64}"/>
    <cellStyle name="TYP ŘÁDKU_1" xfId="90" xr:uid="{1DE00872-DC03-4EAE-92D2-3D3A080990DA}"/>
    <cellStyle name="Vstup 2" xfId="91" xr:uid="{5FAD3E8A-0C6E-48FF-BA3B-63850ADE3EBF}"/>
    <cellStyle name="Vstup 2 2" xfId="146" xr:uid="{D950C5DE-5C6C-49A3-9B31-2BD033A2059E}"/>
    <cellStyle name="Výpočet 2" xfId="92" xr:uid="{C3FD46AA-A0DE-4034-A47B-FCA2E8BFD487}"/>
    <cellStyle name="Výpočet 2 2" xfId="152" xr:uid="{0992DEE4-7CA7-4BE9-BBC8-12980C1C7EC1}"/>
    <cellStyle name="Výstup 2" xfId="93" xr:uid="{7ED8C48D-6EDB-42CF-A9E5-00249D660667}"/>
    <cellStyle name="Výstup 2 2" xfId="145" xr:uid="{F35106E0-2C96-4B65-BEAB-AD33408700E9}"/>
    <cellStyle name="Vysvětlující text 2" xfId="94" xr:uid="{6B1F26C2-20FC-49B4-B914-7A1B76DF9C77}"/>
    <cellStyle name="Währung [0]_Compiling Utility Macros" xfId="95" xr:uid="{AA0E8864-9120-45E5-B6A8-3761E8293B83}"/>
    <cellStyle name="Währung_Compiling Utility Macros" xfId="96" xr:uid="{01175EAB-16AF-4F2D-8BD4-11691F1630CF}"/>
    <cellStyle name="Zvýraznění 1 2" xfId="97" xr:uid="{810A8C9B-CFC7-423E-B061-CB040DDDCE22}"/>
    <cellStyle name="Zvýraznění 2 2" xfId="98" xr:uid="{5FBFAEAD-DE3B-4E27-A2BD-7E185226C3AA}"/>
    <cellStyle name="Zvýraznění 2 2 2" xfId="136" xr:uid="{F2DF9388-C763-4ECB-818B-1329421A5DA6}"/>
    <cellStyle name="Zvýraznění 3 2" xfId="99" xr:uid="{F5E4BE65-8997-4312-8525-35CB40F3EADA}"/>
    <cellStyle name="Zvýraznění 4 2" xfId="100" xr:uid="{44CEEBAA-5559-4AAF-AECD-159AEAE7F015}"/>
    <cellStyle name="Zvýraznění 5 2" xfId="101" xr:uid="{EB1F21B6-527B-412A-AE62-9BF2E0F1C927}"/>
    <cellStyle name="Zvýraznění 6 2" xfId="102" xr:uid="{BD7CCA2B-EFF8-4981-B14C-F2ECC599DB85}"/>
    <cellStyle name="Zvýraznění 6 2 2" xfId="134" xr:uid="{9A217358-A087-47AF-9051-9D82136111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ří Jelínek" refreshedDate="45895.294613773149" createdVersion="8" refreshedVersion="8" minRefreshableVersion="3" recordCount="603" xr:uid="{498BAF38-0B9E-4DC7-92F3-4825F27D77C4}">
  <cacheSource type="worksheet">
    <worksheetSource ref="A5:V608" sheet="kontrola"/>
  </cacheSource>
  <cacheFields count="22">
    <cacheField name="1" numFmtId="0">
      <sharedItems containsMixedTypes="1" containsNumber="1" containsInteger="1" minValue="1" maxValue="22"/>
    </cacheField>
    <cacheField name="Místnost_popis" numFmtId="0">
      <sharedItems/>
    </cacheField>
    <cacheField name="počet místností (x krát)" numFmtId="0">
      <sharedItems containsMixedTypes="1" containsNumber="1" containsInteger="1" minValue="1" maxValue="6"/>
    </cacheField>
    <cacheField name="Č.řádku" numFmtId="0">
      <sharedItems containsSemiMixedTypes="0" containsString="0" containsNumber="1" containsInteger="1" minValue="1" maxValue="75"/>
    </cacheField>
    <cacheField name="a" numFmtId="0">
      <sharedItems containsNonDate="0" containsString="0" containsBlank="1" count="1">
        <m/>
      </sharedItems>
    </cacheField>
    <cacheField name="b" numFmtId="0">
      <sharedItems containsNonDate="0" containsString="0" containsBlank="1"/>
    </cacheField>
    <cacheField name="c" numFmtId="0">
      <sharedItems containsNonDate="0" containsString="0" containsBlank="1"/>
    </cacheField>
    <cacheField name="d" numFmtId="0">
      <sharedItems containsNonDate="0" containsString="0" containsBlank="1"/>
    </cacheField>
    <cacheField name="poř.č." numFmtId="0">
      <sharedItems containsMixedTypes="1" containsNumber="1" containsInteger="1" minValue="0" maxValue="70"/>
    </cacheField>
    <cacheField name="Porovnani vyrobce  a typ" numFmtId="0">
      <sharedItems/>
    </cacheField>
    <cacheField name="název" numFmtId="0">
      <sharedItems containsMixedTypes="1" containsNumber="1" containsInteger="1" minValue="0" maxValue="0" count="342">
        <n v="0"/>
        <s v="VD47"/>
        <s v="VD48"/>
        <s v="VD49"/>
        <s v="AU35"/>
        <s v="AU36"/>
        <s v="VD01"/>
        <s v="VD02"/>
        <s v="VD05"/>
        <s v="VD12"/>
        <s v="VD13"/>
        <s v="VD44"/>
        <s v="VD38"/>
        <s v="VD20"/>
        <s v="VD21"/>
        <s v="VD22"/>
        <s v="VD29"/>
        <s v="VD30"/>
        <s v="VD32"/>
        <s v="VD25"/>
        <s v="VD35"/>
        <s v="VD36"/>
        <s v="VD51"/>
        <s v="AU09"/>
        <s v="AU10"/>
        <s v="AU11"/>
        <s v="AU15"/>
        <s v="AU05"/>
        <s v="AU06"/>
        <s v="AU01"/>
        <s v="AU02"/>
        <s v="AU03"/>
        <s v="AU34"/>
        <s v="AU04"/>
        <s v="AU07"/>
        <s v="AU18"/>
        <s v="AU19"/>
        <s v="AU20"/>
        <s v="AU21"/>
        <s v="AU22"/>
        <s v="AU23"/>
        <s v="AU24"/>
        <s v="AU25"/>
        <s v="AU26"/>
        <s v="AU27"/>
        <s v="AU28"/>
        <s v="AU29"/>
        <s v="AU30"/>
        <s v="AU31"/>
        <s v="AU32"/>
        <s v="PM01"/>
        <s v="RS01"/>
        <s v="RS02"/>
        <s v="RS04"/>
        <s v="RS06"/>
        <s v="RS07"/>
        <s v="RS08"/>
        <s v="RS09"/>
        <s v="RS10"/>
        <s v="TB04"/>
        <s v="SC01"/>
        <s v="SC02"/>
        <s v="SC03"/>
        <s v="SC04"/>
        <s v="SC05"/>
        <s v="SC06"/>
        <s v="SC07"/>
        <s v="SC08"/>
        <s v="SC09"/>
        <s v="SC10"/>
        <s v="SC11"/>
        <s v="SC12"/>
        <s v="SC13"/>
        <s v="SC14"/>
        <s v="IK01"/>
        <s v="IK03"/>
        <s v="VD03"/>
        <s v="PM02"/>
        <s v="VD04"/>
        <s v="VD43"/>
        <s v="VD31"/>
        <s v="VD33"/>
        <s v="VD34"/>
        <s v="VD39"/>
        <s v="AU13"/>
        <s v="AU17"/>
        <s v="PM03"/>
        <s v="TB01"/>
        <s v="TB02"/>
        <s v="IK02"/>
        <s v="VD07"/>
        <s v="VD08"/>
        <s v="VD23"/>
        <s v="AU14"/>
        <s v="AU16"/>
        <s v="AU08"/>
        <s v="PM04"/>
        <s v="VD28"/>
        <s v="RS05"/>
        <s v="VD16"/>
        <s v="VD17"/>
        <s v="VD26"/>
        <s v="VD06"/>
        <s v="TB03"/>
        <s v="VD14"/>
        <s v="VD40"/>
        <s v="VD15"/>
        <s v="VD09"/>
        <s v="VD10"/>
        <s v="VD11"/>
        <s v="VD24"/>
        <s v="VD27"/>
        <s v="VD37"/>
        <s v="VD42"/>
        <s v="AU12"/>
        <s v="AU33"/>
        <s v="PM05"/>
        <s v="PM06"/>
        <s v="PM07"/>
        <s v="RS03"/>
        <s v="VD41"/>
        <s v="VD18"/>
        <s v="VD19"/>
        <s v="IK04"/>
        <s v="VD45"/>
        <s v="VD50"/>
        <s v="VD46"/>
        <s v="CAB01"/>
        <s v="CAB02"/>
        <s v="CAB03"/>
        <s v="CAB04"/>
        <s v="CAB05"/>
        <s v="CAB06"/>
        <s v="CAB07"/>
        <s v="CAB08"/>
        <s v="CAB09"/>
        <s v="CAB10"/>
        <s v="CAB11"/>
        <s v="CAB12"/>
        <s v="IN01"/>
        <s v="IN02"/>
        <s v="IN03"/>
        <s v="IN04"/>
        <s v="IN05"/>
        <s v="IN06"/>
        <s v="IN07"/>
        <s v="IN08"/>
        <s v="IN09"/>
        <s v="IN11"/>
        <s v="IN12"/>
        <s v="IN13"/>
        <s v="IN14"/>
        <s v="IN15"/>
        <s v="IN16"/>
        <s v="IN17"/>
        <s v="IN10"/>
        <s v="OZ01"/>
        <s v="OZ02"/>
        <s v="OZ03"/>
        <s v="OZ04"/>
        <s v="OZ05"/>
        <s v="OZ06"/>
        <s v="OZ07"/>
        <s v="OZ08"/>
        <s v="OZ09"/>
        <s v="OZ10"/>
        <s v="OZ11"/>
        <s v="OZ12"/>
        <s v="OZ13"/>
        <s v="OZ14"/>
        <s v="OZ15"/>
        <s v="OZ16"/>
        <s v="OZ17"/>
        <s v="OZ18"/>
        <s v="OZ19"/>
        <s v="OZ20"/>
        <s v="OZ21"/>
        <s v="OZ22"/>
        <s v="OZ23"/>
        <s v="OZ24"/>
        <s v="OZ25"/>
        <s v="OZ26"/>
        <s v="OZ27"/>
        <s v="OZ28"/>
        <s v="OZ29"/>
        <s v="OZ30"/>
        <s v="OZ31"/>
        <s v="OZ32"/>
        <s v="OZ33"/>
        <s v="OZ34"/>
        <s v="OZ35"/>
        <s v="OZ36"/>
        <s v="OZ37"/>
        <s v="OZ38"/>
        <s v="OZ39"/>
        <s v="OZ40"/>
        <s v="OZ41"/>
        <s v="OZ42"/>
        <s v="OZ43"/>
        <s v="OZ44"/>
        <s v="OZ45"/>
        <s v="OZ46"/>
        <s v="OZ47"/>
        <s v="OZ48"/>
        <s v="OZ49"/>
        <s v="OZ50"/>
        <s v="OZ51"/>
        <s v="OZ52"/>
        <s v="OZ53"/>
        <s v="OZ54"/>
        <s v="OZ55"/>
        <s v="OZ56"/>
        <s v="OZ57"/>
        <s v="OZ58"/>
        <s v="OZ59"/>
        <s v="OZ60"/>
        <s v="OZ61"/>
        <s v="OZ62"/>
        <s v="OZ63"/>
        <s v="OZ64"/>
        <s v="OZ65"/>
        <e v="#N/A"/>
        <s v="Vzorec25" f="1"/>
        <s v="Vzorec97" f="1"/>
        <s v="Vzorec61" f="1"/>
        <s v="Vzorec116" f="1"/>
        <s v="Vzorec66" f="1"/>
        <s v="Vzorec30" f="1"/>
        <s v="Vzorec35" f="1"/>
        <s v="Vzorec71" f="1"/>
        <s v="Vzorec100" f="1"/>
        <s v="Vzorec76" f="1"/>
        <s v="Vzorec119" f="1"/>
        <s v="Vzorec40" f="1"/>
        <s v="Vzorec45" f="1"/>
        <s v="Vzorec81" f="1"/>
        <s v="Vzorec14" f="1"/>
        <s v="Vzorec86" f="1"/>
        <s v="Vzorec103" f="1"/>
        <s v="Vzorec19" f="1"/>
        <s v="Vzorec50" f="1"/>
        <s v="Vzorec55" f="1"/>
        <s v="Vzorec91" f="1"/>
        <s v="Vzorec24" f="1"/>
        <s v="Vzorec96" f="1"/>
        <s v="Vzorec29" f="1"/>
        <s v="Vzorec60" f="1"/>
        <s v="Vzorec106" f="1"/>
        <s v="Vzorec65" f="1"/>
        <s v="Vzorec34" f="1"/>
        <s v="Vzorec112" f="1"/>
        <s v="Vzorec39" f="1"/>
        <s v="Vzorec70" f="1"/>
        <s v="Vzorec75" f="1"/>
        <s v="Vzorec109" f="1"/>
        <s v="Vzorec44" f="1"/>
        <s v="Vzorec49" f="1"/>
        <s v="Vzorec80" f="1"/>
        <s v="Vzorec115" f="1"/>
        <s v="Vzorec13" f="1"/>
        <s v="Vzorec85" f="1"/>
        <s v="Vzorec18" f="1"/>
        <s v="Vzorec54" f="1"/>
        <s v="Vzorec1" f="1"/>
        <s v="Vzorec59" f="1"/>
        <s v="Vzorec90" f="1"/>
        <s v="Vzorec23" f="1"/>
        <s v="Vzorec95" f="1"/>
        <s v="Vzorec118" f="1"/>
        <s v="Vzorec28" f="1"/>
        <s v="Vzorec64" f="1"/>
        <s v="Vzorec2" f="1"/>
        <s v="Vzorec69" f="1"/>
        <s v="Vzorec33" f="1"/>
        <s v="Vzorec102" f="1"/>
        <s v="Vzorec38" f="1"/>
        <s v="Vzorec74" f="1"/>
        <s v="Vzorec3" f="1"/>
        <s v="Vzorec79" f="1"/>
        <s v="Vzorec43" f="1"/>
        <s v="Vzorec48" f="1"/>
        <s v="Vzorec105" f="1"/>
        <s v="Vzorec12" f="1"/>
        <s v="Vzorec84" f="1"/>
        <s v="Vzorec4" f="1"/>
        <s v="Vzorec17" f="1"/>
        <s v="Vzorec89" f="1"/>
        <s v="Vzorec53" f="1"/>
        <s v="Vzorec111" f="1"/>
        <s v="Vzorec58" f="1"/>
        <s v="Vzorec22" f="1"/>
        <s v="Vzorec94" f="1"/>
        <s v="Vzorec108" f="1"/>
        <s v="Vzorec5" f="1"/>
        <s v="Vzorec27" f="1"/>
        <s v="Vzorec99" f="1"/>
        <s v="Vzorec63" f="1"/>
        <s v="Vzorec68" f="1"/>
        <s v="Vzorec114" f="1"/>
        <s v="Vzorec32" f="1"/>
        <s v="Vzorec6" f="1"/>
        <s v="Vzorec37" f="1"/>
        <s v="Vzorec73" f="1"/>
        <s v="Vzorec120" f="1"/>
        <s v="Vzorec78" f="1"/>
        <s v="Vzorec42" f="1"/>
        <s v="Vzorec117" f="1"/>
        <s v="Vzorec7" f="1"/>
        <s v="Vzorec47" f="1"/>
        <s v="Vzorec11" f="1"/>
        <s v="Vzorec83" f="1"/>
        <s v="Vzorec16" f="1"/>
        <s v="Vzorec88" f="1"/>
        <s v="Vzorec52" f="1"/>
        <s v="Vzorec101" f="1"/>
        <s v="Vzorec8" f="1"/>
        <s v="Vzorec57" f="1"/>
        <s v="Vzorec21" f="1"/>
        <s v="Vzorec93" f="1"/>
        <s v="Vzorec26" f="1"/>
        <s v="Vzorec98" f="1"/>
        <s v="Vzorec62" f="1"/>
        <s v="Vzorec9" f="1"/>
        <s v="Vzorec67" f="1"/>
        <s v="Vzorec104" f="1"/>
        <s v="Vzorec31" f="1"/>
        <s v="Vzorec36" f="1"/>
        <s v="Vzorec72" f="1"/>
        <s v="Vzorec110" f="1"/>
        <s v="Vzorec77" f="1"/>
        <s v="Vzorec41" f="1"/>
        <s v="Vzorec107" f="1"/>
        <s v="Vzorec46" f="1"/>
        <s v="Vzorec10" f="1"/>
        <s v="Vzorec82" f="1"/>
        <s v="Vzorec15" f="1"/>
        <s v="Vzorec87" f="1"/>
        <s v="Vzorec113" f="1"/>
        <s v="Vzorec51" f="1"/>
        <s v="Vzorec56" f="1"/>
        <s v="Vzorec20" f="1"/>
        <s v="Vzorec92" f="1"/>
      </sharedItems>
    </cacheField>
    <cacheField name="výrobce" numFmtId="0">
      <sharedItems containsMixedTypes="1" containsNumber="1" containsInteger="1" minValue="0" maxValue="0"/>
    </cacheField>
    <cacheField name="typ" numFmtId="0">
      <sharedItems containsMixedTypes="1" containsNumber="1" containsInteger="1" minValue="0" maxValue="0"/>
    </cacheField>
    <cacheField name="popis" numFmtId="0">
      <sharedItems containsMixedTypes="1" containsNumber="1" containsInteger="1" minValue="0" maxValue="0" longText="1"/>
    </cacheField>
    <cacheField name="množstevní jednotka" numFmtId="0">
      <sharedItems containsMixedTypes="1" containsNumber="1" containsInteger="1" minValue="0" maxValue="0"/>
    </cacheField>
    <cacheField name="Kč/jednotka bez_DPH" numFmtId="0">
      <sharedItems containsMixedTypes="1" containsNumber="1" containsInteger="1" minValue="0" maxValue="0"/>
    </cacheField>
    <cacheField name="počet" numFmtId="0">
      <sharedItems containsMixedTypes="1" containsNumber="1" containsInteger="1" minValue="0" maxValue="9880"/>
    </cacheField>
    <cacheField name="PočetVšechny" numFmtId="0">
      <sharedItems containsMixedTypes="1" containsNumber="1" containsInteger="1" minValue="0" maxValue="9880"/>
    </cacheField>
    <cacheField name="cena celkem / Kč bez DPH" numFmtId="0">
      <sharedItems containsMixedTypes="1" containsNumber="1" containsInteger="1" minValue="0" maxValue="0"/>
    </cacheField>
    <cacheField name="Celkem2" numFmtId="0">
      <sharedItems containsMixedTypes="1" containsNumber="1" containsInteger="1" minValue="0" maxValue="0"/>
    </cacheField>
    <cacheField name="CelkemVšechny" numFmtId="0">
      <sharedItems containsMixedTypes="1" containsNumber="1" containsInteger="1" minValue="0" maxValue="0"/>
    </cacheField>
    <cacheField name="CX" numFmtId="0">
      <sharedItems/>
    </cacheField>
  </cacheFields>
  <calculatedItems count="120">
    <calculatedItem>
      <pivotArea cacheIndex="1" outline="0" fieldPosition="0">
        <references count="1">
          <reference field="10" count="1">
            <x v="263"/>
          </reference>
        </references>
      </pivotArea>
    </calculatedItem>
    <calculatedItem>
      <pivotArea cacheIndex="1" outline="0" fieldPosition="0">
        <references count="1">
          <reference field="10" count="1">
            <x v="271"/>
          </reference>
        </references>
      </pivotArea>
    </calculatedItem>
    <calculatedItem>
      <pivotArea cacheIndex="1" outline="0" fieldPosition="0">
        <references count="1">
          <reference field="10" count="1">
            <x v="277"/>
          </reference>
        </references>
      </pivotArea>
    </calculatedItem>
    <calculatedItem>
      <pivotArea cacheIndex="1" outline="0" fieldPosition="0">
        <references count="1">
          <reference field="10" count="1">
            <x v="284"/>
          </reference>
        </references>
      </pivotArea>
    </calculatedItem>
    <calculatedItem>
      <pivotArea cacheIndex="1" outline="0" fieldPosition="0">
        <references count="1">
          <reference field="10" count="1">
            <x v="293"/>
          </reference>
        </references>
      </pivotArea>
    </calculatedItem>
    <calculatedItem>
      <pivotArea cacheIndex="1" outline="0" fieldPosition="0">
        <references count="1">
          <reference field="10" count="1">
            <x v="300"/>
          </reference>
        </references>
      </pivotArea>
    </calculatedItem>
    <calculatedItem>
      <pivotArea cacheIndex="1" outline="0" fieldPosition="0">
        <references count="1">
          <reference field="10" count="1">
            <x v="307"/>
          </reference>
        </references>
      </pivotArea>
    </calculatedItem>
    <calculatedItem>
      <pivotArea cacheIndex="1" outline="0" fieldPosition="0">
        <references count="1">
          <reference field="10" count="1">
            <x v="315"/>
          </reference>
        </references>
      </pivotArea>
    </calculatedItem>
    <calculatedItem>
      <pivotArea cacheIndex="1" outline="0" fieldPosition="0">
        <references count="1">
          <reference field="10" count="1">
            <x v="322"/>
          </reference>
        </references>
      </pivotArea>
    </calculatedItem>
    <calculatedItem>
      <pivotArea cacheIndex="1" outline="0" fieldPosition="0">
        <references count="1">
          <reference field="10" count="1">
            <x v="333"/>
          </reference>
        </references>
      </pivotArea>
    </calculatedItem>
    <calculatedItem>
      <pivotArea cacheIndex="1" outline="0" fieldPosition="0">
        <references count="1">
          <reference field="10" count="1">
            <x v="309"/>
          </reference>
        </references>
      </pivotArea>
    </calculatedItem>
    <calculatedItem>
      <pivotArea cacheIndex="1" outline="0" fieldPosition="0">
        <references count="1">
          <reference field="10" count="1">
            <x v="282"/>
          </reference>
        </references>
      </pivotArea>
    </calculatedItem>
    <calculatedItem>
      <pivotArea cacheIndex="1" outline="0" fieldPosition="0">
        <references count="1">
          <reference field="10" count="1">
            <x v="259"/>
          </reference>
        </references>
      </pivotArea>
    </calculatedItem>
    <calculatedItem>
      <pivotArea cacheIndex="1" outline="0" fieldPosition="0">
        <references count="1">
          <reference field="10" count="1">
            <x v="236"/>
          </reference>
        </references>
      </pivotArea>
    </calculatedItem>
    <calculatedItem>
      <pivotArea cacheIndex="1" outline="0" fieldPosition="0">
        <references count="1">
          <reference field="10" count="1">
            <x v="335"/>
          </reference>
        </references>
      </pivotArea>
    </calculatedItem>
    <calculatedItem>
      <pivotArea cacheIndex="1" outline="0" fieldPosition="0">
        <references count="1">
          <reference field="10" count="1">
            <x v="311"/>
          </reference>
        </references>
      </pivotArea>
    </calculatedItem>
    <calculatedItem>
      <pivotArea cacheIndex="1" outline="0" fieldPosition="0">
        <references count="1">
          <reference field="10" count="1">
            <x v="285"/>
          </reference>
        </references>
      </pivotArea>
    </calculatedItem>
    <calculatedItem>
      <pivotArea cacheIndex="1" outline="0" fieldPosition="0">
        <references count="1">
          <reference field="10" count="1">
            <x v="261"/>
          </reference>
        </references>
      </pivotArea>
    </calculatedItem>
    <calculatedItem>
      <pivotArea cacheIndex="1" outline="0" fieldPosition="0">
        <references count="1">
          <reference field="10" count="1">
            <x v="239"/>
          </reference>
        </references>
      </pivotArea>
    </calculatedItem>
    <calculatedItem>
      <pivotArea cacheIndex="1" outline="0" fieldPosition="0">
        <references count="1">
          <reference field="10" count="1">
            <x v="340"/>
          </reference>
        </references>
      </pivotArea>
    </calculatedItem>
    <calculatedItem>
      <pivotArea cacheIndex="1" outline="0" fieldPosition="0">
        <references count="1">
          <reference field="10" count="1">
            <x v="317"/>
          </reference>
        </references>
      </pivotArea>
    </calculatedItem>
    <calculatedItem>
      <pivotArea cacheIndex="1" outline="0" fieldPosition="0">
        <references count="1">
          <reference field="10" count="1">
            <x v="290"/>
          </reference>
        </references>
      </pivotArea>
    </calculatedItem>
    <calculatedItem>
      <pivotArea cacheIndex="1" outline="0" fieldPosition="0">
        <references count="1">
          <reference field="10" count="1">
            <x v="266"/>
          </reference>
        </references>
      </pivotArea>
    </calculatedItem>
    <calculatedItem>
      <pivotArea cacheIndex="1" outline="0" fieldPosition="0">
        <references count="1">
          <reference field="10" count="1">
            <x v="243"/>
          </reference>
        </references>
      </pivotArea>
    </calculatedItem>
    <calculatedItem>
      <pivotArea cacheIndex="1" outline="0" fieldPosition="0">
        <references count="1">
          <reference field="10" count="1">
            <x v="222"/>
          </reference>
        </references>
      </pivotArea>
    </calculatedItem>
    <calculatedItem>
      <pivotArea cacheIndex="1" outline="0" fieldPosition="0">
        <references count="1">
          <reference field="10" count="1">
            <x v="319"/>
          </reference>
        </references>
      </pivotArea>
    </calculatedItem>
    <calculatedItem>
      <pivotArea cacheIndex="1" outline="0" fieldPosition="0">
        <references count="1">
          <reference field="10" count="1">
            <x v="294"/>
          </reference>
        </references>
      </pivotArea>
    </calculatedItem>
    <calculatedItem>
      <pivotArea cacheIndex="1" outline="0" fieldPosition="0">
        <references count="1">
          <reference field="10" count="1">
            <x v="269"/>
          </reference>
        </references>
      </pivotArea>
    </calculatedItem>
    <calculatedItem>
      <pivotArea cacheIndex="1" outline="0" fieldPosition="0">
        <references count="1">
          <reference field="10" count="1">
            <x v="245"/>
          </reference>
        </references>
      </pivotArea>
    </calculatedItem>
    <calculatedItem>
      <pivotArea cacheIndex="1" outline="0" fieldPosition="0">
        <references count="1">
          <reference field="10" count="1">
            <x v="227"/>
          </reference>
        </references>
      </pivotArea>
    </calculatedItem>
    <calculatedItem>
      <pivotArea cacheIndex="1" outline="0" fieldPosition="0">
        <references count="1">
          <reference field="10" count="1">
            <x v="325"/>
          </reference>
        </references>
      </pivotArea>
    </calculatedItem>
    <calculatedItem>
      <pivotArea cacheIndex="1" outline="0" fieldPosition="0">
        <references count="1">
          <reference field="10" count="1">
            <x v="299"/>
          </reference>
        </references>
      </pivotArea>
    </calculatedItem>
    <calculatedItem>
      <pivotArea cacheIndex="1" outline="0" fieldPosition="0">
        <references count="1">
          <reference field="10" count="1">
            <x v="273"/>
          </reference>
        </references>
      </pivotArea>
    </calculatedItem>
    <calculatedItem>
      <pivotArea cacheIndex="1" outline="0" fieldPosition="0">
        <references count="1">
          <reference field="10" count="1">
            <x v="249"/>
          </reference>
        </references>
      </pivotArea>
    </calculatedItem>
    <calculatedItem>
      <pivotArea cacheIndex="1" outline="0" fieldPosition="0">
        <references count="1">
          <reference field="10" count="1">
            <x v="228"/>
          </reference>
        </references>
      </pivotArea>
    </calculatedItem>
    <calculatedItem>
      <pivotArea cacheIndex="1" outline="0" fieldPosition="0">
        <references count="1">
          <reference field="10" count="1">
            <x v="326"/>
          </reference>
        </references>
      </pivotArea>
    </calculatedItem>
    <calculatedItem>
      <pivotArea cacheIndex="1" outline="0" fieldPosition="0">
        <references count="1">
          <reference field="10" count="1">
            <x v="301"/>
          </reference>
        </references>
      </pivotArea>
    </calculatedItem>
    <calculatedItem>
      <pivotArea cacheIndex="1" outline="0" fieldPosition="0">
        <references count="1">
          <reference field="10" count="1">
            <x v="275"/>
          </reference>
        </references>
      </pivotArea>
    </calculatedItem>
    <calculatedItem>
      <pivotArea cacheIndex="1" outline="0" fieldPosition="0">
        <references count="1">
          <reference field="10" count="1">
            <x v="251"/>
          </reference>
        </references>
      </pivotArea>
    </calculatedItem>
    <calculatedItem>
      <pivotArea cacheIndex="1" outline="0" fieldPosition="0">
        <references count="1">
          <reference field="10" count="1">
            <x v="233"/>
          </reference>
        </references>
      </pivotArea>
    </calculatedItem>
    <calculatedItem>
      <pivotArea cacheIndex="1" outline="0" fieldPosition="0">
        <references count="1">
          <reference field="10" count="1">
            <x v="330"/>
          </reference>
        </references>
      </pivotArea>
    </calculatedItem>
    <calculatedItem>
      <pivotArea cacheIndex="1" outline="0" fieldPosition="0">
        <references count="1">
          <reference field="10" count="1">
            <x v="305"/>
          </reference>
        </references>
      </pivotArea>
    </calculatedItem>
    <calculatedItem>
      <pivotArea cacheIndex="1" outline="0" fieldPosition="0">
        <references count="1">
          <reference field="10" count="1">
            <x v="279"/>
          </reference>
        </references>
      </pivotArea>
    </calculatedItem>
    <calculatedItem>
      <pivotArea cacheIndex="1" outline="0" fieldPosition="0">
        <references count="1">
          <reference field="10" count="1">
            <x v="255"/>
          </reference>
        </references>
      </pivotArea>
    </calculatedItem>
    <calculatedItem>
      <pivotArea cacheIndex="1" outline="0" fieldPosition="0">
        <references count="1">
          <reference field="10" count="1">
            <x v="234"/>
          </reference>
        </references>
      </pivotArea>
    </calculatedItem>
    <calculatedItem>
      <pivotArea cacheIndex="1" outline="0" fieldPosition="0">
        <references count="1">
          <reference field="10" count="1">
            <x v="332"/>
          </reference>
        </references>
      </pivotArea>
    </calculatedItem>
    <calculatedItem>
      <pivotArea cacheIndex="1" outline="0" fieldPosition="0">
        <references count="1">
          <reference field="10" count="1">
            <x v="308"/>
          </reference>
        </references>
      </pivotArea>
    </calculatedItem>
    <calculatedItem>
      <pivotArea cacheIndex="1" outline="0" fieldPosition="0">
        <references count="1">
          <reference field="10" count="1">
            <x v="280"/>
          </reference>
        </references>
      </pivotArea>
    </calculatedItem>
    <calculatedItem>
      <pivotArea cacheIndex="1" outline="0" fieldPosition="0">
        <references count="1">
          <reference field="10" count="1">
            <x v="256"/>
          </reference>
        </references>
      </pivotArea>
    </calculatedItem>
    <calculatedItem>
      <pivotArea cacheIndex="1" outline="0" fieldPosition="0">
        <references count="1">
          <reference field="10" count="1">
            <x v="240"/>
          </reference>
        </references>
      </pivotArea>
    </calculatedItem>
    <calculatedItem>
      <pivotArea cacheIndex="1" outline="0" fieldPosition="0">
        <references count="1">
          <reference field="10" count="1">
            <x v="338"/>
          </reference>
        </references>
      </pivotArea>
    </calculatedItem>
    <calculatedItem>
      <pivotArea cacheIndex="1" outline="0" fieldPosition="0">
        <references count="1">
          <reference field="10" count="1">
            <x v="313"/>
          </reference>
        </references>
      </pivotArea>
    </calculatedItem>
    <calculatedItem>
      <pivotArea cacheIndex="1" outline="0" fieldPosition="0">
        <references count="1">
          <reference field="10" count="1">
            <x v="287"/>
          </reference>
        </references>
      </pivotArea>
    </calculatedItem>
    <calculatedItem>
      <pivotArea cacheIndex="1" outline="0" fieldPosition="0">
        <references count="1">
          <reference field="10" count="1">
            <x v="262"/>
          </reference>
        </references>
      </pivotArea>
    </calculatedItem>
    <calculatedItem>
      <pivotArea cacheIndex="1" outline="0" fieldPosition="0">
        <references count="1">
          <reference field="10" count="1">
            <x v="241"/>
          </reference>
        </references>
      </pivotArea>
    </calculatedItem>
    <calculatedItem>
      <pivotArea cacheIndex="1" outline="0" fieldPosition="0">
        <references count="1">
          <reference field="10" count="1">
            <x v="339"/>
          </reference>
        </references>
      </pivotArea>
    </calculatedItem>
    <calculatedItem>
      <pivotArea cacheIndex="1" outline="0" fieldPosition="0">
        <references count="1">
          <reference field="10" count="1">
            <x v="316"/>
          </reference>
        </references>
      </pivotArea>
    </calculatedItem>
    <calculatedItem>
      <pivotArea cacheIndex="1" outline="0" fieldPosition="0">
        <references count="1">
          <reference field="10" count="1">
            <x v="289"/>
          </reference>
        </references>
      </pivotArea>
    </calculatedItem>
    <calculatedItem>
      <pivotArea cacheIndex="1" outline="0" fieldPosition="0">
        <references count="1">
          <reference field="10" count="1">
            <x v="264"/>
          </reference>
        </references>
      </pivotArea>
    </calculatedItem>
    <calculatedItem>
      <pivotArea cacheIndex="1" outline="0" fieldPosition="0">
        <references count="1">
          <reference field="10" count="1">
            <x v="246"/>
          </reference>
        </references>
      </pivotArea>
    </calculatedItem>
    <calculatedItem>
      <pivotArea cacheIndex="1" outline="0" fieldPosition="0">
        <references count="1">
          <reference field="10" count="1">
            <x v="224"/>
          </reference>
        </references>
      </pivotArea>
    </calculatedItem>
    <calculatedItem>
      <pivotArea cacheIndex="1" outline="0" fieldPosition="0">
        <references count="1">
          <reference field="10" count="1">
            <x v="321"/>
          </reference>
        </references>
      </pivotArea>
    </calculatedItem>
    <calculatedItem>
      <pivotArea cacheIndex="1" outline="0" fieldPosition="0">
        <references count="1">
          <reference field="10" count="1">
            <x v="296"/>
          </reference>
        </references>
      </pivotArea>
    </calculatedItem>
    <calculatedItem>
      <pivotArea cacheIndex="1" outline="0" fieldPosition="0">
        <references count="1">
          <reference field="10" count="1">
            <x v="270"/>
          </reference>
        </references>
      </pivotArea>
    </calculatedItem>
    <calculatedItem>
      <pivotArea cacheIndex="1" outline="0" fieldPosition="0">
        <references count="1">
          <reference field="10" count="1">
            <x v="248"/>
          </reference>
        </references>
      </pivotArea>
    </calculatedItem>
    <calculatedItem>
      <pivotArea cacheIndex="1" outline="0" fieldPosition="0">
        <references count="1">
          <reference field="10" count="1">
            <x v="226"/>
          </reference>
        </references>
      </pivotArea>
    </calculatedItem>
    <calculatedItem>
      <pivotArea cacheIndex="1" outline="0" fieldPosition="0">
        <references count="1">
          <reference field="10" count="1">
            <x v="323"/>
          </reference>
        </references>
      </pivotArea>
    </calculatedItem>
    <calculatedItem>
      <pivotArea cacheIndex="1" outline="0" fieldPosition="0">
        <references count="1">
          <reference field="10" count="1">
            <x v="297"/>
          </reference>
        </references>
      </pivotArea>
    </calculatedItem>
    <calculatedItem>
      <pivotArea cacheIndex="1" outline="0" fieldPosition="0">
        <references count="1">
          <reference field="10" count="1">
            <x v="272"/>
          </reference>
        </references>
      </pivotArea>
    </calculatedItem>
    <calculatedItem>
      <pivotArea cacheIndex="1" outline="0" fieldPosition="0">
        <references count="1">
          <reference field="10" count="1">
            <x v="252"/>
          </reference>
        </references>
      </pivotArea>
    </calculatedItem>
    <calculatedItem>
      <pivotArea cacheIndex="1" outline="0" fieldPosition="0">
        <references count="1">
          <reference field="10" count="1">
            <x v="229"/>
          </reference>
        </references>
      </pivotArea>
    </calculatedItem>
    <calculatedItem>
      <pivotArea cacheIndex="1" outline="0" fieldPosition="0">
        <references count="1">
          <reference field="10" count="1">
            <x v="327"/>
          </reference>
        </references>
      </pivotArea>
    </calculatedItem>
    <calculatedItem>
      <pivotArea cacheIndex="1" outline="0" fieldPosition="0">
        <references count="1">
          <reference field="10" count="1">
            <x v="302"/>
          </reference>
        </references>
      </pivotArea>
    </calculatedItem>
    <calculatedItem>
      <pivotArea cacheIndex="1" outline="0" fieldPosition="0">
        <references count="1">
          <reference field="10" count="1">
            <x v="276"/>
          </reference>
        </references>
      </pivotArea>
    </calculatedItem>
    <calculatedItem>
      <pivotArea cacheIndex="1" outline="0" fieldPosition="0">
        <references count="1">
          <reference field="10" count="1">
            <x v="253"/>
          </reference>
        </references>
      </pivotArea>
    </calculatedItem>
    <calculatedItem>
      <pivotArea cacheIndex="1" outline="0" fieldPosition="0">
        <references count="1">
          <reference field="10" count="1">
            <x v="231"/>
          </reference>
        </references>
      </pivotArea>
    </calculatedItem>
    <calculatedItem>
      <pivotArea cacheIndex="1" outline="0" fieldPosition="0">
        <references count="1">
          <reference field="10" count="1">
            <x v="329"/>
          </reference>
        </references>
      </pivotArea>
    </calculatedItem>
    <calculatedItem>
      <pivotArea cacheIndex="1" outline="0" fieldPosition="0">
        <references count="1">
          <reference field="10" count="1">
            <x v="304"/>
          </reference>
        </references>
      </pivotArea>
    </calculatedItem>
    <calculatedItem>
      <pivotArea cacheIndex="1" outline="0" fieldPosition="0">
        <references count="1">
          <reference field="10" count="1">
            <x v="278"/>
          </reference>
        </references>
      </pivotArea>
    </calculatedItem>
    <calculatedItem>
      <pivotArea cacheIndex="1" outline="0" fieldPosition="0">
        <references count="1">
          <reference field="10" count="1">
            <x v="257"/>
          </reference>
        </references>
      </pivotArea>
    </calculatedItem>
    <calculatedItem>
      <pivotArea cacheIndex="1" outline="0" fieldPosition="0">
        <references count="1">
          <reference field="10" count="1">
            <x v="235"/>
          </reference>
        </references>
      </pivotArea>
    </calculatedItem>
    <calculatedItem>
      <pivotArea cacheIndex="1" outline="0" fieldPosition="0">
        <references count="1">
          <reference field="10" count="1">
            <x v="334"/>
          </reference>
        </references>
      </pivotArea>
    </calculatedItem>
    <calculatedItem>
      <pivotArea cacheIndex="1" outline="0" fieldPosition="0">
        <references count="1">
          <reference field="10" count="1">
            <x v="310"/>
          </reference>
        </references>
      </pivotArea>
    </calculatedItem>
    <calculatedItem>
      <pivotArea cacheIndex="1" outline="0" fieldPosition="0">
        <references count="1">
          <reference field="10" count="1">
            <x v="283"/>
          </reference>
        </references>
      </pivotArea>
    </calculatedItem>
    <calculatedItem>
      <pivotArea cacheIndex="1" outline="0" fieldPosition="0">
        <references count="1">
          <reference field="10" count="1">
            <x v="260"/>
          </reference>
        </references>
      </pivotArea>
    </calculatedItem>
    <calculatedItem>
      <pivotArea cacheIndex="1" outline="0" fieldPosition="0">
        <references count="1">
          <reference field="10" count="1">
            <x v="237"/>
          </reference>
        </references>
      </pivotArea>
    </calculatedItem>
    <calculatedItem>
      <pivotArea cacheIndex="1" outline="0" fieldPosition="0">
        <references count="1">
          <reference field="10" count="1">
            <x v="336"/>
          </reference>
        </references>
      </pivotArea>
    </calculatedItem>
    <calculatedItem>
      <pivotArea cacheIndex="1" outline="0" fieldPosition="0">
        <references count="1">
          <reference field="10" count="1">
            <x v="312"/>
          </reference>
        </references>
      </pivotArea>
    </calculatedItem>
    <calculatedItem>
      <pivotArea cacheIndex="1" outline="0" fieldPosition="0">
        <references count="1">
          <reference field="10" count="1">
            <x v="286"/>
          </reference>
        </references>
      </pivotArea>
    </calculatedItem>
    <calculatedItem>
      <pivotArea cacheIndex="1" outline="0" fieldPosition="0">
        <references count="1">
          <reference field="10" count="1">
            <x v="265"/>
          </reference>
        </references>
      </pivotArea>
    </calculatedItem>
    <calculatedItem>
      <pivotArea cacheIndex="1" outline="0" fieldPosition="0">
        <references count="1">
          <reference field="10" count="1">
            <x v="242"/>
          </reference>
        </references>
      </pivotArea>
    </calculatedItem>
    <calculatedItem>
      <pivotArea cacheIndex="1" outline="0" fieldPosition="0">
        <references count="1">
          <reference field="10" count="1">
            <x v="341"/>
          </reference>
        </references>
      </pivotArea>
    </calculatedItem>
    <calculatedItem>
      <pivotArea cacheIndex="1" outline="0" fieldPosition="0">
        <references count="1">
          <reference field="10" count="1">
            <x v="318"/>
          </reference>
        </references>
      </pivotArea>
    </calculatedItem>
    <calculatedItem>
      <pivotArea cacheIndex="1" outline="0" fieldPosition="0">
        <references count="1">
          <reference field="10" count="1">
            <x v="291"/>
          </reference>
        </references>
      </pivotArea>
    </calculatedItem>
    <calculatedItem>
      <pivotArea cacheIndex="1" outline="0" fieldPosition="0">
        <references count="1">
          <reference field="10" count="1">
            <x v="267"/>
          </reference>
        </references>
      </pivotArea>
    </calculatedItem>
    <calculatedItem>
      <pivotArea cacheIndex="1" outline="0" fieldPosition="0">
        <references count="1">
          <reference field="10" count="1">
            <x v="244"/>
          </reference>
        </references>
      </pivotArea>
    </calculatedItem>
    <calculatedItem>
      <pivotArea cacheIndex="1" outline="0" fieldPosition="0">
        <references count="1">
          <reference field="10" count="1">
            <x v="223"/>
          </reference>
        </references>
      </pivotArea>
    </calculatedItem>
    <calculatedItem>
      <pivotArea cacheIndex="1" outline="0" fieldPosition="0">
        <references count="1">
          <reference field="10" count="1">
            <x v="320"/>
          </reference>
        </references>
      </pivotArea>
    </calculatedItem>
    <calculatedItem>
      <pivotArea cacheIndex="1" outline="0" fieldPosition="0">
        <references count="1">
          <reference field="10" count="1">
            <x v="295"/>
          </reference>
        </references>
      </pivotArea>
    </calculatedItem>
    <calculatedItem>
      <pivotArea cacheIndex="1" outline="0" fieldPosition="0">
        <references count="1">
          <reference field="10" count="1">
            <x v="230"/>
          </reference>
        </references>
      </pivotArea>
    </calculatedItem>
    <calculatedItem>
      <pivotArea cacheIndex="1" outline="0" fieldPosition="0">
        <references count="1">
          <reference field="10" count="1">
            <x v="314"/>
          </reference>
        </references>
      </pivotArea>
    </calculatedItem>
    <calculatedItem>
      <pivotArea cacheIndex="1" outline="0" fieldPosition="0">
        <references count="1">
          <reference field="10" count="1">
            <x v="274"/>
          </reference>
        </references>
      </pivotArea>
    </calculatedItem>
    <calculatedItem>
      <pivotArea cacheIndex="1" outline="0" fieldPosition="0">
        <references count="1">
          <reference field="10" count="1">
            <x v="238"/>
          </reference>
        </references>
      </pivotArea>
    </calculatedItem>
    <calculatedItem>
      <pivotArea cacheIndex="1" outline="0" fieldPosition="0">
        <references count="1">
          <reference field="10" count="1">
            <x v="324"/>
          </reference>
        </references>
      </pivotArea>
    </calculatedItem>
    <calculatedItem>
      <pivotArea cacheIndex="1" outline="0" fieldPosition="0">
        <references count="1">
          <reference field="10" count="1">
            <x v="281"/>
          </reference>
        </references>
      </pivotArea>
    </calculatedItem>
    <calculatedItem>
      <pivotArea cacheIndex="1" outline="0" fieldPosition="0">
        <references count="1">
          <reference field="10" count="1">
            <x v="247"/>
          </reference>
        </references>
      </pivotArea>
    </calculatedItem>
    <calculatedItem>
      <pivotArea cacheIndex="1" outline="0" fieldPosition="0">
        <references count="1">
          <reference field="10" count="1">
            <x v="331"/>
          </reference>
        </references>
      </pivotArea>
    </calculatedItem>
    <calculatedItem>
      <pivotArea cacheIndex="1" outline="0" fieldPosition="0">
        <references count="1">
          <reference field="10" count="1">
            <x v="292"/>
          </reference>
        </references>
      </pivotArea>
    </calculatedItem>
    <calculatedItem>
      <pivotArea cacheIndex="1" outline="0" fieldPosition="0">
        <references count="1">
          <reference field="10" count="1">
            <x v="254"/>
          </reference>
        </references>
      </pivotArea>
    </calculatedItem>
    <calculatedItem>
      <pivotArea cacheIndex="1" outline="0" fieldPosition="0">
        <references count="1">
          <reference field="10" count="1">
            <x v="328"/>
          </reference>
        </references>
      </pivotArea>
    </calculatedItem>
    <calculatedItem>
      <pivotArea cacheIndex="1" outline="0" fieldPosition="0">
        <references count="1">
          <reference field="10" count="1">
            <x v="288"/>
          </reference>
        </references>
      </pivotArea>
    </calculatedItem>
    <calculatedItem>
      <pivotArea cacheIndex="1" outline="0" fieldPosition="0">
        <references count="1">
          <reference field="10" count="1">
            <x v="250"/>
          </reference>
        </references>
      </pivotArea>
    </calculatedItem>
    <calculatedItem>
      <pivotArea cacheIndex="1" outline="0" fieldPosition="0">
        <references count="1">
          <reference field="10" count="1">
            <x v="337"/>
          </reference>
        </references>
      </pivotArea>
    </calculatedItem>
    <calculatedItem>
      <pivotArea cacheIndex="1" outline="0" fieldPosition="0">
        <references count="1">
          <reference field="10" count="1">
            <x v="298"/>
          </reference>
        </references>
      </pivotArea>
    </calculatedItem>
    <calculatedItem>
      <pivotArea cacheIndex="1" outline="0" fieldPosition="0">
        <references count="1">
          <reference field="10" count="1">
            <x v="258"/>
          </reference>
        </references>
      </pivotArea>
    </calculatedItem>
    <calculatedItem>
      <pivotArea cacheIndex="1" outline="0" fieldPosition="0">
        <references count="1">
          <reference field="10" count="1">
            <x v="225"/>
          </reference>
        </references>
      </pivotArea>
    </calculatedItem>
    <calculatedItem>
      <pivotArea cacheIndex="1" outline="0" fieldPosition="0">
        <references count="1">
          <reference field="10" count="1">
            <x v="306"/>
          </reference>
        </references>
      </pivotArea>
    </calculatedItem>
    <calculatedItem>
      <pivotArea cacheIndex="1" outline="0" fieldPosition="0">
        <references count="1">
          <reference field="10" count="1">
            <x v="268"/>
          </reference>
        </references>
      </pivotArea>
    </calculatedItem>
    <calculatedItem>
      <pivotArea cacheIndex="1" outline="0" fieldPosition="0">
        <references count="1">
          <reference field="10" count="1">
            <x v="232"/>
          </reference>
        </references>
      </pivotArea>
    </calculatedItem>
    <calculatedItem>
      <pivotArea cacheIndex="1" outline="0" fieldPosition="0">
        <references count="1">
          <reference field="10" count="1">
            <x v="303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ří Jelínek" refreshedDate="45895.294614236111" createdVersion="8" refreshedVersion="8" minRefreshableVersion="3" recordCount="685" xr:uid="{BD6CB2E0-57F0-4251-8468-177F560BA91C}">
  <cacheSource type="worksheet">
    <worksheetSource ref="A5:V690" sheet="kontrola"/>
  </cacheSource>
  <cacheFields count="22">
    <cacheField name="1" numFmtId="0">
      <sharedItems containsMixedTypes="1" containsNumber="1" containsInteger="1" minValue="1" maxValue="22" count="2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e v="#N/A"/>
      </sharedItems>
    </cacheField>
    <cacheField name="Místnost_popis" numFmtId="0">
      <sharedItems count="22">
        <s v="ATRIUM N01001"/>
        <s v="AULA N01911"/>
        <s v="AULA N01915"/>
        <s v="POSL N02912"/>
        <s v="POSL N02913"/>
        <s v="POSL 30"/>
        <s v="POSL N02914"/>
        <s v="POSL N03905"/>
        <s v="LAB MALÁ"/>
        <s v="LAB STĚNA"/>
        <s v="LAB N04905"/>
        <s v="LAB N04906"/>
        <s v="LAB N04907"/>
        <s v="KANC N04915"/>
        <s v="ZAS MALE"/>
        <s v="ZAS N05806"/>
        <s v="DĚK N05916"/>
        <s v="ZAS N05917"/>
        <s v="ROZVRHY"/>
        <s v="Ostatní"/>
        <s v="OVLÁDÁNÍ ŽALUZIÍ"/>
        <e v="#N/A"/>
      </sharedItems>
    </cacheField>
    <cacheField name="počet místností (x krát)" numFmtId="0">
      <sharedItems containsMixedTypes="1" containsNumber="1" containsInteger="1" minValue="1" maxValue="6"/>
    </cacheField>
    <cacheField name="Č.řádku" numFmtId="0">
      <sharedItems containsSemiMixedTypes="0" containsString="0" containsNumber="1" containsInteger="1" minValue="1" maxValue="104"/>
    </cacheField>
    <cacheField name="a" numFmtId="0">
      <sharedItems containsNonDate="0" containsString="0" containsBlank="1"/>
    </cacheField>
    <cacheField name="b" numFmtId="0">
      <sharedItems containsNonDate="0" containsString="0" containsBlank="1"/>
    </cacheField>
    <cacheField name="c" numFmtId="0">
      <sharedItems containsNonDate="0" containsString="0" containsBlank="1"/>
    </cacheField>
    <cacheField name="d" numFmtId="0">
      <sharedItems containsNonDate="0" containsString="0" containsBlank="1"/>
    </cacheField>
    <cacheField name="poř.č." numFmtId="0">
      <sharedItems containsMixedTypes="1" containsNumber="1" containsInteger="1" minValue="0" maxValue="70"/>
    </cacheField>
    <cacheField name="Porovnani vyrobce  a typ" numFmtId="0">
      <sharedItems/>
    </cacheField>
    <cacheField name="název" numFmtId="0">
      <sharedItems containsMixedTypes="1" containsNumber="1" containsInteger="1" minValue="0" maxValue="0" count="342">
        <n v="0"/>
        <s v="VD47"/>
        <s v="VD48"/>
        <s v="VD49"/>
        <s v="AU35"/>
        <s v="AU36"/>
        <s v="VD01"/>
        <s v="VD02"/>
        <s v="VD05"/>
        <s v="VD12"/>
        <s v="VD13"/>
        <s v="VD44"/>
        <s v="VD38"/>
        <s v="VD20"/>
        <s v="VD21"/>
        <s v="VD22"/>
        <s v="VD29"/>
        <s v="VD30"/>
        <s v="VD32"/>
        <s v="VD25"/>
        <s v="VD35"/>
        <s v="VD36"/>
        <s v="VD51"/>
        <s v="AU09"/>
        <s v="AU10"/>
        <s v="AU11"/>
        <s v="AU15"/>
        <s v="AU05"/>
        <s v="AU06"/>
        <s v="AU01"/>
        <s v="AU02"/>
        <s v="AU03"/>
        <s v="AU34"/>
        <s v="AU04"/>
        <s v="AU07"/>
        <s v="AU18"/>
        <s v="AU19"/>
        <s v="AU20"/>
        <s v="AU21"/>
        <s v="AU22"/>
        <s v="AU23"/>
        <s v="AU24"/>
        <s v="AU25"/>
        <s v="AU26"/>
        <s v="AU27"/>
        <s v="AU28"/>
        <s v="AU29"/>
        <s v="AU30"/>
        <s v="AU31"/>
        <s v="AU32"/>
        <s v="PM01"/>
        <s v="RS01"/>
        <s v="RS02"/>
        <s v="RS04"/>
        <s v="RS06"/>
        <s v="RS07"/>
        <s v="RS08"/>
        <s v="RS09"/>
        <s v="RS10"/>
        <s v="TB04"/>
        <s v="SC01"/>
        <s v="SC02"/>
        <s v="SC03"/>
        <s v="SC04"/>
        <s v="SC05"/>
        <s v="SC06"/>
        <s v="SC07"/>
        <s v="SC08"/>
        <s v="SC09"/>
        <s v="SC10"/>
        <s v="SC11"/>
        <s v="SC12"/>
        <s v="SC13"/>
        <s v="SC14"/>
        <s v="IK01"/>
        <s v="IK03"/>
        <s v="VD03"/>
        <s v="PM02"/>
        <s v="VD04"/>
        <s v="VD43"/>
        <s v="VD31"/>
        <s v="VD33"/>
        <s v="VD34"/>
        <s v="VD39"/>
        <s v="AU13"/>
        <s v="AU17"/>
        <s v="PM03"/>
        <s v="TB01"/>
        <s v="TB02"/>
        <s v="IK02"/>
        <s v="VD07"/>
        <s v="VD08"/>
        <s v="VD23"/>
        <s v="AU14"/>
        <s v="AU16"/>
        <s v="AU08"/>
        <s v="PM04"/>
        <s v="VD28"/>
        <s v="RS05"/>
        <s v="VD16"/>
        <s v="VD17"/>
        <s v="VD26"/>
        <s v="VD06"/>
        <s v="TB03"/>
        <s v="VD14"/>
        <s v="VD40"/>
        <s v="VD15"/>
        <s v="VD09"/>
        <s v="VD10"/>
        <s v="VD11"/>
        <s v="VD24"/>
        <s v="VD27"/>
        <s v="VD37"/>
        <s v="VD42"/>
        <s v="AU12"/>
        <s v="AU33"/>
        <s v="PM05"/>
        <s v="PM06"/>
        <s v="PM07"/>
        <s v="RS03"/>
        <s v="VD41"/>
        <s v="VD18"/>
        <s v="VD19"/>
        <s v="IK04"/>
        <s v="VD45"/>
        <s v="VD50"/>
        <s v="VD46"/>
        <s v="CAB01"/>
        <s v="CAB02"/>
        <s v="CAB03"/>
        <s v="CAB04"/>
        <s v="CAB05"/>
        <s v="CAB06"/>
        <s v="CAB07"/>
        <s v="CAB08"/>
        <s v="CAB09"/>
        <s v="CAB10"/>
        <s v="CAB11"/>
        <s v="CAB12"/>
        <s v="IN01"/>
        <s v="IN02"/>
        <s v="IN03"/>
        <s v="IN04"/>
        <s v="IN05"/>
        <s v="IN06"/>
        <s v="IN07"/>
        <s v="IN08"/>
        <s v="IN09"/>
        <s v="IN11"/>
        <s v="IN12"/>
        <s v="IN13"/>
        <s v="IN14"/>
        <s v="IN15"/>
        <s v="IN16"/>
        <s v="IN17"/>
        <s v="IN10"/>
        <s v="OZ01"/>
        <s v="OZ02"/>
        <s v="OZ03"/>
        <s v="OZ04"/>
        <s v="OZ05"/>
        <s v="OZ06"/>
        <s v="OZ07"/>
        <s v="OZ08"/>
        <s v="OZ09"/>
        <s v="OZ10"/>
        <s v="OZ11"/>
        <s v="OZ12"/>
        <s v="OZ13"/>
        <s v="OZ14"/>
        <s v="OZ15"/>
        <s v="OZ16"/>
        <s v="OZ17"/>
        <s v="OZ18"/>
        <s v="OZ19"/>
        <s v="OZ20"/>
        <s v="OZ21"/>
        <s v="OZ22"/>
        <s v="OZ23"/>
        <s v="OZ24"/>
        <s v="OZ25"/>
        <s v="OZ26"/>
        <s v="OZ27"/>
        <s v="OZ28"/>
        <s v="OZ29"/>
        <s v="OZ30"/>
        <s v="OZ31"/>
        <s v="OZ32"/>
        <s v="OZ33"/>
        <s v="OZ34"/>
        <s v="OZ35"/>
        <s v="OZ36"/>
        <s v="OZ37"/>
        <s v="OZ38"/>
        <s v="OZ39"/>
        <s v="OZ40"/>
        <s v="OZ41"/>
        <s v="OZ42"/>
        <s v="OZ43"/>
        <s v="OZ44"/>
        <s v="OZ45"/>
        <s v="OZ46"/>
        <s v="OZ47"/>
        <s v="OZ48"/>
        <s v="OZ49"/>
        <s v="OZ50"/>
        <s v="OZ51"/>
        <s v="OZ52"/>
        <s v="OZ53"/>
        <s v="OZ54"/>
        <s v="OZ55"/>
        <s v="OZ56"/>
        <s v="OZ57"/>
        <s v="OZ58"/>
        <s v="OZ59"/>
        <s v="OZ60"/>
        <s v="OZ61"/>
        <s v="OZ62"/>
        <s v="OZ63"/>
        <s v="OZ64"/>
        <s v="OZ65"/>
        <e v="#N/A"/>
        <s v="Vzorec25" f="1"/>
        <s v="Vzorec97" f="1"/>
        <s v="Vzorec61" f="1"/>
        <s v="Vzorec116" f="1"/>
        <s v="Vzorec66" f="1"/>
        <s v="Vzorec30" f="1"/>
        <s v="Vzorec35" f="1"/>
        <s v="Vzorec71" f="1"/>
        <s v="Vzorec100" f="1"/>
        <s v="Vzorec76" f="1"/>
        <s v="Vzorec119" f="1"/>
        <s v="Vzorec40" f="1"/>
        <s v="Vzorec45" f="1"/>
        <s v="Vzorec81" f="1"/>
        <s v="Vzorec14" f="1"/>
        <s v="Vzorec86" f="1"/>
        <s v="Vzorec103" f="1"/>
        <s v="Vzorec19" f="1"/>
        <s v="Vzorec50" f="1"/>
        <s v="Vzorec55" f="1"/>
        <s v="Vzorec91" f="1"/>
        <s v="Vzorec24" f="1"/>
        <s v="Vzorec96" f="1"/>
        <s v="Vzorec29" f="1"/>
        <s v="Vzorec60" f="1"/>
        <s v="Vzorec106" f="1"/>
        <s v="Vzorec65" f="1"/>
        <s v="Vzorec34" f="1"/>
        <s v="Vzorec112" f="1"/>
        <s v="Vzorec39" f="1"/>
        <s v="Vzorec70" f="1"/>
        <s v="Vzorec75" f="1"/>
        <s v="Vzorec109" f="1"/>
        <s v="Vzorec44" f="1"/>
        <s v="Vzorec49" f="1"/>
        <s v="Vzorec80" f="1"/>
        <s v="Vzorec115" f="1"/>
        <s v="Vzorec13" f="1"/>
        <s v="Vzorec85" f="1"/>
        <s v="Vzorec18" f="1"/>
        <s v="Vzorec54" f="1"/>
        <s v="Vzorec1" f="1"/>
        <s v="Vzorec59" f="1"/>
        <s v="Vzorec90" f="1"/>
        <s v="Vzorec23" f="1"/>
        <s v="Vzorec95" f="1"/>
        <s v="Vzorec118" f="1"/>
        <s v="Vzorec28" f="1"/>
        <s v="Vzorec64" f="1"/>
        <s v="Vzorec2" f="1"/>
        <s v="Vzorec69" f="1"/>
        <s v="Vzorec33" f="1"/>
        <s v="Vzorec102" f="1"/>
        <s v="Vzorec38" f="1"/>
        <s v="Vzorec74" f="1"/>
        <s v="Vzorec3" f="1"/>
        <s v="Vzorec79" f="1"/>
        <s v="Vzorec43" f="1"/>
        <s v="Vzorec48" f="1"/>
        <s v="Vzorec105" f="1"/>
        <s v="Vzorec12" f="1"/>
        <s v="Vzorec84" f="1"/>
        <s v="Vzorec4" f="1"/>
        <s v="Vzorec17" f="1"/>
        <s v="Vzorec89" f="1"/>
        <s v="Vzorec53" f="1"/>
        <s v="Vzorec111" f="1"/>
        <s v="Vzorec58" f="1"/>
        <s v="Vzorec22" f="1"/>
        <s v="Vzorec94" f="1"/>
        <s v="Vzorec108" f="1"/>
        <s v="Vzorec5" f="1"/>
        <s v="Vzorec27" f="1"/>
        <s v="Vzorec99" f="1"/>
        <s v="Vzorec63" f="1"/>
        <s v="Vzorec68" f="1"/>
        <s v="Vzorec114" f="1"/>
        <s v="Vzorec32" f="1"/>
        <s v="Vzorec6" f="1"/>
        <s v="Vzorec37" f="1"/>
        <s v="Vzorec73" f="1"/>
        <s v="Vzorec120" f="1"/>
        <s v="Vzorec78" f="1"/>
        <s v="Vzorec42" f="1"/>
        <s v="Vzorec117" f="1"/>
        <s v="Vzorec7" f="1"/>
        <s v="Vzorec47" f="1"/>
        <s v="Vzorec11" f="1"/>
        <s v="Vzorec83" f="1"/>
        <s v="Vzorec16" f="1"/>
        <s v="Vzorec88" f="1"/>
        <s v="Vzorec52" f="1"/>
        <s v="Vzorec101" f="1"/>
        <s v="Vzorec8" f="1"/>
        <s v="Vzorec57" f="1"/>
        <s v="Vzorec21" f="1"/>
        <s v="Vzorec93" f="1"/>
        <s v="Vzorec26" f="1"/>
        <s v="Vzorec98" f="1"/>
        <s v="Vzorec62" f="1"/>
        <s v="Vzorec9" f="1"/>
        <s v="Vzorec67" f="1"/>
        <s v="Vzorec104" f="1"/>
        <s v="Vzorec31" f="1"/>
        <s v="Vzorec36" f="1"/>
        <s v="Vzorec72" f="1"/>
        <s v="Vzorec110" f="1"/>
        <s v="Vzorec77" f="1"/>
        <s v="Vzorec41" f="1"/>
        <s v="Vzorec107" f="1"/>
        <s v="Vzorec46" f="1"/>
        <s v="Vzorec10" f="1"/>
        <s v="Vzorec82" f="1"/>
        <s v="Vzorec15" f="1"/>
        <s v="Vzorec87" f="1"/>
        <s v="Vzorec113" f="1"/>
        <s v="Vzorec51" f="1"/>
        <s v="Vzorec56" f="1"/>
        <s v="Vzorec20" f="1"/>
        <s v="Vzorec92" f="1"/>
      </sharedItems>
    </cacheField>
    <cacheField name="výrobce" numFmtId="0">
      <sharedItems containsMixedTypes="1" containsNumber="1" containsInteger="1" minValue="0" maxValue="0"/>
    </cacheField>
    <cacheField name="typ" numFmtId="0">
      <sharedItems containsMixedTypes="1" containsNumber="1" containsInteger="1" minValue="0" maxValue="0"/>
    </cacheField>
    <cacheField name="popis" numFmtId="0">
      <sharedItems containsMixedTypes="1" containsNumber="1" containsInteger="1" minValue="0" maxValue="0" longText="1"/>
    </cacheField>
    <cacheField name="množstevní jednotka" numFmtId="0">
      <sharedItems containsMixedTypes="1" containsNumber="1" containsInteger="1" minValue="0" maxValue="0"/>
    </cacheField>
    <cacheField name="Kč/jednotka bez_DPH" numFmtId="0">
      <sharedItems containsMixedTypes="1" containsNumber="1" containsInteger="1" minValue="0" maxValue="0"/>
    </cacheField>
    <cacheField name="počet" numFmtId="0">
      <sharedItems containsMixedTypes="1" containsNumber="1" containsInteger="1" minValue="0" maxValue="9880"/>
    </cacheField>
    <cacheField name="PočetVšechny" numFmtId="0">
      <sharedItems containsMixedTypes="1" containsNumber="1" containsInteger="1" minValue="0" maxValue="9880"/>
    </cacheField>
    <cacheField name="cena celkem / Kč bez DPH" numFmtId="0">
      <sharedItems containsMixedTypes="1" containsNumber="1" containsInteger="1" minValue="0" maxValue="0"/>
    </cacheField>
    <cacheField name="Celkem2" numFmtId="0">
      <sharedItems containsMixedTypes="1" containsNumber="1" containsInteger="1" minValue="0" maxValue="0"/>
    </cacheField>
    <cacheField name="CelkemVšechny" numFmtId="0">
      <sharedItems containsMixedTypes="1" containsNumber="1" containsInteger="1" minValue="0" maxValue="0"/>
    </cacheField>
    <cacheField name="CX" numFmtId="0">
      <sharedItems containsBlank="1"/>
    </cacheField>
  </cacheFields>
  <calculatedItems count="120">
    <calculatedItem>
      <pivotArea cacheIndex="1" outline="0" fieldPosition="0">
        <references count="1">
          <reference field="10" count="1">
            <x v="263"/>
          </reference>
        </references>
      </pivotArea>
    </calculatedItem>
    <calculatedItem>
      <pivotArea cacheIndex="1" outline="0" fieldPosition="0">
        <references count="1">
          <reference field="10" count="1">
            <x v="271"/>
          </reference>
        </references>
      </pivotArea>
    </calculatedItem>
    <calculatedItem>
      <pivotArea cacheIndex="1" outline="0" fieldPosition="0">
        <references count="1">
          <reference field="10" count="1">
            <x v="277"/>
          </reference>
        </references>
      </pivotArea>
    </calculatedItem>
    <calculatedItem>
      <pivotArea cacheIndex="1" outline="0" fieldPosition="0">
        <references count="1">
          <reference field="10" count="1">
            <x v="284"/>
          </reference>
        </references>
      </pivotArea>
    </calculatedItem>
    <calculatedItem>
      <pivotArea cacheIndex="1" outline="0" fieldPosition="0">
        <references count="1">
          <reference field="10" count="1">
            <x v="293"/>
          </reference>
        </references>
      </pivotArea>
    </calculatedItem>
    <calculatedItem>
      <pivotArea cacheIndex="1" outline="0" fieldPosition="0">
        <references count="1">
          <reference field="10" count="1">
            <x v="300"/>
          </reference>
        </references>
      </pivotArea>
    </calculatedItem>
    <calculatedItem>
      <pivotArea cacheIndex="1" outline="0" fieldPosition="0">
        <references count="1">
          <reference field="10" count="1">
            <x v="307"/>
          </reference>
        </references>
      </pivotArea>
    </calculatedItem>
    <calculatedItem>
      <pivotArea cacheIndex="1" outline="0" fieldPosition="0">
        <references count="1">
          <reference field="10" count="1">
            <x v="315"/>
          </reference>
        </references>
      </pivotArea>
    </calculatedItem>
    <calculatedItem>
      <pivotArea cacheIndex="1" outline="0" fieldPosition="0">
        <references count="1">
          <reference field="10" count="1">
            <x v="322"/>
          </reference>
        </references>
      </pivotArea>
    </calculatedItem>
    <calculatedItem>
      <pivotArea cacheIndex="1" outline="0" fieldPosition="0">
        <references count="1">
          <reference field="10" count="1">
            <x v="333"/>
          </reference>
        </references>
      </pivotArea>
    </calculatedItem>
    <calculatedItem>
      <pivotArea cacheIndex="1" outline="0" fieldPosition="0">
        <references count="1">
          <reference field="10" count="1">
            <x v="309"/>
          </reference>
        </references>
      </pivotArea>
    </calculatedItem>
    <calculatedItem>
      <pivotArea cacheIndex="1" outline="0" fieldPosition="0">
        <references count="1">
          <reference field="10" count="1">
            <x v="282"/>
          </reference>
        </references>
      </pivotArea>
    </calculatedItem>
    <calculatedItem>
      <pivotArea cacheIndex="1" outline="0" fieldPosition="0">
        <references count="1">
          <reference field="10" count="1">
            <x v="259"/>
          </reference>
        </references>
      </pivotArea>
    </calculatedItem>
    <calculatedItem>
      <pivotArea cacheIndex="1" outline="0" fieldPosition="0">
        <references count="1">
          <reference field="10" count="1">
            <x v="236"/>
          </reference>
        </references>
      </pivotArea>
    </calculatedItem>
    <calculatedItem>
      <pivotArea cacheIndex="1" outline="0" fieldPosition="0">
        <references count="1">
          <reference field="10" count="1">
            <x v="335"/>
          </reference>
        </references>
      </pivotArea>
    </calculatedItem>
    <calculatedItem>
      <pivotArea cacheIndex="1" outline="0" fieldPosition="0">
        <references count="1">
          <reference field="10" count="1">
            <x v="311"/>
          </reference>
        </references>
      </pivotArea>
    </calculatedItem>
    <calculatedItem>
      <pivotArea cacheIndex="1" outline="0" fieldPosition="0">
        <references count="1">
          <reference field="10" count="1">
            <x v="285"/>
          </reference>
        </references>
      </pivotArea>
    </calculatedItem>
    <calculatedItem>
      <pivotArea cacheIndex="1" outline="0" fieldPosition="0">
        <references count="1">
          <reference field="10" count="1">
            <x v="261"/>
          </reference>
        </references>
      </pivotArea>
    </calculatedItem>
    <calculatedItem>
      <pivotArea cacheIndex="1" outline="0" fieldPosition="0">
        <references count="1">
          <reference field="10" count="1">
            <x v="239"/>
          </reference>
        </references>
      </pivotArea>
    </calculatedItem>
    <calculatedItem>
      <pivotArea cacheIndex="1" outline="0" fieldPosition="0">
        <references count="1">
          <reference field="10" count="1">
            <x v="340"/>
          </reference>
        </references>
      </pivotArea>
    </calculatedItem>
    <calculatedItem>
      <pivotArea cacheIndex="1" outline="0" fieldPosition="0">
        <references count="1">
          <reference field="10" count="1">
            <x v="317"/>
          </reference>
        </references>
      </pivotArea>
    </calculatedItem>
    <calculatedItem>
      <pivotArea cacheIndex="1" outline="0" fieldPosition="0">
        <references count="1">
          <reference field="10" count="1">
            <x v="290"/>
          </reference>
        </references>
      </pivotArea>
    </calculatedItem>
    <calculatedItem>
      <pivotArea cacheIndex="1" outline="0" fieldPosition="0">
        <references count="1">
          <reference field="10" count="1">
            <x v="266"/>
          </reference>
        </references>
      </pivotArea>
    </calculatedItem>
    <calculatedItem>
      <pivotArea cacheIndex="1" outline="0" fieldPosition="0">
        <references count="1">
          <reference field="10" count="1">
            <x v="243"/>
          </reference>
        </references>
      </pivotArea>
    </calculatedItem>
    <calculatedItem>
      <pivotArea cacheIndex="1" outline="0" fieldPosition="0">
        <references count="1">
          <reference field="10" count="1">
            <x v="222"/>
          </reference>
        </references>
      </pivotArea>
    </calculatedItem>
    <calculatedItem>
      <pivotArea cacheIndex="1" outline="0" fieldPosition="0">
        <references count="1">
          <reference field="10" count="1">
            <x v="319"/>
          </reference>
        </references>
      </pivotArea>
    </calculatedItem>
    <calculatedItem>
      <pivotArea cacheIndex="1" outline="0" fieldPosition="0">
        <references count="1">
          <reference field="10" count="1">
            <x v="294"/>
          </reference>
        </references>
      </pivotArea>
    </calculatedItem>
    <calculatedItem>
      <pivotArea cacheIndex="1" outline="0" fieldPosition="0">
        <references count="1">
          <reference field="10" count="1">
            <x v="269"/>
          </reference>
        </references>
      </pivotArea>
    </calculatedItem>
    <calculatedItem>
      <pivotArea cacheIndex="1" outline="0" fieldPosition="0">
        <references count="1">
          <reference field="10" count="1">
            <x v="245"/>
          </reference>
        </references>
      </pivotArea>
    </calculatedItem>
    <calculatedItem>
      <pivotArea cacheIndex="1" outline="0" fieldPosition="0">
        <references count="1">
          <reference field="10" count="1">
            <x v="227"/>
          </reference>
        </references>
      </pivotArea>
    </calculatedItem>
    <calculatedItem>
      <pivotArea cacheIndex="1" outline="0" fieldPosition="0">
        <references count="1">
          <reference field="10" count="1">
            <x v="325"/>
          </reference>
        </references>
      </pivotArea>
    </calculatedItem>
    <calculatedItem>
      <pivotArea cacheIndex="1" outline="0" fieldPosition="0">
        <references count="1">
          <reference field="10" count="1">
            <x v="299"/>
          </reference>
        </references>
      </pivotArea>
    </calculatedItem>
    <calculatedItem>
      <pivotArea cacheIndex="1" outline="0" fieldPosition="0">
        <references count="1">
          <reference field="10" count="1">
            <x v="273"/>
          </reference>
        </references>
      </pivotArea>
    </calculatedItem>
    <calculatedItem>
      <pivotArea cacheIndex="1" outline="0" fieldPosition="0">
        <references count="1">
          <reference field="10" count="1">
            <x v="249"/>
          </reference>
        </references>
      </pivotArea>
    </calculatedItem>
    <calculatedItem>
      <pivotArea cacheIndex="1" outline="0" fieldPosition="0">
        <references count="1">
          <reference field="10" count="1">
            <x v="228"/>
          </reference>
        </references>
      </pivotArea>
    </calculatedItem>
    <calculatedItem>
      <pivotArea cacheIndex="1" outline="0" fieldPosition="0">
        <references count="1">
          <reference field="10" count="1">
            <x v="326"/>
          </reference>
        </references>
      </pivotArea>
    </calculatedItem>
    <calculatedItem>
      <pivotArea cacheIndex="1" outline="0" fieldPosition="0">
        <references count="1">
          <reference field="10" count="1">
            <x v="301"/>
          </reference>
        </references>
      </pivotArea>
    </calculatedItem>
    <calculatedItem>
      <pivotArea cacheIndex="1" outline="0" fieldPosition="0">
        <references count="1">
          <reference field="10" count="1">
            <x v="275"/>
          </reference>
        </references>
      </pivotArea>
    </calculatedItem>
    <calculatedItem>
      <pivotArea cacheIndex="1" outline="0" fieldPosition="0">
        <references count="1">
          <reference field="10" count="1">
            <x v="251"/>
          </reference>
        </references>
      </pivotArea>
    </calculatedItem>
    <calculatedItem>
      <pivotArea cacheIndex="1" outline="0" fieldPosition="0">
        <references count="1">
          <reference field="10" count="1">
            <x v="233"/>
          </reference>
        </references>
      </pivotArea>
    </calculatedItem>
    <calculatedItem>
      <pivotArea cacheIndex="1" outline="0" fieldPosition="0">
        <references count="1">
          <reference field="10" count="1">
            <x v="330"/>
          </reference>
        </references>
      </pivotArea>
    </calculatedItem>
    <calculatedItem>
      <pivotArea cacheIndex="1" outline="0" fieldPosition="0">
        <references count="1">
          <reference field="10" count="1">
            <x v="305"/>
          </reference>
        </references>
      </pivotArea>
    </calculatedItem>
    <calculatedItem>
      <pivotArea cacheIndex="1" outline="0" fieldPosition="0">
        <references count="1">
          <reference field="10" count="1">
            <x v="279"/>
          </reference>
        </references>
      </pivotArea>
    </calculatedItem>
    <calculatedItem>
      <pivotArea cacheIndex="1" outline="0" fieldPosition="0">
        <references count="1">
          <reference field="10" count="1">
            <x v="255"/>
          </reference>
        </references>
      </pivotArea>
    </calculatedItem>
    <calculatedItem>
      <pivotArea cacheIndex="1" outline="0" fieldPosition="0">
        <references count="1">
          <reference field="10" count="1">
            <x v="234"/>
          </reference>
        </references>
      </pivotArea>
    </calculatedItem>
    <calculatedItem>
      <pivotArea cacheIndex="1" outline="0" fieldPosition="0">
        <references count="1">
          <reference field="10" count="1">
            <x v="332"/>
          </reference>
        </references>
      </pivotArea>
    </calculatedItem>
    <calculatedItem>
      <pivotArea cacheIndex="1" outline="0" fieldPosition="0">
        <references count="1">
          <reference field="10" count="1">
            <x v="308"/>
          </reference>
        </references>
      </pivotArea>
    </calculatedItem>
    <calculatedItem>
      <pivotArea cacheIndex="1" outline="0" fieldPosition="0">
        <references count="1">
          <reference field="10" count="1">
            <x v="280"/>
          </reference>
        </references>
      </pivotArea>
    </calculatedItem>
    <calculatedItem>
      <pivotArea cacheIndex="1" outline="0" fieldPosition="0">
        <references count="1">
          <reference field="10" count="1">
            <x v="256"/>
          </reference>
        </references>
      </pivotArea>
    </calculatedItem>
    <calculatedItem>
      <pivotArea cacheIndex="1" outline="0" fieldPosition="0">
        <references count="1">
          <reference field="10" count="1">
            <x v="240"/>
          </reference>
        </references>
      </pivotArea>
    </calculatedItem>
    <calculatedItem>
      <pivotArea cacheIndex="1" outline="0" fieldPosition="0">
        <references count="1">
          <reference field="10" count="1">
            <x v="338"/>
          </reference>
        </references>
      </pivotArea>
    </calculatedItem>
    <calculatedItem>
      <pivotArea cacheIndex="1" outline="0" fieldPosition="0">
        <references count="1">
          <reference field="10" count="1">
            <x v="313"/>
          </reference>
        </references>
      </pivotArea>
    </calculatedItem>
    <calculatedItem>
      <pivotArea cacheIndex="1" outline="0" fieldPosition="0">
        <references count="1">
          <reference field="10" count="1">
            <x v="287"/>
          </reference>
        </references>
      </pivotArea>
    </calculatedItem>
    <calculatedItem>
      <pivotArea cacheIndex="1" outline="0" fieldPosition="0">
        <references count="1">
          <reference field="10" count="1">
            <x v="262"/>
          </reference>
        </references>
      </pivotArea>
    </calculatedItem>
    <calculatedItem>
      <pivotArea cacheIndex="1" outline="0" fieldPosition="0">
        <references count="1">
          <reference field="10" count="1">
            <x v="241"/>
          </reference>
        </references>
      </pivotArea>
    </calculatedItem>
    <calculatedItem>
      <pivotArea cacheIndex="1" outline="0" fieldPosition="0">
        <references count="1">
          <reference field="10" count="1">
            <x v="339"/>
          </reference>
        </references>
      </pivotArea>
    </calculatedItem>
    <calculatedItem>
      <pivotArea cacheIndex="1" outline="0" fieldPosition="0">
        <references count="1">
          <reference field="10" count="1">
            <x v="316"/>
          </reference>
        </references>
      </pivotArea>
    </calculatedItem>
    <calculatedItem>
      <pivotArea cacheIndex="1" outline="0" fieldPosition="0">
        <references count="1">
          <reference field="10" count="1">
            <x v="289"/>
          </reference>
        </references>
      </pivotArea>
    </calculatedItem>
    <calculatedItem>
      <pivotArea cacheIndex="1" outline="0" fieldPosition="0">
        <references count="1">
          <reference field="10" count="1">
            <x v="264"/>
          </reference>
        </references>
      </pivotArea>
    </calculatedItem>
    <calculatedItem>
      <pivotArea cacheIndex="1" outline="0" fieldPosition="0">
        <references count="1">
          <reference field="10" count="1">
            <x v="246"/>
          </reference>
        </references>
      </pivotArea>
    </calculatedItem>
    <calculatedItem>
      <pivotArea cacheIndex="1" outline="0" fieldPosition="0">
        <references count="1">
          <reference field="10" count="1">
            <x v="224"/>
          </reference>
        </references>
      </pivotArea>
    </calculatedItem>
    <calculatedItem>
      <pivotArea cacheIndex="1" outline="0" fieldPosition="0">
        <references count="1">
          <reference field="10" count="1">
            <x v="321"/>
          </reference>
        </references>
      </pivotArea>
    </calculatedItem>
    <calculatedItem>
      <pivotArea cacheIndex="1" outline="0" fieldPosition="0">
        <references count="1">
          <reference field="10" count="1">
            <x v="296"/>
          </reference>
        </references>
      </pivotArea>
    </calculatedItem>
    <calculatedItem>
      <pivotArea cacheIndex="1" outline="0" fieldPosition="0">
        <references count="1">
          <reference field="10" count="1">
            <x v="270"/>
          </reference>
        </references>
      </pivotArea>
    </calculatedItem>
    <calculatedItem>
      <pivotArea cacheIndex="1" outline="0" fieldPosition="0">
        <references count="1">
          <reference field="10" count="1">
            <x v="248"/>
          </reference>
        </references>
      </pivotArea>
    </calculatedItem>
    <calculatedItem>
      <pivotArea cacheIndex="1" outline="0" fieldPosition="0">
        <references count="1">
          <reference field="10" count="1">
            <x v="226"/>
          </reference>
        </references>
      </pivotArea>
    </calculatedItem>
    <calculatedItem>
      <pivotArea cacheIndex="1" outline="0" fieldPosition="0">
        <references count="1">
          <reference field="10" count="1">
            <x v="323"/>
          </reference>
        </references>
      </pivotArea>
    </calculatedItem>
    <calculatedItem>
      <pivotArea cacheIndex="1" outline="0" fieldPosition="0">
        <references count="1">
          <reference field="10" count="1">
            <x v="297"/>
          </reference>
        </references>
      </pivotArea>
    </calculatedItem>
    <calculatedItem>
      <pivotArea cacheIndex="1" outline="0" fieldPosition="0">
        <references count="1">
          <reference field="10" count="1">
            <x v="272"/>
          </reference>
        </references>
      </pivotArea>
    </calculatedItem>
    <calculatedItem>
      <pivotArea cacheIndex="1" outline="0" fieldPosition="0">
        <references count="1">
          <reference field="10" count="1">
            <x v="252"/>
          </reference>
        </references>
      </pivotArea>
    </calculatedItem>
    <calculatedItem>
      <pivotArea cacheIndex="1" outline="0" fieldPosition="0">
        <references count="1">
          <reference field="10" count="1">
            <x v="229"/>
          </reference>
        </references>
      </pivotArea>
    </calculatedItem>
    <calculatedItem>
      <pivotArea cacheIndex="1" outline="0" fieldPosition="0">
        <references count="1">
          <reference field="10" count="1">
            <x v="327"/>
          </reference>
        </references>
      </pivotArea>
    </calculatedItem>
    <calculatedItem>
      <pivotArea cacheIndex="1" outline="0" fieldPosition="0">
        <references count="1">
          <reference field="10" count="1">
            <x v="302"/>
          </reference>
        </references>
      </pivotArea>
    </calculatedItem>
    <calculatedItem>
      <pivotArea cacheIndex="1" outline="0" fieldPosition="0">
        <references count="1">
          <reference field="10" count="1">
            <x v="276"/>
          </reference>
        </references>
      </pivotArea>
    </calculatedItem>
    <calculatedItem>
      <pivotArea cacheIndex="1" outline="0" fieldPosition="0">
        <references count="1">
          <reference field="10" count="1">
            <x v="253"/>
          </reference>
        </references>
      </pivotArea>
    </calculatedItem>
    <calculatedItem>
      <pivotArea cacheIndex="1" outline="0" fieldPosition="0">
        <references count="1">
          <reference field="10" count="1">
            <x v="231"/>
          </reference>
        </references>
      </pivotArea>
    </calculatedItem>
    <calculatedItem>
      <pivotArea cacheIndex="1" outline="0" fieldPosition="0">
        <references count="1">
          <reference field="10" count="1">
            <x v="329"/>
          </reference>
        </references>
      </pivotArea>
    </calculatedItem>
    <calculatedItem>
      <pivotArea cacheIndex="1" outline="0" fieldPosition="0">
        <references count="1">
          <reference field="10" count="1">
            <x v="304"/>
          </reference>
        </references>
      </pivotArea>
    </calculatedItem>
    <calculatedItem>
      <pivotArea cacheIndex="1" outline="0" fieldPosition="0">
        <references count="1">
          <reference field="10" count="1">
            <x v="278"/>
          </reference>
        </references>
      </pivotArea>
    </calculatedItem>
    <calculatedItem>
      <pivotArea cacheIndex="1" outline="0" fieldPosition="0">
        <references count="1">
          <reference field="10" count="1">
            <x v="257"/>
          </reference>
        </references>
      </pivotArea>
    </calculatedItem>
    <calculatedItem>
      <pivotArea cacheIndex="1" outline="0" fieldPosition="0">
        <references count="1">
          <reference field="10" count="1">
            <x v="235"/>
          </reference>
        </references>
      </pivotArea>
    </calculatedItem>
    <calculatedItem>
      <pivotArea cacheIndex="1" outline="0" fieldPosition="0">
        <references count="1">
          <reference field="10" count="1">
            <x v="334"/>
          </reference>
        </references>
      </pivotArea>
    </calculatedItem>
    <calculatedItem>
      <pivotArea cacheIndex="1" outline="0" fieldPosition="0">
        <references count="1">
          <reference field="10" count="1">
            <x v="310"/>
          </reference>
        </references>
      </pivotArea>
    </calculatedItem>
    <calculatedItem>
      <pivotArea cacheIndex="1" outline="0" fieldPosition="0">
        <references count="1">
          <reference field="10" count="1">
            <x v="283"/>
          </reference>
        </references>
      </pivotArea>
    </calculatedItem>
    <calculatedItem>
      <pivotArea cacheIndex="1" outline="0" fieldPosition="0">
        <references count="1">
          <reference field="10" count="1">
            <x v="260"/>
          </reference>
        </references>
      </pivotArea>
    </calculatedItem>
    <calculatedItem>
      <pivotArea cacheIndex="1" outline="0" fieldPosition="0">
        <references count="1">
          <reference field="10" count="1">
            <x v="237"/>
          </reference>
        </references>
      </pivotArea>
    </calculatedItem>
    <calculatedItem>
      <pivotArea cacheIndex="1" outline="0" fieldPosition="0">
        <references count="1">
          <reference field="10" count="1">
            <x v="336"/>
          </reference>
        </references>
      </pivotArea>
    </calculatedItem>
    <calculatedItem>
      <pivotArea cacheIndex="1" outline="0" fieldPosition="0">
        <references count="1">
          <reference field="10" count="1">
            <x v="312"/>
          </reference>
        </references>
      </pivotArea>
    </calculatedItem>
    <calculatedItem>
      <pivotArea cacheIndex="1" outline="0" fieldPosition="0">
        <references count="1">
          <reference field="10" count="1">
            <x v="286"/>
          </reference>
        </references>
      </pivotArea>
    </calculatedItem>
    <calculatedItem>
      <pivotArea cacheIndex="1" outline="0" fieldPosition="0">
        <references count="1">
          <reference field="10" count="1">
            <x v="265"/>
          </reference>
        </references>
      </pivotArea>
    </calculatedItem>
    <calculatedItem>
      <pivotArea cacheIndex="1" outline="0" fieldPosition="0">
        <references count="1">
          <reference field="10" count="1">
            <x v="242"/>
          </reference>
        </references>
      </pivotArea>
    </calculatedItem>
    <calculatedItem>
      <pivotArea cacheIndex="1" outline="0" fieldPosition="0">
        <references count="1">
          <reference field="10" count="1">
            <x v="341"/>
          </reference>
        </references>
      </pivotArea>
    </calculatedItem>
    <calculatedItem>
      <pivotArea cacheIndex="1" outline="0" fieldPosition="0">
        <references count="1">
          <reference field="10" count="1">
            <x v="318"/>
          </reference>
        </references>
      </pivotArea>
    </calculatedItem>
    <calculatedItem>
      <pivotArea cacheIndex="1" outline="0" fieldPosition="0">
        <references count="1">
          <reference field="10" count="1">
            <x v="291"/>
          </reference>
        </references>
      </pivotArea>
    </calculatedItem>
    <calculatedItem>
      <pivotArea cacheIndex="1" outline="0" fieldPosition="0">
        <references count="1">
          <reference field="10" count="1">
            <x v="267"/>
          </reference>
        </references>
      </pivotArea>
    </calculatedItem>
    <calculatedItem>
      <pivotArea cacheIndex="1" outline="0" fieldPosition="0">
        <references count="1">
          <reference field="10" count="1">
            <x v="244"/>
          </reference>
        </references>
      </pivotArea>
    </calculatedItem>
    <calculatedItem>
      <pivotArea cacheIndex="1" outline="0" fieldPosition="0">
        <references count="1">
          <reference field="10" count="1">
            <x v="223"/>
          </reference>
        </references>
      </pivotArea>
    </calculatedItem>
    <calculatedItem>
      <pivotArea cacheIndex="1" outline="0" fieldPosition="0">
        <references count="1">
          <reference field="10" count="1">
            <x v="320"/>
          </reference>
        </references>
      </pivotArea>
    </calculatedItem>
    <calculatedItem>
      <pivotArea cacheIndex="1" outline="0" fieldPosition="0">
        <references count="1">
          <reference field="10" count="1">
            <x v="295"/>
          </reference>
        </references>
      </pivotArea>
    </calculatedItem>
    <calculatedItem>
      <pivotArea cacheIndex="1" outline="0" fieldPosition="0">
        <references count="1">
          <reference field="10" count="1">
            <x v="230"/>
          </reference>
        </references>
      </pivotArea>
    </calculatedItem>
    <calculatedItem>
      <pivotArea cacheIndex="1" outline="0" fieldPosition="0">
        <references count="1">
          <reference field="10" count="1">
            <x v="314"/>
          </reference>
        </references>
      </pivotArea>
    </calculatedItem>
    <calculatedItem>
      <pivotArea cacheIndex="1" outline="0" fieldPosition="0">
        <references count="1">
          <reference field="10" count="1">
            <x v="274"/>
          </reference>
        </references>
      </pivotArea>
    </calculatedItem>
    <calculatedItem>
      <pivotArea cacheIndex="1" outline="0" fieldPosition="0">
        <references count="1">
          <reference field="10" count="1">
            <x v="238"/>
          </reference>
        </references>
      </pivotArea>
    </calculatedItem>
    <calculatedItem>
      <pivotArea cacheIndex="1" outline="0" fieldPosition="0">
        <references count="1">
          <reference field="10" count="1">
            <x v="324"/>
          </reference>
        </references>
      </pivotArea>
    </calculatedItem>
    <calculatedItem>
      <pivotArea cacheIndex="1" outline="0" fieldPosition="0">
        <references count="1">
          <reference field="10" count="1">
            <x v="281"/>
          </reference>
        </references>
      </pivotArea>
    </calculatedItem>
    <calculatedItem>
      <pivotArea cacheIndex="1" outline="0" fieldPosition="0">
        <references count="1">
          <reference field="10" count="1">
            <x v="247"/>
          </reference>
        </references>
      </pivotArea>
    </calculatedItem>
    <calculatedItem>
      <pivotArea cacheIndex="1" outline="0" fieldPosition="0">
        <references count="1">
          <reference field="10" count="1">
            <x v="331"/>
          </reference>
        </references>
      </pivotArea>
    </calculatedItem>
    <calculatedItem>
      <pivotArea cacheIndex="1" outline="0" fieldPosition="0">
        <references count="1">
          <reference field="10" count="1">
            <x v="292"/>
          </reference>
        </references>
      </pivotArea>
    </calculatedItem>
    <calculatedItem>
      <pivotArea cacheIndex="1" outline="0" fieldPosition="0">
        <references count="1">
          <reference field="10" count="1">
            <x v="254"/>
          </reference>
        </references>
      </pivotArea>
    </calculatedItem>
    <calculatedItem>
      <pivotArea cacheIndex="1" outline="0" fieldPosition="0">
        <references count="1">
          <reference field="10" count="1">
            <x v="328"/>
          </reference>
        </references>
      </pivotArea>
    </calculatedItem>
    <calculatedItem>
      <pivotArea cacheIndex="1" outline="0" fieldPosition="0">
        <references count="1">
          <reference field="10" count="1">
            <x v="288"/>
          </reference>
        </references>
      </pivotArea>
    </calculatedItem>
    <calculatedItem>
      <pivotArea cacheIndex="1" outline="0" fieldPosition="0">
        <references count="1">
          <reference field="10" count="1">
            <x v="250"/>
          </reference>
        </references>
      </pivotArea>
    </calculatedItem>
    <calculatedItem>
      <pivotArea cacheIndex="1" outline="0" fieldPosition="0">
        <references count="1">
          <reference field="10" count="1">
            <x v="337"/>
          </reference>
        </references>
      </pivotArea>
    </calculatedItem>
    <calculatedItem>
      <pivotArea cacheIndex="1" outline="0" fieldPosition="0">
        <references count="1">
          <reference field="10" count="1">
            <x v="298"/>
          </reference>
        </references>
      </pivotArea>
    </calculatedItem>
    <calculatedItem>
      <pivotArea cacheIndex="1" outline="0" fieldPosition="0">
        <references count="1">
          <reference field="10" count="1">
            <x v="258"/>
          </reference>
        </references>
      </pivotArea>
    </calculatedItem>
    <calculatedItem>
      <pivotArea cacheIndex="1" outline="0" fieldPosition="0">
        <references count="1">
          <reference field="10" count="1">
            <x v="225"/>
          </reference>
        </references>
      </pivotArea>
    </calculatedItem>
    <calculatedItem>
      <pivotArea cacheIndex="1" outline="0" fieldPosition="0">
        <references count="1">
          <reference field="10" count="1">
            <x v="306"/>
          </reference>
        </references>
      </pivotArea>
    </calculatedItem>
    <calculatedItem>
      <pivotArea cacheIndex="1" outline="0" fieldPosition="0">
        <references count="1">
          <reference field="10" count="1">
            <x v="268"/>
          </reference>
        </references>
      </pivotArea>
    </calculatedItem>
    <calculatedItem>
      <pivotArea cacheIndex="1" outline="0" fieldPosition="0">
        <references count="1">
          <reference field="10" count="1">
            <x v="232"/>
          </reference>
        </references>
      </pivotArea>
    </calculatedItem>
    <calculatedItem>
      <pivotArea cacheIndex="1" outline="0" fieldPosition="0">
        <references count="1">
          <reference field="10" count="1">
            <x v="303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3">
  <r>
    <n v="1"/>
    <s v="ATRIUM N01001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"/>
    <s v="ATRIUM N01001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"/>
    <s v="ATRIUM N01001"/>
    <n v="1"/>
    <n v="3"/>
    <x v="0"/>
    <m/>
    <m/>
    <m/>
    <n v="1"/>
    <s v="0 0"/>
    <x v="1"/>
    <n v="0"/>
    <n v="0"/>
    <s v="Konferenční datový projektor, technologie laser + 3LCD,  s životností min. 15 000 hodin, rozlišení min. 1920 x 1200,  výkon min. 14 000 ANSI lumenů, kontrast min. 3000 000 : 1, V a H lens shift, obrazové vstupy min. 1xHDMI, 1x HDBaseT, hlučnost max. 35 dB (normal), hmotnost max.  25 kg s objektivem. Objektiv s projekčním poměrem v rozsahu max. 1,9 - min. 2,6:1."/>
    <s v="ks"/>
    <n v="0"/>
    <n v="1"/>
    <n v="1"/>
    <n v="0"/>
    <n v="0"/>
    <n v="0"/>
    <s v=""/>
  </r>
  <r>
    <n v="1"/>
    <s v="ATRIUM N01001"/>
    <n v="1"/>
    <n v="4"/>
    <x v="0"/>
    <m/>
    <m/>
    <m/>
    <n v="2"/>
    <s v="0 0"/>
    <x v="2"/>
    <n v="0"/>
    <n v="0"/>
    <s v="Přepravní box pro výše uvedený projektor. Robustní provedení s kovovými rohy a hranami, kolečka pro přepravu. "/>
    <s v="ks"/>
    <n v="0"/>
    <n v="1"/>
    <n v="1"/>
    <n v="0"/>
    <n v="0"/>
    <n v="0"/>
    <s v=""/>
  </r>
  <r>
    <n v="1"/>
    <s v="ATRIUM N01001"/>
    <n v="1"/>
    <n v="5"/>
    <x v="0"/>
    <m/>
    <m/>
    <m/>
    <n v="3"/>
    <s v="0 0"/>
    <x v="3"/>
    <n v="0"/>
    <n v="0"/>
    <s v="Skládací projekční plátno složitelné do přepravní tašky/boxu. Šíře obrazu min. 400cm. Samonosná kostrukce, dvě stabilní nohy."/>
    <s v="ks"/>
    <n v="0"/>
    <n v="1"/>
    <n v="1"/>
    <n v="0"/>
    <n v="0"/>
    <n v="0"/>
    <s v=""/>
  </r>
  <r>
    <n v="1"/>
    <s v="ATRIUM N01001"/>
    <n v="1"/>
    <n v="6"/>
    <x v="0"/>
    <m/>
    <m/>
    <m/>
    <n v="4"/>
    <s v="0 0"/>
    <x v="4"/>
    <n v="0"/>
    <n v="0"/>
    <s v="Mobilní aktivní audio systém - minimální parametry - Výkon: 2000 W, Výkon RMS: 1000 W, Max. SPL: 130 dB, Basový reproduktor: 12 &quot;, Výškový reproduktor: 2,5 &quot;, Frekvenční rozsah: 35 Hz - 20 kHz, Vstupy: 2x Kombi XLR/TRS, 2x Jack 6,3 mm TRS, 1x Jack 3,5 mm TRS, Výstupy: 1x XLR pro spárování s dalším systémem. "/>
    <s v="ks"/>
    <n v="0"/>
    <n v="2"/>
    <n v="2"/>
    <n v="0"/>
    <n v="0"/>
    <n v="0"/>
    <s v=""/>
  </r>
  <r>
    <n v="1"/>
    <s v="ATRIUM N01001"/>
    <n v="1"/>
    <n v="7"/>
    <x v="0"/>
    <m/>
    <m/>
    <m/>
    <n v="5"/>
    <s v="0 0"/>
    <x v="5"/>
    <n v="0"/>
    <n v="0"/>
    <s v="Aktivní ASA (Audio Summing Amplifier) signálový zesilovač s převodem nesymetrický / symetrický a stereo / mono signál, vč. zdroje"/>
    <s v="ks"/>
    <n v="0"/>
    <n v="1"/>
    <n v="1"/>
    <n v="0"/>
    <n v="0"/>
    <n v="0"/>
    <s v=""/>
  </r>
  <r>
    <n v="1"/>
    <s v="ATRIUM N01001"/>
    <n v="1"/>
    <n v="8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"/>
    <s v="ATRIUM N01001"/>
    <n v="1"/>
    <n v="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"/>
    <s v="ATRIUM N01001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"/>
    <s v="AULA N01911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"/>
    <s v="AULA N01911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"/>
    <s v="AULA N01911"/>
    <n v="1"/>
    <n v="3"/>
    <x v="0"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3"/>
    <n v="3"/>
    <n v="0"/>
    <n v="0"/>
    <n v="0"/>
    <s v=""/>
  </r>
  <r>
    <n v="2"/>
    <s v="AULA N01911"/>
    <n v="1"/>
    <n v="4"/>
    <x v="0"/>
    <m/>
    <m/>
    <m/>
    <n v="2"/>
    <s v="0 0"/>
    <x v="7"/>
    <n v="0"/>
    <n v="0"/>
    <s v="Objektiv k výše uvedenému projektoru pro místnost N01911, pro krátkou projekční vzdálenost. Rozsah objektivu max. 1:1 - min. 1,3:1"/>
    <s v="ks"/>
    <n v="0"/>
    <n v="3"/>
    <n v="3"/>
    <n v="0"/>
    <n v="0"/>
    <n v="0"/>
    <s v=""/>
  </r>
  <r>
    <n v="2"/>
    <s v="AULA N01911"/>
    <n v="1"/>
    <n v="5"/>
    <x v="0"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3"/>
    <n v="3"/>
    <n v="0"/>
    <n v="0"/>
    <n v="0"/>
    <s v=""/>
  </r>
  <r>
    <n v="2"/>
    <s v="AULA N01911"/>
    <n v="1"/>
    <n v="6"/>
    <x v="0"/>
    <m/>
    <m/>
    <m/>
    <n v="4"/>
    <s v="0 0"/>
    <x v="9"/>
    <n v="0"/>
    <n v="0"/>
    <s v="LCD displej - 65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n v="2"/>
    <s v="AULA N01911"/>
    <n v="1"/>
    <n v="7"/>
    <x v="0"/>
    <m/>
    <m/>
    <m/>
    <n v="5"/>
    <s v="0 0"/>
    <x v="10"/>
    <n v="0"/>
    <n v="0"/>
    <s v="Stropní držák pro dva displeje úhlopříčky 65&quot;.  Min. nosnost dle použitých displejů._x000a_Možnost náklonu displeje min. 0 - 20°. "/>
    <s v="ks"/>
    <n v="0"/>
    <n v="2"/>
    <n v="2"/>
    <n v="0"/>
    <n v="0"/>
    <n v="0"/>
    <s v=""/>
  </r>
  <r>
    <n v="2"/>
    <s v="AULA N01911"/>
    <n v="1"/>
    <n v="8"/>
    <x v="0"/>
    <m/>
    <m/>
    <m/>
    <n v="6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n v="2"/>
    <s v="AULA N01911"/>
    <n v="1"/>
    <n v="9"/>
    <x v="0"/>
    <m/>
    <m/>
    <m/>
    <n v="7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n v="2"/>
    <s v="AULA N01911"/>
    <n v="1"/>
    <n v="10"/>
    <x v="0"/>
    <m/>
    <m/>
    <m/>
    <n v="8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n v="2"/>
    <s v="AULA N01911"/>
    <n v="1"/>
    <n v="11"/>
    <x v="0"/>
    <m/>
    <m/>
    <m/>
    <n v="9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n v="2"/>
    <s v="AULA N01911"/>
    <n v="1"/>
    <n v="12"/>
    <x v="0"/>
    <m/>
    <m/>
    <m/>
    <n v="10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n v="2"/>
    <s v="AULA N01911"/>
    <n v="1"/>
    <n v="13"/>
    <x v="0"/>
    <m/>
    <m/>
    <m/>
    <n v="11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3"/>
    <n v="3"/>
    <n v="0"/>
    <n v="0"/>
    <n v="0"/>
    <s v=""/>
  </r>
  <r>
    <n v="2"/>
    <s v="AULA N01911"/>
    <n v="1"/>
    <n v="14"/>
    <x v="0"/>
    <m/>
    <m/>
    <m/>
    <n v="1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2"/>
    <n v="12"/>
    <n v="0"/>
    <n v="0"/>
    <n v="0"/>
    <s v=""/>
  </r>
  <r>
    <n v="2"/>
    <s v="AULA N01911"/>
    <n v="1"/>
    <n v="15"/>
    <x v="0"/>
    <m/>
    <m/>
    <m/>
    <n v="1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2"/>
    <n v="12"/>
    <n v="0"/>
    <n v="0"/>
    <n v="0"/>
    <s v=""/>
  </r>
  <r>
    <n v="2"/>
    <s v="AULA N01911"/>
    <n v="1"/>
    <n v="16"/>
    <x v="0"/>
    <m/>
    <m/>
    <m/>
    <n v="14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n v="2"/>
    <s v="AULA N01911"/>
    <n v="1"/>
    <n v="17"/>
    <x v="0"/>
    <m/>
    <m/>
    <m/>
    <n v="15"/>
    <s v="0 0"/>
    <x v="20"/>
    <n v="0"/>
    <n v="0"/>
    <s v="Převodník HDMI na USB"/>
    <s v="ks"/>
    <n v="0"/>
    <n v="2"/>
    <n v="2"/>
    <n v="0"/>
    <n v="0"/>
    <n v="0"/>
    <s v=""/>
  </r>
  <r>
    <n v="2"/>
    <s v="AULA N01911"/>
    <n v="1"/>
    <n v="18"/>
    <x v="0"/>
    <m/>
    <m/>
    <m/>
    <n v="16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n v="2"/>
    <s v="AULA N01911"/>
    <n v="1"/>
    <n v="19"/>
    <x v="0"/>
    <m/>
    <m/>
    <m/>
    <n v="17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n v="2"/>
    <s v="AULA N01911"/>
    <n v="1"/>
    <n v="20"/>
    <x v="0"/>
    <m/>
    <m/>
    <m/>
    <n v="18"/>
    <s v="0 0"/>
    <x v="23"/>
    <n v="0"/>
    <n v="0"/>
    <s v="Sloupová line-array reprosoustava min 14x2&quot;, min. 300W / 8Ω, citlivost min 95 dB, freq. Rozsah min 80 Hz - 18 kHz, pokrytí min 140°x40° H x V, EQ přepínač, max rozměry do 1100x100x160 mm, vč. polohovatelného nástěnného držáku min ±65° do stran a  min ±15° náklon, bílá barva"/>
    <s v="ks"/>
    <n v="0"/>
    <n v="2"/>
    <n v="2"/>
    <n v="0"/>
    <n v="0"/>
    <n v="0"/>
    <s v=""/>
  </r>
  <r>
    <n v="2"/>
    <s v="AULA N01911"/>
    <n v="1"/>
    <n v="21"/>
    <x v="0"/>
    <m/>
    <m/>
    <m/>
    <n v="19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n v="2"/>
    <s v="AULA N01911"/>
    <n v="1"/>
    <n v="22"/>
    <x v="0"/>
    <m/>
    <m/>
    <m/>
    <n v="20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n v="2"/>
    <s v="AULA N01911"/>
    <n v="1"/>
    <n v="23"/>
    <x v="0"/>
    <m/>
    <m/>
    <m/>
    <n v="21"/>
    <s v="0 0"/>
    <x v="26"/>
    <n v="0"/>
    <n v="0"/>
    <s v="subwoofer min. 15&quot;, min. 800W / 4Ω, SPL min. 90 dB, rozměry max. 500 mm x 430 mm x 300 mm"/>
    <s v="ks"/>
    <n v="0"/>
    <n v="2"/>
    <n v="2"/>
    <n v="0"/>
    <n v="0"/>
    <n v="0"/>
    <s v=""/>
  </r>
  <r>
    <n v="2"/>
    <s v="AULA N01911"/>
    <n v="1"/>
    <n v="24"/>
    <x v="0"/>
    <m/>
    <m/>
    <m/>
    <n v="22"/>
    <s v="0 0"/>
    <x v="27"/>
    <n v="0"/>
    <n v="0"/>
    <s v="Set koncový zesilovač + DSP procesor, s minimální konfigurací: 2x 450W - 8Ω, presety pro reprosoustavy, nastavení EQ, propustí, limitace a zpoždění, LCD panel, LED indikace stavu, symetrické vstupy, výška každého zařízení max 2U"/>
    <s v="ks"/>
    <n v="0"/>
    <n v="2"/>
    <n v="2"/>
    <n v="0"/>
    <n v="0"/>
    <n v="0"/>
    <s v=""/>
  </r>
  <r>
    <n v="2"/>
    <s v="AULA N01911"/>
    <n v="1"/>
    <n v="25"/>
    <x v="0"/>
    <m/>
    <m/>
    <m/>
    <n v="23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n v="2"/>
    <s v="AULA N01911"/>
    <n v="1"/>
    <n v="26"/>
    <x v="0"/>
    <m/>
    <m/>
    <m/>
    <n v="24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2"/>
    <n v="2"/>
    <n v="0"/>
    <n v="0"/>
    <n v="0"/>
    <s v=""/>
  </r>
  <r>
    <n v="2"/>
    <s v="AULA N01911"/>
    <n v="1"/>
    <n v="27"/>
    <x v="0"/>
    <m/>
    <m/>
    <m/>
    <n v="25"/>
    <s v="0 0"/>
    <x v="30"/>
    <n v="0"/>
    <n v="0"/>
    <s v="Dante  - min. 2x USB vstup a 2x USB výstup, napájení PoE"/>
    <s v="ks"/>
    <n v="0"/>
    <n v="2"/>
    <n v="2"/>
    <n v="0"/>
    <n v="0"/>
    <n v="0"/>
    <s v=""/>
  </r>
  <r>
    <n v="2"/>
    <s v="AULA N01911"/>
    <n v="1"/>
    <n v="28"/>
    <x v="0"/>
    <m/>
    <m/>
    <m/>
    <n v="26"/>
    <s v="0 0"/>
    <x v="31"/>
    <n v="0"/>
    <n v="0"/>
    <s v="Dante převodník, 2x XLR line/mic vstup, phantom napájení pro mic vstup, 2x XLR výstup, Dante RJ45."/>
    <s v="ks"/>
    <n v="0"/>
    <n v="3"/>
    <n v="3"/>
    <n v="0"/>
    <n v="0"/>
    <n v="0"/>
    <s v=""/>
  </r>
  <r>
    <n v="2"/>
    <s v="AULA N01911"/>
    <n v="1"/>
    <n v="29"/>
    <x v="0"/>
    <m/>
    <m/>
    <m/>
    <n v="27"/>
    <s v="0 0"/>
    <x v="32"/>
    <n v="0"/>
    <n v="0"/>
    <s v="Switch pro Dante - min. 8 portů RJ45, PoE min. 60W."/>
    <s v="ks"/>
    <n v="0"/>
    <n v="1"/>
    <n v="1"/>
    <n v="0"/>
    <n v="0"/>
    <n v="0"/>
    <s v=""/>
  </r>
  <r>
    <n v="2"/>
    <s v="AULA N01911"/>
    <n v="1"/>
    <n v="30"/>
    <x v="0"/>
    <m/>
    <m/>
    <m/>
    <n v="28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n v="2"/>
    <s v="AULA N01911"/>
    <n v="1"/>
    <n v="31"/>
    <x v="0"/>
    <m/>
    <m/>
    <m/>
    <n v="29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n v="2"/>
    <s v="AULA N01911"/>
    <n v="1"/>
    <n v="32"/>
    <x v="0"/>
    <m/>
    <m/>
    <m/>
    <n v="30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4"/>
    <n v="4"/>
    <n v="0"/>
    <n v="0"/>
    <n v="0"/>
    <s v=""/>
  </r>
  <r>
    <n v="2"/>
    <s v="AULA N01911"/>
    <n v="1"/>
    <n v="33"/>
    <x v="0"/>
    <m/>
    <m/>
    <m/>
    <n v="31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2"/>
    <s v="AULA N01911"/>
    <n v="1"/>
    <n v="34"/>
    <x v="0"/>
    <m/>
    <m/>
    <m/>
    <n v="32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n v="2"/>
    <s v="AULA N01911"/>
    <n v="1"/>
    <n v="35"/>
    <x v="0"/>
    <m/>
    <m/>
    <m/>
    <n v="33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n v="2"/>
    <s v="AULA N01911"/>
    <n v="1"/>
    <n v="36"/>
    <x v="0"/>
    <m/>
    <m/>
    <m/>
    <n v="34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n v="2"/>
    <s v="AULA N01911"/>
    <n v="1"/>
    <n v="37"/>
    <x v="0"/>
    <m/>
    <m/>
    <m/>
    <n v="35"/>
    <s v="0 0"/>
    <x v="40"/>
    <n v="0"/>
    <n v="0"/>
    <s v="Držák pro stropní upevnění externí antény."/>
    <s v="ks"/>
    <n v="0"/>
    <n v="2"/>
    <n v="2"/>
    <n v="0"/>
    <n v="0"/>
    <n v="0"/>
    <s v=""/>
  </r>
  <r>
    <n v="2"/>
    <s v="AULA N01911"/>
    <n v="1"/>
    <n v="38"/>
    <x v="0"/>
    <m/>
    <m/>
    <m/>
    <n v="36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n v="2"/>
    <s v="AULA N01911"/>
    <n v="1"/>
    <n v="39"/>
    <x v="0"/>
    <m/>
    <m/>
    <m/>
    <n v="37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n v="2"/>
    <s v="AULA N01911"/>
    <n v="1"/>
    <n v="40"/>
    <x v="0"/>
    <m/>
    <m/>
    <m/>
    <n v="38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n v="2"/>
    <s v="AULA N01911"/>
    <n v="1"/>
    <n v="41"/>
    <x v="0"/>
    <m/>
    <m/>
    <m/>
    <n v="39"/>
    <s v="0 0"/>
    <x v="44"/>
    <n v="0"/>
    <n v="0"/>
    <s v="Kompaktní konferenční mikrofon na ohebném držáku s délkou 550 - 600mm, hyperkardioidní charakteristika, směrovost v rozmezí 85° - 100°, fekvenční rozsah min. 60Hz - 18 kHz, citlivost min. 10 mV/Pa, XLR konektor, vč. uzamykatelného a přípojného místa do stolu"/>
    <s v="ks"/>
    <n v="0"/>
    <n v="6"/>
    <n v="6"/>
    <n v="0"/>
    <n v="0"/>
    <n v="0"/>
    <s v=""/>
  </r>
  <r>
    <n v="2"/>
    <s v="AULA N01911"/>
    <n v="1"/>
    <n v="42"/>
    <x v="0"/>
    <m/>
    <m/>
    <m/>
    <n v="40"/>
    <s v="0 0"/>
    <x v="45"/>
    <n v="0"/>
    <n v="0"/>
    <s v="Držák mikrofonu na husím krku."/>
    <s v="ks"/>
    <n v="0"/>
    <n v="6"/>
    <n v="6"/>
    <n v="0"/>
    <n v="0"/>
    <n v="0"/>
    <s v=""/>
  </r>
  <r>
    <n v="2"/>
    <s v="AULA N01911"/>
    <n v="1"/>
    <n v="43"/>
    <x v="0"/>
    <m/>
    <m/>
    <m/>
    <n v="41"/>
    <s v="0 0"/>
    <x v="46"/>
    <n v="0"/>
    <n v="0"/>
    <s v="Stojánek pro mikrofon na husím krku."/>
    <s v="ks"/>
    <n v="0"/>
    <n v="6"/>
    <n v="6"/>
    <n v="0"/>
    <n v="0"/>
    <n v="0"/>
    <s v=""/>
  </r>
  <r>
    <n v="2"/>
    <s v="AULA N01911"/>
    <n v="1"/>
    <n v="44"/>
    <x v="0"/>
    <m/>
    <m/>
    <m/>
    <n v="42"/>
    <s v="0 0"/>
    <x v="47"/>
    <n v="0"/>
    <n v="0"/>
    <s v="Stolní stojánek s nástavcem, závit 3/8&quot; hmotnost cca 1,0 kg, výška 160 - 180 mm, Ø max 150 mm, Barva černá"/>
    <s v="ks"/>
    <n v="0"/>
    <n v="4"/>
    <n v="4"/>
    <n v="0"/>
    <n v="0"/>
    <n v="0"/>
    <s v=""/>
  </r>
  <r>
    <n v="2"/>
    <s v="AULA N01911"/>
    <n v="1"/>
    <n v="45"/>
    <x v="0"/>
    <m/>
    <m/>
    <m/>
    <n v="43"/>
    <s v="0 0"/>
    <x v="48"/>
    <n v="0"/>
    <n v="0"/>
    <s v="Mikrofonní stativ s ramenem, hmotnost max. 3,5 kg, výška 950-1600 mm, rameno 500-700 mm, černý"/>
    <s v="ks"/>
    <n v="0"/>
    <n v="4"/>
    <n v="4"/>
    <n v="0"/>
    <n v="0"/>
    <n v="0"/>
    <s v=""/>
  </r>
  <r>
    <n v="2"/>
    <s v="AULA N01911"/>
    <n v="1"/>
    <n v="46"/>
    <x v="0"/>
    <m/>
    <m/>
    <m/>
    <n v="44"/>
    <s v="0 0"/>
    <x v="49"/>
    <n v="0"/>
    <n v="0"/>
    <s v="Nylonový voděodolný obal pro 2 mikrofonní stativy."/>
    <s v="ks"/>
    <n v="0"/>
    <n v="2"/>
    <n v="2"/>
    <n v="0"/>
    <n v="0"/>
    <n v="0"/>
    <s v=""/>
  </r>
  <r>
    <n v="2"/>
    <s v="AULA N01911"/>
    <n v="1"/>
    <n v="47"/>
    <x v="0"/>
    <m/>
    <m/>
    <m/>
    <n v="45"/>
    <s v="0 0"/>
    <x v="50"/>
    <n v="0"/>
    <n v="0"/>
    <s v="Přípojné místo s víkem. Vytahovací kabely - 1x HDMI, 1x USB-C, 1x USB-A, 1x LAN, 1x zásuvka 230VAC. Včetně krytu kabelů."/>
    <s v="ks"/>
    <n v="0"/>
    <n v="1"/>
    <n v="1"/>
    <n v="0"/>
    <n v="0"/>
    <n v="0"/>
    <s v=""/>
  </r>
  <r>
    <n v="2"/>
    <s v="AULA N01911"/>
    <n v="1"/>
    <n v="48"/>
    <x v="0"/>
    <m/>
    <m/>
    <m/>
    <n v="46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n v="2"/>
    <s v="AULA N01911"/>
    <n v="1"/>
    <n v="49"/>
    <x v="0"/>
    <m/>
    <m/>
    <m/>
    <n v="47"/>
    <s v="0 0"/>
    <x v="52"/>
    <n v="0"/>
    <n v="0"/>
    <s v="Kontrolér řídicího systému. Technické parametry kontroléru: min.  6x RS232, 1x LAN."/>
    <s v="ks"/>
    <n v="0"/>
    <n v="1"/>
    <n v="1"/>
    <n v="0"/>
    <n v="0"/>
    <n v="0"/>
    <s v=""/>
  </r>
  <r>
    <n v="2"/>
    <s v="AULA N01911"/>
    <n v="1"/>
    <n v="50"/>
    <x v="0"/>
    <m/>
    <m/>
    <m/>
    <n v="4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n v="2"/>
    <s v="AULA N01911"/>
    <n v="1"/>
    <n v="51"/>
    <x v="0"/>
    <m/>
    <m/>
    <m/>
    <n v="4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n v="2"/>
    <s v="AULA N01911"/>
    <n v="1"/>
    <n v="52"/>
    <x v="0"/>
    <m/>
    <m/>
    <m/>
    <n v="5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n v="2"/>
    <s v="AULA N01911"/>
    <n v="1"/>
    <n v="53"/>
    <x v="0"/>
    <m/>
    <m/>
    <m/>
    <n v="5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n v="2"/>
    <s v="AULA N01911"/>
    <n v="1"/>
    <n v="54"/>
    <x v="0"/>
    <m/>
    <m/>
    <m/>
    <n v="5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n v="2"/>
    <s v="AULA N01911"/>
    <n v="1"/>
    <n v="55"/>
    <x v="0"/>
    <m/>
    <m/>
    <m/>
    <n v="5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n v="2"/>
    <s v="AULA N01911"/>
    <n v="1"/>
    <n v="56"/>
    <x v="0"/>
    <m/>
    <m/>
    <m/>
    <n v="5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n v="2"/>
    <s v="AULA N01911"/>
    <n v="1"/>
    <n v="57"/>
    <x v="0"/>
    <m/>
    <m/>
    <m/>
    <n v="55"/>
    <s v="0 0"/>
    <x v="60"/>
    <n v="0"/>
    <n v="0"/>
    <s v="Elektricky ovládaná opona. Opona z jevištního sametu o minimální hmotnosti 350g/m2, celkové šířce 920 cm a výšce 445cm, opona dělená napůl s přesahem 30cm, pevné řasení 50%, dole všitá zátěž 400g/m, boky zapraveny,horní hrana s oky po 25cm. Elektrokolejnice s venkovním vedením lanka."/>
    <s v="ks"/>
    <n v="0"/>
    <n v="1"/>
    <n v="1"/>
    <n v="0"/>
    <n v="0"/>
    <n v="0"/>
    <s v=""/>
  </r>
  <r>
    <n v="2"/>
    <s v="AULA N01911"/>
    <n v="1"/>
    <n v="58"/>
    <x v="0"/>
    <m/>
    <m/>
    <m/>
    <n v="56"/>
    <s v="0 0"/>
    <x v="61"/>
    <n v="0"/>
    <n v="0"/>
    <s v="Jevištní tah motorický čtyřlanový včetně všech potřebných kladek. Tah v bezpečnostním předpisu minimálně BGV-D8+, rozšiřitelný o komponenty pro zvýšení bezpečnosti na BGV-C1. Tah osazen 4 koncovými spínači pro´horní a dolní polohu a bezpečnoszí spínače na obou polohách. Nosnost tahu až do 320kg. Tahová tyč jeklová 80x40x3 a pod ní uložená trubky 50mm pro kotvení osvětlení. Délka tahu 900cm."/>
    <s v="ks"/>
    <n v="0"/>
    <n v="2"/>
    <n v="2"/>
    <n v="0"/>
    <n v="0"/>
    <n v="0"/>
    <s v=""/>
  </r>
  <r>
    <n v="2"/>
    <s v="AULA N01911"/>
    <n v="1"/>
    <n v="59"/>
    <x v="0"/>
    <m/>
    <m/>
    <m/>
    <n v="57"/>
    <s v="0 0"/>
    <x v="62"/>
    <n v="0"/>
    <n v="0"/>
    <s v="Rozvaděč pro 2 tahy a ovládání opony s DMX moduly, frekvenčními měniči pro zajištění plynulého rozběhu a dobrždění tahu a ostatním nutným příslušenstvím pro splnění bezpečnostního předpisu BGV-D8+ - "/>
    <s v="ks"/>
    <n v="0"/>
    <n v="1"/>
    <n v="1"/>
    <n v="0"/>
    <n v="0"/>
    <n v="0"/>
    <s v=""/>
  </r>
  <r>
    <n v="2"/>
    <s v="AULA N01911"/>
    <n v="1"/>
    <n v="60"/>
    <x v="0"/>
    <m/>
    <m/>
    <m/>
    <n v="58"/>
    <s v="0 0"/>
    <x v="63"/>
    <n v="0"/>
    <n v="0"/>
    <s v="Ovládací skříňka umístěná do pódia pro ovládání tahů a opony včetně emergenci stop a uzamykatelná"/>
    <s v="ks"/>
    <n v="0"/>
    <n v="1"/>
    <n v="1"/>
    <n v="0"/>
    <n v="0"/>
    <n v="0"/>
    <s v=""/>
  </r>
  <r>
    <n v="2"/>
    <s v="AULA N01911"/>
    <n v="1"/>
    <n v="61"/>
    <x v="0"/>
    <m/>
    <m/>
    <m/>
    <n v="59"/>
    <s v="0 0"/>
    <x v="64"/>
    <n v="0"/>
    <n v="0"/>
    <s v="Kabeláž pro propojení ovladačů a rozvěděče."/>
    <s v="ks"/>
    <n v="0"/>
    <n v="1"/>
    <n v="1"/>
    <n v="0"/>
    <n v="0"/>
    <n v="0"/>
    <s v=""/>
  </r>
  <r>
    <n v="2"/>
    <s v="AULA N01911"/>
    <n v="1"/>
    <n v="62"/>
    <x v="0"/>
    <m/>
    <m/>
    <m/>
    <n v="60"/>
    <s v="0 0"/>
    <x v="65"/>
    <n v="0"/>
    <n v="0"/>
    <s v="Montáž opony a tahů včetně dopravy."/>
    <s v="ks"/>
    <n v="0"/>
    <n v="1"/>
    <n v="1"/>
    <n v="0"/>
    <n v="0"/>
    <n v="0"/>
    <s v=""/>
  </r>
  <r>
    <n v="2"/>
    <s v="AULA N01911"/>
    <n v="1"/>
    <n v="63"/>
    <x v="0"/>
    <m/>
    <m/>
    <m/>
    <n v="61"/>
    <s v="0 0"/>
    <x v="66"/>
    <n v="0"/>
    <n v="0"/>
    <s v="Jevištní koberec, zátežový."/>
    <s v="m2"/>
    <n v="0"/>
    <n v="90"/>
    <n v="90"/>
    <n v="0"/>
    <n v="0"/>
    <n v="0"/>
    <s v=""/>
  </r>
  <r>
    <n v="2"/>
    <s v="AULA N01911"/>
    <n v="1"/>
    <n v="64"/>
    <x v="0"/>
    <m/>
    <m/>
    <m/>
    <n v="62"/>
    <s v="0 0"/>
    <x v="67"/>
    <n v="0"/>
    <n v="0"/>
    <s v="Výkonné LED Fresnel scénické světlo, 1x 230W LED (WW), motorizovaný zoom max. 30°- min. 65°. Výkon min. (30°): 3500 lux @ 5 m, (65°): 1 000 lux @ 5 m. DMX"/>
    <s v="ks"/>
    <n v="0"/>
    <n v="4"/>
    <n v="4"/>
    <n v="0"/>
    <n v="0"/>
    <n v="0"/>
    <s v=""/>
  </r>
  <r>
    <n v="2"/>
    <s v="AULA N01911"/>
    <n v="1"/>
    <n v="65"/>
    <x v="0"/>
    <m/>
    <m/>
    <m/>
    <n v="63"/>
    <s v="0 0"/>
    <x v="68"/>
    <n v="0"/>
    <n v="0"/>
    <s v="Wash LED reflektor. RGB - min. 60 LED, min. 150W. DMX"/>
    <s v="ks"/>
    <n v="0"/>
    <n v="6"/>
    <n v="6"/>
    <n v="0"/>
    <n v="0"/>
    <n v="0"/>
    <s v=""/>
  </r>
  <r>
    <n v="2"/>
    <s v="AULA N01911"/>
    <n v="1"/>
    <n v="66"/>
    <x v="0"/>
    <m/>
    <m/>
    <m/>
    <n v="64"/>
    <s v="0 Maverick Force 2 Beam Wash"/>
    <x v="69"/>
    <n v="0"/>
    <s v="Maverick Force 2 Beam Wash"/>
    <s v="Profilová motorizovaná otočná hlava. Minimální parametry: 1x350W LED (CW), CMY, zoom 6° - 40°, CRI 65, 12 000 lm světelný výstup. Hluk max. 38 dB. Barevná teplotra při plném výkonu 6800 lm."/>
    <s v="ks"/>
    <n v="0"/>
    <n v="2"/>
    <n v="2"/>
    <n v="0"/>
    <n v="0"/>
    <n v="0"/>
    <s v=""/>
  </r>
  <r>
    <n v="2"/>
    <s v="AULA N01911"/>
    <n v="1"/>
    <n v="67"/>
    <x v="0"/>
    <m/>
    <m/>
    <m/>
    <n v="65"/>
    <s v="0 0"/>
    <x v="70"/>
    <n v="0"/>
    <n v="0"/>
    <s v="DMX osvětlovací pult, v rackovém provedení. Min. parametry:  4x Universe, 2x 5-Pin XLR DMX výstup, vestavěná Wi-Fi, Rack mount kit. Aplikace na PC/tablet."/>
    <s v="ks"/>
    <n v="0"/>
    <n v="1"/>
    <n v="1"/>
    <n v="0"/>
    <n v="0"/>
    <n v="0"/>
    <s v=""/>
  </r>
  <r>
    <n v="2"/>
    <s v="AULA N01911"/>
    <n v="1"/>
    <n v="68"/>
    <x v="0"/>
    <m/>
    <m/>
    <m/>
    <n v="66"/>
    <s v="0 0"/>
    <x v="71"/>
    <n v="0"/>
    <n v="0"/>
    <s v="DMX merger/splitter - min 5x IN/Out  5pin-XLR_x000a_2x LAN port. Webový server."/>
    <s v="ks"/>
    <n v="0"/>
    <n v="1"/>
    <n v="1"/>
    <n v="0"/>
    <n v="0"/>
    <n v="0"/>
    <s v=""/>
  </r>
  <r>
    <n v="2"/>
    <s v="AULA N01911"/>
    <n v="1"/>
    <n v="69"/>
    <x v="0"/>
    <m/>
    <m/>
    <m/>
    <n v="67"/>
    <s v="0 0"/>
    <x v="72"/>
    <n v="0"/>
    <n v="0"/>
    <s v="Řídící systém osvětlení 512 DMX, ovládání PC/tablet, TCP, UDP, OSC"/>
    <s v="ks"/>
    <n v="0"/>
    <n v="1"/>
    <n v="1"/>
    <n v="0"/>
    <n v="0"/>
    <n v="0"/>
    <s v=""/>
  </r>
  <r>
    <n v="2"/>
    <s v="AULA N01911"/>
    <n v="1"/>
    <n v="70"/>
    <x v="0"/>
    <m/>
    <m/>
    <m/>
    <n v="68"/>
    <s v="0 0"/>
    <x v="73"/>
    <n v="0"/>
    <n v="0"/>
    <s v="Sestava úchytů, pojišťovacích lanek a dalšího materiálu pro montáž osvětlení"/>
    <s v="sestava"/>
    <n v="0"/>
    <n v="1"/>
    <n v="1"/>
    <n v="0"/>
    <n v="0"/>
    <n v="0"/>
    <s v=""/>
  </r>
  <r>
    <n v="2"/>
    <s v="AULA N01911"/>
    <n v="1"/>
    <n v="71"/>
    <x v="0"/>
    <m/>
    <m/>
    <m/>
    <n v="69"/>
    <s v="0 0"/>
    <x v="74"/>
    <n v="0"/>
    <n v="0"/>
    <s v="19&quot; rozvaděč 42 RU, 800x600, včetně vnitřního vybavení - police, montážní příslušenství, rozvody 230VAC, rackové úchyty. "/>
    <s v="ks"/>
    <n v="0"/>
    <n v="1"/>
    <n v="1"/>
    <n v="0"/>
    <n v="0"/>
    <n v="0"/>
    <s v=""/>
  </r>
  <r>
    <n v="2"/>
    <s v="AULA N01911"/>
    <n v="1"/>
    <n v="72"/>
    <x v="0"/>
    <m/>
    <m/>
    <m/>
    <n v="70"/>
    <s v="0 0"/>
    <x v="75"/>
    <n v="0"/>
    <n v="0"/>
    <s v="Drobný montážní materiál"/>
    <s v="ks"/>
    <n v="0"/>
    <n v="20"/>
    <n v="20"/>
    <n v="0"/>
    <n v="0"/>
    <n v="0"/>
    <s v=""/>
  </r>
  <r>
    <n v="2"/>
    <s v="AULA N01911"/>
    <n v="1"/>
    <n v="7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"/>
    <s v="AULA N01911"/>
    <n v="1"/>
    <n v="7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"/>
    <s v="AULA N01911"/>
    <n v="1"/>
    <n v="7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3"/>
    <s v="AULA N01915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3"/>
    <s v="AULA N01915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3"/>
    <s v="AULA N01915"/>
    <n v="1"/>
    <n v="3"/>
    <x v="0"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n v="3"/>
    <s v="AULA N01915"/>
    <n v="1"/>
    <n v="4"/>
    <x v="0"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n v="3"/>
    <s v="AULA N01915"/>
    <n v="1"/>
    <n v="5"/>
    <x v="0"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n v="3"/>
    <s v="AULA N01915"/>
    <n v="1"/>
    <n v="6"/>
    <x v="0"/>
    <m/>
    <m/>
    <m/>
    <n v="4"/>
    <s v="0 0"/>
    <x v="9"/>
    <n v="0"/>
    <n v="0"/>
    <s v="LCD displej - 65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n v="3"/>
    <s v="AULA N01915"/>
    <n v="1"/>
    <n v="7"/>
    <x v="0"/>
    <m/>
    <m/>
    <m/>
    <n v="5"/>
    <s v="0 0"/>
    <x v="10"/>
    <n v="0"/>
    <n v="0"/>
    <s v="Stropní držák pro dva displeje úhlopříčky 65&quot;.  Min. nosnost dle použitých displejů._x000a_Možnost náklonu displeje min. 0 - 20°. "/>
    <s v="ks"/>
    <n v="0"/>
    <n v="2"/>
    <n v="2"/>
    <n v="0"/>
    <n v="0"/>
    <n v="0"/>
    <s v=""/>
  </r>
  <r>
    <n v="3"/>
    <s v="AULA N01915"/>
    <n v="1"/>
    <n v="8"/>
    <x v="0"/>
    <m/>
    <m/>
    <m/>
    <n v="6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n v="3"/>
    <s v="AULA N01915"/>
    <n v="1"/>
    <n v="9"/>
    <x v="0"/>
    <m/>
    <m/>
    <m/>
    <n v="7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n v="3"/>
    <s v="AULA N01915"/>
    <n v="1"/>
    <n v="10"/>
    <x v="0"/>
    <m/>
    <m/>
    <m/>
    <n v="8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n v="3"/>
    <s v="AULA N01915"/>
    <n v="1"/>
    <n v="11"/>
    <x v="0"/>
    <m/>
    <m/>
    <m/>
    <n v="9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n v="3"/>
    <s v="AULA N01915"/>
    <n v="1"/>
    <n v="12"/>
    <x v="0"/>
    <m/>
    <m/>
    <m/>
    <n v="10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n v="3"/>
    <s v="AULA N01915"/>
    <n v="1"/>
    <n v="13"/>
    <x v="0"/>
    <m/>
    <m/>
    <m/>
    <n v="11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n v="3"/>
    <s v="AULA N01915"/>
    <n v="1"/>
    <n v="14"/>
    <x v="0"/>
    <m/>
    <m/>
    <m/>
    <n v="1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1"/>
    <n v="11"/>
    <n v="0"/>
    <n v="0"/>
    <n v="0"/>
    <s v=""/>
  </r>
  <r>
    <n v="3"/>
    <s v="AULA N01915"/>
    <n v="1"/>
    <n v="15"/>
    <x v="0"/>
    <m/>
    <m/>
    <m/>
    <n v="1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1"/>
    <n v="11"/>
    <n v="0"/>
    <n v="0"/>
    <n v="0"/>
    <s v=""/>
  </r>
  <r>
    <n v="3"/>
    <s v="AULA N01915"/>
    <n v="1"/>
    <n v="16"/>
    <x v="0"/>
    <m/>
    <m/>
    <m/>
    <n v="14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n v="3"/>
    <s v="AULA N01915"/>
    <n v="1"/>
    <n v="17"/>
    <x v="0"/>
    <m/>
    <m/>
    <m/>
    <n v="15"/>
    <s v="0 0"/>
    <x v="20"/>
    <n v="0"/>
    <n v="0"/>
    <s v="Převodník HDMI na USB"/>
    <s v="ks"/>
    <n v="0"/>
    <n v="2"/>
    <n v="2"/>
    <n v="0"/>
    <n v="0"/>
    <n v="0"/>
    <s v=""/>
  </r>
  <r>
    <n v="3"/>
    <s v="AULA N01915"/>
    <n v="1"/>
    <n v="18"/>
    <x v="0"/>
    <m/>
    <m/>
    <m/>
    <n v="16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n v="3"/>
    <s v="AULA N01915"/>
    <n v="1"/>
    <n v="19"/>
    <x v="0"/>
    <m/>
    <m/>
    <m/>
    <n v="17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n v="3"/>
    <s v="AULA N01915"/>
    <n v="1"/>
    <n v="20"/>
    <x v="0"/>
    <m/>
    <m/>
    <m/>
    <n v="18"/>
    <s v="0 0"/>
    <x v="23"/>
    <n v="0"/>
    <n v="0"/>
    <s v="Sloupová line-array reprosoustava min 14x2&quot;, min. 300W / 8Ω, citlivost min 95 dB, freq. Rozsah min 80 Hz - 18 kHz, pokrytí min 140°x40° H x V, EQ přepínač, max rozměry do 1100x100x160 mm, vč. polohovatelného nástěnného držáku min ±65° do stran a  min ±15° náklon, bílá barva"/>
    <s v="ks"/>
    <n v="0"/>
    <n v="2"/>
    <n v="2"/>
    <n v="0"/>
    <n v="0"/>
    <n v="0"/>
    <s v=""/>
  </r>
  <r>
    <n v="3"/>
    <s v="AULA N01915"/>
    <n v="1"/>
    <n v="21"/>
    <x v="0"/>
    <m/>
    <m/>
    <m/>
    <n v="19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n v="3"/>
    <s v="AULA N01915"/>
    <n v="1"/>
    <n v="22"/>
    <x v="0"/>
    <m/>
    <m/>
    <m/>
    <n v="20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n v="3"/>
    <s v="AULA N01915"/>
    <n v="1"/>
    <n v="23"/>
    <x v="0"/>
    <m/>
    <m/>
    <m/>
    <n v="21"/>
    <s v="0 0"/>
    <x v="27"/>
    <n v="0"/>
    <n v="0"/>
    <s v="Set koncový zesilovač + DSP procesor, s minimální konfigurací: 2x 450W - 8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n v="3"/>
    <s v="AULA N01915"/>
    <n v="1"/>
    <n v="24"/>
    <x v="0"/>
    <m/>
    <m/>
    <m/>
    <n v="22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n v="3"/>
    <s v="AULA N01915"/>
    <n v="1"/>
    <n v="25"/>
    <x v="0"/>
    <m/>
    <m/>
    <m/>
    <n v="23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n v="3"/>
    <s v="AULA N01915"/>
    <n v="1"/>
    <n v="26"/>
    <x v="0"/>
    <m/>
    <m/>
    <m/>
    <n v="24"/>
    <s v="0 0"/>
    <x v="30"/>
    <n v="0"/>
    <n v="0"/>
    <s v="Dante  - min. 2x USB vstup a 2x USB výstup, napájení PoE"/>
    <s v="ks"/>
    <n v="0"/>
    <n v="2"/>
    <n v="2"/>
    <n v="0"/>
    <n v="0"/>
    <n v="0"/>
    <s v=""/>
  </r>
  <r>
    <n v="3"/>
    <s v="AULA N01915"/>
    <n v="1"/>
    <n v="27"/>
    <x v="0"/>
    <m/>
    <m/>
    <m/>
    <n v="25"/>
    <s v="0 0"/>
    <x v="32"/>
    <n v="0"/>
    <n v="0"/>
    <s v="Switch pro Dante - min. 8 portů RJ45, PoE min. 60W."/>
    <s v="ks"/>
    <n v="0"/>
    <n v="1"/>
    <n v="1"/>
    <n v="0"/>
    <n v="0"/>
    <n v="0"/>
    <s v=""/>
  </r>
  <r>
    <n v="3"/>
    <s v="AULA N01915"/>
    <n v="1"/>
    <n v="28"/>
    <x v="0"/>
    <m/>
    <m/>
    <m/>
    <n v="26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n v="3"/>
    <s v="AULA N01915"/>
    <n v="1"/>
    <n v="29"/>
    <x v="0"/>
    <m/>
    <m/>
    <m/>
    <n v="27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n v="3"/>
    <s v="AULA N01915"/>
    <n v="1"/>
    <n v="30"/>
    <x v="0"/>
    <m/>
    <m/>
    <m/>
    <n v="28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3"/>
    <s v="AULA N01915"/>
    <n v="1"/>
    <n v="31"/>
    <x v="0"/>
    <m/>
    <m/>
    <m/>
    <n v="29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3"/>
    <s v="AULA N01915"/>
    <n v="1"/>
    <n v="32"/>
    <x v="0"/>
    <m/>
    <m/>
    <m/>
    <n v="30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n v="3"/>
    <s v="AULA N01915"/>
    <n v="1"/>
    <n v="33"/>
    <x v="0"/>
    <m/>
    <m/>
    <m/>
    <n v="31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n v="3"/>
    <s v="AULA N01915"/>
    <n v="1"/>
    <n v="34"/>
    <x v="0"/>
    <m/>
    <m/>
    <m/>
    <n v="32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n v="3"/>
    <s v="AULA N01915"/>
    <n v="1"/>
    <n v="35"/>
    <x v="0"/>
    <m/>
    <m/>
    <m/>
    <n v="33"/>
    <s v="0 0"/>
    <x v="40"/>
    <n v="0"/>
    <n v="0"/>
    <s v="Držák pro stropní upevnění externí antény."/>
    <s v="ks"/>
    <n v="0"/>
    <n v="2"/>
    <n v="2"/>
    <n v="0"/>
    <n v="0"/>
    <n v="0"/>
    <s v=""/>
  </r>
  <r>
    <n v="3"/>
    <s v="AULA N01915"/>
    <n v="1"/>
    <n v="36"/>
    <x v="0"/>
    <m/>
    <m/>
    <m/>
    <n v="34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n v="3"/>
    <s v="AULA N01915"/>
    <n v="1"/>
    <n v="37"/>
    <x v="0"/>
    <m/>
    <m/>
    <m/>
    <n v="35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n v="3"/>
    <s v="AULA N01915"/>
    <n v="1"/>
    <n v="38"/>
    <x v="0"/>
    <m/>
    <m/>
    <m/>
    <n v="36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n v="3"/>
    <s v="AULA N01915"/>
    <n v="1"/>
    <n v="39"/>
    <x v="0"/>
    <m/>
    <m/>
    <m/>
    <n v="37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n v="3"/>
    <s v="AULA N01915"/>
    <n v="1"/>
    <n v="40"/>
    <x v="0"/>
    <m/>
    <m/>
    <m/>
    <n v="38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n v="3"/>
    <s v="AULA N01915"/>
    <n v="1"/>
    <n v="41"/>
    <x v="0"/>
    <m/>
    <m/>
    <m/>
    <n v="39"/>
    <s v="0 0"/>
    <x v="49"/>
    <n v="0"/>
    <n v="0"/>
    <s v="Nylonový voděodolný obal pro 2 mikrofonní stativy."/>
    <s v="ks"/>
    <n v="0"/>
    <n v="1"/>
    <n v="1"/>
    <n v="0"/>
    <n v="0"/>
    <n v="0"/>
    <s v=""/>
  </r>
  <r>
    <n v="3"/>
    <s v="AULA N01915"/>
    <n v="1"/>
    <n v="42"/>
    <x v="0"/>
    <m/>
    <m/>
    <m/>
    <n v="40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n v="3"/>
    <s v="AULA N01915"/>
    <n v="1"/>
    <n v="43"/>
    <x v="0"/>
    <m/>
    <m/>
    <m/>
    <n v="41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n v="3"/>
    <s v="AULA N01915"/>
    <n v="1"/>
    <n v="44"/>
    <x v="0"/>
    <m/>
    <m/>
    <m/>
    <n v="42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n v="3"/>
    <s v="AULA N01915"/>
    <n v="1"/>
    <n v="45"/>
    <x v="0"/>
    <m/>
    <m/>
    <m/>
    <n v="43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n v="3"/>
    <s v="AULA N01915"/>
    <n v="1"/>
    <n v="46"/>
    <x v="0"/>
    <m/>
    <m/>
    <m/>
    <n v="44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n v="3"/>
    <s v="AULA N01915"/>
    <n v="1"/>
    <n v="47"/>
    <x v="0"/>
    <m/>
    <m/>
    <m/>
    <n v="45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n v="3"/>
    <s v="AULA N01915"/>
    <n v="1"/>
    <n v="48"/>
    <x v="0"/>
    <m/>
    <m/>
    <m/>
    <n v="46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n v="3"/>
    <s v="AULA N01915"/>
    <n v="1"/>
    <n v="49"/>
    <x v="0"/>
    <m/>
    <m/>
    <m/>
    <n v="47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n v="3"/>
    <s v="AULA N01915"/>
    <n v="1"/>
    <n v="50"/>
    <x v="0"/>
    <m/>
    <m/>
    <m/>
    <n v="48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n v="3"/>
    <s v="AULA N01915"/>
    <n v="1"/>
    <n v="51"/>
    <x v="0"/>
    <m/>
    <m/>
    <m/>
    <n v="49"/>
    <s v="0 0"/>
    <x v="74"/>
    <n v="0"/>
    <n v="0"/>
    <s v="19&quot; rozvaděč 42 RU, 800x600, včetně vnitřního vybavení - police, montážní příslušenství, rozvody 230VAC, rackové úchyty. "/>
    <s v="ks"/>
    <n v="0"/>
    <n v="1"/>
    <n v="1"/>
    <n v="0"/>
    <n v="0"/>
    <n v="0"/>
    <s v=""/>
  </r>
  <r>
    <n v="3"/>
    <s v="AULA N01915"/>
    <n v="1"/>
    <n v="52"/>
    <x v="0"/>
    <m/>
    <m/>
    <m/>
    <n v="50"/>
    <s v="0 0"/>
    <x v="75"/>
    <n v="0"/>
    <n v="0"/>
    <s v="Drobný montážní materiál"/>
    <s v="ks"/>
    <n v="0"/>
    <n v="15"/>
    <n v="15"/>
    <n v="0"/>
    <n v="0"/>
    <n v="0"/>
    <s v=""/>
  </r>
  <r>
    <n v="3"/>
    <s v="AULA N01915"/>
    <n v="1"/>
    <n v="5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3"/>
    <s v="AULA N01915"/>
    <n v="1"/>
    <n v="5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3"/>
    <s v="AULA N01915"/>
    <n v="1"/>
    <n v="5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4"/>
    <s v="POSL N02912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4"/>
    <s v="POSL N02912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4"/>
    <s v="POSL N02912"/>
    <n v="1"/>
    <n v="3"/>
    <x v="0"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n v="4"/>
    <s v="POSL N02912"/>
    <n v="1"/>
    <n v="4"/>
    <x v="0"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n v="4"/>
    <s v="POSL N02912"/>
    <n v="1"/>
    <n v="5"/>
    <x v="0"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n v="4"/>
    <s v="POSL N02912"/>
    <n v="1"/>
    <n v="6"/>
    <x v="0"/>
    <m/>
    <m/>
    <m/>
    <n v="4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n v="4"/>
    <s v="POSL N02912"/>
    <n v="1"/>
    <n v="7"/>
    <x v="0"/>
    <m/>
    <m/>
    <m/>
    <n v="5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n v="4"/>
    <s v="POSL N02912"/>
    <n v="1"/>
    <n v="8"/>
    <x v="0"/>
    <m/>
    <m/>
    <m/>
    <n v="6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n v="4"/>
    <s v="POSL N02912"/>
    <n v="1"/>
    <n v="9"/>
    <x v="0"/>
    <m/>
    <m/>
    <m/>
    <n v="7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n v="4"/>
    <s v="POSL N02912"/>
    <n v="1"/>
    <n v="10"/>
    <x v="0"/>
    <m/>
    <m/>
    <m/>
    <n v="8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n v="4"/>
    <s v="POSL N02912"/>
    <n v="1"/>
    <n v="11"/>
    <x v="0"/>
    <m/>
    <m/>
    <m/>
    <n v="9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n v="4"/>
    <s v="POSL N02912"/>
    <n v="1"/>
    <n v="12"/>
    <x v="0"/>
    <m/>
    <m/>
    <m/>
    <n v="10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n v="4"/>
    <s v="POSL N02912"/>
    <n v="1"/>
    <n v="13"/>
    <x v="0"/>
    <m/>
    <m/>
    <m/>
    <n v="11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n v="4"/>
    <s v="POSL N02912"/>
    <n v="1"/>
    <n v="14"/>
    <x v="0"/>
    <m/>
    <m/>
    <m/>
    <n v="12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n v="4"/>
    <s v="POSL N02912"/>
    <n v="1"/>
    <n v="15"/>
    <x v="0"/>
    <m/>
    <m/>
    <m/>
    <n v="13"/>
    <s v="0 0"/>
    <x v="20"/>
    <n v="0"/>
    <n v="0"/>
    <s v="Převodník HDMI na USB"/>
    <s v="ks"/>
    <n v="0"/>
    <n v="2"/>
    <n v="2"/>
    <n v="0"/>
    <n v="0"/>
    <n v="0"/>
    <s v=""/>
  </r>
  <r>
    <n v="4"/>
    <s v="POSL N02912"/>
    <n v="1"/>
    <n v="16"/>
    <x v="0"/>
    <m/>
    <m/>
    <m/>
    <n v="14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n v="4"/>
    <s v="POSL N02912"/>
    <n v="1"/>
    <n v="17"/>
    <x v="0"/>
    <m/>
    <m/>
    <m/>
    <n v="15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n v="4"/>
    <s v="POSL N02912"/>
    <n v="1"/>
    <n v="18"/>
    <x v="0"/>
    <m/>
    <m/>
    <m/>
    <n v="16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n v="4"/>
    <s v="POSL N02912"/>
    <n v="1"/>
    <n v="19"/>
    <x v="0"/>
    <m/>
    <m/>
    <m/>
    <n v="17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n v="4"/>
    <s v="POSL N02912"/>
    <n v="1"/>
    <n v="20"/>
    <x v="0"/>
    <m/>
    <m/>
    <m/>
    <n v="18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n v="4"/>
    <s v="POSL N02912"/>
    <n v="1"/>
    <n v="21"/>
    <x v="0"/>
    <m/>
    <m/>
    <m/>
    <n v="19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n v="4"/>
    <s v="POSL N02912"/>
    <n v="1"/>
    <n v="22"/>
    <x v="0"/>
    <m/>
    <m/>
    <m/>
    <n v="20"/>
    <s v="0 0"/>
    <x v="30"/>
    <n v="0"/>
    <n v="0"/>
    <s v="Dante  - min. 2x USB vstup a 2x USB výstup, napájení PoE"/>
    <s v="ks"/>
    <n v="0"/>
    <n v="2"/>
    <n v="2"/>
    <n v="0"/>
    <n v="0"/>
    <n v="0"/>
    <s v=""/>
  </r>
  <r>
    <n v="4"/>
    <s v="POSL N02912"/>
    <n v="1"/>
    <n v="23"/>
    <x v="0"/>
    <m/>
    <m/>
    <m/>
    <n v="21"/>
    <s v="0 0"/>
    <x v="32"/>
    <n v="0"/>
    <n v="0"/>
    <s v="Switch pro Dante - min. 8 portů RJ45, PoE min. 60W."/>
    <s v="ks"/>
    <n v="0"/>
    <n v="1"/>
    <n v="1"/>
    <n v="0"/>
    <n v="0"/>
    <n v="0"/>
    <s v=""/>
  </r>
  <r>
    <n v="4"/>
    <s v="POSL N02912"/>
    <n v="1"/>
    <n v="24"/>
    <x v="0"/>
    <m/>
    <m/>
    <m/>
    <n v="22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n v="4"/>
    <s v="POSL N02912"/>
    <n v="1"/>
    <n v="25"/>
    <x v="0"/>
    <m/>
    <m/>
    <m/>
    <n v="23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n v="4"/>
    <s v="POSL N02912"/>
    <n v="1"/>
    <n v="26"/>
    <x v="0"/>
    <m/>
    <m/>
    <m/>
    <n v="24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4"/>
    <s v="POSL N02912"/>
    <n v="1"/>
    <n v="27"/>
    <x v="0"/>
    <m/>
    <m/>
    <m/>
    <n v="25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4"/>
    <s v="POSL N02912"/>
    <n v="1"/>
    <n v="28"/>
    <x v="0"/>
    <m/>
    <m/>
    <m/>
    <n v="26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n v="4"/>
    <s v="POSL N02912"/>
    <n v="1"/>
    <n v="29"/>
    <x v="0"/>
    <m/>
    <m/>
    <m/>
    <n v="27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n v="4"/>
    <s v="POSL N02912"/>
    <n v="1"/>
    <n v="30"/>
    <x v="0"/>
    <m/>
    <m/>
    <m/>
    <n v="28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n v="4"/>
    <s v="POSL N02912"/>
    <n v="1"/>
    <n v="31"/>
    <x v="0"/>
    <m/>
    <m/>
    <m/>
    <n v="29"/>
    <s v="0 0"/>
    <x v="40"/>
    <n v="0"/>
    <n v="0"/>
    <s v="Držák pro stropní upevnění externí antény."/>
    <s v="ks"/>
    <n v="0"/>
    <n v="2"/>
    <n v="2"/>
    <n v="0"/>
    <n v="0"/>
    <n v="0"/>
    <s v=""/>
  </r>
  <r>
    <n v="4"/>
    <s v="POSL N02912"/>
    <n v="1"/>
    <n v="32"/>
    <x v="0"/>
    <m/>
    <m/>
    <m/>
    <n v="30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n v="4"/>
    <s v="POSL N02912"/>
    <n v="1"/>
    <n v="33"/>
    <x v="0"/>
    <m/>
    <m/>
    <m/>
    <n v="31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n v="4"/>
    <s v="POSL N02912"/>
    <n v="1"/>
    <n v="34"/>
    <x v="0"/>
    <m/>
    <m/>
    <m/>
    <n v="32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n v="4"/>
    <s v="POSL N02912"/>
    <n v="1"/>
    <n v="35"/>
    <x v="0"/>
    <m/>
    <m/>
    <m/>
    <n v="33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n v="4"/>
    <s v="POSL N02912"/>
    <n v="1"/>
    <n v="36"/>
    <x v="0"/>
    <m/>
    <m/>
    <m/>
    <n v="34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n v="4"/>
    <s v="POSL N02912"/>
    <n v="1"/>
    <n v="37"/>
    <x v="0"/>
    <m/>
    <m/>
    <m/>
    <n v="35"/>
    <s v="0 0"/>
    <x v="49"/>
    <n v="0"/>
    <n v="0"/>
    <s v="Nylonový voděodolný obal pro 2 mikrofonní stativy."/>
    <s v="ks"/>
    <n v="0"/>
    <n v="1"/>
    <n v="1"/>
    <n v="0"/>
    <n v="0"/>
    <n v="0"/>
    <s v=""/>
  </r>
  <r>
    <n v="4"/>
    <s v="POSL N02912"/>
    <n v="1"/>
    <n v="38"/>
    <x v="0"/>
    <m/>
    <m/>
    <m/>
    <n v="36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n v="4"/>
    <s v="POSL N02912"/>
    <n v="1"/>
    <n v="39"/>
    <x v="0"/>
    <m/>
    <m/>
    <m/>
    <n v="37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n v="4"/>
    <s v="POSL N02912"/>
    <n v="1"/>
    <n v="40"/>
    <x v="0"/>
    <m/>
    <m/>
    <m/>
    <n v="3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n v="4"/>
    <s v="POSL N02912"/>
    <n v="1"/>
    <n v="41"/>
    <x v="0"/>
    <m/>
    <m/>
    <m/>
    <n v="3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n v="4"/>
    <s v="POSL N02912"/>
    <n v="1"/>
    <n v="42"/>
    <x v="0"/>
    <m/>
    <m/>
    <m/>
    <n v="4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n v="4"/>
    <s v="POSL N02912"/>
    <n v="1"/>
    <n v="43"/>
    <x v="0"/>
    <m/>
    <m/>
    <m/>
    <n v="4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n v="4"/>
    <s v="POSL N02912"/>
    <n v="1"/>
    <n v="44"/>
    <x v="0"/>
    <m/>
    <m/>
    <m/>
    <n v="4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n v="4"/>
    <s v="POSL N02912"/>
    <n v="1"/>
    <n v="45"/>
    <x v="0"/>
    <m/>
    <m/>
    <m/>
    <n v="4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n v="4"/>
    <s v="POSL N02912"/>
    <n v="1"/>
    <n v="46"/>
    <x v="0"/>
    <m/>
    <m/>
    <m/>
    <n v="4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n v="4"/>
    <s v="POSL N02912"/>
    <n v="1"/>
    <n v="47"/>
    <x v="0"/>
    <m/>
    <m/>
    <m/>
    <n v="45"/>
    <s v="0 0"/>
    <x v="75"/>
    <n v="0"/>
    <n v="0"/>
    <s v="Drobný montážní materiál"/>
    <s v="ks"/>
    <n v="0"/>
    <n v="15"/>
    <n v="15"/>
    <n v="0"/>
    <n v="0"/>
    <n v="0"/>
    <s v=""/>
  </r>
  <r>
    <n v="4"/>
    <s v="POSL N02912"/>
    <n v="1"/>
    <n v="48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4"/>
    <s v="POSL N02912"/>
    <n v="1"/>
    <n v="4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4"/>
    <s v="POSL N02912"/>
    <n v="1"/>
    <n v="5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5"/>
    <s v="POSL N02913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5"/>
    <s v="POSL N02913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5"/>
    <s v="POSL N02913"/>
    <n v="1"/>
    <n v="3"/>
    <x v="0"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n v="5"/>
    <s v="POSL N02913"/>
    <n v="1"/>
    <n v="4"/>
    <x v="0"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n v="5"/>
    <s v="POSL N02913"/>
    <n v="1"/>
    <n v="5"/>
    <x v="0"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n v="5"/>
    <s v="POSL N02913"/>
    <n v="1"/>
    <n v="6"/>
    <x v="0"/>
    <m/>
    <m/>
    <m/>
    <n v="4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n v="5"/>
    <s v="POSL N02913"/>
    <n v="1"/>
    <n v="7"/>
    <x v="0"/>
    <m/>
    <m/>
    <m/>
    <n v="5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n v="5"/>
    <s v="POSL N02913"/>
    <n v="1"/>
    <n v="8"/>
    <x v="0"/>
    <m/>
    <m/>
    <m/>
    <n v="6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n v="5"/>
    <s v="POSL N02913"/>
    <n v="1"/>
    <n v="9"/>
    <x v="0"/>
    <m/>
    <m/>
    <m/>
    <n v="7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n v="5"/>
    <s v="POSL N02913"/>
    <n v="1"/>
    <n v="10"/>
    <x v="0"/>
    <m/>
    <m/>
    <m/>
    <n v="8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n v="5"/>
    <s v="POSL N02913"/>
    <n v="1"/>
    <n v="11"/>
    <x v="0"/>
    <m/>
    <m/>
    <m/>
    <n v="9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n v="5"/>
    <s v="POSL N02913"/>
    <n v="1"/>
    <n v="12"/>
    <x v="0"/>
    <m/>
    <m/>
    <m/>
    <n v="10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n v="5"/>
    <s v="POSL N02913"/>
    <n v="1"/>
    <n v="13"/>
    <x v="0"/>
    <m/>
    <m/>
    <m/>
    <n v="11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n v="5"/>
    <s v="POSL N02913"/>
    <n v="1"/>
    <n v="14"/>
    <x v="0"/>
    <m/>
    <m/>
    <m/>
    <n v="12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n v="5"/>
    <s v="POSL N02913"/>
    <n v="1"/>
    <n v="15"/>
    <x v="0"/>
    <m/>
    <m/>
    <m/>
    <n v="13"/>
    <s v="0 0"/>
    <x v="20"/>
    <n v="0"/>
    <n v="0"/>
    <s v="Převodník HDMI na USB"/>
    <s v="ks"/>
    <n v="0"/>
    <n v="2"/>
    <n v="2"/>
    <n v="0"/>
    <n v="0"/>
    <n v="0"/>
    <s v=""/>
  </r>
  <r>
    <n v="5"/>
    <s v="POSL N02913"/>
    <n v="1"/>
    <n v="16"/>
    <x v="0"/>
    <m/>
    <m/>
    <m/>
    <n v="14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n v="5"/>
    <s v="POSL N02913"/>
    <n v="1"/>
    <n v="17"/>
    <x v="0"/>
    <m/>
    <m/>
    <m/>
    <n v="15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n v="5"/>
    <s v="POSL N02913"/>
    <n v="1"/>
    <n v="18"/>
    <x v="0"/>
    <m/>
    <m/>
    <m/>
    <n v="16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n v="5"/>
    <s v="POSL N02913"/>
    <n v="1"/>
    <n v="19"/>
    <x v="0"/>
    <m/>
    <m/>
    <m/>
    <n v="17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n v="5"/>
    <s v="POSL N02913"/>
    <n v="1"/>
    <n v="20"/>
    <x v="0"/>
    <m/>
    <m/>
    <m/>
    <n v="18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n v="5"/>
    <s v="POSL N02913"/>
    <n v="1"/>
    <n v="21"/>
    <x v="0"/>
    <m/>
    <m/>
    <m/>
    <n v="19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n v="5"/>
    <s v="POSL N02913"/>
    <n v="1"/>
    <n v="22"/>
    <x v="0"/>
    <m/>
    <m/>
    <m/>
    <n v="20"/>
    <s v="0 0"/>
    <x v="30"/>
    <n v="0"/>
    <n v="0"/>
    <s v="Dante  - min. 2x USB vstup a 2x USB výstup, napájení PoE"/>
    <s v="ks"/>
    <n v="0"/>
    <n v="2"/>
    <n v="2"/>
    <n v="0"/>
    <n v="0"/>
    <n v="0"/>
    <s v=""/>
  </r>
  <r>
    <n v="5"/>
    <s v="POSL N02913"/>
    <n v="1"/>
    <n v="23"/>
    <x v="0"/>
    <m/>
    <m/>
    <m/>
    <n v="21"/>
    <s v="0 0"/>
    <x v="32"/>
    <n v="0"/>
    <n v="0"/>
    <s v="Switch pro Dante - min. 8 portů RJ45, PoE min. 60W."/>
    <s v="ks"/>
    <n v="0"/>
    <n v="1"/>
    <n v="1"/>
    <n v="0"/>
    <n v="0"/>
    <n v="0"/>
    <s v=""/>
  </r>
  <r>
    <n v="5"/>
    <s v="POSL N02913"/>
    <n v="1"/>
    <n v="24"/>
    <x v="0"/>
    <m/>
    <m/>
    <m/>
    <n v="22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n v="5"/>
    <s v="POSL N02913"/>
    <n v="1"/>
    <n v="25"/>
    <x v="0"/>
    <m/>
    <m/>
    <m/>
    <n v="23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n v="5"/>
    <s v="POSL N02913"/>
    <n v="1"/>
    <n v="26"/>
    <x v="0"/>
    <m/>
    <m/>
    <m/>
    <n v="24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5"/>
    <s v="POSL N02913"/>
    <n v="1"/>
    <n v="27"/>
    <x v="0"/>
    <m/>
    <m/>
    <m/>
    <n v="25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n v="5"/>
    <s v="POSL N02913"/>
    <n v="1"/>
    <n v="28"/>
    <x v="0"/>
    <m/>
    <m/>
    <m/>
    <n v="26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n v="5"/>
    <s v="POSL N02913"/>
    <n v="1"/>
    <n v="29"/>
    <x v="0"/>
    <m/>
    <m/>
    <m/>
    <n v="27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n v="5"/>
    <s v="POSL N02913"/>
    <n v="1"/>
    <n v="30"/>
    <x v="0"/>
    <m/>
    <m/>
    <m/>
    <n v="28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n v="5"/>
    <s v="POSL N02913"/>
    <n v="1"/>
    <n v="31"/>
    <x v="0"/>
    <m/>
    <m/>
    <m/>
    <n v="29"/>
    <s v="0 0"/>
    <x v="40"/>
    <n v="0"/>
    <n v="0"/>
    <s v="Držák pro stropní upevnění externí antény."/>
    <s v="ks"/>
    <n v="0"/>
    <n v="2"/>
    <n v="2"/>
    <n v="0"/>
    <n v="0"/>
    <n v="0"/>
    <s v=""/>
  </r>
  <r>
    <n v="5"/>
    <s v="POSL N02913"/>
    <n v="1"/>
    <n v="32"/>
    <x v="0"/>
    <m/>
    <m/>
    <m/>
    <n v="30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n v="5"/>
    <s v="POSL N02913"/>
    <n v="1"/>
    <n v="33"/>
    <x v="0"/>
    <m/>
    <m/>
    <m/>
    <n v="31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n v="5"/>
    <s v="POSL N02913"/>
    <n v="1"/>
    <n v="34"/>
    <x v="0"/>
    <m/>
    <m/>
    <m/>
    <n v="32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n v="5"/>
    <s v="POSL N02913"/>
    <n v="1"/>
    <n v="35"/>
    <x v="0"/>
    <m/>
    <m/>
    <m/>
    <n v="33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n v="5"/>
    <s v="POSL N02913"/>
    <n v="1"/>
    <n v="36"/>
    <x v="0"/>
    <m/>
    <m/>
    <m/>
    <n v="34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n v="5"/>
    <s v="POSL N02913"/>
    <n v="1"/>
    <n v="37"/>
    <x v="0"/>
    <m/>
    <m/>
    <m/>
    <n v="35"/>
    <s v="0 0"/>
    <x v="49"/>
    <n v="0"/>
    <n v="0"/>
    <s v="Nylonový voděodolný obal pro 2 mikrofonní stativy."/>
    <s v="ks"/>
    <n v="0"/>
    <n v="1"/>
    <n v="1"/>
    <n v="0"/>
    <n v="0"/>
    <n v="0"/>
    <s v=""/>
  </r>
  <r>
    <n v="5"/>
    <s v="POSL N02913"/>
    <n v="1"/>
    <n v="38"/>
    <x v="0"/>
    <m/>
    <m/>
    <m/>
    <n v="36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n v="5"/>
    <s v="POSL N02913"/>
    <n v="1"/>
    <n v="39"/>
    <x v="0"/>
    <m/>
    <m/>
    <m/>
    <n v="37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n v="5"/>
    <s v="POSL N02913"/>
    <n v="1"/>
    <n v="40"/>
    <x v="0"/>
    <m/>
    <m/>
    <m/>
    <n v="3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n v="5"/>
    <s v="POSL N02913"/>
    <n v="1"/>
    <n v="41"/>
    <x v="0"/>
    <m/>
    <m/>
    <m/>
    <n v="3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n v="5"/>
    <s v="POSL N02913"/>
    <n v="1"/>
    <n v="42"/>
    <x v="0"/>
    <m/>
    <m/>
    <m/>
    <n v="4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n v="5"/>
    <s v="POSL N02913"/>
    <n v="1"/>
    <n v="43"/>
    <x v="0"/>
    <m/>
    <m/>
    <m/>
    <n v="4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n v="5"/>
    <s v="POSL N02913"/>
    <n v="1"/>
    <n v="44"/>
    <x v="0"/>
    <m/>
    <m/>
    <m/>
    <n v="4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n v="5"/>
    <s v="POSL N02913"/>
    <n v="1"/>
    <n v="45"/>
    <x v="0"/>
    <m/>
    <m/>
    <m/>
    <n v="4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n v="5"/>
    <s v="POSL N02913"/>
    <n v="1"/>
    <n v="46"/>
    <x v="0"/>
    <m/>
    <m/>
    <m/>
    <n v="4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n v="5"/>
    <s v="POSL N02913"/>
    <n v="1"/>
    <n v="47"/>
    <x v="0"/>
    <m/>
    <m/>
    <m/>
    <n v="45"/>
    <s v="0 0"/>
    <x v="75"/>
    <n v="0"/>
    <n v="0"/>
    <s v="Drobný montážní materiál"/>
    <s v="ks"/>
    <n v="0"/>
    <n v="15"/>
    <n v="15"/>
    <n v="0"/>
    <n v="0"/>
    <n v="0"/>
    <s v=""/>
  </r>
  <r>
    <n v="5"/>
    <s v="POSL N02913"/>
    <n v="1"/>
    <n v="48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5"/>
    <s v="POSL N02913"/>
    <n v="1"/>
    <n v="4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5"/>
    <s v="POSL N02913"/>
    <n v="1"/>
    <n v="5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6"/>
    <s v="POSL 30"/>
    <n v="6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6"/>
    <s v="POSL 30"/>
    <n v="6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6"/>
    <s v="POSL 30"/>
    <n v="6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6"/>
    <n v="0"/>
    <n v="0"/>
    <n v="0"/>
    <s v=""/>
  </r>
  <r>
    <n v="6"/>
    <s v="POSL 30"/>
    <n v="6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6"/>
    <n v="0"/>
    <n v="0"/>
    <n v="0"/>
    <s v=""/>
  </r>
  <r>
    <n v="6"/>
    <s v="POSL 30"/>
    <n v="6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6"/>
    <n v="0"/>
    <n v="0"/>
    <n v="0"/>
    <s v=""/>
  </r>
  <r>
    <n v="6"/>
    <s v="POSL 30"/>
    <n v="6"/>
    <n v="6"/>
    <x v="0"/>
    <m/>
    <m/>
    <m/>
    <n v="4"/>
    <s v="0 0"/>
    <x v="15"/>
    <n v="0"/>
    <n v="0"/>
    <s v="1x2 HDMI rozbočovač_x000a_Podpora standardů HDMI 2.0 a HDCP 2.2_x000a_Podpora rozlišení podpora 4K/UHD @ 60 Hz 4:4:4 "/>
    <s v="ks"/>
    <n v="0"/>
    <n v="1"/>
    <n v="6"/>
    <n v="0"/>
    <n v="0"/>
    <n v="0"/>
    <s v=""/>
  </r>
  <r>
    <n v="6"/>
    <s v="POSL 30"/>
    <n v="6"/>
    <n v="7"/>
    <x v="0"/>
    <m/>
    <m/>
    <m/>
    <n v="5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6"/>
    <n v="0"/>
    <n v="0"/>
    <n v="0"/>
    <s v=""/>
  </r>
  <r>
    <n v="6"/>
    <s v="POSL 30"/>
    <n v="6"/>
    <n v="8"/>
    <x v="0"/>
    <m/>
    <m/>
    <m/>
    <n v="6"/>
    <s v="0 0"/>
    <x v="81"/>
    <n v="0"/>
    <n v="0"/>
    <s v="HDMI audio de-embedder. Podpora standardů HDMI 2.0, HDCP 2.3, podpora 4K/UHD@60Hz 4:4:4"/>
    <s v="ks"/>
    <n v="0"/>
    <n v="1"/>
    <n v="6"/>
    <n v="0"/>
    <n v="0"/>
    <n v="0"/>
    <s v=""/>
  </r>
  <r>
    <n v="6"/>
    <s v="POSL 30"/>
    <n v="6"/>
    <n v="9"/>
    <x v="0"/>
    <m/>
    <m/>
    <m/>
    <n v="7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6"/>
    <n v="0"/>
    <n v="0"/>
    <n v="0"/>
    <s v=""/>
  </r>
  <r>
    <n v="6"/>
    <s v="POSL 30"/>
    <n v="6"/>
    <n v="10"/>
    <x v="0"/>
    <m/>
    <m/>
    <m/>
    <n v="8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6"/>
    <n v="0"/>
    <n v="0"/>
    <n v="0"/>
    <s v=""/>
  </r>
  <r>
    <n v="6"/>
    <s v="POSL 30"/>
    <n v="6"/>
    <n v="11"/>
    <x v="0"/>
    <m/>
    <m/>
    <m/>
    <n v="9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12"/>
    <n v="0"/>
    <n v="0"/>
    <n v="0"/>
    <s v=""/>
  </r>
  <r>
    <n v="6"/>
    <s v="POSL 30"/>
    <n v="6"/>
    <n v="12"/>
    <x v="0"/>
    <m/>
    <m/>
    <m/>
    <n v="10"/>
    <s v="0 0"/>
    <x v="85"/>
    <n v="0"/>
    <n v="0"/>
    <s v="Koncový zesilovač, min. parametry: výkon 2x 80W_8Ω nebo 2x 80W /70_100V, 2x nesymetrický vstup, 2 symetrický vstup, chlazení bez hluku, individuální nastavení výšek a basů pro každý výstup, sleep mode, 19&quot; rack uchycení, šířka max. 1/2 rack."/>
    <s v="ks"/>
    <n v="0"/>
    <n v="1"/>
    <n v="6"/>
    <n v="0"/>
    <n v="0"/>
    <n v="0"/>
    <s v=""/>
  </r>
  <r>
    <n v="6"/>
    <s v="POSL 30"/>
    <n v="6"/>
    <n v="13"/>
    <x v="0"/>
    <m/>
    <m/>
    <m/>
    <n v="11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6"/>
    <n v="0"/>
    <n v="0"/>
    <n v="0"/>
    <s v=""/>
  </r>
  <r>
    <n v="6"/>
    <s v="POSL 30"/>
    <n v="6"/>
    <n v="14"/>
    <x v="0"/>
    <m/>
    <m/>
    <m/>
    <n v="12"/>
    <s v="0 0"/>
    <x v="87"/>
    <n v="0"/>
    <n v="0"/>
    <s v="Bílá popisovatelná tabule - smalt, hliníkový rám, rozměr 120 x 180"/>
    <s v="ks"/>
    <n v="0"/>
    <n v="1"/>
    <n v="6"/>
    <n v="0"/>
    <n v="0"/>
    <n v="0"/>
    <s v=""/>
  </r>
  <r>
    <n v="6"/>
    <s v="POSL 30"/>
    <n v="6"/>
    <n v="15"/>
    <x v="0"/>
    <m/>
    <m/>
    <m/>
    <n v="13"/>
    <s v="0 0"/>
    <x v="88"/>
    <n v="0"/>
    <n v="0"/>
    <s v="Bílá popisovatelná tabule - smalt, hliníkový rám, rozměr 120 x 240"/>
    <s v="ks"/>
    <n v="0"/>
    <n v="1"/>
    <n v="6"/>
    <n v="0"/>
    <n v="0"/>
    <n v="0"/>
    <s v=""/>
  </r>
  <r>
    <n v="6"/>
    <s v="POSL 30"/>
    <n v="6"/>
    <n v="16"/>
    <x v="0"/>
    <m/>
    <m/>
    <m/>
    <n v="14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6"/>
    <n v="0"/>
    <n v="0"/>
    <n v="0"/>
    <s v=""/>
  </r>
  <r>
    <n v="6"/>
    <s v="POSL 30"/>
    <n v="6"/>
    <n v="17"/>
    <x v="0"/>
    <m/>
    <m/>
    <m/>
    <n v="15"/>
    <s v="0 0"/>
    <x v="75"/>
    <n v="0"/>
    <n v="0"/>
    <s v="Drobný montážní materiál"/>
    <s v="ks"/>
    <n v="0"/>
    <n v="2"/>
    <n v="12"/>
    <n v="0"/>
    <n v="0"/>
    <n v="0"/>
    <s v=""/>
  </r>
  <r>
    <n v="6"/>
    <s v="POSL 30"/>
    <n v="6"/>
    <n v="18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6"/>
    <s v="POSL 30"/>
    <n v="6"/>
    <n v="1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6"/>
    <s v="POSL 30"/>
    <n v="6"/>
    <n v="2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7"/>
    <s v="POSL N02914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7"/>
    <s v="POSL N02914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7"/>
    <s v="POSL N02914"/>
    <n v="1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n v="7"/>
    <s v="POSL N02914"/>
    <n v="1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n v="7"/>
    <s v="POSL N02914"/>
    <n v="1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n v="7"/>
    <s v="POSL N02914"/>
    <n v="1"/>
    <n v="6"/>
    <x v="0"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n v="7"/>
    <s v="POSL N02914"/>
    <n v="1"/>
    <n v="7"/>
    <x v="0"/>
    <m/>
    <m/>
    <m/>
    <n v="5"/>
    <s v="0 0"/>
    <x v="91"/>
    <n v="0"/>
    <n v="0"/>
    <s v="Stropní držák pro displej úhlopříčky 40 - 50&quot;.  Min. nosnost dle použitého displeje._x000a_Možnost náklonu displeje min. 20°. "/>
    <s v="ks"/>
    <n v="0"/>
    <n v="4"/>
    <n v="4"/>
    <n v="0"/>
    <n v="0"/>
    <n v="0"/>
    <s v=""/>
  </r>
  <r>
    <n v="7"/>
    <s v="POSL N02914"/>
    <n v="1"/>
    <n v="8"/>
    <x v="0"/>
    <m/>
    <m/>
    <m/>
    <n v="6"/>
    <s v="0 0"/>
    <x v="15"/>
    <n v="0"/>
    <n v="0"/>
    <s v="1x2 HDMI rozbočovač_x000a_Podpora standardů HDMI 2.0 a HDCP 2.2_x000a_Podpora rozlišení podpora 4K/UHD @ 60 Hz 4:4:4 "/>
    <s v="ks"/>
    <n v="0"/>
    <n v="1"/>
    <n v="1"/>
    <n v="0"/>
    <n v="0"/>
    <n v="0"/>
    <s v=""/>
  </r>
  <r>
    <n v="7"/>
    <s v="POSL N02914"/>
    <n v="1"/>
    <n v="9"/>
    <x v="0"/>
    <m/>
    <m/>
    <m/>
    <n v="7"/>
    <s v="0 0"/>
    <x v="92"/>
    <n v="0"/>
    <n v="0"/>
    <s v="1x4 HDMI rozbočovač_x000a_Podpora standardů HDMI 2.0 a HDCP 2.2_x000a_Podpora rozlišení podpora 4K/UHD @ 60 Hz 4:4:4 "/>
    <s v="ks"/>
    <n v="0"/>
    <n v="1"/>
    <n v="1"/>
    <n v="0"/>
    <n v="0"/>
    <n v="0"/>
    <s v=""/>
  </r>
  <r>
    <n v="7"/>
    <s v="POSL N02914"/>
    <n v="1"/>
    <n v="10"/>
    <x v="0"/>
    <m/>
    <m/>
    <m/>
    <n v="8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1"/>
    <n v="0"/>
    <n v="0"/>
    <n v="0"/>
    <s v=""/>
  </r>
  <r>
    <n v="7"/>
    <s v="POSL N02914"/>
    <n v="1"/>
    <n v="11"/>
    <x v="0"/>
    <m/>
    <m/>
    <m/>
    <n v="9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7"/>
    <s v="POSL N02914"/>
    <n v="1"/>
    <n v="12"/>
    <x v="0"/>
    <m/>
    <m/>
    <m/>
    <n v="10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7"/>
    <s v="POSL N02914"/>
    <n v="1"/>
    <n v="13"/>
    <x v="0"/>
    <m/>
    <m/>
    <m/>
    <n v="11"/>
    <s v="0 0"/>
    <x v="81"/>
    <n v="0"/>
    <n v="0"/>
    <s v="HDMI audio de-embedder. Podpora standardů HDMI 2.0, HDCP 2.3, podpora 4K/UHD@60Hz 4:4:4"/>
    <s v="ks"/>
    <n v="0"/>
    <n v="1"/>
    <n v="1"/>
    <n v="0"/>
    <n v="0"/>
    <n v="0"/>
    <s v=""/>
  </r>
  <r>
    <n v="7"/>
    <s v="POSL N02914"/>
    <n v="1"/>
    <n v="14"/>
    <x v="0"/>
    <m/>
    <m/>
    <m/>
    <n v="12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1"/>
    <n v="0"/>
    <n v="0"/>
    <n v="0"/>
    <s v=""/>
  </r>
  <r>
    <n v="7"/>
    <s v="POSL N02914"/>
    <n v="1"/>
    <n v="15"/>
    <x v="0"/>
    <m/>
    <m/>
    <m/>
    <n v="13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1"/>
    <n v="0"/>
    <n v="0"/>
    <n v="0"/>
    <s v=""/>
  </r>
  <r>
    <n v="7"/>
    <s v="POSL N02914"/>
    <n v="1"/>
    <n v="16"/>
    <x v="0"/>
    <m/>
    <m/>
    <m/>
    <n v="14"/>
    <s v="0 0"/>
    <x v="93"/>
    <n v="0"/>
    <n v="0"/>
    <s v="Dvoupásmová reprosoustava min. 8&quot;+3/4&quot;, pokrytí min. 90˚x90˚ max. 110˚x110˚, výkon min. 200W / 8 Ω, citlivost min. 90 dB, frekvenční rozsah min. 50Hz - 20kHz, rozměry max. výška 400 x šířka 300 x hloubka 230 mm, polohovatelný držák na zeď, bílé provedení"/>
    <s v="ks"/>
    <n v="0"/>
    <n v="2"/>
    <n v="2"/>
    <n v="0"/>
    <n v="0"/>
    <n v="0"/>
    <s v=""/>
  </r>
  <r>
    <n v="7"/>
    <s v="POSL N02914"/>
    <n v="1"/>
    <n v="17"/>
    <x v="0"/>
    <m/>
    <m/>
    <m/>
    <n v="15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n v="7"/>
    <s v="POSL N02914"/>
    <n v="1"/>
    <n v="18"/>
    <x v="0"/>
    <m/>
    <m/>
    <m/>
    <n v="16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7"/>
    <s v="POSL N02914"/>
    <n v="1"/>
    <n v="19"/>
    <x v="0"/>
    <m/>
    <m/>
    <m/>
    <n v="17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n v="7"/>
    <s v="POSL N02914"/>
    <n v="1"/>
    <n v="20"/>
    <x v="0"/>
    <m/>
    <m/>
    <m/>
    <n v="18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n v="7"/>
    <s v="POSL N02914"/>
    <n v="1"/>
    <n v="21"/>
    <x v="0"/>
    <m/>
    <m/>
    <m/>
    <n v="19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1"/>
    <n v="0"/>
    <n v="0"/>
    <n v="0"/>
    <s v=""/>
  </r>
  <r>
    <n v="7"/>
    <s v="POSL N02914"/>
    <n v="1"/>
    <n v="22"/>
    <x v="0"/>
    <m/>
    <m/>
    <m/>
    <n v="20"/>
    <s v="0 0"/>
    <x v="75"/>
    <n v="0"/>
    <n v="0"/>
    <s v="Drobný montážní materiál"/>
    <s v="ks"/>
    <n v="0"/>
    <n v="3"/>
    <n v="3"/>
    <n v="0"/>
    <n v="0"/>
    <n v="0"/>
    <s v=""/>
  </r>
  <r>
    <n v="7"/>
    <s v="POSL N02914"/>
    <n v="1"/>
    <n v="2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7"/>
    <s v="POSL N02914"/>
    <n v="1"/>
    <n v="2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7"/>
    <s v="POSL N02914"/>
    <n v="1"/>
    <n v="2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8"/>
    <s v="POSL N03905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8"/>
    <s v="POSL N03905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8"/>
    <s v="POSL N03905"/>
    <n v="1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n v="8"/>
    <s v="POSL N03905"/>
    <n v="1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n v="8"/>
    <s v="POSL N03905"/>
    <n v="1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n v="8"/>
    <s v="POSL N03905"/>
    <n v="1"/>
    <n v="6"/>
    <x v="0"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8"/>
    <s v="POSL N03905"/>
    <n v="1"/>
    <n v="7"/>
    <x v="0"/>
    <m/>
    <m/>
    <m/>
    <n v="5"/>
    <s v="0 0"/>
    <x v="91"/>
    <n v="0"/>
    <n v="0"/>
    <s v="Stropní držák pro displej úhlopříčky 40 - 50&quot;.  Min. nosnost dle použitého displeje._x000a_Možnost náklonu displeje min. 20°. "/>
    <s v="ks"/>
    <n v="0"/>
    <n v="1"/>
    <n v="1"/>
    <n v="0"/>
    <n v="0"/>
    <n v="0"/>
    <s v=""/>
  </r>
  <r>
    <n v="8"/>
    <s v="POSL N03905"/>
    <n v="1"/>
    <n v="8"/>
    <x v="0"/>
    <m/>
    <m/>
    <m/>
    <n v="6"/>
    <s v="0 0"/>
    <x v="15"/>
    <n v="0"/>
    <n v="0"/>
    <s v="1x2 HDMI rozbočovač_x000a_Podpora standardů HDMI 2.0 a HDCP 2.2_x000a_Podpora rozlišení podpora 4K/UHD @ 60 Hz 4:4:4 "/>
    <s v="ks"/>
    <n v="0"/>
    <n v="1"/>
    <n v="1"/>
    <n v="0"/>
    <n v="0"/>
    <n v="0"/>
    <s v=""/>
  </r>
  <r>
    <n v="8"/>
    <s v="POSL N03905"/>
    <n v="1"/>
    <n v="9"/>
    <x v="0"/>
    <m/>
    <m/>
    <m/>
    <n v="7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1"/>
    <n v="0"/>
    <n v="0"/>
    <n v="0"/>
    <s v=""/>
  </r>
  <r>
    <n v="8"/>
    <s v="POSL N03905"/>
    <n v="1"/>
    <n v="10"/>
    <x v="0"/>
    <m/>
    <m/>
    <m/>
    <n v="8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8"/>
    <s v="POSL N03905"/>
    <n v="1"/>
    <n v="11"/>
    <x v="0"/>
    <m/>
    <m/>
    <m/>
    <n v="9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8"/>
    <s v="POSL N03905"/>
    <n v="1"/>
    <n v="12"/>
    <x v="0"/>
    <m/>
    <m/>
    <m/>
    <n v="10"/>
    <s v="0 0"/>
    <x v="81"/>
    <n v="0"/>
    <n v="0"/>
    <s v="HDMI audio de-embedder. Podpora standardů HDMI 2.0, HDCP 2.3, podpora 4K/UHD@60Hz 4:4:4"/>
    <s v="ks"/>
    <n v="0"/>
    <n v="1"/>
    <n v="1"/>
    <n v="0"/>
    <n v="0"/>
    <n v="0"/>
    <s v=""/>
  </r>
  <r>
    <n v="8"/>
    <s v="POSL N03905"/>
    <n v="1"/>
    <n v="13"/>
    <x v="0"/>
    <m/>
    <m/>
    <m/>
    <n v="11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1"/>
    <n v="0"/>
    <n v="0"/>
    <n v="0"/>
    <s v=""/>
  </r>
  <r>
    <n v="8"/>
    <s v="POSL N03905"/>
    <n v="1"/>
    <n v="14"/>
    <x v="0"/>
    <m/>
    <m/>
    <m/>
    <n v="12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1"/>
    <n v="0"/>
    <n v="0"/>
    <n v="0"/>
    <s v=""/>
  </r>
  <r>
    <n v="8"/>
    <s v="POSL N03905"/>
    <n v="1"/>
    <n v="15"/>
    <x v="0"/>
    <m/>
    <m/>
    <m/>
    <n v="13"/>
    <s v="0 0"/>
    <x v="93"/>
    <n v="0"/>
    <n v="0"/>
    <s v="Dvoupásmová reprosoustava min. 8&quot;+3/4&quot;, pokrytí min. 90˚x90˚ max. 110˚x110˚, výkon min. 200W / 8 Ω, citlivost min. 90 dB, frekvenční rozsah min. 50Hz - 20kHz, rozměry max. výška 400 x šířka 300 x hloubka 230 mm, polohovatelný držák na zeď, bílé provedení"/>
    <s v="ks"/>
    <n v="0"/>
    <n v="2"/>
    <n v="2"/>
    <n v="0"/>
    <n v="0"/>
    <n v="0"/>
    <s v=""/>
  </r>
  <r>
    <n v="8"/>
    <s v="POSL N03905"/>
    <n v="1"/>
    <n v="16"/>
    <x v="0"/>
    <m/>
    <m/>
    <m/>
    <n v="14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n v="8"/>
    <s v="POSL N03905"/>
    <n v="1"/>
    <n v="17"/>
    <x v="0"/>
    <m/>
    <m/>
    <m/>
    <n v="15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8"/>
    <s v="POSL N03905"/>
    <n v="1"/>
    <n v="18"/>
    <x v="0"/>
    <m/>
    <m/>
    <m/>
    <n v="16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n v="8"/>
    <s v="POSL N03905"/>
    <n v="1"/>
    <n v="19"/>
    <x v="0"/>
    <m/>
    <m/>
    <m/>
    <n v="17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n v="8"/>
    <s v="POSL N03905"/>
    <n v="1"/>
    <n v="20"/>
    <x v="0"/>
    <m/>
    <m/>
    <m/>
    <n v="18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1"/>
    <n v="0"/>
    <n v="0"/>
    <n v="0"/>
    <s v=""/>
  </r>
  <r>
    <n v="8"/>
    <s v="POSL N03905"/>
    <n v="1"/>
    <n v="21"/>
    <x v="0"/>
    <m/>
    <m/>
    <m/>
    <n v="19"/>
    <s v="0 0"/>
    <x v="75"/>
    <n v="0"/>
    <n v="0"/>
    <s v="Drobný montážní materiál"/>
    <s v="ks"/>
    <n v="0"/>
    <n v="2"/>
    <n v="2"/>
    <n v="0"/>
    <n v="0"/>
    <n v="0"/>
    <s v=""/>
  </r>
  <r>
    <n v="8"/>
    <s v="POSL N03905"/>
    <n v="1"/>
    <n v="2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8"/>
    <s v="POSL N03905"/>
    <n v="1"/>
    <n v="2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8"/>
    <s v="POSL N03905"/>
    <n v="1"/>
    <n v="2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9"/>
    <s v="LAB MALÁ"/>
    <n v="2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9"/>
    <s v="LAB MALÁ"/>
    <n v="2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9"/>
    <s v="LAB MALÁ"/>
    <n v="2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2"/>
    <n v="0"/>
    <n v="0"/>
    <n v="0"/>
    <s v=""/>
  </r>
  <r>
    <n v="9"/>
    <s v="LAB MALÁ"/>
    <n v="2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2"/>
    <n v="0"/>
    <n v="0"/>
    <n v="0"/>
    <s v=""/>
  </r>
  <r>
    <n v="9"/>
    <s v="LAB MALÁ"/>
    <n v="2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2"/>
    <n v="0"/>
    <n v="0"/>
    <n v="0"/>
    <s v=""/>
  </r>
  <r>
    <n v="9"/>
    <s v="LAB MALÁ"/>
    <n v="2"/>
    <n v="6"/>
    <x v="0"/>
    <m/>
    <m/>
    <m/>
    <n v="4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1"/>
    <n v="2"/>
    <n v="0"/>
    <n v="0"/>
    <n v="0"/>
    <s v=""/>
  </r>
  <r>
    <n v="9"/>
    <s v="LAB MALÁ"/>
    <n v="2"/>
    <n v="7"/>
    <x v="0"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4"/>
    <n v="0"/>
    <n v="0"/>
    <n v="0"/>
    <s v=""/>
  </r>
  <r>
    <n v="9"/>
    <s v="LAB MALÁ"/>
    <n v="2"/>
    <n v="8"/>
    <x v="0"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2"/>
    <n v="0"/>
    <n v="0"/>
    <n v="0"/>
    <s v=""/>
  </r>
  <r>
    <n v="9"/>
    <s v="LAB MALÁ"/>
    <n v="2"/>
    <n v="9"/>
    <x v="0"/>
    <m/>
    <m/>
    <m/>
    <n v="7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2"/>
    <n v="0"/>
    <n v="0"/>
    <n v="0"/>
    <s v=""/>
  </r>
  <r>
    <n v="9"/>
    <s v="LAB MALÁ"/>
    <n v="2"/>
    <n v="10"/>
    <x v="0"/>
    <m/>
    <m/>
    <m/>
    <n v="8"/>
    <s v="0 0"/>
    <x v="88"/>
    <n v="0"/>
    <n v="0"/>
    <s v="Bílá popisovatelná tabule - smalt, hliníkový rám, rozměr 120 x 240"/>
    <s v="ks"/>
    <n v="0"/>
    <n v="1"/>
    <n v="2"/>
    <n v="0"/>
    <n v="0"/>
    <n v="0"/>
    <s v=""/>
  </r>
  <r>
    <n v="9"/>
    <s v="LAB MALÁ"/>
    <n v="2"/>
    <n v="11"/>
    <x v="0"/>
    <m/>
    <m/>
    <m/>
    <n v="9"/>
    <s v="0 0"/>
    <x v="75"/>
    <n v="0"/>
    <n v="0"/>
    <s v="Drobný montážní materiál"/>
    <s v="ks"/>
    <n v="0"/>
    <n v="1"/>
    <n v="2"/>
    <n v="0"/>
    <n v="0"/>
    <n v="0"/>
    <s v=""/>
  </r>
  <r>
    <n v="9"/>
    <s v="LAB MALÁ"/>
    <n v="2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9"/>
    <s v="LAB MALÁ"/>
    <n v="2"/>
    <n v="1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9"/>
    <s v="LAB MALÁ"/>
    <n v="2"/>
    <n v="1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0"/>
    <s v="LAB STĚNA"/>
    <n v="2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0"/>
    <s v="LAB STĚNA"/>
    <n v="2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0"/>
    <s v="LAB STĚNA"/>
    <n v="2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2"/>
    <n v="0"/>
    <n v="0"/>
    <n v="0"/>
    <s v=""/>
  </r>
  <r>
    <n v="10"/>
    <s v="LAB STĚNA"/>
    <n v="2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2"/>
    <n v="0"/>
    <n v="0"/>
    <n v="0"/>
    <s v=""/>
  </r>
  <r>
    <n v="10"/>
    <s v="LAB STĚNA"/>
    <n v="2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2"/>
    <n v="0"/>
    <n v="0"/>
    <n v="0"/>
    <s v=""/>
  </r>
  <r>
    <n v="10"/>
    <s v="LAB STĚNA"/>
    <n v="2"/>
    <n v="6"/>
    <x v="0"/>
    <m/>
    <m/>
    <m/>
    <n v="4"/>
    <s v="0 0"/>
    <x v="97"/>
    <n v="0"/>
    <n v="0"/>
    <s v="Převodník HDMI na HDBase-T - vysílač. Podpora standardů HDBase-T, min. HDMI 2.0, HDCP 2.3, podpora 4K/UHD@60Hz 4:2:4. Přenos na min. 50 m.  Nástěnné provedení se zabudováním do stěny - konektor HDMI."/>
    <s v="ks"/>
    <n v="0"/>
    <n v="1"/>
    <n v="2"/>
    <n v="0"/>
    <n v="0"/>
    <n v="0"/>
    <s v=""/>
  </r>
  <r>
    <n v="10"/>
    <s v="LAB STĚNA"/>
    <n v="2"/>
    <n v="7"/>
    <x v="0"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4"/>
    <n v="0"/>
    <n v="0"/>
    <n v="0"/>
    <s v=""/>
  </r>
  <r>
    <n v="10"/>
    <s v="LAB STĚNA"/>
    <n v="2"/>
    <n v="8"/>
    <x v="0"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2"/>
    <n v="0"/>
    <n v="0"/>
    <n v="0"/>
    <s v=""/>
  </r>
  <r>
    <n v="10"/>
    <s v="LAB STĚNA"/>
    <n v="2"/>
    <n v="9"/>
    <x v="0"/>
    <m/>
    <m/>
    <m/>
    <n v="7"/>
    <s v="0 0"/>
    <x v="98"/>
    <n v="0"/>
    <n v="0"/>
    <s v="Tlačítkový řídicí systém s min. 2x relé, 1x obousměrné RS232, 1x jednosměrné RS232, 4 tlačítka. Včetně krabice pro instalaci do stěny."/>
    <s v="ks"/>
    <n v="0"/>
    <n v="1"/>
    <n v="2"/>
    <n v="0"/>
    <n v="0"/>
    <n v="0"/>
    <s v=""/>
  </r>
  <r>
    <n v="10"/>
    <s v="LAB STĚNA"/>
    <n v="2"/>
    <n v="10"/>
    <x v="0"/>
    <m/>
    <m/>
    <m/>
    <n v="8"/>
    <s v="0 0"/>
    <x v="88"/>
    <n v="0"/>
    <n v="0"/>
    <s v="Bílá popisovatelná tabule - smalt, hliníkový rám, rozměr 120 x 240"/>
    <s v="ks"/>
    <n v="0"/>
    <n v="1"/>
    <n v="2"/>
    <n v="0"/>
    <n v="0"/>
    <n v="0"/>
    <s v=""/>
  </r>
  <r>
    <n v="10"/>
    <s v="LAB STĚNA"/>
    <n v="2"/>
    <n v="11"/>
    <x v="0"/>
    <m/>
    <m/>
    <m/>
    <n v="9"/>
    <s v="0 0"/>
    <x v="75"/>
    <n v="0"/>
    <n v="0"/>
    <s v="Drobný montážní materiál"/>
    <s v="ks"/>
    <n v="0"/>
    <n v="1"/>
    <n v="2"/>
    <n v="0"/>
    <n v="0"/>
    <n v="0"/>
    <s v=""/>
  </r>
  <r>
    <n v="10"/>
    <s v="LAB STĚNA"/>
    <n v="2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0"/>
    <s v="LAB STĚNA"/>
    <n v="2"/>
    <n v="1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0"/>
    <s v="LAB STĚNA"/>
    <n v="2"/>
    <n v="1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1"/>
    <s v="LAB N04905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1"/>
    <s v="LAB N04905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1"/>
    <s v="LAB N04905"/>
    <n v="1"/>
    <n v="3"/>
    <x v="0"/>
    <m/>
    <m/>
    <m/>
    <n v="1"/>
    <s v="0 0"/>
    <x v="99"/>
    <n v="0"/>
    <n v="0"/>
    <s v="Interaktivní displej s úhlopříčkou min. 86&quot; (218cm) a rozlišením obrazu 4K UHD. Dotyková technologie umožňuje odlišit dotyk prstem (pro ovládání) a popisovačem (pro psaní) a také odlišit popisovače (např. pro psaní různou barvou)._x000a_Součástí displeje musí být počítačový modul s minimálními parametry 4GB RAM a 32GB, který obsahuje aplikaci pro psaní na bílé ploše a prohlížeč webových stránek._x000a_Pro připojení má displej minimálně konektory HDMI a USB-C, bezdrátovou konektivitu Wifi (2,4 i 5GHz) a Bluetooth (min. verze 4.2) a slot pro integraci plnohodnotého učitelského PC._x000a_Zařízení musí mít certifikaci ENERGY STAR."/>
    <s v="ks"/>
    <n v="0"/>
    <n v="1"/>
    <n v="1"/>
    <n v="0"/>
    <n v="0"/>
    <n v="0"/>
    <s v=""/>
  </r>
  <r>
    <n v="11"/>
    <s v="LAB N04905"/>
    <n v="1"/>
    <n v="4"/>
    <x v="0"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n v="11"/>
    <s v="LAB N04905"/>
    <n v="1"/>
    <n v="5"/>
    <x v="0"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n v="11"/>
    <s v="LAB N04905"/>
    <n v="1"/>
    <n v="6"/>
    <x v="0"/>
    <m/>
    <m/>
    <m/>
    <n v="4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11"/>
    <s v="LAB N04905"/>
    <n v="1"/>
    <n v="7"/>
    <x v="0"/>
    <m/>
    <m/>
    <m/>
    <n v="5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n v="11"/>
    <s v="LAB N04905"/>
    <n v="1"/>
    <n v="8"/>
    <x v="0"/>
    <m/>
    <m/>
    <m/>
    <n v="6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n v="11"/>
    <s v="LAB N04905"/>
    <n v="1"/>
    <n v="9"/>
    <x v="0"/>
    <m/>
    <m/>
    <m/>
    <n v="7"/>
    <s v="0 0"/>
    <x v="75"/>
    <n v="0"/>
    <n v="0"/>
    <s v="Drobný montážní materiál"/>
    <s v="ks"/>
    <n v="0"/>
    <n v="1"/>
    <n v="1"/>
    <n v="0"/>
    <n v="0"/>
    <n v="0"/>
    <s v=""/>
  </r>
  <r>
    <n v="11"/>
    <s v="LAB N04905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1"/>
    <s v="LAB N04905"/>
    <n v="1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1"/>
    <s v="LAB N04905"/>
    <n v="1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2"/>
    <s v="LAB N04906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2"/>
    <s v="LAB N04906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2"/>
    <s v="LAB N04906"/>
    <n v="1"/>
    <n v="3"/>
    <x v="0"/>
    <m/>
    <m/>
    <m/>
    <n v="1"/>
    <s v="0 0"/>
    <x v="88"/>
    <n v="0"/>
    <n v="0"/>
    <s v="Bílá popisovatelná tabule - smalt, hliníkový rám, rozměr 120 x 240"/>
    <s v="ks"/>
    <n v="0"/>
    <n v="2"/>
    <n v="2"/>
    <n v="0"/>
    <n v="0"/>
    <n v="0"/>
    <s v=""/>
  </r>
  <r>
    <n v="12"/>
    <s v="LAB N04906"/>
    <n v="1"/>
    <n v="4"/>
    <x v="0"/>
    <m/>
    <m/>
    <m/>
    <n v="2"/>
    <s v="0 0"/>
    <x v="75"/>
    <n v="0"/>
    <n v="0"/>
    <s v="Drobný montážní materiál"/>
    <s v="ks"/>
    <n v="0"/>
    <n v="1"/>
    <n v="1"/>
    <n v="0"/>
    <n v="0"/>
    <n v="0"/>
    <s v=""/>
  </r>
  <r>
    <n v="12"/>
    <s v="LAB N04906"/>
    <n v="1"/>
    <n v="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2"/>
    <s v="LAB N04906"/>
    <n v="1"/>
    <n v="6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2"/>
    <s v="LAB N04906"/>
    <n v="1"/>
    <n v="7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3"/>
    <s v="LAB N04907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3"/>
    <s v="LAB N04907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3"/>
    <s v="LAB N04907"/>
    <n v="1"/>
    <n v="3"/>
    <x v="0"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n v="13"/>
    <s v="LAB N04907"/>
    <n v="1"/>
    <n v="4"/>
    <x v="0"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n v="13"/>
    <s v="LAB N04907"/>
    <n v="1"/>
    <n v="5"/>
    <x v="0"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n v="13"/>
    <s v="LAB N04907"/>
    <n v="1"/>
    <n v="6"/>
    <x v="0"/>
    <m/>
    <m/>
    <m/>
    <n v="4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1"/>
    <n v="1"/>
    <n v="0"/>
    <n v="0"/>
    <n v="0"/>
    <s v=""/>
  </r>
  <r>
    <n v="13"/>
    <s v="LAB N04907"/>
    <n v="1"/>
    <n v="7"/>
    <x v="0"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2"/>
    <n v="0"/>
    <n v="0"/>
    <n v="0"/>
    <s v=""/>
  </r>
  <r>
    <n v="13"/>
    <s v="LAB N04907"/>
    <n v="1"/>
    <n v="8"/>
    <x v="0"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1"/>
    <n v="0"/>
    <n v="0"/>
    <n v="0"/>
    <s v=""/>
  </r>
  <r>
    <n v="13"/>
    <s v="LAB N04907"/>
    <n v="1"/>
    <n v="9"/>
    <x v="0"/>
    <m/>
    <m/>
    <m/>
    <n v="7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13"/>
    <s v="LAB N04907"/>
    <n v="1"/>
    <n v="10"/>
    <x v="0"/>
    <m/>
    <m/>
    <m/>
    <n v="8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n v="13"/>
    <s v="LAB N04907"/>
    <n v="1"/>
    <n v="11"/>
    <x v="0"/>
    <m/>
    <m/>
    <m/>
    <n v="9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n v="13"/>
    <s v="LAB N04907"/>
    <n v="1"/>
    <n v="12"/>
    <x v="0"/>
    <m/>
    <m/>
    <m/>
    <n v="10"/>
    <s v="0 0"/>
    <x v="75"/>
    <n v="0"/>
    <n v="0"/>
    <s v="Drobný montážní materiál"/>
    <s v="ks"/>
    <n v="0"/>
    <n v="1"/>
    <n v="1"/>
    <n v="0"/>
    <n v="0"/>
    <n v="0"/>
    <s v=""/>
  </r>
  <r>
    <n v="13"/>
    <s v="LAB N04907"/>
    <n v="1"/>
    <n v="1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3"/>
    <s v="LAB N04907"/>
    <n v="1"/>
    <n v="1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3"/>
    <s v="LAB N04907"/>
    <n v="1"/>
    <n v="1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4"/>
    <s v="KANC N04915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4"/>
    <s v="KANC N04915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4"/>
    <s v="KANC N04915"/>
    <n v="1"/>
    <n v="3"/>
    <x v="0"/>
    <m/>
    <m/>
    <m/>
    <n v="1"/>
    <s v="0 0"/>
    <x v="102"/>
    <n v="0"/>
    <n v="0"/>
    <s v="Ultrakrátký datový projektor, technologie laser + 3LCD, rozlišení min.  1920 x 1080,  výkon min. 3500 ANSI lumenů, projekční poměr max. 0,36:1, kontrast min. 2 500 000 : 1, obrazové vstupy min. 1 x HDMI, včetně držáku na stěnu"/>
    <s v="ks"/>
    <n v="0"/>
    <n v="1"/>
    <n v="1"/>
    <n v="0"/>
    <n v="0"/>
    <n v="0"/>
    <s v=""/>
  </r>
  <r>
    <n v="14"/>
    <s v="KANC N04915"/>
    <n v="1"/>
    <n v="4"/>
    <x v="0"/>
    <m/>
    <m/>
    <m/>
    <n v="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14"/>
    <s v="KANC N04915"/>
    <n v="1"/>
    <n v="5"/>
    <x v="0"/>
    <m/>
    <m/>
    <m/>
    <n v="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14"/>
    <s v="KANC N04915"/>
    <n v="1"/>
    <n v="6"/>
    <x v="0"/>
    <m/>
    <m/>
    <m/>
    <n v="4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14"/>
    <s v="KANC N04915"/>
    <n v="1"/>
    <n v="7"/>
    <x v="0"/>
    <m/>
    <m/>
    <m/>
    <n v="5"/>
    <s v="0 0"/>
    <x v="103"/>
    <n v="0"/>
    <n v="0"/>
    <s v="Bílá popisovatelná tabule s minimalizací odlesků, hliníkový rám, rozměr 120 x 214, vhodná pro projekci."/>
    <s v="ks"/>
    <n v="0"/>
    <n v="1"/>
    <n v="1"/>
    <n v="0"/>
    <n v="0"/>
    <n v="0"/>
    <s v=""/>
  </r>
  <r>
    <n v="14"/>
    <s v="KANC N04915"/>
    <n v="1"/>
    <n v="8"/>
    <x v="0"/>
    <m/>
    <m/>
    <m/>
    <n v="6"/>
    <s v="0 0"/>
    <x v="75"/>
    <n v="0"/>
    <n v="0"/>
    <s v="Drobný montážní materiál"/>
    <s v="ks"/>
    <n v="0"/>
    <n v="1"/>
    <n v="1"/>
    <n v="0"/>
    <n v="0"/>
    <n v="0"/>
    <s v=""/>
  </r>
  <r>
    <n v="14"/>
    <s v="KANC N04915"/>
    <n v="1"/>
    <n v="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4"/>
    <s v="KANC N04915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4"/>
    <s v="KANC N04915"/>
    <n v="1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5"/>
    <s v="ZAS MALE"/>
    <n v="2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5"/>
    <s v="ZAS MALE"/>
    <n v="2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5"/>
    <s v="ZAS MALE"/>
    <n v="2"/>
    <n v="3"/>
    <x v="0"/>
    <m/>
    <m/>
    <m/>
    <n v="1"/>
    <s v="0 0"/>
    <x v="104"/>
    <n v="0"/>
    <n v="0"/>
    <s v="LCD displej - 75&quot; panel, s pozorovacími úhly min. 150°, rozlišení 3840 x 2160, jas min. 500cd/m2, Haze min. 25%, provoz min. 16/7, vstup min. 2xHDMI, řízení RS232, LAN."/>
    <s v="ks"/>
    <n v="0"/>
    <n v="1"/>
    <n v="2"/>
    <n v="0"/>
    <n v="0"/>
    <n v="0"/>
    <s v=""/>
  </r>
  <r>
    <n v="15"/>
    <s v="ZAS MALE"/>
    <n v="2"/>
    <n v="4"/>
    <x v="0"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2"/>
    <n v="0"/>
    <n v="0"/>
    <n v="0"/>
    <s v=""/>
  </r>
  <r>
    <n v="15"/>
    <s v="ZAS MALE"/>
    <n v="2"/>
    <n v="5"/>
    <x v="0"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2"/>
    <n v="0"/>
    <n v="0"/>
    <n v="0"/>
    <s v=""/>
  </r>
  <r>
    <n v="15"/>
    <s v="ZAS MALE"/>
    <n v="2"/>
    <n v="6"/>
    <x v="0"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2"/>
    <n v="0"/>
    <n v="0"/>
    <n v="0"/>
    <s v=""/>
  </r>
  <r>
    <n v="15"/>
    <s v="ZAS MALE"/>
    <n v="2"/>
    <n v="7"/>
    <x v="0"/>
    <m/>
    <m/>
    <m/>
    <n v="5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2"/>
    <n v="0"/>
    <n v="0"/>
    <n v="0"/>
    <s v=""/>
  </r>
  <r>
    <n v="15"/>
    <s v="ZAS MALE"/>
    <n v="2"/>
    <n v="8"/>
    <x v="0"/>
    <m/>
    <m/>
    <m/>
    <n v="6"/>
    <s v="0 0"/>
    <x v="87"/>
    <n v="0"/>
    <n v="0"/>
    <s v="Bílá popisovatelná tabule - smalt, hliníkový rám, rozměr 120 x 180"/>
    <s v="ks"/>
    <n v="0"/>
    <n v="2"/>
    <n v="4"/>
    <n v="0"/>
    <n v="0"/>
    <n v="0"/>
    <s v=""/>
  </r>
  <r>
    <n v="15"/>
    <s v="ZAS MALE"/>
    <n v="2"/>
    <n v="9"/>
    <x v="0"/>
    <m/>
    <m/>
    <m/>
    <n v="7"/>
    <s v="0 0"/>
    <x v="75"/>
    <n v="0"/>
    <n v="0"/>
    <s v="Drobný montážní materiál"/>
    <s v="ks"/>
    <n v="0"/>
    <n v="1"/>
    <n v="2"/>
    <n v="0"/>
    <n v="0"/>
    <n v="0"/>
    <s v=""/>
  </r>
  <r>
    <n v="15"/>
    <s v="ZAS MALE"/>
    <n v="2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5"/>
    <s v="ZAS MALE"/>
    <n v="2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5"/>
    <s v="ZAS MALE"/>
    <n v="2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6"/>
    <s v="ZAS N05806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6"/>
    <s v="ZAS N05806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6"/>
    <s v="ZAS N05806"/>
    <n v="1"/>
    <n v="3"/>
    <x v="0"/>
    <m/>
    <m/>
    <m/>
    <n v="1"/>
    <s v="0 0"/>
    <x v="106"/>
    <n v="0"/>
    <n v="0"/>
    <s v="LCD displej - 80 - 90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16"/>
    <s v="ZAS N05806"/>
    <n v="1"/>
    <n v="4"/>
    <x v="0"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n v="16"/>
    <s v="ZAS N05806"/>
    <n v="1"/>
    <n v="5"/>
    <x v="0"/>
    <m/>
    <m/>
    <m/>
    <n v="3"/>
    <s v="0 0"/>
    <x v="107"/>
    <n v="0"/>
    <n v="0"/>
    <s v="LCD displej - 55&quot; panel, s pozorovacími úhly min. 150°, rozlišení 3840 x 2160, jas min. 400cd/m2, provoz min. 16/7, vstup min. 2xHDMI, řízení RS232, LAN."/>
    <s v="ks"/>
    <n v="0"/>
    <n v="5"/>
    <n v="5"/>
    <n v="0"/>
    <n v="0"/>
    <n v="0"/>
    <s v=""/>
  </r>
  <r>
    <n v="16"/>
    <s v="ZAS N05806"/>
    <n v="1"/>
    <n v="6"/>
    <x v="0"/>
    <m/>
    <m/>
    <m/>
    <n v="4"/>
    <s v="0 0"/>
    <x v="108"/>
    <n v="0"/>
    <n v="0"/>
    <s v="Stojan pro displej dva displeje zády k sobě - úhlopříčky 55&quot;. Možnost náklonu displeje min. 20°, horní hrana displeje 90 - 100 cm."/>
    <s v="ks"/>
    <n v="0"/>
    <n v="2"/>
    <n v="2"/>
    <n v="0"/>
    <n v="0"/>
    <n v="0"/>
    <s v=""/>
  </r>
  <r>
    <n v="16"/>
    <s v="ZAS N05806"/>
    <n v="1"/>
    <n v="7"/>
    <x v="0"/>
    <m/>
    <m/>
    <m/>
    <n v="5"/>
    <s v="0 0"/>
    <x v="109"/>
    <n v="0"/>
    <n v="0"/>
    <s v="Stojan pro displej - úhlopříčky 55&quot;. Možnost náklonu displeje min. 20°, horní hrana displeje 90 - 100 cm."/>
    <s v="ks"/>
    <n v="0"/>
    <n v="1"/>
    <n v="1"/>
    <n v="0"/>
    <n v="0"/>
    <n v="0"/>
    <s v=""/>
  </r>
  <r>
    <n v="16"/>
    <s v="ZAS N05806"/>
    <n v="1"/>
    <n v="8"/>
    <x v="0"/>
    <m/>
    <m/>
    <m/>
    <n v="6"/>
    <s v="0 0"/>
    <x v="110"/>
    <n v="0"/>
    <n v="0"/>
    <s v="1x6 HDMI rozbočovač_x000a_Podpora standardů HDMI 2.0 a HDCP 2.2_x000a_Podpora rozlišení podpora 4K/UHD @ 60 Hz 4:4:4 "/>
    <s v="ks"/>
    <n v="0"/>
    <n v="1"/>
    <n v="1"/>
    <n v="0"/>
    <n v="0"/>
    <n v="0"/>
    <s v=""/>
  </r>
  <r>
    <n v="16"/>
    <s v="ZAS N05806"/>
    <n v="1"/>
    <n v="9"/>
    <x v="0"/>
    <m/>
    <m/>
    <m/>
    <n v="7"/>
    <s v="0 0"/>
    <x v="111"/>
    <n v="0"/>
    <n v="0"/>
    <s v="Přepínač 4x1 HDMI_x000a_Podpora standardů HDMI 2.0 a HDCP 2.2_x000a_Podpora rozlišení podpora 4K/UHD @ 60 Hz 4:4:4_x000a_Řízení RS232 "/>
    <s v="ks"/>
    <n v="0"/>
    <n v="1"/>
    <n v="1"/>
    <n v="0"/>
    <n v="0"/>
    <n v="0"/>
    <s v=""/>
  </r>
  <r>
    <n v="16"/>
    <s v="ZAS N05806"/>
    <n v="1"/>
    <n v="10"/>
    <x v="0"/>
    <m/>
    <m/>
    <m/>
    <n v="8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16"/>
    <s v="ZAS N05806"/>
    <n v="1"/>
    <n v="11"/>
    <x v="0"/>
    <m/>
    <m/>
    <m/>
    <n v="9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n v="16"/>
    <s v="ZAS N05806"/>
    <n v="1"/>
    <n v="12"/>
    <x v="0"/>
    <m/>
    <m/>
    <m/>
    <n v="10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n v="16"/>
    <s v="ZAS N05806"/>
    <n v="1"/>
    <n v="13"/>
    <x v="0"/>
    <m/>
    <m/>
    <m/>
    <n v="11"/>
    <s v="0 0"/>
    <x v="112"/>
    <n v="0"/>
    <n v="0"/>
    <s v="Bezdrátový konferenční přepínač pro sdílení obrazu a zvuku ze zařízení typu notebook, smartphone, tablet na displej nebo projektor. K notebooku lze bezdrátově připojit rovněž USB konferenční periferie typu webkamera, soundbar, mikrofon. Vlastní Access Point, připojení přes aplikaci/ zrcadlení plochy nebo přes USB tlačítka. Sdílení až dvou zařízení najednou. Součástí 2x USB tlačítko."/>
    <s v="ks"/>
    <n v="0"/>
    <n v="1"/>
    <n v="1"/>
    <n v="0"/>
    <n v="0"/>
    <n v="0"/>
    <s v=""/>
  </r>
  <r>
    <n v="16"/>
    <s v="ZAS N05806"/>
    <n v="1"/>
    <n v="14"/>
    <x v="0"/>
    <m/>
    <m/>
    <m/>
    <n v="12"/>
    <s v="0 0"/>
    <x v="113"/>
    <n v="0"/>
    <n v="0"/>
    <s v="Konferenční kamera Inteligentní kamera určená k připojení k libovolné konferenční aplikaci._x000a_Minimální specifikace kamery: 20 Megapixel 1&quot; sensor, 5x digitální zoom, FOV 100º diagonal, 90º horizontal, 60º vertical, objektiv f/2.9, minimální vzdálenost objektu 1,6m, rozlišení HD 1080p @ 30 fps, automatická detekce obličeje a jeho sledování v záběru, připojení kamery ke kodeku přes Ethernet RJ45 (CATx) a adaptér s převodníkem USB na CATx, napájení PoE"/>
    <s v="ks"/>
    <n v="0"/>
    <n v="1"/>
    <n v="1"/>
    <n v="0"/>
    <n v="0"/>
    <n v="0"/>
    <s v=""/>
  </r>
  <r>
    <n v="16"/>
    <s v="ZAS N05806"/>
    <n v="1"/>
    <n v="15"/>
    <x v="0"/>
    <m/>
    <m/>
    <m/>
    <n v="13"/>
    <s v="0 0"/>
    <x v="114"/>
    <n v="0"/>
    <n v="0"/>
    <s v="Dvoupásmová podhledová reprosoustava, vč. zadního krytu, min. parametry: 50W / 70_100V, 87dB, 80Hz–18kHz, 100°-120° pokrytí. rozměry max: 260x220 (průměr x výška) mm."/>
    <s v="ks"/>
    <n v="0"/>
    <n v="6"/>
    <n v="6"/>
    <n v="0"/>
    <n v="0"/>
    <n v="0"/>
    <s v=""/>
  </r>
  <r>
    <n v="16"/>
    <s v="ZAS N05806"/>
    <n v="1"/>
    <n v="16"/>
    <x v="0"/>
    <m/>
    <m/>
    <m/>
    <n v="14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n v="16"/>
    <s v="ZAS N05806"/>
    <n v="1"/>
    <n v="17"/>
    <x v="0"/>
    <m/>
    <m/>
    <m/>
    <n v="15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n v="16"/>
    <s v="ZAS N05806"/>
    <n v="1"/>
    <n v="18"/>
    <x v="0"/>
    <m/>
    <m/>
    <m/>
    <n v="16"/>
    <s v="0 0"/>
    <x v="30"/>
    <n v="0"/>
    <n v="0"/>
    <s v="Dante  - min. 2x USB vstup a 2x USB výstup, napájení PoE"/>
    <s v="ks"/>
    <n v="0"/>
    <n v="1"/>
    <n v="1"/>
    <n v="0"/>
    <n v="0"/>
    <n v="0"/>
    <s v=""/>
  </r>
  <r>
    <n v="16"/>
    <s v="ZAS N05806"/>
    <n v="1"/>
    <n v="19"/>
    <x v="0"/>
    <m/>
    <m/>
    <m/>
    <n v="17"/>
    <s v="0 0"/>
    <x v="32"/>
    <n v="0"/>
    <n v="0"/>
    <s v="Switch pro Dante - min. 8 portů RJ45, PoE min. 60W."/>
    <s v="ks"/>
    <n v="0"/>
    <n v="1"/>
    <n v="1"/>
    <n v="0"/>
    <n v="0"/>
    <n v="0"/>
    <s v=""/>
  </r>
  <r>
    <n v="16"/>
    <s v="ZAS N05806"/>
    <n v="1"/>
    <n v="20"/>
    <x v="0"/>
    <m/>
    <m/>
    <m/>
    <n v="18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n v="16"/>
    <s v="ZAS N05806"/>
    <n v="1"/>
    <n v="21"/>
    <x v="0"/>
    <m/>
    <m/>
    <m/>
    <n v="19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1"/>
    <n v="1"/>
    <n v="0"/>
    <n v="0"/>
    <n v="0"/>
    <s v=""/>
  </r>
  <r>
    <n v="16"/>
    <s v="ZAS N05806"/>
    <n v="1"/>
    <n v="22"/>
    <x v="0"/>
    <m/>
    <m/>
    <m/>
    <n v="20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1"/>
    <n v="1"/>
    <n v="0"/>
    <n v="0"/>
    <n v="0"/>
    <s v=""/>
  </r>
  <r>
    <n v="16"/>
    <s v="ZAS N05806"/>
    <n v="1"/>
    <n v="23"/>
    <x v="0"/>
    <m/>
    <m/>
    <m/>
    <n v="21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n v="16"/>
    <s v="ZAS N05806"/>
    <n v="1"/>
    <n v="24"/>
    <x v="0"/>
    <m/>
    <m/>
    <m/>
    <n v="22"/>
    <s v="0 0"/>
    <x v="47"/>
    <n v="0"/>
    <n v="0"/>
    <s v="Stolní stojánek s nástavcem, závit 3/8&quot; hmotnost cca 1,0 kg, výška 160 - 180 mm, Ø max 150 mm, Barva černá"/>
    <s v="ks"/>
    <n v="0"/>
    <n v="1"/>
    <n v="1"/>
    <n v="0"/>
    <n v="0"/>
    <n v="0"/>
    <s v=""/>
  </r>
  <r>
    <n v="16"/>
    <s v="ZAS N05806"/>
    <n v="1"/>
    <n v="25"/>
    <x v="0"/>
    <m/>
    <m/>
    <m/>
    <n v="23"/>
    <s v="0 0"/>
    <x v="48"/>
    <n v="0"/>
    <n v="0"/>
    <s v="Mikrofonní stativ s ramenem, hmotnost max. 3,5 kg, výška 950-1600 mm, rameno 500-700 mm, černý"/>
    <s v="ks"/>
    <n v="0"/>
    <n v="1"/>
    <n v="1"/>
    <n v="0"/>
    <n v="0"/>
    <n v="0"/>
    <s v=""/>
  </r>
  <r>
    <n v="16"/>
    <s v="ZAS N05806"/>
    <n v="1"/>
    <n v="26"/>
    <x v="0"/>
    <m/>
    <m/>
    <m/>
    <n v="24"/>
    <s v="0 0"/>
    <x v="49"/>
    <n v="0"/>
    <n v="0"/>
    <s v="Nylonový voděodolný obal pro 2 mikrofonní stativy."/>
    <s v="ks"/>
    <n v="0"/>
    <n v="1"/>
    <n v="1"/>
    <n v="0"/>
    <n v="0"/>
    <n v="0"/>
    <s v=""/>
  </r>
  <r>
    <n v="16"/>
    <s v="ZAS N05806"/>
    <n v="1"/>
    <n v="27"/>
    <x v="0"/>
    <m/>
    <m/>
    <m/>
    <n v="25"/>
    <s v="0 0"/>
    <x v="115"/>
    <n v="0"/>
    <n v="0"/>
    <s v="Sestava stropního mikrofonní pole pro videokonference, min. požadavky: pokrytí 360°, automatické směrování na řečníka, automatická mixáž, Dante připojení, pro podhledy 600x600mm, váha max. 6,5 kg, bílé provedení, příprava na uchycení do podhledu nebo pro zavěšení na lanka"/>
    <s v="ks"/>
    <n v="0"/>
    <n v="2"/>
    <n v="2"/>
    <n v="0"/>
    <n v="0"/>
    <n v="0"/>
    <s v=""/>
  </r>
  <r>
    <n v="16"/>
    <s v="ZAS N05806"/>
    <n v="1"/>
    <n v="28"/>
    <x v="0"/>
    <m/>
    <m/>
    <m/>
    <n v="26"/>
    <s v="0 0"/>
    <x v="116"/>
    <n v="0"/>
    <n v="0"/>
    <s v="Přípojné místo s víkem. Vytahovací kabely - 1x HDMI, 1x USB-A, 1x LAN, 2x zásuvka 230VAC. Včetně krytu kabelů."/>
    <s v="ks"/>
    <n v="0"/>
    <n v="1"/>
    <n v="1"/>
    <n v="0"/>
    <n v="0"/>
    <n v="0"/>
    <s v=""/>
  </r>
  <r>
    <n v="16"/>
    <s v="ZAS N05806"/>
    <n v="1"/>
    <n v="29"/>
    <x v="0"/>
    <m/>
    <m/>
    <m/>
    <n v="27"/>
    <s v="0 0"/>
    <x v="117"/>
    <n v="0"/>
    <n v="0"/>
    <s v="Přípojné místo s víkem. Vytahovací kabely - 1x HDMI, 1x LAN, 2x zásuvka 230VAC. Včetně krytu kabelů."/>
    <s v="ks"/>
    <n v="0"/>
    <n v="2"/>
    <n v="2"/>
    <n v="0"/>
    <n v="0"/>
    <n v="0"/>
    <s v=""/>
  </r>
  <r>
    <n v="16"/>
    <s v="ZAS N05806"/>
    <n v="1"/>
    <n v="30"/>
    <x v="0"/>
    <m/>
    <m/>
    <m/>
    <n v="28"/>
    <s v="0 0"/>
    <x v="118"/>
    <n v="0"/>
    <n v="0"/>
    <s v="Přípojné místo s víkem.  4x zásuvka 230VAC."/>
    <s v="ks"/>
    <n v="0"/>
    <n v="5"/>
    <n v="5"/>
    <n v="0"/>
    <n v="0"/>
    <n v="0"/>
    <s v=""/>
  </r>
  <r>
    <n v="16"/>
    <s v="ZAS N05806"/>
    <n v="1"/>
    <n v="31"/>
    <x v="0"/>
    <m/>
    <m/>
    <m/>
    <n v="29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n v="16"/>
    <s v="ZAS N05806"/>
    <n v="1"/>
    <n v="32"/>
    <x v="0"/>
    <m/>
    <m/>
    <m/>
    <n v="30"/>
    <s v="0 0"/>
    <x v="119"/>
    <n v="0"/>
    <n v="0"/>
    <s v="Kontrolér řídicího systému. Technické parametry kontroléru: min.  3x RS232, 1x LAN."/>
    <s v="ks"/>
    <n v="0"/>
    <n v="1"/>
    <n v="1"/>
    <n v="0"/>
    <n v="0"/>
    <n v="0"/>
    <s v=""/>
  </r>
  <r>
    <n v="16"/>
    <s v="ZAS N05806"/>
    <n v="1"/>
    <n v="33"/>
    <x v="0"/>
    <m/>
    <m/>
    <m/>
    <n v="31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n v="16"/>
    <s v="ZAS N05806"/>
    <n v="1"/>
    <n v="34"/>
    <x v="0"/>
    <m/>
    <m/>
    <m/>
    <n v="32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n v="16"/>
    <s v="ZAS N05806"/>
    <n v="1"/>
    <n v="35"/>
    <x v="0"/>
    <m/>
    <m/>
    <m/>
    <n v="33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n v="16"/>
    <s v="ZAS N05806"/>
    <n v="1"/>
    <n v="36"/>
    <x v="0"/>
    <m/>
    <m/>
    <m/>
    <n v="34"/>
    <s v="0 0"/>
    <x v="56"/>
    <n v="0"/>
    <n v="0"/>
    <s v="Tříkanálová jednotka pro potlačení elektromagnetického ručšení pro napští do min. 250V."/>
    <s v="ks"/>
    <n v="0"/>
    <n v="3"/>
    <n v="3"/>
    <n v="0"/>
    <n v="0"/>
    <n v="0"/>
    <s v=""/>
  </r>
  <r>
    <n v="16"/>
    <s v="ZAS N05806"/>
    <n v="1"/>
    <n v="37"/>
    <x v="0"/>
    <m/>
    <m/>
    <m/>
    <n v="35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3"/>
    <n v="3"/>
    <n v="0"/>
    <n v="0"/>
    <n v="0"/>
    <s v=""/>
  </r>
  <r>
    <n v="16"/>
    <s v="ZAS N05806"/>
    <n v="1"/>
    <n v="38"/>
    <x v="0"/>
    <m/>
    <m/>
    <m/>
    <n v="36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n v="16"/>
    <s v="ZAS N05806"/>
    <n v="1"/>
    <n v="39"/>
    <x v="0"/>
    <m/>
    <m/>
    <m/>
    <n v="37"/>
    <s v="0 0"/>
    <x v="75"/>
    <n v="0"/>
    <n v="0"/>
    <s v="Drobný montážní materiál"/>
    <s v="ks"/>
    <n v="0"/>
    <n v="5"/>
    <n v="5"/>
    <n v="0"/>
    <n v="0"/>
    <n v="0"/>
    <s v=""/>
  </r>
  <r>
    <n v="16"/>
    <s v="ZAS N05806"/>
    <n v="1"/>
    <n v="4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6"/>
    <s v="ZAS N05806"/>
    <n v="1"/>
    <n v="4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6"/>
    <s v="ZAS N05806"/>
    <n v="1"/>
    <n v="4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7"/>
    <s v="DĚK N05916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7"/>
    <s v="DĚK N05916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7"/>
    <s v="DĚK N05916"/>
    <n v="1"/>
    <n v="3"/>
    <x v="0"/>
    <m/>
    <m/>
    <m/>
    <n v="1"/>
    <s v="0 0"/>
    <x v="104"/>
    <n v="0"/>
    <n v="0"/>
    <s v="LCD displej - 75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17"/>
    <s v="DĚK N05916"/>
    <n v="1"/>
    <n v="4"/>
    <x v="0"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n v="17"/>
    <s v="DĚK N05916"/>
    <n v="1"/>
    <n v="5"/>
    <x v="0"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n v="17"/>
    <s v="DĚK N05916"/>
    <n v="1"/>
    <n v="6"/>
    <x v="0"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1"/>
    <n v="0"/>
    <n v="0"/>
    <n v="0"/>
    <s v=""/>
  </r>
  <r>
    <n v="17"/>
    <s v="DĚK N05916"/>
    <n v="1"/>
    <n v="7"/>
    <x v="0"/>
    <m/>
    <m/>
    <m/>
    <n v="5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17"/>
    <s v="DĚK N05916"/>
    <n v="1"/>
    <n v="8"/>
    <x v="0"/>
    <m/>
    <m/>
    <m/>
    <n v="6"/>
    <s v="0 0"/>
    <x v="75"/>
    <n v="0"/>
    <n v="0"/>
    <s v="Drobný montážní materiál"/>
    <s v="ks"/>
    <n v="0"/>
    <n v="1"/>
    <n v="1"/>
    <n v="0"/>
    <n v="0"/>
    <n v="0"/>
    <s v=""/>
  </r>
  <r>
    <n v="17"/>
    <s v="DĚK N05916"/>
    <n v="1"/>
    <n v="9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7"/>
    <s v="DĚK N05916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7"/>
    <s v="DĚK N05916"/>
    <n v="1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8"/>
    <s v="ZAS N05917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8"/>
    <s v="ZAS N05917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8"/>
    <s v="ZAS N05917"/>
    <n v="1"/>
    <n v="3"/>
    <x v="0"/>
    <m/>
    <m/>
    <m/>
    <n v="1"/>
    <s v="0 0"/>
    <x v="106"/>
    <n v="0"/>
    <n v="0"/>
    <s v="LCD displej - 80 - 90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18"/>
    <s v="ZAS N05917"/>
    <n v="1"/>
    <n v="4"/>
    <x v="0"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n v="18"/>
    <s v="ZAS N05917"/>
    <n v="1"/>
    <n v="5"/>
    <x v="0"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n v="18"/>
    <s v="ZAS N05917"/>
    <n v="1"/>
    <n v="6"/>
    <x v="0"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1"/>
    <n v="0"/>
    <n v="0"/>
    <n v="0"/>
    <s v=""/>
  </r>
  <r>
    <n v="18"/>
    <s v="ZAS N05917"/>
    <n v="1"/>
    <n v="7"/>
    <x v="0"/>
    <m/>
    <m/>
    <m/>
    <n v="5"/>
    <s v="0 0"/>
    <x v="120"/>
    <n v="0"/>
    <n v="0"/>
    <s v="Systémový rozšiřující mikrofon kompatibilní s USB soundbarem s kamerou. Položení na stůl, možnost řetězení, Dosah mikrofonu min. 4 metry."/>
    <s v="ks"/>
    <n v="0"/>
    <n v="1"/>
    <n v="1"/>
    <n v="0"/>
    <n v="0"/>
    <n v="0"/>
    <s v=""/>
  </r>
  <r>
    <n v="18"/>
    <s v="ZAS N05917"/>
    <n v="1"/>
    <n v="8"/>
    <x v="0"/>
    <m/>
    <m/>
    <m/>
    <n v="6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n v="18"/>
    <s v="ZAS N05917"/>
    <n v="1"/>
    <n v="9"/>
    <x v="0"/>
    <m/>
    <m/>
    <m/>
    <n v="7"/>
    <s v="0 0"/>
    <x v="75"/>
    <n v="0"/>
    <n v="0"/>
    <s v="Drobný montážní materiál"/>
    <s v="ks"/>
    <n v="0"/>
    <n v="1"/>
    <n v="1"/>
    <n v="0"/>
    <n v="0"/>
    <n v="0"/>
    <s v=""/>
  </r>
  <r>
    <n v="18"/>
    <s v="ZAS N05917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8"/>
    <s v="ZAS N05917"/>
    <n v="1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8"/>
    <s v="ZAS N05917"/>
    <n v="1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9"/>
    <s v="ROZVRHY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9"/>
    <s v="ROZVRHY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9"/>
    <s v="ROZVRHY"/>
    <n v="1"/>
    <n v="3"/>
    <x v="0"/>
    <m/>
    <m/>
    <m/>
    <n v="1"/>
    <s v="0 0"/>
    <x v="121"/>
    <n v="0"/>
    <n v="0"/>
    <s v="LCD displej - 24&quot; , s pozorovacími úhly min. 150°, rozlišení min. 1920 x 1080, jas min. 250 cd/m2, redukce odlesků, provoz min. 16/7, vstup min. 1xHDMI, řízení RS232, LAN."/>
    <s v="ks"/>
    <n v="0"/>
    <n v="13"/>
    <n v="13"/>
    <n v="0"/>
    <n v="0"/>
    <n v="0"/>
    <s v=""/>
  </r>
  <r>
    <n v="19"/>
    <s v="ROZVRHY"/>
    <n v="1"/>
    <n v="4"/>
    <x v="0"/>
    <m/>
    <m/>
    <m/>
    <n v="2"/>
    <s v="0 0"/>
    <x v="122"/>
    <n v="0"/>
    <n v="0"/>
    <s v="Držák na stěnu pro LCD displej 22&quot;."/>
    <s v="ks"/>
    <n v="0"/>
    <n v="13"/>
    <n v="13"/>
    <n v="0"/>
    <n v="0"/>
    <n v="0"/>
    <s v=""/>
  </r>
  <r>
    <n v="19"/>
    <s v="ROZVRHY"/>
    <n v="1"/>
    <n v="5"/>
    <x v="0"/>
    <m/>
    <m/>
    <m/>
    <n v="3"/>
    <s v="0 0"/>
    <x v="123"/>
    <n v="0"/>
    <n v="0"/>
    <s v="Anti-vandal průhledný zákryt zapuštěných displejů rozvrhu. Včetně montážního materiálu."/>
    <s v="ks"/>
    <n v="0"/>
    <n v="13"/>
    <n v="13"/>
    <n v="0"/>
    <n v="0"/>
    <n v="0"/>
    <s v=""/>
  </r>
  <r>
    <n v="19"/>
    <s v="ROZVRHY"/>
    <n v="1"/>
    <n v="6"/>
    <x v="0"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19"/>
    <s v="ROZVRHY"/>
    <n v="1"/>
    <n v="7"/>
    <x v="0"/>
    <m/>
    <m/>
    <m/>
    <n v="5"/>
    <s v="0 0"/>
    <x v="124"/>
    <n v="0"/>
    <n v="0"/>
    <s v="LCD displej - 49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n v="19"/>
    <s v="ROZVRHY"/>
    <n v="1"/>
    <n v="8"/>
    <x v="0"/>
    <m/>
    <m/>
    <m/>
    <n v="5"/>
    <s v="0 0"/>
    <x v="125"/>
    <n v="0"/>
    <n v="0"/>
    <s v="LCD displej - 55&quot; panel v provedení pro venkovní použití (otdoor) spňující min. IP56, odolné sklo min. 5mm, garantovaný provoz od max. -30° do min.50°, vlhkost až 100%,   rozlišení 3840 x 2160, pozorovací úhly min. 150°, jas min. 3000 cd/m2, provoz min. 16/7, vstup min. 2xHDMI, řízení RS232, LAN."/>
    <s v="ks"/>
    <n v="0"/>
    <n v="2"/>
    <n v="2"/>
    <n v="0"/>
    <n v="0"/>
    <n v="0"/>
    <s v=""/>
  </r>
  <r>
    <n v="19"/>
    <s v="ROZVRHY"/>
    <n v="1"/>
    <n v="9"/>
    <x v="0"/>
    <m/>
    <m/>
    <m/>
    <n v="6"/>
    <s v="0 0"/>
    <x v="126"/>
    <n v="0"/>
    <n v="0"/>
    <s v="Nástěnný držák LCD displej pro úhlopříčky 40&quot; - 55&quot;. Možnost uzamčení. Nosnost dle použitého displeje."/>
    <s v="ks"/>
    <n v="0"/>
    <n v="3"/>
    <n v="3"/>
    <n v="0"/>
    <n v="0"/>
    <n v="0"/>
    <s v=""/>
  </r>
  <r>
    <n v="19"/>
    <s v="ROZVRHY"/>
    <n v="1"/>
    <n v="10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9"/>
    <s v="ROZVRHY"/>
    <n v="1"/>
    <n v="1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19"/>
    <s v="ROZVRHY"/>
    <n v="1"/>
    <n v="1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0"/>
    <s v="Ostatní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0"/>
    <s v="Ostatní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0"/>
    <s v="Ostatní"/>
    <n v="1"/>
    <n v="3"/>
    <x v="0"/>
    <m/>
    <m/>
    <m/>
    <n v="1"/>
    <s v="0 0"/>
    <x v="127"/>
    <n v="0"/>
    <n v="0"/>
    <s v="Stíněný kabel CAT6 s LSOH pláštěm. "/>
    <s v="m"/>
    <n v="0"/>
    <n v="5600"/>
    <n v="5600"/>
    <n v="0"/>
    <n v="0"/>
    <n v="0"/>
    <s v=""/>
  </r>
  <r>
    <n v="20"/>
    <s v="Ostatní"/>
    <n v="1"/>
    <n v="4"/>
    <x v="0"/>
    <m/>
    <m/>
    <m/>
    <n v="2"/>
    <s v="0 0"/>
    <x v="128"/>
    <n v="0"/>
    <n v="0"/>
    <s v="Konektor keystone samořezný cat.6A."/>
    <s v="ks"/>
    <n v="0"/>
    <n v="420"/>
    <n v="420"/>
    <n v="0"/>
    <n v="0"/>
    <n v="0"/>
    <s v=""/>
  </r>
  <r>
    <n v="20"/>
    <s v="Ostatní"/>
    <n v="1"/>
    <n v="5"/>
    <x v="0"/>
    <m/>
    <m/>
    <m/>
    <n v="3"/>
    <s v="0 0"/>
    <x v="129"/>
    <n v="0"/>
    <n v="0"/>
    <s v="Koaxialní  kabel pro RF signály. Impedance 50 ohm. Bezhalogenový, oheň retardující."/>
    <s v="ks"/>
    <n v="0"/>
    <n v="300"/>
    <n v="300"/>
    <n v="0"/>
    <n v="0"/>
    <n v="0"/>
    <s v=""/>
  </r>
  <r>
    <n v="20"/>
    <s v="Ostatní"/>
    <n v="1"/>
    <n v="6"/>
    <x v="0"/>
    <m/>
    <m/>
    <m/>
    <n v="4"/>
    <s v="0 0"/>
    <x v="130"/>
    <n v="0"/>
    <n v="0"/>
    <s v="Kabel pro 100V repro rozvod - 3x1,5 v nehořlavém provedení."/>
    <s v="m"/>
    <n v="0"/>
    <n v="40"/>
    <n v="40"/>
    <n v="0"/>
    <n v="0"/>
    <n v="0"/>
    <s v=""/>
  </r>
  <r>
    <n v="20"/>
    <s v="Ostatní"/>
    <n v="1"/>
    <n v="7"/>
    <x v="0"/>
    <m/>
    <m/>
    <m/>
    <n v="5"/>
    <s v="0 0"/>
    <x v="131"/>
    <n v="0"/>
    <n v="0"/>
    <s v="HDMI a USB propojovací kabeláž"/>
    <s v="ks"/>
    <n v="0"/>
    <n v="151"/>
    <n v="151"/>
    <n v="0"/>
    <n v="0"/>
    <n v="0"/>
    <s v=""/>
  </r>
  <r>
    <n v="20"/>
    <s v="Ostatní"/>
    <n v="1"/>
    <n v="8"/>
    <x v="0"/>
    <m/>
    <m/>
    <m/>
    <n v="6"/>
    <s v="0 0"/>
    <x v="132"/>
    <n v="0"/>
    <n v="0"/>
    <s v="Patch kabel CAT6 SFTP PVC. Délka 1m"/>
    <s v="ks"/>
    <n v="0"/>
    <n v="120"/>
    <n v="120"/>
    <n v="0"/>
    <n v="0"/>
    <n v="0"/>
    <s v=""/>
  </r>
  <r>
    <n v="20"/>
    <s v="Ostatní"/>
    <n v="1"/>
    <n v="9"/>
    <x v="0"/>
    <m/>
    <m/>
    <m/>
    <n v="7"/>
    <s v="0 0"/>
    <x v="133"/>
    <n v="0"/>
    <n v="0"/>
    <s v="Patch kabel CAT6 SFTP PVC. Délka 2m"/>
    <s v="ks"/>
    <n v="0"/>
    <n v="60"/>
    <n v="60"/>
    <n v="0"/>
    <n v="0"/>
    <n v="0"/>
    <s v=""/>
  </r>
  <r>
    <n v="20"/>
    <s v="Ostatní"/>
    <n v="1"/>
    <n v="10"/>
    <x v="0"/>
    <m/>
    <m/>
    <m/>
    <n v="8"/>
    <s v="0 0"/>
    <x v="134"/>
    <n v="0"/>
    <n v="0"/>
    <s v="Patch kabel CAT6 SFTP PVC. Délka 5m"/>
    <s v="ks"/>
    <n v="0"/>
    <n v="20"/>
    <n v="20"/>
    <n v="0"/>
    <n v="0"/>
    <n v="0"/>
    <s v=""/>
  </r>
  <r>
    <n v="20"/>
    <s v="Ostatní"/>
    <n v="1"/>
    <n v="11"/>
    <x v="0"/>
    <m/>
    <m/>
    <m/>
    <n v="9"/>
    <s v="0 0"/>
    <x v="135"/>
    <n v="0"/>
    <n v="0"/>
    <s v="Propojovací audio kabeláž"/>
    <s v="ks"/>
    <n v="0"/>
    <n v="20"/>
    <n v="20"/>
    <n v="0"/>
    <n v="0"/>
    <n v="0"/>
    <s v=""/>
  </r>
  <r>
    <n v="20"/>
    <s v="Ostatní"/>
    <n v="1"/>
    <n v="12"/>
    <x v="0"/>
    <m/>
    <m/>
    <m/>
    <n v="10"/>
    <s v="0 0"/>
    <x v="136"/>
    <n v="0"/>
    <n v="0"/>
    <s v="Repro kabel 2x2,5 mm v bezhalogenovém provedení"/>
    <s v="m"/>
    <n v="0"/>
    <n v="220"/>
    <n v="220"/>
    <n v="0"/>
    <n v="0"/>
    <n v="0"/>
    <s v=""/>
  </r>
  <r>
    <n v="20"/>
    <s v="Ostatní"/>
    <n v="1"/>
    <n v="13"/>
    <x v="0"/>
    <m/>
    <m/>
    <m/>
    <n v="11"/>
    <s v="0 0"/>
    <x v="137"/>
    <n v="0"/>
    <n v="0"/>
    <s v="Repro kabel 2x4 mm v bezhalogenovém provedení"/>
    <s v="m"/>
    <n v="0"/>
    <n v="700"/>
    <n v="700"/>
    <n v="0"/>
    <n v="0"/>
    <n v="0"/>
    <s v=""/>
  </r>
  <r>
    <n v="20"/>
    <s v="Ostatní"/>
    <n v="1"/>
    <n v="14"/>
    <x v="0"/>
    <m/>
    <m/>
    <m/>
    <n v="12"/>
    <s v="0 0"/>
    <x v="138"/>
    <n v="0"/>
    <n v="0"/>
    <s v="Propojovací kabel USB 3.1 Gen1,USB-C/USB-C, min.10Gbps (5Gbps/lane), 4 Lane Displayport Alt mode (4K/60FPS Video a Audio), nabíjení min.60 W/3A, podpora periférií USB 2.0"/>
    <s v="ks"/>
    <n v="0"/>
    <n v="17"/>
    <n v="17"/>
    <n v="0"/>
    <n v="0"/>
    <n v="0"/>
    <s v=""/>
  </r>
  <r>
    <n v="20"/>
    <s v="Ostatní"/>
    <n v="1"/>
    <n v="15"/>
    <x v="0"/>
    <m/>
    <m/>
    <m/>
    <n v="13"/>
    <s v="0 0"/>
    <x v="139"/>
    <n v="0"/>
    <n v="0"/>
    <s v="Instalace video techniky (Displeje včetně držáků, Projektory včetně držáků, Projekční plochy, Kamery, )"/>
    <s v="hod"/>
    <n v="0"/>
    <n v="326"/>
    <n v="326"/>
    <n v="0"/>
    <n v="0"/>
    <n v="0"/>
    <s v=""/>
  </r>
  <r>
    <n v="20"/>
    <s v="Ostatní"/>
    <n v="1"/>
    <n v="16"/>
    <x v="0"/>
    <m/>
    <m/>
    <m/>
    <n v="14"/>
    <s v="0 0"/>
    <x v="140"/>
    <n v="0"/>
    <n v="0"/>
    <s v="Instalace audio techniky (Reproduktory, Mikrofony, Digitální audiomatice), včetně programování audio systémů v B. 105 a B. 113"/>
    <s v="hod"/>
    <n v="0"/>
    <n v="364"/>
    <n v="364"/>
    <n v="0"/>
    <n v="0"/>
    <n v="0"/>
    <s v=""/>
  </r>
  <r>
    <n v="20"/>
    <s v="Ostatní"/>
    <n v="1"/>
    <n v="17"/>
    <x v="0"/>
    <m/>
    <m/>
    <m/>
    <n v="15"/>
    <s v="0 0"/>
    <x v="141"/>
    <n v="0"/>
    <n v="0"/>
    <s v="Instalace kabeláže včetně konektorů (Příprava a pokládka kabelového svazku. Konektory: audio, video, řízení, napájení.)"/>
    <s v="hod"/>
    <n v="0"/>
    <n v="362"/>
    <n v="362"/>
    <n v="0"/>
    <n v="0"/>
    <n v="0"/>
    <s v=""/>
  </r>
  <r>
    <n v="20"/>
    <s v="Ostatní"/>
    <n v="1"/>
    <n v="18"/>
    <x v="0"/>
    <m/>
    <m/>
    <m/>
    <n v="16"/>
    <s v="0 0"/>
    <x v="142"/>
    <n v="0"/>
    <n v="0"/>
    <s v="Instalace interfacové techniky (Instalace interfacové techniky, přístrojové skříně a rozvaděče. Vyvázání kabeláže a zapojení napájení"/>
    <s v="hod"/>
    <n v="0"/>
    <n v="276"/>
    <n v="276"/>
    <n v="0"/>
    <n v="0"/>
    <n v="0"/>
    <s v=""/>
  </r>
  <r>
    <n v="20"/>
    <s v="Ostatní"/>
    <n v="1"/>
    <n v="19"/>
    <x v="0"/>
    <m/>
    <m/>
    <m/>
    <n v="17"/>
    <s v="0 0"/>
    <x v="143"/>
    <n v="0"/>
    <n v="0"/>
    <s v="Instalace řídícího systému (Řídící jednotka, Ovládací prvky, Silové vypínače ovládané z ŘS)"/>
    <s v="hod"/>
    <n v="0"/>
    <n v="86"/>
    <n v="86"/>
    <n v="0"/>
    <n v="0"/>
    <n v="0"/>
    <s v=""/>
  </r>
  <r>
    <n v="20"/>
    <s v="Ostatní"/>
    <n v="1"/>
    <n v="20"/>
    <x v="0"/>
    <m/>
    <m/>
    <m/>
    <n v="18"/>
    <s v="0 0"/>
    <x v="144"/>
    <n v="0"/>
    <n v="0"/>
    <s v="Další práce (Vykládka/nakládka a stavba lešení. Úklid materiálu, nářadí, likvidace obalů. Pronájem lešení.)"/>
    <s v="hod"/>
    <n v="0"/>
    <n v="98"/>
    <n v="98"/>
    <n v="0"/>
    <n v="0"/>
    <n v="0"/>
    <s v=""/>
  </r>
  <r>
    <n v="20"/>
    <s v="Ostatní"/>
    <n v="1"/>
    <n v="21"/>
    <x v="0"/>
    <m/>
    <m/>
    <m/>
    <n v="19"/>
    <s v="0 0"/>
    <x v="145"/>
    <n v="0"/>
    <n v="0"/>
    <s v="Programování a SW práce (Řídící systém, Režimy a předvolby na dotykovém panelu, Programování silových okruhů, Tvorba manuálu pro systém)"/>
    <s v="hod"/>
    <n v="0"/>
    <n v="502"/>
    <n v="502"/>
    <n v="0"/>
    <n v="0"/>
    <n v="0"/>
    <s v=""/>
  </r>
  <r>
    <n v="20"/>
    <s v="Ostatní"/>
    <n v="1"/>
    <n v="22"/>
    <x v="0"/>
    <m/>
    <m/>
    <m/>
    <n v="20"/>
    <s v="0 0"/>
    <x v="146"/>
    <n v="0"/>
    <n v="0"/>
    <s v="Koordinace výstavby, organizace instalace"/>
    <s v="hod"/>
    <n v="0"/>
    <n v="120"/>
    <n v="120"/>
    <n v="0"/>
    <n v="0"/>
    <n v="0"/>
    <s v=""/>
  </r>
  <r>
    <n v="20"/>
    <s v="Ostatní"/>
    <n v="1"/>
    <n v="23"/>
    <x v="0"/>
    <m/>
    <m/>
    <m/>
    <n v="21"/>
    <s v="0 0"/>
    <x v="147"/>
    <n v="0"/>
    <n v="0"/>
    <s v="Projektový management, projektová dokumentace, příprava, inženýring, předání, školení (Doplnění projektové dokumentace před akcí. Přejímka stavební připravenosti, převzetí místa instalace. Projektová dokumentace skutečného stavu. Předání díla. Zaškolení uživatele. Inženýring - vedení instalace. Systémové testy."/>
    <s v="hod"/>
    <n v="0"/>
    <n v="280"/>
    <n v="280"/>
    <n v="0"/>
    <n v="0"/>
    <n v="0"/>
    <s v=""/>
  </r>
  <r>
    <n v="20"/>
    <s v="Ostatní"/>
    <n v="1"/>
    <n v="24"/>
    <x v="0"/>
    <m/>
    <m/>
    <m/>
    <n v="22"/>
    <s v="0 0"/>
    <x v="148"/>
    <n v="0"/>
    <n v="0"/>
    <s v="TRUBKA ohebná plastová pevnost 750 N, M 32, včetně montáže"/>
    <s v="m"/>
    <n v="0"/>
    <n v="2750"/>
    <n v="2750"/>
    <n v="0"/>
    <n v="0"/>
    <n v="0"/>
    <s v=""/>
  </r>
  <r>
    <n v="20"/>
    <s v="Ostatní"/>
    <n v="1"/>
    <n v="25"/>
    <x v="0"/>
    <m/>
    <m/>
    <m/>
    <n v="23"/>
    <s v="0 0"/>
    <x v="149"/>
    <n v="0"/>
    <n v="0"/>
    <s v="TRUBKA ohebná plastová pevnost 750 N, M 40, včetně montáže"/>
    <s v="m"/>
    <n v="0"/>
    <n v="320"/>
    <n v="320"/>
    <n v="0"/>
    <n v="0"/>
    <n v="0"/>
    <s v=""/>
  </r>
  <r>
    <n v="20"/>
    <s v="Ostatní"/>
    <n v="1"/>
    <n v="26"/>
    <x v="0"/>
    <m/>
    <m/>
    <m/>
    <n v="24"/>
    <s v="0 0"/>
    <x v="150"/>
    <n v="0"/>
    <n v="0"/>
    <s v="TRUBKA ohebná plastová pevnost 750 N, M 50, včetně montáže"/>
    <s v="m"/>
    <n v="0"/>
    <n v="70"/>
    <n v="70"/>
    <n v="0"/>
    <n v="0"/>
    <n v="0"/>
    <s v=""/>
  </r>
  <r>
    <n v="20"/>
    <s v="Ostatní"/>
    <n v="1"/>
    <n v="27"/>
    <x v="0"/>
    <m/>
    <m/>
    <m/>
    <n v="25"/>
    <s v="0 0"/>
    <x v="151"/>
    <n v="0"/>
    <n v="0"/>
    <s v="Rám podlahové krabice , včetně montáže"/>
    <s v="ks"/>
    <n v="0"/>
    <n v="28"/>
    <n v="28"/>
    <n v="0"/>
    <n v="0"/>
    <n v="0"/>
    <s v=""/>
  </r>
  <r>
    <n v="20"/>
    <s v="Ostatní"/>
    <n v="1"/>
    <n v="28"/>
    <x v="0"/>
    <m/>
    <m/>
    <m/>
    <n v="26"/>
    <s v="0 0"/>
    <x v="152"/>
    <n v="0"/>
    <n v="0"/>
    <s v="Krabice univerzální podlahová, včetně montáže "/>
    <s v="ks"/>
    <n v="0"/>
    <n v="28"/>
    <n v="28"/>
    <n v="0"/>
    <n v="0"/>
    <n v="0"/>
    <s v=""/>
  </r>
  <r>
    <n v="20"/>
    <s v="Ostatní"/>
    <n v="1"/>
    <n v="29"/>
    <x v="0"/>
    <m/>
    <m/>
    <m/>
    <n v="27"/>
    <s v="0 0"/>
    <x v="153"/>
    <n v="0"/>
    <n v="0"/>
    <s v="Krabice přístrojová do  betonu, včetně montáže"/>
    <s v="ks"/>
    <n v="0"/>
    <n v="84"/>
    <n v="84"/>
    <n v="0"/>
    <n v="0"/>
    <n v="0"/>
    <s v=""/>
  </r>
  <r>
    <n v="20"/>
    <s v="Ostatní"/>
    <n v="1"/>
    <n v="30"/>
    <x v="0"/>
    <m/>
    <m/>
    <m/>
    <n v="28"/>
    <s v="0 0"/>
    <x v="154"/>
    <n v="0"/>
    <n v="0"/>
    <s v="Krabice do SDK, včetně montáže"/>
    <s v="ks"/>
    <n v="0"/>
    <n v="18"/>
    <n v="18"/>
    <n v="0"/>
    <n v="0"/>
    <n v="0"/>
    <s v=""/>
  </r>
  <r>
    <n v="20"/>
    <s v="Ostatní"/>
    <n v="1"/>
    <n v="31"/>
    <x v="0"/>
    <m/>
    <m/>
    <m/>
    <n v="29"/>
    <s v="0 0"/>
    <x v="155"/>
    <n v="0"/>
    <n v="0"/>
    <s v="Doprava a ubytování, vzorkování dle standardu objednatele, zařízení staveniště v nutném rozsahu, úklid, náklady na dopravu a veškerou manipulaci, opatření BOZP, pasportizace apod."/>
    <s v="kpl"/>
    <n v="0"/>
    <n v="1"/>
    <n v="1"/>
    <n v="0"/>
    <n v="0"/>
    <n v="0"/>
    <s v=""/>
  </r>
  <r>
    <n v="20"/>
    <s v="Ostatní"/>
    <n v="1"/>
    <n v="3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0"/>
    <s v="Ostatní"/>
    <n v="1"/>
    <n v="3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0"/>
    <s v="Ostatní"/>
    <n v="1"/>
    <n v="3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1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2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3"/>
    <x v="0"/>
    <m/>
    <m/>
    <m/>
    <n v="1"/>
    <s v="0 0"/>
    <x v="156"/>
    <n v="0"/>
    <n v="0"/>
    <s v="7xDI, 4xDO, napájecí zdroj 24V 60VA s ochranou, komunikační port pro řízení nadřazeným systémem MaR, komunikační port přo řízení nadřazeným systémem AVT, krytí IP40/20"/>
    <s v="ks"/>
    <n v="0"/>
    <n v="2"/>
    <n v="2"/>
    <n v="0"/>
    <n v="0"/>
    <n v="0"/>
    <s v=""/>
  </r>
  <r>
    <n v="21"/>
    <s v="OVLÁDÁNÍ ŽALUZIÍ"/>
    <n v="1"/>
    <n v="4"/>
    <x v="0"/>
    <m/>
    <m/>
    <m/>
    <n v="2"/>
    <s v="0 0"/>
    <x v="157"/>
    <n v="0"/>
    <n v="0"/>
    <s v="3xDI, 2xDO, napájecí zdroj 24V 30VA s ochranou, krytí IP40/20"/>
    <s v="ks"/>
    <n v="0"/>
    <n v="13"/>
    <n v="13"/>
    <n v="0"/>
    <n v="0"/>
    <n v="0"/>
    <s v=""/>
  </r>
  <r>
    <n v="21"/>
    <s v="OVLÁDÁNÍ ŽALUZIÍ"/>
    <n v="1"/>
    <n v="5"/>
    <x v="0"/>
    <m/>
    <m/>
    <m/>
    <n v="3"/>
    <s v="0 0"/>
    <x v="158"/>
    <n v="0"/>
    <n v="0"/>
    <s v="11xDI, 8xDO, napájecí zdroj 24V 100VA s ochranou,  krytí IP40/20"/>
    <s v="ks"/>
    <n v="0"/>
    <n v="2"/>
    <n v="2"/>
    <n v="0"/>
    <n v="0"/>
    <n v="0"/>
    <s v=""/>
  </r>
  <r>
    <n v="21"/>
    <s v="OVLÁDÁNÍ ŽALUZIÍ"/>
    <n v="1"/>
    <n v="6"/>
    <x v="0"/>
    <m/>
    <m/>
    <m/>
    <n v="4"/>
    <s v="0 0"/>
    <x v="159"/>
    <n v="0"/>
    <n v="0"/>
    <s v="10xDI, 8xDO, napájecí zdroj 24V 60VA s ochranou,  krytí IP40/20"/>
    <s v="ks"/>
    <n v="0"/>
    <n v="2"/>
    <n v="2"/>
    <n v="0"/>
    <n v="0"/>
    <n v="0"/>
    <s v=""/>
  </r>
  <r>
    <n v="21"/>
    <s v="OVLÁDÁNÍ ŽALUZIÍ"/>
    <n v="1"/>
    <n v="7"/>
    <x v="0"/>
    <m/>
    <m/>
    <m/>
    <n v="5"/>
    <s v="0 0"/>
    <x v="160"/>
    <n v="0"/>
    <n v="0"/>
    <s v="2xDI, 2xDO, napájecí zdroj 24V 30VA s ochranou, krytí IP40/20"/>
    <s v="ks"/>
    <n v="0"/>
    <n v="1"/>
    <n v="1"/>
    <n v="0"/>
    <n v="0"/>
    <n v="0"/>
    <s v=""/>
  </r>
  <r>
    <n v="21"/>
    <s v="OVLÁDÁNÍ ŽALUZIÍ"/>
    <n v="1"/>
    <n v="8"/>
    <x v="0"/>
    <m/>
    <m/>
    <m/>
    <n v="6"/>
    <s v="0 0"/>
    <x v="161"/>
    <n v="0"/>
    <n v="0"/>
    <s v="9xDI, 6xDO, napájecí zdroj 24V 60VA s ochranou,  krytí IP40/20"/>
    <s v="ks"/>
    <n v="0"/>
    <n v="2"/>
    <n v="2"/>
    <n v="0"/>
    <n v="0"/>
    <n v="0"/>
    <s v=""/>
  </r>
  <r>
    <n v="21"/>
    <s v="OVLÁDÁNÍ ŽALUZIÍ"/>
    <n v="1"/>
    <n v="9"/>
    <x v="0"/>
    <m/>
    <m/>
    <m/>
    <n v="7"/>
    <s v="0 0"/>
    <x v="162"/>
    <n v="0"/>
    <n v="0"/>
    <s v="6xDI, 4xDO, napájecí zdroj 24V 60VA s ochranou,  krytí IP40/20"/>
    <s v="ks"/>
    <n v="0"/>
    <n v="1"/>
    <n v="1"/>
    <n v="0"/>
    <n v="0"/>
    <n v="0"/>
    <s v=""/>
  </r>
  <r>
    <n v="21"/>
    <s v="OVLÁDÁNÍ ŽALUZIÍ"/>
    <n v="1"/>
    <n v="10"/>
    <x v="0"/>
    <m/>
    <m/>
    <m/>
    <n v="8"/>
    <s v="0 0"/>
    <x v="163"/>
    <n v="0"/>
    <n v="0"/>
    <s v="6xDI, 4xDO, napájecí zdroj 24V 60VA s ochranou, komunikační port pro řízení nadřazeným systémem MaR, komunikační port přo řízení nadřazeným systémem AVT, krytí IP40/20"/>
    <s v="ks"/>
    <n v="0"/>
    <n v="8"/>
    <n v="8"/>
    <n v="0"/>
    <n v="0"/>
    <n v="0"/>
    <s v=""/>
  </r>
  <r>
    <n v="21"/>
    <s v="OVLÁDÁNÍ ŽALUZIÍ"/>
    <n v="1"/>
    <n v="11"/>
    <x v="0"/>
    <m/>
    <m/>
    <m/>
    <n v="9"/>
    <s v="0 0"/>
    <x v="164"/>
    <n v="0"/>
    <n v="0"/>
    <s v="3xDI, 2xDO, napájecí zdroj 24V 60VA s ochranou, komunikační port pro řízení nadřazeným systémem MaR, komunikační port přo řízení nadřazeným systémem AVT, krytí IP40/20"/>
    <s v="ks"/>
    <n v="0"/>
    <n v="14"/>
    <n v="14"/>
    <n v="0"/>
    <n v="0"/>
    <n v="0"/>
    <s v=""/>
  </r>
  <r>
    <n v="21"/>
    <s v="OVLÁDÁNÍ ŽALUZIÍ"/>
    <n v="1"/>
    <n v="12"/>
    <x v="0"/>
    <m/>
    <m/>
    <m/>
    <n v="10"/>
    <s v="0 0"/>
    <x v="165"/>
    <n v="0"/>
    <n v="0"/>
    <s v="9xDI, 6xDO, napájecí zdroj 24V 60VA s ochranou, komunikační port pro řízení nadřazeným systémem MaR, komunikační port přo řízení nadřazeným systémem AVT,  krytí IP40/20"/>
    <s v="ks"/>
    <n v="0"/>
    <n v="2"/>
    <n v="2"/>
    <n v="0"/>
    <n v="0"/>
    <n v="0"/>
    <s v=""/>
  </r>
  <r>
    <n v="21"/>
    <s v="OVLÁDÁNÍ ŽALUZIÍ"/>
    <n v="1"/>
    <n v="13"/>
    <x v="0"/>
    <m/>
    <m/>
    <m/>
    <n v="11"/>
    <s v="0 0"/>
    <x v="166"/>
    <n v="0"/>
    <n v="0"/>
    <s v="12xDI, 8xDO, napájecí zdroj 24V 100VA s ochranou, komunikační port pro řízení nadřazeným systémem MaR, komunikační port přo řízení nadřazeným systémem AVT, krytí IP40/20"/>
    <s v="ks"/>
    <n v="0"/>
    <n v="1"/>
    <n v="1"/>
    <n v="0"/>
    <n v="0"/>
    <n v="0"/>
    <s v=""/>
  </r>
  <r>
    <n v="21"/>
    <s v="OVLÁDÁNÍ ŽALUZIÍ"/>
    <n v="1"/>
    <n v="14"/>
    <x v="0"/>
    <m/>
    <m/>
    <m/>
    <n v="12"/>
    <s v="0 0"/>
    <x v="167"/>
    <n v="0"/>
    <n v="0"/>
    <s v="4xDI, 8xDO, napájecí zdroj 24V 100VA s ochranou, komunikační port pro řízení nadřazeným systémem MaR, komunikační port přo řízení nadřazeným systémem AVT, krytí IP40/20"/>
    <s v="ks"/>
    <n v="0"/>
    <n v="2"/>
    <n v="2"/>
    <n v="0"/>
    <n v="0"/>
    <n v="0"/>
    <s v=""/>
  </r>
  <r>
    <n v="21"/>
    <s v="OVLÁDÁNÍ ŽALUZIÍ"/>
    <n v="1"/>
    <n v="15"/>
    <x v="0"/>
    <m/>
    <m/>
    <m/>
    <n v="13"/>
    <s v="0 0"/>
    <x v="168"/>
    <n v="0"/>
    <n v="0"/>
    <s v="6xDI, 76xDO, 4x napájecí zdroj 24V 10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16"/>
    <x v="0"/>
    <m/>
    <m/>
    <m/>
    <n v="14"/>
    <s v="0 0"/>
    <x v="169"/>
    <n v="0"/>
    <n v="0"/>
    <s v="6xDI, 46xDO, 4x napájecí zdroj 24V 100VA s ochranou, komunikační port pro řízení nadřazeným systémem MaR, krytí IP40/20"/>
    <s v="ks"/>
    <n v="0"/>
    <n v="2"/>
    <n v="2"/>
    <n v="0"/>
    <n v="0"/>
    <n v="0"/>
    <s v=""/>
  </r>
  <r>
    <n v="21"/>
    <s v="OVLÁDÁNÍ ŽALUZIÍ"/>
    <n v="1"/>
    <n v="17"/>
    <x v="0"/>
    <m/>
    <m/>
    <m/>
    <n v="15"/>
    <s v="0 0"/>
    <x v="170"/>
    <n v="0"/>
    <n v="0"/>
    <s v="3xDI, 4xDO, napájecí zdroj 24V 60VA s ochranou, komunikační port pro řízení nadřazeným systémem MaR, krytí IP40/20"/>
    <s v="ks"/>
    <n v="0"/>
    <n v="23"/>
    <n v="23"/>
    <n v="0"/>
    <n v="0"/>
    <n v="0"/>
    <s v=""/>
  </r>
  <r>
    <n v="21"/>
    <s v="OVLÁDÁNÍ ŽALUZIÍ"/>
    <n v="1"/>
    <n v="18"/>
    <x v="0"/>
    <m/>
    <m/>
    <m/>
    <n v="16"/>
    <s v="0 0"/>
    <x v="171"/>
    <n v="0"/>
    <n v="0"/>
    <s v="6xDI, 8xDO, napájecí zdroj 24V 100VA s ochranou, komunikační port pro řízení nadřazeným systémem MaR, krytí IP40/20"/>
    <s v="ks"/>
    <n v="0"/>
    <n v="18"/>
    <n v="18"/>
    <n v="0"/>
    <n v="0"/>
    <n v="0"/>
    <s v=""/>
  </r>
  <r>
    <n v="21"/>
    <s v="OVLÁDÁNÍ ŽALUZIÍ"/>
    <n v="1"/>
    <n v="19"/>
    <x v="0"/>
    <m/>
    <m/>
    <m/>
    <n v="17"/>
    <s v="0 0"/>
    <x v="172"/>
    <n v="0"/>
    <n v="0"/>
    <s v="9xDI, 12xDO, napájecí zdroj 24V 100VA s ochranou, komunikační port pro řízení nadřazeným systémem MaR, krytí IP40/20"/>
    <s v="ks"/>
    <n v="0"/>
    <n v="4"/>
    <n v="4"/>
    <n v="0"/>
    <n v="0"/>
    <n v="0"/>
    <s v=""/>
  </r>
  <r>
    <n v="21"/>
    <s v="OVLÁDÁNÍ ŽALUZIÍ"/>
    <n v="1"/>
    <n v="20"/>
    <x v="0"/>
    <m/>
    <m/>
    <m/>
    <n v="18"/>
    <s v="0 0"/>
    <x v="173"/>
    <n v="0"/>
    <n v="0"/>
    <s v="12xDI, 16xDO, 2x napájecí zdroj 24V 10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21"/>
    <x v="0"/>
    <m/>
    <m/>
    <m/>
    <n v="19"/>
    <s v="0 0"/>
    <x v="174"/>
    <n v="0"/>
    <n v="0"/>
    <s v="15xDI, 10xDO, 2x napájecí zdroj 24V 100VA s ochranou, komunikační port pro řízení nadřazeným systémem MaR, krytí IP40/20"/>
    <s v="ks"/>
    <n v="0"/>
    <n v="2"/>
    <n v="2"/>
    <n v="0"/>
    <n v="0"/>
    <n v="0"/>
    <s v=""/>
  </r>
  <r>
    <n v="21"/>
    <s v="OVLÁDÁNÍ ŽALUZIÍ"/>
    <n v="1"/>
    <n v="22"/>
    <x v="0"/>
    <m/>
    <m/>
    <m/>
    <n v="20"/>
    <s v="0 0"/>
    <x v="175"/>
    <n v="0"/>
    <n v="0"/>
    <s v="3xDI, 6xDO, napájecí zdroj 24V 6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23"/>
    <x v="0"/>
    <m/>
    <m/>
    <m/>
    <n v="21"/>
    <s v="0 0"/>
    <x v="176"/>
    <n v="0"/>
    <n v="0"/>
    <s v="3xDI, 8xDO, napájecí zdroj 24V 60VA s ochranou, komunikační port pro řízení nadřazeným systémem MaR, krytí IP40/20"/>
    <s v="ks"/>
    <n v="0"/>
    <n v="2"/>
    <n v="2"/>
    <n v="0"/>
    <n v="0"/>
    <n v="0"/>
    <s v=""/>
  </r>
  <r>
    <n v="21"/>
    <s v="OVLÁDÁNÍ ŽALUZIÍ"/>
    <n v="1"/>
    <n v="24"/>
    <x v="0"/>
    <m/>
    <m/>
    <m/>
    <n v="22"/>
    <s v="0 0"/>
    <x v="177"/>
    <n v="0"/>
    <n v="0"/>
    <s v="3xDI, 18xDO, 2x napájecí zdroj 24V 10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25"/>
    <x v="0"/>
    <m/>
    <m/>
    <m/>
    <n v="23"/>
    <s v="0 0"/>
    <x v="178"/>
    <n v="0"/>
    <n v="0"/>
    <s v="5xDI, 14xDO, 3x napájecí zdroj 24V 100VA s ochranou, komunikační port pro řízení nadřazeným systémem MaR, krytí IP40/20"/>
    <s v="ks"/>
    <n v="0"/>
    <n v="3"/>
    <n v="3"/>
    <n v="0"/>
    <n v="0"/>
    <n v="0"/>
    <s v=""/>
  </r>
  <r>
    <n v="21"/>
    <s v="OVLÁDÁNÍ ŽALUZIÍ"/>
    <n v="1"/>
    <n v="26"/>
    <x v="0"/>
    <m/>
    <m/>
    <m/>
    <n v="24"/>
    <s v="0 0"/>
    <x v="179"/>
    <n v="0"/>
    <n v="0"/>
    <s v="10xDI, 24xDO, 4x napájecí zdroj 24V 100VA s ochranou, komunikační port pro řízení nadřazeným systémem MaR, krytí IP40/20"/>
    <s v="ks"/>
    <n v="0"/>
    <n v="3"/>
    <n v="3"/>
    <n v="0"/>
    <n v="0"/>
    <n v="0"/>
    <s v=""/>
  </r>
  <r>
    <n v="21"/>
    <s v="OVLÁDÁNÍ ŽALUZIÍ"/>
    <n v="1"/>
    <n v="27"/>
    <x v="0"/>
    <m/>
    <m/>
    <m/>
    <n v="25"/>
    <s v="0 0"/>
    <x v="180"/>
    <n v="0"/>
    <n v="0"/>
    <s v="6xDI, 22xDO, 3x napájecí zdroj 24V 10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28"/>
    <x v="0"/>
    <m/>
    <m/>
    <m/>
    <n v="26"/>
    <s v="0 0"/>
    <x v="181"/>
    <n v="0"/>
    <n v="0"/>
    <s v="4xDI, 14xDO, 2x napájecí zdroj 24V 100VA s ochranou, komunikační port pro řízení nadřazeným systémem MaR, krytí IP40/20"/>
    <s v="ks"/>
    <n v="0"/>
    <n v="1"/>
    <n v="1"/>
    <n v="0"/>
    <n v="0"/>
    <n v="0"/>
    <s v=""/>
  </r>
  <r>
    <n v="21"/>
    <s v="OVLÁDÁNÍ ŽALUZIÍ"/>
    <n v="1"/>
    <n v="29"/>
    <x v="0"/>
    <m/>
    <m/>
    <m/>
    <n v="27"/>
    <s v="0 0"/>
    <x v="182"/>
    <n v="0"/>
    <n v="0"/>
    <s v="34xDI, 26xDO, 4x napájecí zdroj 24V 100VA s ochranou, komunikační port pro řízení nadřazeným systémem MaR, komunikační port přo řízení nadřazeným systémem AVT, krytí IP40/20"/>
    <s v="ks"/>
    <n v="0"/>
    <n v="1"/>
    <n v="1"/>
    <n v="0"/>
    <n v="0"/>
    <n v="0"/>
    <s v=""/>
  </r>
  <r>
    <n v="21"/>
    <s v="OVLÁDÁNÍ ŽALUZIÍ"/>
    <n v="1"/>
    <n v="30"/>
    <x v="0"/>
    <m/>
    <m/>
    <m/>
    <n v="28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31"/>
    <x v="0"/>
    <m/>
    <m/>
    <m/>
    <n v="29"/>
    <s v="0 0"/>
    <x v="183"/>
    <n v="0"/>
    <n v="0"/>
    <s v="jistič 10/C1"/>
    <s v="ks"/>
    <n v="0"/>
    <n v="114"/>
    <n v="114"/>
    <n v="0"/>
    <n v="0"/>
    <n v="0"/>
    <s v=""/>
  </r>
  <r>
    <n v="21"/>
    <s v="OVLÁDÁNÍ ŽALUZIÍ"/>
    <n v="1"/>
    <n v="32"/>
    <x v="0"/>
    <m/>
    <m/>
    <m/>
    <n v="30"/>
    <s v="0 0"/>
    <x v="184"/>
    <n v="0"/>
    <n v="0"/>
    <s v="Vodiče výpletu vč.uložení a popisů"/>
    <s v="kpl"/>
    <n v="0"/>
    <n v="1"/>
    <n v="1"/>
    <n v="0"/>
    <n v="0"/>
    <n v="0"/>
    <s v=""/>
  </r>
  <r>
    <n v="21"/>
    <s v="OVLÁDÁNÍ ŽALUZIÍ"/>
    <n v="1"/>
    <n v="33"/>
    <x v="0"/>
    <m/>
    <m/>
    <m/>
    <n v="31"/>
    <s v="0 0"/>
    <x v="185"/>
    <n v="0"/>
    <n v="0"/>
    <s v="Řadové svorky"/>
    <s v="ks"/>
    <n v="0"/>
    <n v="2400"/>
    <n v="2400"/>
    <n v="0"/>
    <n v="0"/>
    <n v="0"/>
    <s v=""/>
  </r>
  <r>
    <n v="21"/>
    <s v="OVLÁDÁNÍ ŽALUZIÍ"/>
    <n v="1"/>
    <n v="34"/>
    <x v="0"/>
    <m/>
    <m/>
    <m/>
    <n v="32"/>
    <s v="0 0"/>
    <x v="186"/>
    <n v="0"/>
    <n v="0"/>
    <s v="Kabelové vývodky a jiný drobný materiál "/>
    <s v="kpl"/>
    <n v="0"/>
    <n v="1"/>
    <n v="1"/>
    <n v="0"/>
    <n v="0"/>
    <n v="0"/>
    <s v=""/>
  </r>
  <r>
    <n v="21"/>
    <s v="OVLÁDÁNÍ ŽALUZIÍ"/>
    <n v="1"/>
    <n v="35"/>
    <x v="0"/>
    <m/>
    <m/>
    <m/>
    <n v="33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36"/>
    <x v="0"/>
    <m/>
    <m/>
    <m/>
    <n v="34"/>
    <s v="0 0"/>
    <x v="187"/>
    <n v="0"/>
    <n v="0"/>
    <s v="Digitální výstup bezpotenciálový, relé min. 250V 1A"/>
    <s v="ks"/>
    <n v="0"/>
    <n v="356"/>
    <n v="356"/>
    <n v="0"/>
    <n v="0"/>
    <n v="0"/>
    <s v=""/>
  </r>
  <r>
    <n v="21"/>
    <s v="OVLÁDÁNÍ ŽALUZIÍ"/>
    <n v="1"/>
    <n v="37"/>
    <x v="0"/>
    <m/>
    <m/>
    <m/>
    <n v="35"/>
    <s v="0 0"/>
    <x v="188"/>
    <n v="0"/>
    <n v="0"/>
    <s v="Digitální vstup DI"/>
    <s v="ks"/>
    <n v="0"/>
    <n v="184"/>
    <n v="184"/>
    <n v="0"/>
    <n v="0"/>
    <n v="0"/>
    <s v=""/>
  </r>
  <r>
    <n v="21"/>
    <s v="OVLÁDÁNÍ ŽALUZIÍ"/>
    <n v="1"/>
    <n v="38"/>
    <x v="0"/>
    <m/>
    <m/>
    <m/>
    <n v="36"/>
    <s v="0 0"/>
    <x v="189"/>
    <n v="0"/>
    <n v="0"/>
    <s v="Komunikační port sběrnice BacNet"/>
    <s v="ks"/>
    <n v="0"/>
    <n v="12"/>
    <n v="12"/>
    <n v="0"/>
    <n v="0"/>
    <n v="0"/>
    <s v=""/>
  </r>
  <r>
    <n v="21"/>
    <s v="OVLÁDÁNÍ ŽALUZIÍ"/>
    <n v="1"/>
    <n v="39"/>
    <x v="0"/>
    <m/>
    <m/>
    <m/>
    <n v="37"/>
    <s v="0 0"/>
    <x v="190"/>
    <n v="0"/>
    <n v="0"/>
    <s v="Komunikační port ModBus RTU"/>
    <s v="ks"/>
    <n v="0"/>
    <n v="1"/>
    <n v="1"/>
    <n v="0"/>
    <n v="0"/>
    <n v="0"/>
    <s v=""/>
  </r>
  <r>
    <n v="21"/>
    <s v="OVLÁDÁNÍ ŽALUZIÍ"/>
    <n v="1"/>
    <n v="40"/>
    <x v="0"/>
    <m/>
    <m/>
    <m/>
    <n v="38"/>
    <s v="0 0"/>
    <x v="191"/>
    <n v="0"/>
    <n v="0"/>
    <s v="Napájecí zdroj 24VDC"/>
    <s v="ks"/>
    <n v="0"/>
    <n v="12"/>
    <n v="12"/>
    <n v="0"/>
    <n v="0"/>
    <n v="0"/>
    <s v=""/>
  </r>
  <r>
    <n v="21"/>
    <s v="OVLÁDÁNÍ ŽALUZIÍ"/>
    <n v="1"/>
    <n v="41"/>
    <x v="0"/>
    <m/>
    <m/>
    <m/>
    <n v="39"/>
    <s v="0 0"/>
    <x v="192"/>
    <n v="0"/>
    <n v="0"/>
    <s v="Licence ve výše popsaném rozsahu"/>
    <s v="kpl"/>
    <n v="0"/>
    <n v="1"/>
    <n v="1"/>
    <n v="0"/>
    <n v="0"/>
    <n v="0"/>
    <s v=""/>
  </r>
  <r>
    <n v="21"/>
    <s v="OVLÁDÁNÍ ŽALUZIÍ"/>
    <n v="1"/>
    <n v="42"/>
    <x v="0"/>
    <m/>
    <m/>
    <m/>
    <n v="40"/>
    <s v="0 0"/>
    <x v="193"/>
    <n v="0"/>
    <n v="0"/>
    <s v="Meteostanice (síla a směr větru, teplota, komunikace ModBus)"/>
    <s v="ks"/>
    <n v="0"/>
    <n v="1"/>
    <n v="1"/>
    <n v="0"/>
    <n v="0"/>
    <n v="0"/>
    <s v=""/>
  </r>
  <r>
    <n v="21"/>
    <s v="OVLÁDÁNÍ ŽALUZIÍ"/>
    <n v="1"/>
    <n v="43"/>
    <x v="0"/>
    <m/>
    <m/>
    <m/>
    <n v="41"/>
    <s v="0 0"/>
    <x v="194"/>
    <n v="0"/>
    <n v="0"/>
    <s v="Senzor solárního zisku"/>
    <s v="ks"/>
    <n v="0"/>
    <n v="1"/>
    <n v="1"/>
    <n v="0"/>
    <n v="0"/>
    <n v="0"/>
    <s v=""/>
  </r>
  <r>
    <n v="21"/>
    <s v="OVLÁDÁNÍ ŽALUZIÍ"/>
    <n v="1"/>
    <n v="44"/>
    <x v="0"/>
    <m/>
    <m/>
    <m/>
    <n v="42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45"/>
    <x v="0"/>
    <m/>
    <m/>
    <m/>
    <n v="43"/>
    <s v="0 0"/>
    <x v="195"/>
    <n v="0"/>
    <n v="0"/>
    <s v="CYKY J 3x1,5"/>
    <s v="m"/>
    <n v="0"/>
    <n v="9880"/>
    <n v="9880"/>
    <n v="0"/>
    <n v="0"/>
    <n v="0"/>
    <s v=""/>
  </r>
  <r>
    <n v="21"/>
    <s v="OVLÁDÁNÍ ŽALUZIÍ"/>
    <n v="1"/>
    <n v="46"/>
    <x v="0"/>
    <m/>
    <m/>
    <m/>
    <n v="44"/>
    <s v="0 0"/>
    <x v="196"/>
    <n v="0"/>
    <n v="0"/>
    <s v="CYKY O 2x1,5"/>
    <s v="m"/>
    <n v="0"/>
    <n v="1960"/>
    <n v="1960"/>
    <n v="0"/>
    <n v="0"/>
    <n v="0"/>
    <s v=""/>
  </r>
  <r>
    <n v="21"/>
    <s v="OVLÁDÁNÍ ŽALUZIÍ"/>
    <n v="1"/>
    <n v="47"/>
    <x v="0"/>
    <m/>
    <m/>
    <m/>
    <n v="45"/>
    <s v="0 0"/>
    <x v="197"/>
    <n v="0"/>
    <n v="0"/>
    <s v="LIY-CY2X0.34"/>
    <s v="m"/>
    <n v="0"/>
    <n v="1960"/>
    <n v="1960"/>
    <n v="0"/>
    <n v="0"/>
    <n v="0"/>
    <s v=""/>
  </r>
  <r>
    <n v="21"/>
    <s v="OVLÁDÁNÍ ŽALUZIÍ"/>
    <n v="1"/>
    <n v="48"/>
    <x v="0"/>
    <m/>
    <m/>
    <m/>
    <n v="46"/>
    <s v="0 0"/>
    <x v="198"/>
    <n v="0"/>
    <n v="0"/>
    <s v="CYKY O 3x1,5"/>
    <s v="m"/>
    <n v="0"/>
    <n v="1680"/>
    <n v="1680"/>
    <n v="0"/>
    <n v="0"/>
    <n v="0"/>
    <s v=""/>
  </r>
  <r>
    <n v="21"/>
    <s v="OVLÁDÁNÍ ŽALUZIÍ"/>
    <n v="1"/>
    <n v="49"/>
    <x v="0"/>
    <m/>
    <m/>
    <m/>
    <n v="47"/>
    <s v="0 0"/>
    <x v="199"/>
    <n v="0"/>
    <n v="0"/>
    <s v="LiYCY; 4x1mm2"/>
    <s v="m"/>
    <n v="0"/>
    <n v="8900"/>
    <n v="8900"/>
    <n v="0"/>
    <n v="0"/>
    <n v="0"/>
    <s v=""/>
  </r>
  <r>
    <n v="21"/>
    <s v="OVLÁDÁNÍ ŽALUZIÍ"/>
    <n v="1"/>
    <n v="50"/>
    <x v="0"/>
    <m/>
    <m/>
    <m/>
    <n v="48"/>
    <s v="0 0"/>
    <x v="200"/>
    <n v="0"/>
    <n v="0"/>
    <s v="Ovladaž žaluziový"/>
    <s v="ks"/>
    <n v="0"/>
    <n v="200"/>
    <n v="200"/>
    <n v="0"/>
    <n v="0"/>
    <n v="0"/>
    <s v=""/>
  </r>
  <r>
    <n v="21"/>
    <s v="OVLÁDÁNÍ ŽALUZIÍ"/>
    <n v="1"/>
    <n v="51"/>
    <x v="0"/>
    <m/>
    <m/>
    <m/>
    <n v="49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52"/>
    <x v="0"/>
    <m/>
    <m/>
    <m/>
    <n v="50"/>
    <s v="0 0"/>
    <x v="201"/>
    <n v="0"/>
    <n v="0"/>
    <s v="Krabice instalační KU68"/>
    <s v="ks"/>
    <n v="0"/>
    <n v="600"/>
    <n v="600"/>
    <n v="0"/>
    <n v="0"/>
    <n v="0"/>
    <s v=""/>
  </r>
  <r>
    <n v="21"/>
    <s v="OVLÁDÁNÍ ŽALUZIÍ"/>
    <n v="1"/>
    <n v="53"/>
    <x v="0"/>
    <m/>
    <m/>
    <m/>
    <n v="51"/>
    <s v="0 0"/>
    <x v="202"/>
    <n v="0"/>
    <n v="0"/>
    <s v="Magnet závrtný kulatý"/>
    <s v="ks"/>
    <n v="0"/>
    <n v="184"/>
    <n v="184"/>
    <n v="0"/>
    <n v="0"/>
    <n v="0"/>
    <s v=""/>
  </r>
  <r>
    <n v="21"/>
    <s v="OVLÁDÁNÍ ŽALUZIÍ"/>
    <n v="1"/>
    <n v="54"/>
    <x v="0"/>
    <m/>
    <m/>
    <m/>
    <n v="52"/>
    <s v="0 0"/>
    <x v="203"/>
    <n v="0"/>
    <n v="0"/>
    <s v="Žlab kabelový s integrovanou spojkou 100x125x0.70 2m"/>
    <s v="ks"/>
    <n v="0"/>
    <n v="620"/>
    <n v="620"/>
    <n v="0"/>
    <n v="0"/>
    <n v="0"/>
    <s v=""/>
  </r>
  <r>
    <n v="21"/>
    <s v="OVLÁDÁNÍ ŽALUZIÍ"/>
    <n v="1"/>
    <n v="55"/>
    <x v="0"/>
    <m/>
    <m/>
    <m/>
    <n v="53"/>
    <s v="0 0"/>
    <x v="204"/>
    <n v="0"/>
    <n v="0"/>
    <s v="Přěpážka žlabu 100  2M"/>
    <s v="ks"/>
    <n v="0"/>
    <n v="620"/>
    <n v="620"/>
    <n v="0"/>
    <n v="0"/>
    <n v="0"/>
    <s v=""/>
  </r>
  <r>
    <n v="21"/>
    <s v="OVLÁDÁNÍ ŽALUZIÍ"/>
    <n v="1"/>
    <n v="56"/>
    <x v="0"/>
    <m/>
    <m/>
    <m/>
    <n v="54"/>
    <s v="0 0"/>
    <x v="205"/>
    <n v="0"/>
    <n v="0"/>
    <s v="Víko kabelového žlabu 125  2m"/>
    <s v="ks"/>
    <n v="0"/>
    <n v="620"/>
    <n v="620"/>
    <n v="0"/>
    <n v="0"/>
    <n v="0"/>
    <s v=""/>
  </r>
  <r>
    <n v="21"/>
    <s v="OVLÁDÁNÍ ŽALUZIÍ"/>
    <n v="1"/>
    <n v="57"/>
    <x v="0"/>
    <m/>
    <m/>
    <m/>
    <n v="55"/>
    <s v="0 0"/>
    <x v="206"/>
    <n v="0"/>
    <n v="0"/>
    <s v="Spojovací a kotvící materiál žlabů"/>
    <s v="kpl"/>
    <n v="0"/>
    <n v="1"/>
    <n v="1"/>
    <n v="0"/>
    <n v="0"/>
    <n v="0"/>
    <s v=""/>
  </r>
  <r>
    <n v="21"/>
    <s v="OVLÁDÁNÍ ŽALUZIÍ"/>
    <n v="1"/>
    <n v="58"/>
    <x v="0"/>
    <m/>
    <m/>
    <m/>
    <n v="56"/>
    <s v="0 0"/>
    <x v="207"/>
    <n v="0"/>
    <n v="0"/>
    <s v="Kabelové průchodky do žlabů M20"/>
    <s v="ks"/>
    <n v="0"/>
    <n v="450"/>
    <n v="450"/>
    <n v="0"/>
    <n v="0"/>
    <n v="0"/>
    <s v=""/>
  </r>
  <r>
    <n v="21"/>
    <s v="OVLÁDÁNÍ ŽALUZIÍ"/>
    <n v="1"/>
    <n v="59"/>
    <x v="0"/>
    <m/>
    <m/>
    <m/>
    <n v="57"/>
    <s v="0 0"/>
    <x v="208"/>
    <n v="0"/>
    <n v="0"/>
    <s v="Anténní stožár trojnožka 1,2 metru vč.příslušenství"/>
    <s v="ks"/>
    <n v="0"/>
    <n v="1"/>
    <n v="1"/>
    <n v="0"/>
    <n v="0"/>
    <n v="0"/>
    <s v=""/>
  </r>
  <r>
    <n v="21"/>
    <s v="OVLÁDÁNÍ ŽALUZIÍ"/>
    <n v="1"/>
    <n v="60"/>
    <x v="0"/>
    <m/>
    <m/>
    <m/>
    <n v="58"/>
    <s v="0 0"/>
    <x v="209"/>
    <n v="0"/>
    <n v="0"/>
    <s v="Systémová kabelová střešní průchodka"/>
    <s v="ks"/>
    <n v="0"/>
    <n v="1"/>
    <n v="1"/>
    <n v="0"/>
    <n v="0"/>
    <n v="0"/>
    <s v=""/>
  </r>
  <r>
    <n v="21"/>
    <s v="OVLÁDÁNÍ ŽALUZIÍ"/>
    <n v="1"/>
    <n v="61"/>
    <x v="0"/>
    <m/>
    <m/>
    <m/>
    <n v="59"/>
    <s v="0 0"/>
    <x v="210"/>
    <n v="0"/>
    <n v="0"/>
    <s v="Trubka ohebná plast M 25"/>
    <s v="metr"/>
    <n v="0"/>
    <n v="2400"/>
    <n v="2400"/>
    <n v="0"/>
    <n v="0"/>
    <n v="0"/>
    <s v=""/>
  </r>
  <r>
    <n v="21"/>
    <s v="OVLÁDÁNÍ ŽALUZIÍ"/>
    <n v="1"/>
    <n v="62"/>
    <x v="0"/>
    <m/>
    <m/>
    <m/>
    <n v="60"/>
    <s v="0 0"/>
    <x v="211"/>
    <n v="0"/>
    <n v="0"/>
    <s v="Trubka ohebná plast M 32"/>
    <s v="metr"/>
    <n v="0"/>
    <n v="2400"/>
    <n v="2400"/>
    <n v="0"/>
    <n v="0"/>
    <n v="0"/>
    <s v=""/>
  </r>
  <r>
    <n v="21"/>
    <s v="OVLÁDÁNÍ ŽALUZIÍ"/>
    <n v="1"/>
    <n v="63"/>
    <x v="0"/>
    <m/>
    <m/>
    <m/>
    <n v="61"/>
    <s v="0 0"/>
    <x v="212"/>
    <n v="0"/>
    <n v="0"/>
    <s v="Drobný instalační materiál "/>
    <s v="kpl"/>
    <n v="0"/>
    <n v="1"/>
    <n v="1"/>
    <n v="0"/>
    <n v="0"/>
    <n v="0"/>
    <s v=""/>
  </r>
  <r>
    <n v="21"/>
    <s v="OVLÁDÁNÍ ŽALUZIÍ"/>
    <n v="1"/>
    <n v="64"/>
    <x v="0"/>
    <m/>
    <m/>
    <m/>
    <n v="62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65"/>
    <x v="0"/>
    <m/>
    <m/>
    <m/>
    <n v="63"/>
    <s v="0 0"/>
    <x v="213"/>
    <n v="0"/>
    <n v="0"/>
    <s v="Analýza a projekční příprava "/>
    <s v="kpl"/>
    <n v="0"/>
    <n v="1"/>
    <n v="1"/>
    <n v="0"/>
    <n v="0"/>
    <n v="0"/>
    <s v=""/>
  </r>
  <r>
    <n v="21"/>
    <s v="OVLÁDÁNÍ ŽALUZIÍ"/>
    <n v="1"/>
    <n v="66"/>
    <x v="0"/>
    <m/>
    <m/>
    <m/>
    <n v="64"/>
    <s v="0 b"/>
    <x v="214"/>
    <n v="0"/>
    <s v="b"/>
    <s v="Zpracování změn do prováděcí dokumentace"/>
    <s v="kpl"/>
    <n v="0"/>
    <n v="1"/>
    <n v="1"/>
    <n v="0"/>
    <n v="0"/>
    <n v="0"/>
    <s v=""/>
  </r>
  <r>
    <n v="21"/>
    <s v="OVLÁDÁNÍ ŽALUZIÍ"/>
    <n v="1"/>
    <n v="67"/>
    <x v="0"/>
    <m/>
    <m/>
    <m/>
    <n v="65"/>
    <s v="0 0"/>
    <x v="215"/>
    <n v="0"/>
    <n v="0"/>
    <s v="Programování "/>
    <s v="DB"/>
    <n v="0"/>
    <n v="540"/>
    <n v="540"/>
    <n v="0"/>
    <n v="0"/>
    <n v="0"/>
    <s v=""/>
  </r>
  <r>
    <n v="21"/>
    <s v="OVLÁDÁNÍ ŽALUZIÍ"/>
    <n v="1"/>
    <n v="68"/>
    <x v="0"/>
    <m/>
    <m/>
    <m/>
    <n v="66"/>
    <s v="0 0"/>
    <x v="216"/>
    <n v="0"/>
    <n v="0"/>
    <s v="Zpracování komunikačního protokolu BacNet"/>
    <s v="ks"/>
    <n v="0"/>
    <n v="12"/>
    <n v="12"/>
    <n v="0"/>
    <n v="0"/>
    <n v="0"/>
    <s v=""/>
  </r>
  <r>
    <n v="21"/>
    <s v="OVLÁDÁNÍ ŽALUZIÍ"/>
    <n v="1"/>
    <n v="69"/>
    <x v="0"/>
    <m/>
    <m/>
    <m/>
    <n v="67"/>
    <s v="0 0"/>
    <x v="217"/>
    <n v="0"/>
    <n v="0"/>
    <s v="Zpracování komunikačního protokolu ModBus RTU"/>
    <s v="ks"/>
    <n v="0"/>
    <n v="1"/>
    <n v="1"/>
    <n v="0"/>
    <n v="0"/>
    <n v="0"/>
    <s v=""/>
  </r>
  <r>
    <n v="21"/>
    <s v="OVLÁDÁNÍ ŽALUZIÍ"/>
    <n v="1"/>
    <n v="70"/>
    <x v="0"/>
    <m/>
    <m/>
    <m/>
    <n v="68"/>
    <s v="0 0"/>
    <x v="218"/>
    <n v="0"/>
    <n v="0"/>
    <s v="Implementace do systému BMS"/>
    <s v="kpl"/>
    <n v="0"/>
    <n v="1"/>
    <n v="1"/>
    <n v="0"/>
    <n v="0"/>
    <n v="0"/>
    <s v=""/>
  </r>
  <r>
    <n v="21"/>
    <s v="OVLÁDÁNÍ ŽALUZIÍ"/>
    <n v="1"/>
    <n v="71"/>
    <x v="0"/>
    <m/>
    <m/>
    <m/>
    <n v="69"/>
    <s v="0 0"/>
    <x v="219"/>
    <n v="0"/>
    <n v="0"/>
    <s v="Oživení, zkušební provoz"/>
    <s v="kpl"/>
    <n v="0"/>
    <n v="1"/>
    <n v="1"/>
    <n v="0"/>
    <n v="0"/>
    <n v="0"/>
    <s v=""/>
  </r>
  <r>
    <n v="21"/>
    <s v="OVLÁDÁNÍ ŽALUZIÍ"/>
    <n v="1"/>
    <n v="72"/>
    <x v="0"/>
    <m/>
    <m/>
    <m/>
    <n v="70"/>
    <s v="0 0"/>
    <x v="220"/>
    <n v="0"/>
    <n v="0"/>
    <s v="Inženýring, skutečné provedení, pasportizace"/>
    <s v="kpl"/>
    <n v="0"/>
    <n v="1"/>
    <n v="1"/>
    <n v="0"/>
    <n v="0"/>
    <n v="0"/>
    <s v=""/>
  </r>
  <r>
    <n v="21"/>
    <s v="OVLÁDÁNÍ ŽALUZIÍ"/>
    <n v="1"/>
    <n v="73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74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1"/>
    <s v="OVLÁDÁNÍ ŽALUZIÍ"/>
    <n v="1"/>
    <n v="75"/>
    <x v="0"/>
    <m/>
    <m/>
    <m/>
    <n v="0"/>
    <s v="0 0"/>
    <x v="0"/>
    <n v="0"/>
    <n v="0"/>
    <n v="0"/>
    <n v="0"/>
    <n v="0"/>
    <n v="0"/>
    <n v="0"/>
    <n v="0"/>
    <n v="0"/>
    <n v="0"/>
    <s v=""/>
  </r>
  <r>
    <n v="22"/>
    <e v="#N/A"/>
    <e v="#N/A"/>
    <n v="1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2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3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4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5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6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7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8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9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0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1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2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3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4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5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6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7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8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19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20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21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e v="#N/A"/>
    <e v="#N/A"/>
    <e v="#N/A"/>
    <n v="22"/>
    <x v="0"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5">
  <r>
    <x v="0"/>
    <x v="0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0"/>
    <x v="0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0"/>
    <x v="0"/>
    <n v="1"/>
    <n v="3"/>
    <m/>
    <m/>
    <m/>
    <m/>
    <n v="1"/>
    <s v="0 0"/>
    <x v="1"/>
    <n v="0"/>
    <n v="0"/>
    <s v="Konferenční datový projektor, technologie laser + 3LCD,  s životností min. 15 000 hodin, rozlišení min. 1920 x 1200,  výkon min. 14 000 ANSI lumenů, kontrast min. 3000 000 : 1, V a H lens shift, obrazové vstupy min. 1xHDMI, 1x HDBaseT, hlučnost max. 35 dB (normal), hmotnost max.  25 kg s objektivem. Objektiv s projekčním poměrem v rozsahu max. 1,9 - min. 2,6:1."/>
    <s v="ks"/>
    <n v="0"/>
    <n v="1"/>
    <n v="1"/>
    <n v="0"/>
    <n v="0"/>
    <n v="0"/>
    <s v=""/>
  </r>
  <r>
    <x v="0"/>
    <x v="0"/>
    <n v="1"/>
    <n v="4"/>
    <m/>
    <m/>
    <m/>
    <m/>
    <n v="2"/>
    <s v="0 0"/>
    <x v="2"/>
    <n v="0"/>
    <n v="0"/>
    <s v="Přepravní box pro výše uvedený projektor. Robustní provedení s kovovými rohy a hranami, kolečka pro přepravu. "/>
    <s v="ks"/>
    <n v="0"/>
    <n v="1"/>
    <n v="1"/>
    <n v="0"/>
    <n v="0"/>
    <n v="0"/>
    <s v=""/>
  </r>
  <r>
    <x v="0"/>
    <x v="0"/>
    <n v="1"/>
    <n v="5"/>
    <m/>
    <m/>
    <m/>
    <m/>
    <n v="3"/>
    <s v="0 0"/>
    <x v="3"/>
    <n v="0"/>
    <n v="0"/>
    <s v="Skládací projekční plátno složitelné do přepravní tašky/boxu. Šíře obrazu min. 400cm. Samonosná kostrukce, dvě stabilní nohy."/>
    <s v="ks"/>
    <n v="0"/>
    <n v="1"/>
    <n v="1"/>
    <n v="0"/>
    <n v="0"/>
    <n v="0"/>
    <s v=""/>
  </r>
  <r>
    <x v="0"/>
    <x v="0"/>
    <n v="1"/>
    <n v="6"/>
    <m/>
    <m/>
    <m/>
    <m/>
    <n v="4"/>
    <s v="0 0"/>
    <x v="4"/>
    <n v="0"/>
    <n v="0"/>
    <s v="Mobilní aktivní audio systém - minimální parametry - Výkon: 2000 W, Výkon RMS: 1000 W, Max. SPL: 130 dB, Basový reproduktor: 12 &quot;, Výškový reproduktor: 2,5 &quot;, Frekvenční rozsah: 35 Hz - 20 kHz, Vstupy: 2x Kombi XLR/TRS, 2x Jack 6,3 mm TRS, 1x Jack 3,5 mm TRS, Výstupy: 1x XLR pro spárování s dalším systémem. "/>
    <s v="ks"/>
    <n v="0"/>
    <n v="2"/>
    <n v="2"/>
    <n v="0"/>
    <n v="0"/>
    <n v="0"/>
    <s v=""/>
  </r>
  <r>
    <x v="0"/>
    <x v="0"/>
    <n v="1"/>
    <n v="7"/>
    <m/>
    <m/>
    <m/>
    <m/>
    <n v="5"/>
    <s v="0 0"/>
    <x v="5"/>
    <n v="0"/>
    <n v="0"/>
    <s v="Aktivní ASA (Audio Summing Amplifier) signálový zesilovač s převodem nesymetrický / symetrický a stereo / mono signál, vč. zdroje"/>
    <s v="ks"/>
    <n v="0"/>
    <n v="1"/>
    <n v="1"/>
    <n v="0"/>
    <n v="0"/>
    <n v="0"/>
    <s v=""/>
  </r>
  <r>
    <x v="0"/>
    <x v="0"/>
    <n v="1"/>
    <n v="8"/>
    <m/>
    <m/>
    <m/>
    <m/>
    <n v="0"/>
    <s v="0 0"/>
    <x v="0"/>
    <n v="0"/>
    <n v="0"/>
    <n v="0"/>
    <n v="0"/>
    <n v="0"/>
    <n v="0"/>
    <n v="0"/>
    <n v="0"/>
    <n v="0"/>
    <n v="0"/>
    <s v=""/>
  </r>
  <r>
    <x v="0"/>
    <x v="0"/>
    <n v="1"/>
    <n v="9"/>
    <m/>
    <m/>
    <m/>
    <m/>
    <n v="0"/>
    <s v="0 0"/>
    <x v="0"/>
    <n v="0"/>
    <n v="0"/>
    <n v="0"/>
    <n v="0"/>
    <n v="0"/>
    <n v="0"/>
    <n v="0"/>
    <n v="0"/>
    <n v="0"/>
    <n v="0"/>
    <s v=""/>
  </r>
  <r>
    <x v="0"/>
    <x v="0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"/>
    <x v="1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"/>
    <x v="1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"/>
    <x v="1"/>
    <n v="1"/>
    <n v="3"/>
    <m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3"/>
    <n v="3"/>
    <n v="0"/>
    <n v="0"/>
    <n v="0"/>
    <s v=""/>
  </r>
  <r>
    <x v="1"/>
    <x v="1"/>
    <n v="1"/>
    <n v="4"/>
    <m/>
    <m/>
    <m/>
    <m/>
    <n v="2"/>
    <s v="0 0"/>
    <x v="7"/>
    <n v="0"/>
    <n v="0"/>
    <s v="Objektiv k výše uvedenému projektoru pro místnost N01911, pro krátkou projekční vzdálenost. Rozsah objektivu max. 1:1 - min. 1,3:1"/>
    <s v="ks"/>
    <n v="0"/>
    <n v="3"/>
    <n v="3"/>
    <n v="0"/>
    <n v="0"/>
    <n v="0"/>
    <s v=""/>
  </r>
  <r>
    <x v="1"/>
    <x v="1"/>
    <n v="1"/>
    <n v="5"/>
    <m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3"/>
    <n v="3"/>
    <n v="0"/>
    <n v="0"/>
    <n v="0"/>
    <s v=""/>
  </r>
  <r>
    <x v="1"/>
    <x v="1"/>
    <n v="1"/>
    <n v="6"/>
    <m/>
    <m/>
    <m/>
    <m/>
    <n v="4"/>
    <s v="0 0"/>
    <x v="9"/>
    <n v="0"/>
    <n v="0"/>
    <s v="LCD displej - 65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x v="1"/>
    <x v="1"/>
    <n v="1"/>
    <n v="7"/>
    <m/>
    <m/>
    <m/>
    <m/>
    <n v="5"/>
    <s v="0 0"/>
    <x v="10"/>
    <n v="0"/>
    <n v="0"/>
    <s v="Stropní držák pro dva displeje úhlopříčky 65&quot;.  Min. nosnost dle použitých displejů._x000a_Možnost náklonu displeje min. 0 - 20°. "/>
    <s v="ks"/>
    <n v="0"/>
    <n v="2"/>
    <n v="2"/>
    <n v="0"/>
    <n v="0"/>
    <n v="0"/>
    <s v=""/>
  </r>
  <r>
    <x v="1"/>
    <x v="1"/>
    <n v="1"/>
    <n v="8"/>
    <m/>
    <m/>
    <m/>
    <m/>
    <n v="6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x v="1"/>
    <x v="1"/>
    <n v="1"/>
    <n v="9"/>
    <m/>
    <m/>
    <m/>
    <m/>
    <n v="7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x v="1"/>
    <x v="1"/>
    <n v="1"/>
    <n v="10"/>
    <m/>
    <m/>
    <m/>
    <m/>
    <n v="8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x v="1"/>
    <x v="1"/>
    <n v="1"/>
    <n v="11"/>
    <m/>
    <m/>
    <m/>
    <m/>
    <n v="9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x v="1"/>
    <x v="1"/>
    <n v="1"/>
    <n v="12"/>
    <m/>
    <m/>
    <m/>
    <m/>
    <n v="10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x v="1"/>
    <x v="1"/>
    <n v="1"/>
    <n v="13"/>
    <m/>
    <m/>
    <m/>
    <m/>
    <n v="11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3"/>
    <n v="3"/>
    <n v="0"/>
    <n v="0"/>
    <n v="0"/>
    <s v=""/>
  </r>
  <r>
    <x v="1"/>
    <x v="1"/>
    <n v="1"/>
    <n v="14"/>
    <m/>
    <m/>
    <m/>
    <m/>
    <n v="1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2"/>
    <n v="12"/>
    <n v="0"/>
    <n v="0"/>
    <n v="0"/>
    <s v=""/>
  </r>
  <r>
    <x v="1"/>
    <x v="1"/>
    <n v="1"/>
    <n v="15"/>
    <m/>
    <m/>
    <m/>
    <m/>
    <n v="1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2"/>
    <n v="12"/>
    <n v="0"/>
    <n v="0"/>
    <n v="0"/>
    <s v=""/>
  </r>
  <r>
    <x v="1"/>
    <x v="1"/>
    <n v="1"/>
    <n v="16"/>
    <m/>
    <m/>
    <m/>
    <m/>
    <n v="14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x v="1"/>
    <x v="1"/>
    <n v="1"/>
    <n v="17"/>
    <m/>
    <m/>
    <m/>
    <m/>
    <n v="15"/>
    <s v="0 0"/>
    <x v="20"/>
    <n v="0"/>
    <n v="0"/>
    <s v="Převodník HDMI na USB"/>
    <s v="ks"/>
    <n v="0"/>
    <n v="2"/>
    <n v="2"/>
    <n v="0"/>
    <n v="0"/>
    <n v="0"/>
    <s v=""/>
  </r>
  <r>
    <x v="1"/>
    <x v="1"/>
    <n v="1"/>
    <n v="18"/>
    <m/>
    <m/>
    <m/>
    <m/>
    <n v="16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x v="1"/>
    <x v="1"/>
    <n v="1"/>
    <n v="19"/>
    <m/>
    <m/>
    <m/>
    <m/>
    <n v="17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x v="1"/>
    <x v="1"/>
    <n v="1"/>
    <n v="20"/>
    <m/>
    <m/>
    <m/>
    <m/>
    <n v="18"/>
    <s v="0 0"/>
    <x v="23"/>
    <n v="0"/>
    <n v="0"/>
    <s v="Sloupová line-array reprosoustava min 14x2&quot;, min. 300W / 8Ω, citlivost min 95 dB, freq. Rozsah min 80 Hz - 18 kHz, pokrytí min 140°x40° H x V, EQ přepínač, max rozměry do 1100x100x160 mm, vč. polohovatelného nástěnného držáku min ±65° do stran a  min ±15° náklon, bílá barva"/>
    <s v="ks"/>
    <n v="0"/>
    <n v="2"/>
    <n v="2"/>
    <n v="0"/>
    <n v="0"/>
    <n v="0"/>
    <s v=""/>
  </r>
  <r>
    <x v="1"/>
    <x v="1"/>
    <n v="1"/>
    <n v="21"/>
    <m/>
    <m/>
    <m/>
    <m/>
    <n v="19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x v="1"/>
    <x v="1"/>
    <n v="1"/>
    <n v="22"/>
    <m/>
    <m/>
    <m/>
    <m/>
    <n v="20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x v="1"/>
    <x v="1"/>
    <n v="1"/>
    <n v="23"/>
    <m/>
    <m/>
    <m/>
    <m/>
    <n v="21"/>
    <s v="0 0"/>
    <x v="26"/>
    <n v="0"/>
    <n v="0"/>
    <s v="subwoofer min. 15&quot;, min. 800W / 4Ω, SPL min. 90 dB, rozměry max. 500 mm x 430 mm x 300 mm"/>
    <s v="ks"/>
    <n v="0"/>
    <n v="2"/>
    <n v="2"/>
    <n v="0"/>
    <n v="0"/>
    <n v="0"/>
    <s v=""/>
  </r>
  <r>
    <x v="1"/>
    <x v="1"/>
    <n v="1"/>
    <n v="24"/>
    <m/>
    <m/>
    <m/>
    <m/>
    <n v="22"/>
    <s v="0 0"/>
    <x v="27"/>
    <n v="0"/>
    <n v="0"/>
    <s v="Set koncový zesilovač + DSP procesor, s minimální konfigurací: 2x 450W - 8Ω, presety pro reprosoustavy, nastavení EQ, propustí, limitace a zpoždění, LCD panel, LED indikace stavu, symetrické vstupy, výška každého zařízení max 2U"/>
    <s v="ks"/>
    <n v="0"/>
    <n v="2"/>
    <n v="2"/>
    <n v="0"/>
    <n v="0"/>
    <n v="0"/>
    <s v=""/>
  </r>
  <r>
    <x v="1"/>
    <x v="1"/>
    <n v="1"/>
    <n v="25"/>
    <m/>
    <m/>
    <m/>
    <m/>
    <n v="23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x v="1"/>
    <x v="1"/>
    <n v="1"/>
    <n v="26"/>
    <m/>
    <m/>
    <m/>
    <m/>
    <n v="24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2"/>
    <n v="2"/>
    <n v="0"/>
    <n v="0"/>
    <n v="0"/>
    <s v=""/>
  </r>
  <r>
    <x v="1"/>
    <x v="1"/>
    <n v="1"/>
    <n v="27"/>
    <m/>
    <m/>
    <m/>
    <m/>
    <n v="25"/>
    <s v="0 0"/>
    <x v="30"/>
    <n v="0"/>
    <n v="0"/>
    <s v="Dante  - min. 2x USB vstup a 2x USB výstup, napájení PoE"/>
    <s v="ks"/>
    <n v="0"/>
    <n v="2"/>
    <n v="2"/>
    <n v="0"/>
    <n v="0"/>
    <n v="0"/>
    <s v=""/>
  </r>
  <r>
    <x v="1"/>
    <x v="1"/>
    <n v="1"/>
    <n v="28"/>
    <m/>
    <m/>
    <m/>
    <m/>
    <n v="26"/>
    <s v="0 0"/>
    <x v="31"/>
    <n v="0"/>
    <n v="0"/>
    <s v="Dante převodník, 2x XLR line/mic vstup, phantom napájení pro mic vstup, 2x XLR výstup, Dante RJ45."/>
    <s v="ks"/>
    <n v="0"/>
    <n v="3"/>
    <n v="3"/>
    <n v="0"/>
    <n v="0"/>
    <n v="0"/>
    <s v=""/>
  </r>
  <r>
    <x v="1"/>
    <x v="1"/>
    <n v="1"/>
    <n v="29"/>
    <m/>
    <m/>
    <m/>
    <m/>
    <n v="27"/>
    <s v="0 0"/>
    <x v="32"/>
    <n v="0"/>
    <n v="0"/>
    <s v="Switch pro Dante - min. 8 portů RJ45, PoE min. 60W."/>
    <s v="ks"/>
    <n v="0"/>
    <n v="1"/>
    <n v="1"/>
    <n v="0"/>
    <n v="0"/>
    <n v="0"/>
    <s v=""/>
  </r>
  <r>
    <x v="1"/>
    <x v="1"/>
    <n v="1"/>
    <n v="30"/>
    <m/>
    <m/>
    <m/>
    <m/>
    <n v="28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x v="1"/>
    <x v="1"/>
    <n v="1"/>
    <n v="31"/>
    <m/>
    <m/>
    <m/>
    <m/>
    <n v="29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x v="1"/>
    <x v="1"/>
    <n v="1"/>
    <n v="32"/>
    <m/>
    <m/>
    <m/>
    <m/>
    <n v="30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4"/>
    <n v="4"/>
    <n v="0"/>
    <n v="0"/>
    <n v="0"/>
    <s v=""/>
  </r>
  <r>
    <x v="1"/>
    <x v="1"/>
    <n v="1"/>
    <n v="33"/>
    <m/>
    <m/>
    <m/>
    <m/>
    <n v="31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1"/>
    <x v="1"/>
    <n v="1"/>
    <n v="34"/>
    <m/>
    <m/>
    <m/>
    <m/>
    <n v="32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x v="1"/>
    <x v="1"/>
    <n v="1"/>
    <n v="35"/>
    <m/>
    <m/>
    <m/>
    <m/>
    <n v="33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x v="1"/>
    <x v="1"/>
    <n v="1"/>
    <n v="36"/>
    <m/>
    <m/>
    <m/>
    <m/>
    <n v="34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x v="1"/>
    <x v="1"/>
    <n v="1"/>
    <n v="37"/>
    <m/>
    <m/>
    <m/>
    <m/>
    <n v="35"/>
    <s v="0 0"/>
    <x v="40"/>
    <n v="0"/>
    <n v="0"/>
    <s v="Držák pro stropní upevnění externí antény."/>
    <s v="ks"/>
    <n v="0"/>
    <n v="2"/>
    <n v="2"/>
    <n v="0"/>
    <n v="0"/>
    <n v="0"/>
    <s v=""/>
  </r>
  <r>
    <x v="1"/>
    <x v="1"/>
    <n v="1"/>
    <n v="38"/>
    <m/>
    <m/>
    <m/>
    <m/>
    <n v="36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x v="1"/>
    <x v="1"/>
    <n v="1"/>
    <n v="39"/>
    <m/>
    <m/>
    <m/>
    <m/>
    <n v="37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x v="1"/>
    <x v="1"/>
    <n v="1"/>
    <n v="40"/>
    <m/>
    <m/>
    <m/>
    <m/>
    <n v="38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x v="1"/>
    <x v="1"/>
    <n v="1"/>
    <n v="41"/>
    <m/>
    <m/>
    <m/>
    <m/>
    <n v="39"/>
    <s v="0 0"/>
    <x v="44"/>
    <n v="0"/>
    <n v="0"/>
    <s v="Kompaktní konferenční mikrofon na ohebném držáku s délkou 550 - 600mm, hyperkardioidní charakteristika, směrovost v rozmezí 85° - 100°, fekvenční rozsah min. 60Hz - 18 kHz, citlivost min. 10 mV/Pa, XLR konektor, vč. uzamykatelného a přípojného místa do stolu"/>
    <s v="ks"/>
    <n v="0"/>
    <n v="6"/>
    <n v="6"/>
    <n v="0"/>
    <n v="0"/>
    <n v="0"/>
    <s v=""/>
  </r>
  <r>
    <x v="1"/>
    <x v="1"/>
    <n v="1"/>
    <n v="42"/>
    <m/>
    <m/>
    <m/>
    <m/>
    <n v="40"/>
    <s v="0 0"/>
    <x v="45"/>
    <n v="0"/>
    <n v="0"/>
    <s v="Držák mikrofonu na husím krku."/>
    <s v="ks"/>
    <n v="0"/>
    <n v="6"/>
    <n v="6"/>
    <n v="0"/>
    <n v="0"/>
    <n v="0"/>
    <s v=""/>
  </r>
  <r>
    <x v="1"/>
    <x v="1"/>
    <n v="1"/>
    <n v="43"/>
    <m/>
    <m/>
    <m/>
    <m/>
    <n v="41"/>
    <s v="0 0"/>
    <x v="46"/>
    <n v="0"/>
    <n v="0"/>
    <s v="Stojánek pro mikrofon na husím krku."/>
    <s v="ks"/>
    <n v="0"/>
    <n v="6"/>
    <n v="6"/>
    <n v="0"/>
    <n v="0"/>
    <n v="0"/>
    <s v=""/>
  </r>
  <r>
    <x v="1"/>
    <x v="1"/>
    <n v="1"/>
    <n v="44"/>
    <m/>
    <m/>
    <m/>
    <m/>
    <n v="42"/>
    <s v="0 0"/>
    <x v="47"/>
    <n v="0"/>
    <n v="0"/>
    <s v="Stolní stojánek s nástavcem, závit 3/8&quot; hmotnost cca 1,0 kg, výška 160 - 180 mm, Ø max 150 mm, Barva černá"/>
    <s v="ks"/>
    <n v="0"/>
    <n v="4"/>
    <n v="4"/>
    <n v="0"/>
    <n v="0"/>
    <n v="0"/>
    <s v=""/>
  </r>
  <r>
    <x v="1"/>
    <x v="1"/>
    <n v="1"/>
    <n v="45"/>
    <m/>
    <m/>
    <m/>
    <m/>
    <n v="43"/>
    <s v="0 0"/>
    <x v="48"/>
    <n v="0"/>
    <n v="0"/>
    <s v="Mikrofonní stativ s ramenem, hmotnost max. 3,5 kg, výška 950-1600 mm, rameno 500-700 mm, černý"/>
    <s v="ks"/>
    <n v="0"/>
    <n v="4"/>
    <n v="4"/>
    <n v="0"/>
    <n v="0"/>
    <n v="0"/>
    <s v=""/>
  </r>
  <r>
    <x v="1"/>
    <x v="1"/>
    <n v="1"/>
    <n v="46"/>
    <m/>
    <m/>
    <m/>
    <m/>
    <n v="44"/>
    <s v="0 0"/>
    <x v="49"/>
    <n v="0"/>
    <n v="0"/>
    <s v="Nylonový voděodolný obal pro 2 mikrofonní stativy."/>
    <s v="ks"/>
    <n v="0"/>
    <n v="2"/>
    <n v="2"/>
    <n v="0"/>
    <n v="0"/>
    <n v="0"/>
    <s v=""/>
  </r>
  <r>
    <x v="1"/>
    <x v="1"/>
    <n v="1"/>
    <n v="47"/>
    <m/>
    <m/>
    <m/>
    <m/>
    <n v="45"/>
    <s v="0 0"/>
    <x v="50"/>
    <n v="0"/>
    <n v="0"/>
    <s v="Přípojné místo s víkem. Vytahovací kabely - 1x HDMI, 1x USB-C, 1x USB-A, 1x LAN, 1x zásuvka 230VAC. Včetně krytu kabelů."/>
    <s v="ks"/>
    <n v="0"/>
    <n v="1"/>
    <n v="1"/>
    <n v="0"/>
    <n v="0"/>
    <n v="0"/>
    <s v=""/>
  </r>
  <r>
    <x v="1"/>
    <x v="1"/>
    <n v="1"/>
    <n v="48"/>
    <m/>
    <m/>
    <m/>
    <m/>
    <n v="46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x v="1"/>
    <x v="1"/>
    <n v="1"/>
    <n v="49"/>
    <m/>
    <m/>
    <m/>
    <m/>
    <n v="47"/>
    <s v="0 0"/>
    <x v="52"/>
    <n v="0"/>
    <n v="0"/>
    <s v="Kontrolér řídicího systému. Technické parametry kontroléru: min.  6x RS232, 1x LAN."/>
    <s v="ks"/>
    <n v="0"/>
    <n v="1"/>
    <n v="1"/>
    <n v="0"/>
    <n v="0"/>
    <n v="0"/>
    <s v=""/>
  </r>
  <r>
    <x v="1"/>
    <x v="1"/>
    <n v="1"/>
    <n v="50"/>
    <m/>
    <m/>
    <m/>
    <m/>
    <n v="4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x v="1"/>
    <x v="1"/>
    <n v="1"/>
    <n v="51"/>
    <m/>
    <m/>
    <m/>
    <m/>
    <n v="4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x v="1"/>
    <x v="1"/>
    <n v="1"/>
    <n v="52"/>
    <m/>
    <m/>
    <m/>
    <m/>
    <n v="5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x v="1"/>
    <x v="1"/>
    <n v="1"/>
    <n v="53"/>
    <m/>
    <m/>
    <m/>
    <m/>
    <n v="5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x v="1"/>
    <x v="1"/>
    <n v="1"/>
    <n v="54"/>
    <m/>
    <m/>
    <m/>
    <m/>
    <n v="5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x v="1"/>
    <x v="1"/>
    <n v="1"/>
    <n v="55"/>
    <m/>
    <m/>
    <m/>
    <m/>
    <n v="5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x v="1"/>
    <x v="1"/>
    <n v="1"/>
    <n v="56"/>
    <m/>
    <m/>
    <m/>
    <m/>
    <n v="5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x v="1"/>
    <x v="1"/>
    <n v="1"/>
    <n v="57"/>
    <m/>
    <m/>
    <m/>
    <m/>
    <n v="55"/>
    <s v="0 0"/>
    <x v="60"/>
    <n v="0"/>
    <n v="0"/>
    <s v="Elektricky ovládaná opona. Opona z jevištního sametu o minimální hmotnosti 350g/m2, celkové šířce 920 cm a výšce 445cm, opona dělená napůl s přesahem 30cm, pevné řasení 50%, dole všitá zátěž 400g/m, boky zapraveny,horní hrana s oky po 25cm. Elektrokolejnice s venkovním vedením lanka."/>
    <s v="ks"/>
    <n v="0"/>
    <n v="1"/>
    <n v="1"/>
    <n v="0"/>
    <n v="0"/>
    <n v="0"/>
    <s v=""/>
  </r>
  <r>
    <x v="1"/>
    <x v="1"/>
    <n v="1"/>
    <n v="58"/>
    <m/>
    <m/>
    <m/>
    <m/>
    <n v="56"/>
    <s v="0 0"/>
    <x v="61"/>
    <n v="0"/>
    <n v="0"/>
    <s v="Jevištní tah motorický čtyřlanový včetně všech potřebných kladek. Tah v bezpečnostním předpisu minimálně BGV-D8+, rozšiřitelný o komponenty pro zvýšení bezpečnosti na BGV-C1. Tah osazen 4 koncovými spínači pro´horní a dolní polohu a bezpečnoszí spínače na obou polohách. Nosnost tahu až do 320kg. Tahová tyč jeklová 80x40x3 a pod ní uložená trubky 50mm pro kotvení osvětlení. Délka tahu 900cm."/>
    <s v="ks"/>
    <n v="0"/>
    <n v="2"/>
    <n v="2"/>
    <n v="0"/>
    <n v="0"/>
    <n v="0"/>
    <s v=""/>
  </r>
  <r>
    <x v="1"/>
    <x v="1"/>
    <n v="1"/>
    <n v="59"/>
    <m/>
    <m/>
    <m/>
    <m/>
    <n v="57"/>
    <s v="0 0"/>
    <x v="62"/>
    <n v="0"/>
    <n v="0"/>
    <s v="Rozvaděč pro 2 tahy a ovládání opony s DMX moduly, frekvenčními měniči pro zajištění plynulého rozběhu a dobrždění tahu a ostatním nutným příslušenstvím pro splnění bezpečnostního předpisu BGV-D8+ - "/>
    <s v="ks"/>
    <n v="0"/>
    <n v="1"/>
    <n v="1"/>
    <n v="0"/>
    <n v="0"/>
    <n v="0"/>
    <s v=""/>
  </r>
  <r>
    <x v="1"/>
    <x v="1"/>
    <n v="1"/>
    <n v="60"/>
    <m/>
    <m/>
    <m/>
    <m/>
    <n v="58"/>
    <s v="0 0"/>
    <x v="63"/>
    <n v="0"/>
    <n v="0"/>
    <s v="Ovládací skříňka umístěná do pódia pro ovládání tahů a opony včetně emergenci stop a uzamykatelná"/>
    <s v="ks"/>
    <n v="0"/>
    <n v="1"/>
    <n v="1"/>
    <n v="0"/>
    <n v="0"/>
    <n v="0"/>
    <s v=""/>
  </r>
  <r>
    <x v="1"/>
    <x v="1"/>
    <n v="1"/>
    <n v="61"/>
    <m/>
    <m/>
    <m/>
    <m/>
    <n v="59"/>
    <s v="0 0"/>
    <x v="64"/>
    <n v="0"/>
    <n v="0"/>
    <s v="Kabeláž pro propojení ovladačů a rozvěděče."/>
    <s v="ks"/>
    <n v="0"/>
    <n v="1"/>
    <n v="1"/>
    <n v="0"/>
    <n v="0"/>
    <n v="0"/>
    <s v=""/>
  </r>
  <r>
    <x v="1"/>
    <x v="1"/>
    <n v="1"/>
    <n v="62"/>
    <m/>
    <m/>
    <m/>
    <m/>
    <n v="60"/>
    <s v="0 0"/>
    <x v="65"/>
    <n v="0"/>
    <n v="0"/>
    <s v="Montáž opony a tahů včetně dopravy."/>
    <s v="ks"/>
    <n v="0"/>
    <n v="1"/>
    <n v="1"/>
    <n v="0"/>
    <n v="0"/>
    <n v="0"/>
    <s v=""/>
  </r>
  <r>
    <x v="1"/>
    <x v="1"/>
    <n v="1"/>
    <n v="63"/>
    <m/>
    <m/>
    <m/>
    <m/>
    <n v="61"/>
    <s v="0 0"/>
    <x v="66"/>
    <n v="0"/>
    <n v="0"/>
    <s v="Jevištní koberec, zátežový."/>
    <s v="m2"/>
    <n v="0"/>
    <n v="90"/>
    <n v="90"/>
    <n v="0"/>
    <n v="0"/>
    <n v="0"/>
    <s v=""/>
  </r>
  <r>
    <x v="1"/>
    <x v="1"/>
    <n v="1"/>
    <n v="64"/>
    <m/>
    <m/>
    <m/>
    <m/>
    <n v="62"/>
    <s v="0 0"/>
    <x v="67"/>
    <n v="0"/>
    <n v="0"/>
    <s v="Výkonné LED Fresnel scénické světlo, 1x 230W LED (WW), motorizovaný zoom max. 30°- min. 65°. Výkon min. (30°): 3500 lux @ 5 m, (65°): 1 000 lux @ 5 m. DMX"/>
    <s v="ks"/>
    <n v="0"/>
    <n v="4"/>
    <n v="4"/>
    <n v="0"/>
    <n v="0"/>
    <n v="0"/>
    <s v=""/>
  </r>
  <r>
    <x v="1"/>
    <x v="1"/>
    <n v="1"/>
    <n v="65"/>
    <m/>
    <m/>
    <m/>
    <m/>
    <n v="63"/>
    <s v="0 0"/>
    <x v="68"/>
    <n v="0"/>
    <n v="0"/>
    <s v="Wash LED reflektor. RGB - min. 60 LED, min. 150W. DMX"/>
    <s v="ks"/>
    <n v="0"/>
    <n v="6"/>
    <n v="6"/>
    <n v="0"/>
    <n v="0"/>
    <n v="0"/>
    <s v=""/>
  </r>
  <r>
    <x v="1"/>
    <x v="1"/>
    <n v="1"/>
    <n v="66"/>
    <m/>
    <m/>
    <m/>
    <m/>
    <n v="64"/>
    <s v="0 Maverick Force 2 Beam Wash"/>
    <x v="69"/>
    <n v="0"/>
    <s v="Maverick Force 2 Beam Wash"/>
    <s v="Profilová motorizovaná otočná hlava. Minimální parametry: 1x350W LED (CW), CMY, zoom 6° - 40°, CRI 65, 12 000 lm světelný výstup. Hluk max. 38 dB. Barevná teplotra při plném výkonu 6800 lm."/>
    <s v="ks"/>
    <n v="0"/>
    <n v="2"/>
    <n v="2"/>
    <n v="0"/>
    <n v="0"/>
    <n v="0"/>
    <s v=""/>
  </r>
  <r>
    <x v="1"/>
    <x v="1"/>
    <n v="1"/>
    <n v="67"/>
    <m/>
    <m/>
    <m/>
    <m/>
    <n v="65"/>
    <s v="0 0"/>
    <x v="70"/>
    <n v="0"/>
    <n v="0"/>
    <s v="DMX osvětlovací pult, v rackovém provedení. Min. parametry:  4x Universe, 2x 5-Pin XLR DMX výstup, vestavěná Wi-Fi, Rack mount kit. Aplikace na PC/tablet."/>
    <s v="ks"/>
    <n v="0"/>
    <n v="1"/>
    <n v="1"/>
    <n v="0"/>
    <n v="0"/>
    <n v="0"/>
    <s v=""/>
  </r>
  <r>
    <x v="1"/>
    <x v="1"/>
    <n v="1"/>
    <n v="68"/>
    <m/>
    <m/>
    <m/>
    <m/>
    <n v="66"/>
    <s v="0 0"/>
    <x v="71"/>
    <n v="0"/>
    <n v="0"/>
    <s v="DMX merger/splitter - min 5x IN/Out  5pin-XLR_x000a_2x LAN port. Webový server."/>
    <s v="ks"/>
    <n v="0"/>
    <n v="1"/>
    <n v="1"/>
    <n v="0"/>
    <n v="0"/>
    <n v="0"/>
    <s v=""/>
  </r>
  <r>
    <x v="1"/>
    <x v="1"/>
    <n v="1"/>
    <n v="69"/>
    <m/>
    <m/>
    <m/>
    <m/>
    <n v="67"/>
    <s v="0 0"/>
    <x v="72"/>
    <n v="0"/>
    <n v="0"/>
    <s v="Řídící systém osvětlení 512 DMX, ovládání PC/tablet, TCP, UDP, OSC"/>
    <s v="ks"/>
    <n v="0"/>
    <n v="1"/>
    <n v="1"/>
    <n v="0"/>
    <n v="0"/>
    <n v="0"/>
    <s v=""/>
  </r>
  <r>
    <x v="1"/>
    <x v="1"/>
    <n v="1"/>
    <n v="70"/>
    <m/>
    <m/>
    <m/>
    <m/>
    <n v="68"/>
    <s v="0 0"/>
    <x v="73"/>
    <n v="0"/>
    <n v="0"/>
    <s v="Sestava úchytů, pojišťovacích lanek a dalšího materiálu pro montáž osvětlení"/>
    <s v="sestava"/>
    <n v="0"/>
    <n v="1"/>
    <n v="1"/>
    <n v="0"/>
    <n v="0"/>
    <n v="0"/>
    <s v=""/>
  </r>
  <r>
    <x v="1"/>
    <x v="1"/>
    <n v="1"/>
    <n v="71"/>
    <m/>
    <m/>
    <m/>
    <m/>
    <n v="69"/>
    <s v="0 0"/>
    <x v="74"/>
    <n v="0"/>
    <n v="0"/>
    <s v="19&quot; rozvaděč 42 RU, 800x600, včetně vnitřního vybavení - police, montážní příslušenství, rozvody 230VAC, rackové úchyty. "/>
    <s v="ks"/>
    <n v="0"/>
    <n v="1"/>
    <n v="1"/>
    <n v="0"/>
    <n v="0"/>
    <n v="0"/>
    <s v=""/>
  </r>
  <r>
    <x v="1"/>
    <x v="1"/>
    <n v="1"/>
    <n v="72"/>
    <m/>
    <m/>
    <m/>
    <m/>
    <n v="70"/>
    <s v="0 0"/>
    <x v="75"/>
    <n v="0"/>
    <n v="0"/>
    <s v="Drobný montážní materiál"/>
    <s v="ks"/>
    <n v="0"/>
    <n v="20"/>
    <n v="20"/>
    <n v="0"/>
    <n v="0"/>
    <n v="0"/>
    <s v=""/>
  </r>
  <r>
    <x v="1"/>
    <x v="1"/>
    <n v="1"/>
    <n v="73"/>
    <m/>
    <m/>
    <m/>
    <m/>
    <n v="0"/>
    <s v="0 0"/>
    <x v="0"/>
    <n v="0"/>
    <n v="0"/>
    <n v="0"/>
    <n v="0"/>
    <n v="0"/>
    <n v="0"/>
    <n v="0"/>
    <n v="0"/>
    <n v="0"/>
    <n v="0"/>
    <s v=""/>
  </r>
  <r>
    <x v="1"/>
    <x v="1"/>
    <n v="1"/>
    <n v="74"/>
    <m/>
    <m/>
    <m/>
    <m/>
    <n v="0"/>
    <s v="0 0"/>
    <x v="0"/>
    <n v="0"/>
    <n v="0"/>
    <n v="0"/>
    <n v="0"/>
    <n v="0"/>
    <n v="0"/>
    <n v="0"/>
    <n v="0"/>
    <n v="0"/>
    <n v="0"/>
    <s v=""/>
  </r>
  <r>
    <x v="1"/>
    <x v="1"/>
    <n v="1"/>
    <n v="75"/>
    <m/>
    <m/>
    <m/>
    <m/>
    <n v="0"/>
    <s v="0 0"/>
    <x v="0"/>
    <n v="0"/>
    <n v="0"/>
    <n v="0"/>
    <n v="0"/>
    <n v="0"/>
    <n v="0"/>
    <n v="0"/>
    <n v="0"/>
    <n v="0"/>
    <n v="0"/>
    <s v=""/>
  </r>
  <r>
    <x v="2"/>
    <x v="2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2"/>
    <x v="2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2"/>
    <x v="2"/>
    <n v="1"/>
    <n v="3"/>
    <m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x v="2"/>
    <x v="2"/>
    <n v="1"/>
    <n v="4"/>
    <m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x v="2"/>
    <x v="2"/>
    <n v="1"/>
    <n v="5"/>
    <m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x v="2"/>
    <x v="2"/>
    <n v="1"/>
    <n v="6"/>
    <m/>
    <m/>
    <m/>
    <m/>
    <n v="4"/>
    <s v="0 0"/>
    <x v="9"/>
    <n v="0"/>
    <n v="0"/>
    <s v="LCD displej - 65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x v="2"/>
    <x v="2"/>
    <n v="1"/>
    <n v="7"/>
    <m/>
    <m/>
    <m/>
    <m/>
    <n v="5"/>
    <s v="0 0"/>
    <x v="10"/>
    <n v="0"/>
    <n v="0"/>
    <s v="Stropní držák pro dva displeje úhlopříčky 65&quot;.  Min. nosnost dle použitých displejů._x000a_Možnost náklonu displeje min. 0 - 20°. "/>
    <s v="ks"/>
    <n v="0"/>
    <n v="2"/>
    <n v="2"/>
    <n v="0"/>
    <n v="0"/>
    <n v="0"/>
    <s v=""/>
  </r>
  <r>
    <x v="2"/>
    <x v="2"/>
    <n v="1"/>
    <n v="8"/>
    <m/>
    <m/>
    <m/>
    <m/>
    <n v="6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x v="2"/>
    <x v="2"/>
    <n v="1"/>
    <n v="9"/>
    <m/>
    <m/>
    <m/>
    <m/>
    <n v="7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x v="2"/>
    <x v="2"/>
    <n v="1"/>
    <n v="10"/>
    <m/>
    <m/>
    <m/>
    <m/>
    <n v="8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x v="2"/>
    <x v="2"/>
    <n v="1"/>
    <n v="11"/>
    <m/>
    <m/>
    <m/>
    <m/>
    <n v="9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x v="2"/>
    <x v="2"/>
    <n v="1"/>
    <n v="12"/>
    <m/>
    <m/>
    <m/>
    <m/>
    <n v="10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x v="2"/>
    <x v="2"/>
    <n v="1"/>
    <n v="13"/>
    <m/>
    <m/>
    <m/>
    <m/>
    <n v="11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x v="2"/>
    <x v="2"/>
    <n v="1"/>
    <n v="14"/>
    <m/>
    <m/>
    <m/>
    <m/>
    <n v="1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1"/>
    <n v="11"/>
    <n v="0"/>
    <n v="0"/>
    <n v="0"/>
    <s v=""/>
  </r>
  <r>
    <x v="2"/>
    <x v="2"/>
    <n v="1"/>
    <n v="15"/>
    <m/>
    <m/>
    <m/>
    <m/>
    <n v="1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1"/>
    <n v="11"/>
    <n v="0"/>
    <n v="0"/>
    <n v="0"/>
    <s v=""/>
  </r>
  <r>
    <x v="2"/>
    <x v="2"/>
    <n v="1"/>
    <n v="16"/>
    <m/>
    <m/>
    <m/>
    <m/>
    <n v="14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x v="2"/>
    <x v="2"/>
    <n v="1"/>
    <n v="17"/>
    <m/>
    <m/>
    <m/>
    <m/>
    <n v="15"/>
    <s v="0 0"/>
    <x v="20"/>
    <n v="0"/>
    <n v="0"/>
    <s v="Převodník HDMI na USB"/>
    <s v="ks"/>
    <n v="0"/>
    <n v="2"/>
    <n v="2"/>
    <n v="0"/>
    <n v="0"/>
    <n v="0"/>
    <s v=""/>
  </r>
  <r>
    <x v="2"/>
    <x v="2"/>
    <n v="1"/>
    <n v="18"/>
    <m/>
    <m/>
    <m/>
    <m/>
    <n v="16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x v="2"/>
    <x v="2"/>
    <n v="1"/>
    <n v="19"/>
    <m/>
    <m/>
    <m/>
    <m/>
    <n v="17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x v="2"/>
    <x v="2"/>
    <n v="1"/>
    <n v="20"/>
    <m/>
    <m/>
    <m/>
    <m/>
    <n v="18"/>
    <s v="0 0"/>
    <x v="23"/>
    <n v="0"/>
    <n v="0"/>
    <s v="Sloupová line-array reprosoustava min 14x2&quot;, min. 300W / 8Ω, citlivost min 95 dB, freq. Rozsah min 80 Hz - 18 kHz, pokrytí min 140°x40° H x V, EQ přepínač, max rozměry do 1100x100x160 mm, vč. polohovatelného nástěnného držáku min ±65° do stran a  min ±15° náklon, bílá barva"/>
    <s v="ks"/>
    <n v="0"/>
    <n v="2"/>
    <n v="2"/>
    <n v="0"/>
    <n v="0"/>
    <n v="0"/>
    <s v=""/>
  </r>
  <r>
    <x v="2"/>
    <x v="2"/>
    <n v="1"/>
    <n v="21"/>
    <m/>
    <m/>
    <m/>
    <m/>
    <n v="19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x v="2"/>
    <x v="2"/>
    <n v="1"/>
    <n v="22"/>
    <m/>
    <m/>
    <m/>
    <m/>
    <n v="20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x v="2"/>
    <x v="2"/>
    <n v="1"/>
    <n v="23"/>
    <m/>
    <m/>
    <m/>
    <m/>
    <n v="21"/>
    <s v="0 0"/>
    <x v="27"/>
    <n v="0"/>
    <n v="0"/>
    <s v="Set koncový zesilovač + DSP procesor, s minimální konfigurací: 2x 450W - 8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x v="2"/>
    <x v="2"/>
    <n v="1"/>
    <n v="24"/>
    <m/>
    <m/>
    <m/>
    <m/>
    <n v="22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x v="2"/>
    <x v="2"/>
    <n v="1"/>
    <n v="25"/>
    <m/>
    <m/>
    <m/>
    <m/>
    <n v="23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x v="2"/>
    <x v="2"/>
    <n v="1"/>
    <n v="26"/>
    <m/>
    <m/>
    <m/>
    <m/>
    <n v="24"/>
    <s v="0 0"/>
    <x v="30"/>
    <n v="0"/>
    <n v="0"/>
    <s v="Dante  - min. 2x USB vstup a 2x USB výstup, napájení PoE"/>
    <s v="ks"/>
    <n v="0"/>
    <n v="2"/>
    <n v="2"/>
    <n v="0"/>
    <n v="0"/>
    <n v="0"/>
    <s v=""/>
  </r>
  <r>
    <x v="2"/>
    <x v="2"/>
    <n v="1"/>
    <n v="27"/>
    <m/>
    <m/>
    <m/>
    <m/>
    <n v="25"/>
    <s v="0 0"/>
    <x v="32"/>
    <n v="0"/>
    <n v="0"/>
    <s v="Switch pro Dante - min. 8 portů RJ45, PoE min. 60W."/>
    <s v="ks"/>
    <n v="0"/>
    <n v="1"/>
    <n v="1"/>
    <n v="0"/>
    <n v="0"/>
    <n v="0"/>
    <s v=""/>
  </r>
  <r>
    <x v="2"/>
    <x v="2"/>
    <n v="1"/>
    <n v="28"/>
    <m/>
    <m/>
    <m/>
    <m/>
    <n v="26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x v="2"/>
    <x v="2"/>
    <n v="1"/>
    <n v="29"/>
    <m/>
    <m/>
    <m/>
    <m/>
    <n v="27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x v="2"/>
    <x v="2"/>
    <n v="1"/>
    <n v="30"/>
    <m/>
    <m/>
    <m/>
    <m/>
    <n v="28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2"/>
    <x v="2"/>
    <n v="1"/>
    <n v="31"/>
    <m/>
    <m/>
    <m/>
    <m/>
    <n v="29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2"/>
    <x v="2"/>
    <n v="1"/>
    <n v="32"/>
    <m/>
    <m/>
    <m/>
    <m/>
    <n v="30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x v="2"/>
    <x v="2"/>
    <n v="1"/>
    <n v="33"/>
    <m/>
    <m/>
    <m/>
    <m/>
    <n v="31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x v="2"/>
    <x v="2"/>
    <n v="1"/>
    <n v="34"/>
    <m/>
    <m/>
    <m/>
    <m/>
    <n v="32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x v="2"/>
    <x v="2"/>
    <n v="1"/>
    <n v="35"/>
    <m/>
    <m/>
    <m/>
    <m/>
    <n v="33"/>
    <s v="0 0"/>
    <x v="40"/>
    <n v="0"/>
    <n v="0"/>
    <s v="Držák pro stropní upevnění externí antény."/>
    <s v="ks"/>
    <n v="0"/>
    <n v="2"/>
    <n v="2"/>
    <n v="0"/>
    <n v="0"/>
    <n v="0"/>
    <s v=""/>
  </r>
  <r>
    <x v="2"/>
    <x v="2"/>
    <n v="1"/>
    <n v="36"/>
    <m/>
    <m/>
    <m/>
    <m/>
    <n v="34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x v="2"/>
    <x v="2"/>
    <n v="1"/>
    <n v="37"/>
    <m/>
    <m/>
    <m/>
    <m/>
    <n v="35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x v="2"/>
    <x v="2"/>
    <n v="1"/>
    <n v="38"/>
    <m/>
    <m/>
    <m/>
    <m/>
    <n v="36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x v="2"/>
    <x v="2"/>
    <n v="1"/>
    <n v="39"/>
    <m/>
    <m/>
    <m/>
    <m/>
    <n v="37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x v="2"/>
    <x v="2"/>
    <n v="1"/>
    <n v="40"/>
    <m/>
    <m/>
    <m/>
    <m/>
    <n v="38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x v="2"/>
    <x v="2"/>
    <n v="1"/>
    <n v="41"/>
    <m/>
    <m/>
    <m/>
    <m/>
    <n v="39"/>
    <s v="0 0"/>
    <x v="49"/>
    <n v="0"/>
    <n v="0"/>
    <s v="Nylonový voděodolný obal pro 2 mikrofonní stativy."/>
    <s v="ks"/>
    <n v="0"/>
    <n v="1"/>
    <n v="1"/>
    <n v="0"/>
    <n v="0"/>
    <n v="0"/>
    <s v=""/>
  </r>
  <r>
    <x v="2"/>
    <x v="2"/>
    <n v="1"/>
    <n v="42"/>
    <m/>
    <m/>
    <m/>
    <m/>
    <n v="40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x v="2"/>
    <x v="2"/>
    <n v="1"/>
    <n v="43"/>
    <m/>
    <m/>
    <m/>
    <m/>
    <n v="41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x v="2"/>
    <x v="2"/>
    <n v="1"/>
    <n v="44"/>
    <m/>
    <m/>
    <m/>
    <m/>
    <n v="42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x v="2"/>
    <x v="2"/>
    <n v="1"/>
    <n v="45"/>
    <m/>
    <m/>
    <m/>
    <m/>
    <n v="43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x v="2"/>
    <x v="2"/>
    <n v="1"/>
    <n v="46"/>
    <m/>
    <m/>
    <m/>
    <m/>
    <n v="44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x v="2"/>
    <x v="2"/>
    <n v="1"/>
    <n v="47"/>
    <m/>
    <m/>
    <m/>
    <m/>
    <n v="45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x v="2"/>
    <x v="2"/>
    <n v="1"/>
    <n v="48"/>
    <m/>
    <m/>
    <m/>
    <m/>
    <n v="46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x v="2"/>
    <x v="2"/>
    <n v="1"/>
    <n v="49"/>
    <m/>
    <m/>
    <m/>
    <m/>
    <n v="47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x v="2"/>
    <x v="2"/>
    <n v="1"/>
    <n v="50"/>
    <m/>
    <m/>
    <m/>
    <m/>
    <n v="48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x v="2"/>
    <x v="2"/>
    <n v="1"/>
    <n v="51"/>
    <m/>
    <m/>
    <m/>
    <m/>
    <n v="49"/>
    <s v="0 0"/>
    <x v="74"/>
    <n v="0"/>
    <n v="0"/>
    <s v="19&quot; rozvaděč 42 RU, 800x600, včetně vnitřního vybavení - police, montážní příslušenství, rozvody 230VAC, rackové úchyty. "/>
    <s v="ks"/>
    <n v="0"/>
    <n v="1"/>
    <n v="1"/>
    <n v="0"/>
    <n v="0"/>
    <n v="0"/>
    <s v=""/>
  </r>
  <r>
    <x v="2"/>
    <x v="2"/>
    <n v="1"/>
    <n v="52"/>
    <m/>
    <m/>
    <m/>
    <m/>
    <n v="50"/>
    <s v="0 0"/>
    <x v="75"/>
    <n v="0"/>
    <n v="0"/>
    <s v="Drobný montážní materiál"/>
    <s v="ks"/>
    <n v="0"/>
    <n v="15"/>
    <n v="15"/>
    <n v="0"/>
    <n v="0"/>
    <n v="0"/>
    <s v=""/>
  </r>
  <r>
    <x v="2"/>
    <x v="2"/>
    <n v="1"/>
    <n v="53"/>
    <m/>
    <m/>
    <m/>
    <m/>
    <n v="0"/>
    <s v="0 0"/>
    <x v="0"/>
    <n v="0"/>
    <n v="0"/>
    <n v="0"/>
    <n v="0"/>
    <n v="0"/>
    <n v="0"/>
    <n v="0"/>
    <n v="0"/>
    <n v="0"/>
    <n v="0"/>
    <s v=""/>
  </r>
  <r>
    <x v="2"/>
    <x v="2"/>
    <n v="1"/>
    <n v="54"/>
    <m/>
    <m/>
    <m/>
    <m/>
    <n v="0"/>
    <s v="0 0"/>
    <x v="0"/>
    <n v="0"/>
    <n v="0"/>
    <n v="0"/>
    <n v="0"/>
    <n v="0"/>
    <n v="0"/>
    <n v="0"/>
    <n v="0"/>
    <n v="0"/>
    <n v="0"/>
    <s v=""/>
  </r>
  <r>
    <x v="2"/>
    <x v="2"/>
    <n v="1"/>
    <n v="55"/>
    <m/>
    <m/>
    <m/>
    <m/>
    <n v="0"/>
    <s v="0 0"/>
    <x v="0"/>
    <n v="0"/>
    <n v="0"/>
    <n v="0"/>
    <n v="0"/>
    <n v="0"/>
    <n v="0"/>
    <n v="0"/>
    <n v="0"/>
    <n v="0"/>
    <n v="0"/>
    <s v=""/>
  </r>
  <r>
    <x v="3"/>
    <x v="3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3"/>
    <x v="3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3"/>
    <x v="3"/>
    <n v="1"/>
    <n v="3"/>
    <m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x v="3"/>
    <x v="3"/>
    <n v="1"/>
    <n v="4"/>
    <m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x v="3"/>
    <x v="3"/>
    <n v="1"/>
    <n v="5"/>
    <m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x v="3"/>
    <x v="3"/>
    <n v="1"/>
    <n v="6"/>
    <m/>
    <m/>
    <m/>
    <m/>
    <n v="4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x v="3"/>
    <x v="3"/>
    <n v="1"/>
    <n v="7"/>
    <m/>
    <m/>
    <m/>
    <m/>
    <n v="5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x v="3"/>
    <x v="3"/>
    <n v="1"/>
    <n v="8"/>
    <m/>
    <m/>
    <m/>
    <m/>
    <n v="6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x v="3"/>
    <x v="3"/>
    <n v="1"/>
    <n v="9"/>
    <m/>
    <m/>
    <m/>
    <m/>
    <n v="7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x v="3"/>
    <x v="3"/>
    <n v="1"/>
    <n v="10"/>
    <m/>
    <m/>
    <m/>
    <m/>
    <n v="8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x v="3"/>
    <x v="3"/>
    <n v="1"/>
    <n v="11"/>
    <m/>
    <m/>
    <m/>
    <m/>
    <n v="9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x v="3"/>
    <x v="3"/>
    <n v="1"/>
    <n v="12"/>
    <m/>
    <m/>
    <m/>
    <m/>
    <n v="10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x v="3"/>
    <x v="3"/>
    <n v="1"/>
    <n v="13"/>
    <m/>
    <m/>
    <m/>
    <m/>
    <n v="11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x v="3"/>
    <x v="3"/>
    <n v="1"/>
    <n v="14"/>
    <m/>
    <m/>
    <m/>
    <m/>
    <n v="12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x v="3"/>
    <x v="3"/>
    <n v="1"/>
    <n v="15"/>
    <m/>
    <m/>
    <m/>
    <m/>
    <n v="13"/>
    <s v="0 0"/>
    <x v="20"/>
    <n v="0"/>
    <n v="0"/>
    <s v="Převodník HDMI na USB"/>
    <s v="ks"/>
    <n v="0"/>
    <n v="2"/>
    <n v="2"/>
    <n v="0"/>
    <n v="0"/>
    <n v="0"/>
    <s v=""/>
  </r>
  <r>
    <x v="3"/>
    <x v="3"/>
    <n v="1"/>
    <n v="16"/>
    <m/>
    <m/>
    <m/>
    <m/>
    <n v="14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x v="3"/>
    <x v="3"/>
    <n v="1"/>
    <n v="17"/>
    <m/>
    <m/>
    <m/>
    <m/>
    <n v="15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x v="3"/>
    <x v="3"/>
    <n v="1"/>
    <n v="18"/>
    <m/>
    <m/>
    <m/>
    <m/>
    <n v="16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x v="3"/>
    <x v="3"/>
    <n v="1"/>
    <n v="19"/>
    <m/>
    <m/>
    <m/>
    <m/>
    <n v="17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x v="3"/>
    <x v="3"/>
    <n v="1"/>
    <n v="20"/>
    <m/>
    <m/>
    <m/>
    <m/>
    <n v="18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x v="3"/>
    <x v="3"/>
    <n v="1"/>
    <n v="21"/>
    <m/>
    <m/>
    <m/>
    <m/>
    <n v="19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x v="3"/>
    <x v="3"/>
    <n v="1"/>
    <n v="22"/>
    <m/>
    <m/>
    <m/>
    <m/>
    <n v="20"/>
    <s v="0 0"/>
    <x v="30"/>
    <n v="0"/>
    <n v="0"/>
    <s v="Dante  - min. 2x USB vstup a 2x USB výstup, napájení PoE"/>
    <s v="ks"/>
    <n v="0"/>
    <n v="2"/>
    <n v="2"/>
    <n v="0"/>
    <n v="0"/>
    <n v="0"/>
    <s v=""/>
  </r>
  <r>
    <x v="3"/>
    <x v="3"/>
    <n v="1"/>
    <n v="23"/>
    <m/>
    <m/>
    <m/>
    <m/>
    <n v="21"/>
    <s v="0 0"/>
    <x v="32"/>
    <n v="0"/>
    <n v="0"/>
    <s v="Switch pro Dante - min. 8 portů RJ45, PoE min. 60W."/>
    <s v="ks"/>
    <n v="0"/>
    <n v="1"/>
    <n v="1"/>
    <n v="0"/>
    <n v="0"/>
    <n v="0"/>
    <s v=""/>
  </r>
  <r>
    <x v="3"/>
    <x v="3"/>
    <n v="1"/>
    <n v="24"/>
    <m/>
    <m/>
    <m/>
    <m/>
    <n v="22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x v="3"/>
    <x v="3"/>
    <n v="1"/>
    <n v="25"/>
    <m/>
    <m/>
    <m/>
    <m/>
    <n v="23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x v="3"/>
    <x v="3"/>
    <n v="1"/>
    <n v="26"/>
    <m/>
    <m/>
    <m/>
    <m/>
    <n v="24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3"/>
    <x v="3"/>
    <n v="1"/>
    <n v="27"/>
    <m/>
    <m/>
    <m/>
    <m/>
    <n v="25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3"/>
    <x v="3"/>
    <n v="1"/>
    <n v="28"/>
    <m/>
    <m/>
    <m/>
    <m/>
    <n v="26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x v="3"/>
    <x v="3"/>
    <n v="1"/>
    <n v="29"/>
    <m/>
    <m/>
    <m/>
    <m/>
    <n v="27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x v="3"/>
    <x v="3"/>
    <n v="1"/>
    <n v="30"/>
    <m/>
    <m/>
    <m/>
    <m/>
    <n v="28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x v="3"/>
    <x v="3"/>
    <n v="1"/>
    <n v="31"/>
    <m/>
    <m/>
    <m/>
    <m/>
    <n v="29"/>
    <s v="0 0"/>
    <x v="40"/>
    <n v="0"/>
    <n v="0"/>
    <s v="Držák pro stropní upevnění externí antény."/>
    <s v="ks"/>
    <n v="0"/>
    <n v="2"/>
    <n v="2"/>
    <n v="0"/>
    <n v="0"/>
    <n v="0"/>
    <s v=""/>
  </r>
  <r>
    <x v="3"/>
    <x v="3"/>
    <n v="1"/>
    <n v="32"/>
    <m/>
    <m/>
    <m/>
    <m/>
    <n v="30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x v="3"/>
    <x v="3"/>
    <n v="1"/>
    <n v="33"/>
    <m/>
    <m/>
    <m/>
    <m/>
    <n v="31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x v="3"/>
    <x v="3"/>
    <n v="1"/>
    <n v="34"/>
    <m/>
    <m/>
    <m/>
    <m/>
    <n v="32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x v="3"/>
    <x v="3"/>
    <n v="1"/>
    <n v="35"/>
    <m/>
    <m/>
    <m/>
    <m/>
    <n v="33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x v="3"/>
    <x v="3"/>
    <n v="1"/>
    <n v="36"/>
    <m/>
    <m/>
    <m/>
    <m/>
    <n v="34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x v="3"/>
    <x v="3"/>
    <n v="1"/>
    <n v="37"/>
    <m/>
    <m/>
    <m/>
    <m/>
    <n v="35"/>
    <s v="0 0"/>
    <x v="49"/>
    <n v="0"/>
    <n v="0"/>
    <s v="Nylonový voděodolný obal pro 2 mikrofonní stativy."/>
    <s v="ks"/>
    <n v="0"/>
    <n v="1"/>
    <n v="1"/>
    <n v="0"/>
    <n v="0"/>
    <n v="0"/>
    <s v=""/>
  </r>
  <r>
    <x v="3"/>
    <x v="3"/>
    <n v="1"/>
    <n v="38"/>
    <m/>
    <m/>
    <m/>
    <m/>
    <n v="36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x v="3"/>
    <x v="3"/>
    <n v="1"/>
    <n v="39"/>
    <m/>
    <m/>
    <m/>
    <m/>
    <n v="37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x v="3"/>
    <x v="3"/>
    <n v="1"/>
    <n v="40"/>
    <m/>
    <m/>
    <m/>
    <m/>
    <n v="3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x v="3"/>
    <x v="3"/>
    <n v="1"/>
    <n v="41"/>
    <m/>
    <m/>
    <m/>
    <m/>
    <n v="3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x v="3"/>
    <x v="3"/>
    <n v="1"/>
    <n v="42"/>
    <m/>
    <m/>
    <m/>
    <m/>
    <n v="4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x v="3"/>
    <x v="3"/>
    <n v="1"/>
    <n v="43"/>
    <m/>
    <m/>
    <m/>
    <m/>
    <n v="4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x v="3"/>
    <x v="3"/>
    <n v="1"/>
    <n v="44"/>
    <m/>
    <m/>
    <m/>
    <m/>
    <n v="4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x v="3"/>
    <x v="3"/>
    <n v="1"/>
    <n v="45"/>
    <m/>
    <m/>
    <m/>
    <m/>
    <n v="4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x v="3"/>
    <x v="3"/>
    <n v="1"/>
    <n v="46"/>
    <m/>
    <m/>
    <m/>
    <m/>
    <n v="4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x v="3"/>
    <x v="3"/>
    <n v="1"/>
    <n v="47"/>
    <m/>
    <m/>
    <m/>
    <m/>
    <n v="45"/>
    <s v="0 0"/>
    <x v="75"/>
    <n v="0"/>
    <n v="0"/>
    <s v="Drobný montážní materiál"/>
    <s v="ks"/>
    <n v="0"/>
    <n v="15"/>
    <n v="15"/>
    <n v="0"/>
    <n v="0"/>
    <n v="0"/>
    <s v=""/>
  </r>
  <r>
    <x v="3"/>
    <x v="3"/>
    <n v="1"/>
    <n v="48"/>
    <m/>
    <m/>
    <m/>
    <m/>
    <n v="0"/>
    <s v="0 0"/>
    <x v="0"/>
    <n v="0"/>
    <n v="0"/>
    <n v="0"/>
    <n v="0"/>
    <n v="0"/>
    <n v="0"/>
    <n v="0"/>
    <n v="0"/>
    <n v="0"/>
    <n v="0"/>
    <s v=""/>
  </r>
  <r>
    <x v="3"/>
    <x v="3"/>
    <n v="1"/>
    <n v="49"/>
    <m/>
    <m/>
    <m/>
    <m/>
    <n v="0"/>
    <s v="0 0"/>
    <x v="0"/>
    <n v="0"/>
    <n v="0"/>
    <n v="0"/>
    <n v="0"/>
    <n v="0"/>
    <n v="0"/>
    <n v="0"/>
    <n v="0"/>
    <n v="0"/>
    <n v="0"/>
    <s v=""/>
  </r>
  <r>
    <x v="3"/>
    <x v="3"/>
    <n v="1"/>
    <n v="50"/>
    <m/>
    <m/>
    <m/>
    <m/>
    <n v="0"/>
    <s v="0 0"/>
    <x v="0"/>
    <n v="0"/>
    <n v="0"/>
    <n v="0"/>
    <n v="0"/>
    <n v="0"/>
    <n v="0"/>
    <n v="0"/>
    <n v="0"/>
    <n v="0"/>
    <n v="0"/>
    <s v=""/>
  </r>
  <r>
    <x v="4"/>
    <x v="4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4"/>
    <x v="4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4"/>
    <x v="4"/>
    <n v="1"/>
    <n v="3"/>
    <m/>
    <m/>
    <m/>
    <m/>
    <n v="1"/>
    <s v="0 0"/>
    <x v="6"/>
    <n v="0"/>
    <n v="0"/>
    <s v="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"/>
    <s v="ks"/>
    <n v="0"/>
    <n v="2"/>
    <n v="2"/>
    <n v="0"/>
    <n v="0"/>
    <n v="0"/>
    <s v=""/>
  </r>
  <r>
    <x v="4"/>
    <x v="4"/>
    <n v="1"/>
    <n v="4"/>
    <m/>
    <m/>
    <m/>
    <m/>
    <n v="2"/>
    <s v="0 0"/>
    <x v="76"/>
    <n v="0"/>
    <n v="0"/>
    <s v="Standardní obejtkiv k výše uvedenému projektoru."/>
    <s v="ks"/>
    <n v="0"/>
    <n v="2"/>
    <n v="2"/>
    <n v="0"/>
    <n v="0"/>
    <n v="0"/>
    <s v=""/>
  </r>
  <r>
    <x v="4"/>
    <x v="4"/>
    <n v="1"/>
    <n v="5"/>
    <m/>
    <m/>
    <m/>
    <m/>
    <n v="3"/>
    <s v="0 0"/>
    <x v="8"/>
    <n v="0"/>
    <n v="0"/>
    <s v="Univerzální držák projektoru - komplet vč. universálního adaptéru pro projektory._x000a_Bílá barva. Nosnost dle použitého typu projektoru._x000a_"/>
    <s v="ks"/>
    <n v="0"/>
    <n v="2"/>
    <n v="2"/>
    <n v="0"/>
    <n v="0"/>
    <n v="0"/>
    <s v=""/>
  </r>
  <r>
    <x v="4"/>
    <x v="4"/>
    <n v="1"/>
    <n v="6"/>
    <m/>
    <m/>
    <m/>
    <m/>
    <n v="4"/>
    <s v="0 0"/>
    <x v="11"/>
    <n v="0"/>
    <n v="0"/>
    <s v="Projekční plátno pevné na stěnu, s černým rámečkem. Šířka obrazu 800 cm, formát 32:10._x000a_"/>
    <s v="ks"/>
    <n v="0"/>
    <n v="1"/>
    <n v="1"/>
    <n v="0"/>
    <n v="0"/>
    <n v="0"/>
    <s v=""/>
  </r>
  <r>
    <x v="4"/>
    <x v="4"/>
    <n v="1"/>
    <n v="7"/>
    <m/>
    <m/>
    <m/>
    <m/>
    <n v="5"/>
    <s v="0 0"/>
    <x v="12"/>
    <n v="0"/>
    <n v="0"/>
    <s v="PTZ kamera s min. 1/3&quot;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"/>
    <s v="ks"/>
    <n v="0"/>
    <n v="2"/>
    <n v="2"/>
    <n v="0"/>
    <n v="0"/>
    <n v="0"/>
    <s v=""/>
  </r>
  <r>
    <x v="4"/>
    <x v="4"/>
    <n v="1"/>
    <n v="8"/>
    <m/>
    <m/>
    <m/>
    <m/>
    <n v="6"/>
    <s v="0 0"/>
    <x v="13"/>
    <n v="0"/>
    <n v="0"/>
    <s v="Interaktivní panel s úhlopříčkou 24&quot;. Dotyková technologie musí rozpoznat min 10 současných dotyků a multidotyková gesta. Na rámu panelu jsou 4 funkční tlačítka pro výběr barvy digitálního inkoustu._x000a_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_x000a_Balíček dále musí obsahovat nástroj pro rychlou přípravu digitálních učebních aktivit, hlasování. Aktivity je možno sdílet na žákovská zařízení přes cloud prostředí_x000a_"/>
    <s v="ks"/>
    <n v="0"/>
    <n v="1"/>
    <n v="1"/>
    <n v="0"/>
    <n v="0"/>
    <n v="0"/>
    <s v=""/>
  </r>
  <r>
    <x v="4"/>
    <x v="4"/>
    <n v="1"/>
    <n v="9"/>
    <m/>
    <m/>
    <m/>
    <m/>
    <n v="7"/>
    <s v="0 0"/>
    <x v="14"/>
    <n v="0"/>
    <n v="0"/>
    <s v="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"/>
    <s v="ks"/>
    <n v="0"/>
    <n v="1"/>
    <n v="1"/>
    <n v="0"/>
    <n v="0"/>
    <n v="0"/>
    <s v=""/>
  </r>
  <r>
    <x v="4"/>
    <x v="4"/>
    <n v="1"/>
    <n v="10"/>
    <m/>
    <m/>
    <m/>
    <m/>
    <n v="8"/>
    <s v="0 0"/>
    <x v="15"/>
    <n v="0"/>
    <n v="0"/>
    <s v="1x2 HDMI rozbočovač_x000a_Podpora standardů HDMI 2.0 a HDCP 2.2_x000a_Podpora rozlišení podpora 4K/UHD @ 60 Hz 4:4:4 "/>
    <s v="ks"/>
    <n v="0"/>
    <n v="4"/>
    <n v="4"/>
    <n v="0"/>
    <n v="0"/>
    <n v="0"/>
    <s v=""/>
  </r>
  <r>
    <x v="4"/>
    <x v="4"/>
    <n v="1"/>
    <n v="11"/>
    <m/>
    <m/>
    <m/>
    <m/>
    <n v="9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2"/>
    <n v="2"/>
    <n v="0"/>
    <n v="0"/>
    <n v="0"/>
    <s v=""/>
  </r>
  <r>
    <x v="4"/>
    <x v="4"/>
    <n v="1"/>
    <n v="12"/>
    <m/>
    <m/>
    <m/>
    <m/>
    <n v="10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x v="4"/>
    <x v="4"/>
    <n v="1"/>
    <n v="13"/>
    <m/>
    <m/>
    <m/>
    <m/>
    <n v="11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7"/>
    <n v="7"/>
    <n v="0"/>
    <n v="0"/>
    <n v="0"/>
    <s v=""/>
  </r>
  <r>
    <x v="4"/>
    <x v="4"/>
    <n v="1"/>
    <n v="14"/>
    <m/>
    <m/>
    <m/>
    <m/>
    <n v="12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x v="4"/>
    <x v="4"/>
    <n v="1"/>
    <n v="15"/>
    <m/>
    <m/>
    <m/>
    <m/>
    <n v="13"/>
    <s v="0 0"/>
    <x v="20"/>
    <n v="0"/>
    <n v="0"/>
    <s v="Převodník HDMI na USB"/>
    <s v="ks"/>
    <n v="0"/>
    <n v="2"/>
    <n v="2"/>
    <n v="0"/>
    <n v="0"/>
    <n v="0"/>
    <s v=""/>
  </r>
  <r>
    <x v="4"/>
    <x v="4"/>
    <n v="1"/>
    <n v="16"/>
    <m/>
    <m/>
    <m/>
    <m/>
    <n v="14"/>
    <s v="0 0"/>
    <x v="21"/>
    <n v="0"/>
    <n v="0"/>
    <s v="Zařízení pro záznam a streaming vstupního AV signálu s rozlišením fullHD vybavené interním úložištěm typu SSD nebo výstupem na externí úložiště USB_x000a_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"/>
    <s v="ks"/>
    <n v="0"/>
    <n v="1"/>
    <n v="1"/>
    <n v="0"/>
    <n v="0"/>
    <n v="0"/>
    <s v=""/>
  </r>
  <r>
    <x v="4"/>
    <x v="4"/>
    <n v="1"/>
    <n v="17"/>
    <m/>
    <m/>
    <m/>
    <m/>
    <n v="15"/>
    <s v="0 0"/>
    <x v="22"/>
    <n v="0"/>
    <n v="0"/>
    <s v="Univerzální konvertor k převodu signálu HDMI na NDI a NDI HX a nebo dekoding z NDI na HDMI. Rozlišení  min. 4K60 (pro všestranné využití v rámci fakulty). Napájení PoE a externí zdroj."/>
    <s v="ks"/>
    <n v="0"/>
    <n v="4"/>
    <n v="4"/>
    <n v="0"/>
    <n v="0"/>
    <n v="0"/>
    <s v=""/>
  </r>
  <r>
    <x v="4"/>
    <x v="4"/>
    <n v="1"/>
    <n v="18"/>
    <m/>
    <m/>
    <m/>
    <m/>
    <n v="16"/>
    <s v="0 0"/>
    <x v="24"/>
    <n v="0"/>
    <n v="0"/>
    <s v="Pasivní sloupová reprosoustava s minimální konfigurací: 4x5&quot; 500W / 8Ω, 45 Hz - 310 Hz , citlivost 87 dB, rozměry do 700x260x465 mm, systémová EQ, vč. nástěnného držáku, bílá barva"/>
    <s v="ks"/>
    <n v="0"/>
    <n v="2"/>
    <n v="2"/>
    <n v="0"/>
    <n v="0"/>
    <n v="0"/>
    <s v=""/>
  </r>
  <r>
    <x v="4"/>
    <x v="4"/>
    <n v="1"/>
    <n v="19"/>
    <m/>
    <m/>
    <m/>
    <m/>
    <n v="17"/>
    <s v="0 0"/>
    <x v="25"/>
    <n v="0"/>
    <n v="0"/>
    <s v="Pasivní sloupová line-array reprosoustava s minimální konfigurací: 8x1&quot; + 4x2,25&quot;, 500W / 8Ω, 60 Hz - 16 kHz, pokrytí 150°x20° HxV, citlivost 87 dB, rozměry do 990x200x250 mm, systémová EQ, vč. polohovatelného nástěnného držáku ±60° do stran a ±15° náklon, bílá barva"/>
    <s v="ks"/>
    <n v="0"/>
    <n v="2"/>
    <n v="2"/>
    <n v="0"/>
    <n v="0"/>
    <n v="0"/>
    <s v=""/>
  </r>
  <r>
    <x v="4"/>
    <x v="4"/>
    <n v="1"/>
    <n v="20"/>
    <m/>
    <m/>
    <m/>
    <m/>
    <n v="18"/>
    <s v="0 0"/>
    <x v="28"/>
    <n v="0"/>
    <n v="0"/>
    <s v="Set koncový zesilovač + DSP procesor, s minimální konfigurací: 2x 1000W - 4Ω, presety pro reprosoustavy, nastavení EQ, propustí, limitace a zpoždění, LCD panel, LED indikace stavu, symetrické vstupy, výška každého zařízení max 2U"/>
    <s v="ks"/>
    <n v="0"/>
    <n v="1"/>
    <n v="1"/>
    <n v="0"/>
    <n v="0"/>
    <n v="0"/>
    <s v=""/>
  </r>
  <r>
    <x v="4"/>
    <x v="4"/>
    <n v="1"/>
    <n v="21"/>
    <m/>
    <m/>
    <m/>
    <m/>
    <n v="19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x v="4"/>
    <x v="4"/>
    <n v="1"/>
    <n v="22"/>
    <m/>
    <m/>
    <m/>
    <m/>
    <n v="20"/>
    <s v="0 0"/>
    <x v="30"/>
    <n v="0"/>
    <n v="0"/>
    <s v="Dante  - min. 2x USB vstup a 2x USB výstup, napájení PoE"/>
    <s v="ks"/>
    <n v="0"/>
    <n v="2"/>
    <n v="2"/>
    <n v="0"/>
    <n v="0"/>
    <n v="0"/>
    <s v=""/>
  </r>
  <r>
    <x v="4"/>
    <x v="4"/>
    <n v="1"/>
    <n v="23"/>
    <m/>
    <m/>
    <m/>
    <m/>
    <n v="21"/>
    <s v="0 0"/>
    <x v="32"/>
    <n v="0"/>
    <n v="0"/>
    <s v="Switch pro Dante - min. 8 portů RJ45, PoE min. 60W."/>
    <s v="ks"/>
    <n v="0"/>
    <n v="1"/>
    <n v="1"/>
    <n v="0"/>
    <n v="0"/>
    <n v="0"/>
    <s v=""/>
  </r>
  <r>
    <x v="4"/>
    <x v="4"/>
    <n v="1"/>
    <n v="24"/>
    <m/>
    <m/>
    <m/>
    <m/>
    <n v="22"/>
    <s v="0 0"/>
    <x v="33"/>
    <n v="0"/>
    <n v="0"/>
    <s v="Zesilovač pro indukční smyčku (vyhovuje IEC 60849), bezdrátový přenos audio signálu pro nedoslýchavé, Audio vstupy Line/Mic, omezovač a automatické řízení zisku, výstupní výkon pro pokrytí min. 500 m2, proudově řízená smyčka."/>
    <s v="ks"/>
    <n v="0"/>
    <n v="1"/>
    <n v="1"/>
    <n v="0"/>
    <n v="0"/>
    <n v="0"/>
    <s v=""/>
  </r>
  <r>
    <x v="4"/>
    <x v="4"/>
    <n v="1"/>
    <n v="25"/>
    <m/>
    <m/>
    <m/>
    <m/>
    <n v="23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x v="4"/>
    <x v="4"/>
    <n v="1"/>
    <n v="26"/>
    <m/>
    <m/>
    <m/>
    <m/>
    <n v="24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4"/>
    <x v="4"/>
    <n v="1"/>
    <n v="27"/>
    <m/>
    <m/>
    <m/>
    <m/>
    <n v="25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2"/>
    <n v="2"/>
    <n v="0"/>
    <n v="0"/>
    <n v="0"/>
    <s v=""/>
  </r>
  <r>
    <x v="4"/>
    <x v="4"/>
    <n v="1"/>
    <n v="28"/>
    <m/>
    <m/>
    <m/>
    <m/>
    <n v="26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x v="4"/>
    <x v="4"/>
    <n v="1"/>
    <n v="29"/>
    <m/>
    <m/>
    <m/>
    <m/>
    <n v="27"/>
    <s v="0 0"/>
    <x v="38"/>
    <n v="0"/>
    <n v="0"/>
    <s v="Systémový náhlavní mikrofon v tenkém provedení, černý, kulová charakteristika, citlivost min. 4,5 mV/Pa ± 3 dB, freq. rozsah 20Hz - 16 kHz"/>
    <s v="ks"/>
    <n v="0"/>
    <n v="1"/>
    <n v="1"/>
    <n v="0"/>
    <n v="0"/>
    <n v="0"/>
    <s v=""/>
  </r>
  <r>
    <x v="4"/>
    <x v="4"/>
    <n v="1"/>
    <n v="30"/>
    <m/>
    <m/>
    <m/>
    <m/>
    <n v="28"/>
    <s v="0 0"/>
    <x v="39"/>
    <n v="0"/>
    <n v="0"/>
    <s v="Externí všesměrová anténa, s minimální konfigurací: 470 - 700 MHz, výstup BNC, 50 ohm, dodávka vč. klipsny pro připevnění na držák."/>
    <s v="ks"/>
    <n v="0"/>
    <n v="2"/>
    <n v="2"/>
    <n v="0"/>
    <n v="0"/>
    <n v="0"/>
    <s v=""/>
  </r>
  <r>
    <x v="4"/>
    <x v="4"/>
    <n v="1"/>
    <n v="31"/>
    <m/>
    <m/>
    <m/>
    <m/>
    <n v="29"/>
    <s v="0 0"/>
    <x v="40"/>
    <n v="0"/>
    <n v="0"/>
    <s v="Držák pro stropní upevnění externí antény."/>
    <s v="ks"/>
    <n v="0"/>
    <n v="2"/>
    <n v="2"/>
    <n v="0"/>
    <n v="0"/>
    <n v="0"/>
    <s v=""/>
  </r>
  <r>
    <x v="4"/>
    <x v="4"/>
    <n v="1"/>
    <n v="32"/>
    <m/>
    <m/>
    <m/>
    <m/>
    <n v="30"/>
    <s v="0 0"/>
    <x v="41"/>
    <n v="0"/>
    <n v="0"/>
    <s v="Anténní rozbočovač s minimální konfigurací: 2x 1:4, aktivní, vč. napájení přijímačů po ant. kabelu, min. 500  - 680 MHz, impedance 50 Ω, napájecí zdroj, výška 1U."/>
    <s v="ks"/>
    <n v="0"/>
    <n v="2"/>
    <n v="2"/>
    <n v="0"/>
    <n v="0"/>
    <n v="0"/>
    <s v=""/>
  </r>
  <r>
    <x v="4"/>
    <x v="4"/>
    <n v="1"/>
    <n v="33"/>
    <m/>
    <m/>
    <m/>
    <m/>
    <n v="31"/>
    <s v="0 0"/>
    <x v="42"/>
    <n v="0"/>
    <n v="0"/>
    <s v="Puškový kondenzátorový mikrofon vč. napájecího modulu, úzce směrová (laloková) superkardioidní charakteristika,  min. rozsah 150Hz - 16kHz, fantomové napájení 35-50V, max. rozměry Ø 25x220mm, 150g, vč. mikrofonní klipsny a větrné ochrany"/>
    <s v="ks"/>
    <n v="0"/>
    <n v="2"/>
    <n v="2"/>
    <n v="0"/>
    <n v="0"/>
    <n v="0"/>
    <s v=""/>
  </r>
  <r>
    <x v="4"/>
    <x v="4"/>
    <n v="1"/>
    <n v="34"/>
    <m/>
    <m/>
    <m/>
    <m/>
    <n v="32"/>
    <s v="0 0"/>
    <x v="43"/>
    <n v="0"/>
    <n v="0"/>
    <s v="Držák pro upevnění mikrofonní klipsny, závit 3/8&quot;, barva černá"/>
    <s v="ks"/>
    <n v="0"/>
    <n v="2"/>
    <n v="2"/>
    <n v="0"/>
    <n v="0"/>
    <n v="0"/>
    <s v=""/>
  </r>
  <r>
    <x v="4"/>
    <x v="4"/>
    <n v="1"/>
    <n v="35"/>
    <m/>
    <m/>
    <m/>
    <m/>
    <n v="33"/>
    <s v="0 0"/>
    <x v="47"/>
    <n v="0"/>
    <n v="0"/>
    <s v="Stolní stojánek s nástavcem, závit 3/8&quot; hmotnost cca 1,0 kg, výška 160 - 180 mm, Ø max 150 mm, Barva černá"/>
    <s v="ks"/>
    <n v="0"/>
    <n v="2"/>
    <n v="2"/>
    <n v="0"/>
    <n v="0"/>
    <n v="0"/>
    <s v=""/>
  </r>
  <r>
    <x v="4"/>
    <x v="4"/>
    <n v="1"/>
    <n v="36"/>
    <m/>
    <m/>
    <m/>
    <m/>
    <n v="34"/>
    <s v="0 0"/>
    <x v="48"/>
    <n v="0"/>
    <n v="0"/>
    <s v="Mikrofonní stativ s ramenem, hmotnost max. 3,5 kg, výška 950-1600 mm, rameno 500-700 mm, černý"/>
    <s v="ks"/>
    <n v="0"/>
    <n v="2"/>
    <n v="2"/>
    <n v="0"/>
    <n v="0"/>
    <n v="0"/>
    <s v=""/>
  </r>
  <r>
    <x v="4"/>
    <x v="4"/>
    <n v="1"/>
    <n v="37"/>
    <m/>
    <m/>
    <m/>
    <m/>
    <n v="35"/>
    <s v="0 0"/>
    <x v="49"/>
    <n v="0"/>
    <n v="0"/>
    <s v="Nylonový voděodolný obal pro 2 mikrofonní stativy."/>
    <s v="ks"/>
    <n v="0"/>
    <n v="1"/>
    <n v="1"/>
    <n v="0"/>
    <n v="0"/>
    <n v="0"/>
    <s v=""/>
  </r>
  <r>
    <x v="4"/>
    <x v="4"/>
    <n v="1"/>
    <n v="38"/>
    <m/>
    <m/>
    <m/>
    <m/>
    <n v="36"/>
    <s v="0 0"/>
    <x v="77"/>
    <n v="0"/>
    <n v="0"/>
    <s v="Přípojné místo s víkem. Vytahovací kabely - 1x HDMI, 1x USB-C, 1x USB-A, 1x LAN, 2x zásuvka 230VAC. Včetně krytu kabelů."/>
    <s v="ks"/>
    <n v="0"/>
    <n v="1"/>
    <n v="1"/>
    <n v="0"/>
    <n v="0"/>
    <n v="0"/>
    <s v=""/>
  </r>
  <r>
    <x v="4"/>
    <x v="4"/>
    <n v="1"/>
    <n v="39"/>
    <m/>
    <m/>
    <m/>
    <m/>
    <n v="37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x v="4"/>
    <x v="4"/>
    <n v="1"/>
    <n v="40"/>
    <m/>
    <m/>
    <m/>
    <m/>
    <n v="38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x v="4"/>
    <x v="4"/>
    <n v="1"/>
    <n v="41"/>
    <m/>
    <m/>
    <m/>
    <m/>
    <n v="39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x v="4"/>
    <x v="4"/>
    <n v="1"/>
    <n v="42"/>
    <m/>
    <m/>
    <m/>
    <m/>
    <n v="40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x v="4"/>
    <x v="4"/>
    <n v="1"/>
    <n v="43"/>
    <m/>
    <m/>
    <m/>
    <m/>
    <n v="41"/>
    <s v="0 0"/>
    <x v="56"/>
    <n v="0"/>
    <n v="0"/>
    <s v="Tříkanálová jednotka pro potlačení elektromagnetického ručšení pro napští do min. 250V."/>
    <s v="ks"/>
    <n v="0"/>
    <n v="1"/>
    <n v="1"/>
    <n v="0"/>
    <n v="0"/>
    <n v="0"/>
    <s v=""/>
  </r>
  <r>
    <x v="4"/>
    <x v="4"/>
    <n v="1"/>
    <n v="44"/>
    <m/>
    <m/>
    <m/>
    <m/>
    <n v="42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1"/>
    <n v="1"/>
    <n v="0"/>
    <n v="0"/>
    <n v="0"/>
    <s v=""/>
  </r>
  <r>
    <x v="4"/>
    <x v="4"/>
    <n v="1"/>
    <n v="45"/>
    <m/>
    <m/>
    <m/>
    <m/>
    <n v="43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x v="4"/>
    <x v="4"/>
    <n v="1"/>
    <n v="46"/>
    <m/>
    <m/>
    <m/>
    <m/>
    <n v="44"/>
    <s v="0 0"/>
    <x v="59"/>
    <n v="0"/>
    <n v="0"/>
    <s v="Bílá popisovatelná tabule mobilní - otočná kolem horizontální osy (dvě plochy ke psaní), rozměr 120 x 220."/>
    <s v="ks"/>
    <n v="0"/>
    <n v="1"/>
    <n v="1"/>
    <n v="0"/>
    <n v="0"/>
    <n v="0"/>
    <s v=""/>
  </r>
  <r>
    <x v="4"/>
    <x v="4"/>
    <n v="1"/>
    <n v="47"/>
    <m/>
    <m/>
    <m/>
    <m/>
    <n v="45"/>
    <s v="0 0"/>
    <x v="75"/>
    <n v="0"/>
    <n v="0"/>
    <s v="Drobný montážní materiál"/>
    <s v="ks"/>
    <n v="0"/>
    <n v="15"/>
    <n v="15"/>
    <n v="0"/>
    <n v="0"/>
    <n v="0"/>
    <s v=""/>
  </r>
  <r>
    <x v="4"/>
    <x v="4"/>
    <n v="1"/>
    <n v="48"/>
    <m/>
    <m/>
    <m/>
    <m/>
    <n v="0"/>
    <s v="0 0"/>
    <x v="0"/>
    <n v="0"/>
    <n v="0"/>
    <n v="0"/>
    <n v="0"/>
    <n v="0"/>
    <n v="0"/>
    <n v="0"/>
    <n v="0"/>
    <n v="0"/>
    <n v="0"/>
    <s v=""/>
  </r>
  <r>
    <x v="4"/>
    <x v="4"/>
    <n v="1"/>
    <n v="49"/>
    <m/>
    <m/>
    <m/>
    <m/>
    <n v="0"/>
    <s v="0 0"/>
    <x v="0"/>
    <n v="0"/>
    <n v="0"/>
    <n v="0"/>
    <n v="0"/>
    <n v="0"/>
    <n v="0"/>
    <n v="0"/>
    <n v="0"/>
    <n v="0"/>
    <n v="0"/>
    <s v=""/>
  </r>
  <r>
    <x v="4"/>
    <x v="4"/>
    <n v="1"/>
    <n v="50"/>
    <m/>
    <m/>
    <m/>
    <m/>
    <n v="0"/>
    <s v="0 0"/>
    <x v="0"/>
    <n v="0"/>
    <n v="0"/>
    <n v="0"/>
    <n v="0"/>
    <n v="0"/>
    <n v="0"/>
    <n v="0"/>
    <n v="0"/>
    <n v="0"/>
    <n v="0"/>
    <s v=""/>
  </r>
  <r>
    <x v="5"/>
    <x v="5"/>
    <n v="6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5"/>
    <x v="5"/>
    <n v="6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5"/>
    <x v="5"/>
    <n v="6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6"/>
    <n v="0"/>
    <n v="0"/>
    <n v="0"/>
    <s v=""/>
  </r>
  <r>
    <x v="5"/>
    <x v="5"/>
    <n v="6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6"/>
    <n v="0"/>
    <n v="0"/>
    <n v="0"/>
    <s v=""/>
  </r>
  <r>
    <x v="5"/>
    <x v="5"/>
    <n v="6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6"/>
    <n v="0"/>
    <n v="0"/>
    <n v="0"/>
    <s v=""/>
  </r>
  <r>
    <x v="5"/>
    <x v="5"/>
    <n v="6"/>
    <n v="6"/>
    <m/>
    <m/>
    <m/>
    <m/>
    <n v="4"/>
    <s v="0 0"/>
    <x v="15"/>
    <n v="0"/>
    <n v="0"/>
    <s v="1x2 HDMI rozbočovač_x000a_Podpora standardů HDMI 2.0 a HDCP 2.2_x000a_Podpora rozlišení podpora 4K/UHD @ 60 Hz 4:4:4 "/>
    <s v="ks"/>
    <n v="0"/>
    <n v="1"/>
    <n v="6"/>
    <n v="0"/>
    <n v="0"/>
    <n v="0"/>
    <s v=""/>
  </r>
  <r>
    <x v="5"/>
    <x v="5"/>
    <n v="6"/>
    <n v="7"/>
    <m/>
    <m/>
    <m/>
    <m/>
    <n v="5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6"/>
    <n v="0"/>
    <n v="0"/>
    <n v="0"/>
    <s v=""/>
  </r>
  <r>
    <x v="5"/>
    <x v="5"/>
    <n v="6"/>
    <n v="8"/>
    <m/>
    <m/>
    <m/>
    <m/>
    <n v="6"/>
    <s v="0 0"/>
    <x v="81"/>
    <n v="0"/>
    <n v="0"/>
    <s v="HDMI audio de-embedder. Podpora standardů HDMI 2.0, HDCP 2.3, podpora 4K/UHD@60Hz 4:4:4"/>
    <s v="ks"/>
    <n v="0"/>
    <n v="1"/>
    <n v="6"/>
    <n v="0"/>
    <n v="0"/>
    <n v="0"/>
    <s v=""/>
  </r>
  <r>
    <x v="5"/>
    <x v="5"/>
    <n v="6"/>
    <n v="9"/>
    <m/>
    <m/>
    <m/>
    <m/>
    <n v="7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6"/>
    <n v="0"/>
    <n v="0"/>
    <n v="0"/>
    <s v=""/>
  </r>
  <r>
    <x v="5"/>
    <x v="5"/>
    <n v="6"/>
    <n v="10"/>
    <m/>
    <m/>
    <m/>
    <m/>
    <n v="8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6"/>
    <n v="0"/>
    <n v="0"/>
    <n v="0"/>
    <s v=""/>
  </r>
  <r>
    <x v="5"/>
    <x v="5"/>
    <n v="6"/>
    <n v="11"/>
    <m/>
    <m/>
    <m/>
    <m/>
    <n v="9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12"/>
    <n v="0"/>
    <n v="0"/>
    <n v="0"/>
    <s v=""/>
  </r>
  <r>
    <x v="5"/>
    <x v="5"/>
    <n v="6"/>
    <n v="12"/>
    <m/>
    <m/>
    <m/>
    <m/>
    <n v="10"/>
    <s v="0 0"/>
    <x v="85"/>
    <n v="0"/>
    <n v="0"/>
    <s v="Koncový zesilovač, min. parametry: výkon 2x 80W_8Ω nebo 2x 80W /70_100V, 2x nesymetrický vstup, 2 symetrický vstup, chlazení bez hluku, individuální nastavení výšek a basů pro každý výstup, sleep mode, 19&quot; rack uchycení, šířka max. 1/2 rack."/>
    <s v="ks"/>
    <n v="0"/>
    <n v="1"/>
    <n v="6"/>
    <n v="0"/>
    <n v="0"/>
    <n v="0"/>
    <s v=""/>
  </r>
  <r>
    <x v="5"/>
    <x v="5"/>
    <n v="6"/>
    <n v="13"/>
    <m/>
    <m/>
    <m/>
    <m/>
    <n v="11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6"/>
    <n v="0"/>
    <n v="0"/>
    <n v="0"/>
    <s v=""/>
  </r>
  <r>
    <x v="5"/>
    <x v="5"/>
    <n v="6"/>
    <n v="14"/>
    <m/>
    <m/>
    <m/>
    <m/>
    <n v="12"/>
    <s v="0 0"/>
    <x v="87"/>
    <n v="0"/>
    <n v="0"/>
    <s v="Bílá popisovatelná tabule - smalt, hliníkový rám, rozměr 120 x 180"/>
    <s v="ks"/>
    <n v="0"/>
    <n v="1"/>
    <n v="6"/>
    <n v="0"/>
    <n v="0"/>
    <n v="0"/>
    <s v=""/>
  </r>
  <r>
    <x v="5"/>
    <x v="5"/>
    <n v="6"/>
    <n v="15"/>
    <m/>
    <m/>
    <m/>
    <m/>
    <n v="13"/>
    <s v="0 0"/>
    <x v="88"/>
    <n v="0"/>
    <n v="0"/>
    <s v="Bílá popisovatelná tabule - smalt, hliníkový rám, rozměr 120 x 240"/>
    <s v="ks"/>
    <n v="0"/>
    <n v="1"/>
    <n v="6"/>
    <n v="0"/>
    <n v="0"/>
    <n v="0"/>
    <s v=""/>
  </r>
  <r>
    <x v="5"/>
    <x v="5"/>
    <n v="6"/>
    <n v="16"/>
    <m/>
    <m/>
    <m/>
    <m/>
    <n v="14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6"/>
    <n v="0"/>
    <n v="0"/>
    <n v="0"/>
    <s v=""/>
  </r>
  <r>
    <x v="5"/>
    <x v="5"/>
    <n v="6"/>
    <n v="17"/>
    <m/>
    <m/>
    <m/>
    <m/>
    <n v="15"/>
    <s v="0 0"/>
    <x v="75"/>
    <n v="0"/>
    <n v="0"/>
    <s v="Drobný montážní materiál"/>
    <s v="ks"/>
    <n v="0"/>
    <n v="2"/>
    <n v="12"/>
    <n v="0"/>
    <n v="0"/>
    <n v="0"/>
    <s v=""/>
  </r>
  <r>
    <x v="5"/>
    <x v="5"/>
    <n v="6"/>
    <n v="18"/>
    <m/>
    <m/>
    <m/>
    <m/>
    <n v="0"/>
    <s v="0 0"/>
    <x v="0"/>
    <n v="0"/>
    <n v="0"/>
    <n v="0"/>
    <n v="0"/>
    <n v="0"/>
    <n v="0"/>
    <n v="0"/>
    <n v="0"/>
    <n v="0"/>
    <n v="0"/>
    <s v=""/>
  </r>
  <r>
    <x v="5"/>
    <x v="5"/>
    <n v="6"/>
    <n v="19"/>
    <m/>
    <m/>
    <m/>
    <m/>
    <n v="0"/>
    <s v="0 0"/>
    <x v="0"/>
    <n v="0"/>
    <n v="0"/>
    <n v="0"/>
    <n v="0"/>
    <n v="0"/>
    <n v="0"/>
    <n v="0"/>
    <n v="0"/>
    <n v="0"/>
    <n v="0"/>
    <s v=""/>
  </r>
  <r>
    <x v="5"/>
    <x v="5"/>
    <n v="6"/>
    <n v="20"/>
    <m/>
    <m/>
    <m/>
    <m/>
    <n v="0"/>
    <s v="0 0"/>
    <x v="0"/>
    <n v="0"/>
    <n v="0"/>
    <n v="0"/>
    <n v="0"/>
    <n v="0"/>
    <n v="0"/>
    <n v="0"/>
    <n v="0"/>
    <n v="0"/>
    <n v="0"/>
    <s v=""/>
  </r>
  <r>
    <x v="6"/>
    <x v="6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6"/>
    <x v="6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6"/>
    <x v="6"/>
    <n v="1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x v="6"/>
    <x v="6"/>
    <n v="1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x v="6"/>
    <x v="6"/>
    <n v="1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x v="6"/>
    <x v="6"/>
    <n v="1"/>
    <n v="6"/>
    <m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4"/>
    <n v="4"/>
    <n v="0"/>
    <n v="0"/>
    <n v="0"/>
    <s v=""/>
  </r>
  <r>
    <x v="6"/>
    <x v="6"/>
    <n v="1"/>
    <n v="7"/>
    <m/>
    <m/>
    <m/>
    <m/>
    <n v="5"/>
    <s v="0 0"/>
    <x v="91"/>
    <n v="0"/>
    <n v="0"/>
    <s v="Stropní držák pro displej úhlopříčky 40 - 50&quot;.  Min. nosnost dle použitého displeje._x000a_Možnost náklonu displeje min. 20°. "/>
    <s v="ks"/>
    <n v="0"/>
    <n v="4"/>
    <n v="4"/>
    <n v="0"/>
    <n v="0"/>
    <n v="0"/>
    <s v=""/>
  </r>
  <r>
    <x v="6"/>
    <x v="6"/>
    <n v="1"/>
    <n v="8"/>
    <m/>
    <m/>
    <m/>
    <m/>
    <n v="6"/>
    <s v="0 0"/>
    <x v="15"/>
    <n v="0"/>
    <n v="0"/>
    <s v="1x2 HDMI rozbočovač_x000a_Podpora standardů HDMI 2.0 a HDCP 2.2_x000a_Podpora rozlišení podpora 4K/UHD @ 60 Hz 4:4:4 "/>
    <s v="ks"/>
    <n v="0"/>
    <n v="1"/>
    <n v="1"/>
    <n v="0"/>
    <n v="0"/>
    <n v="0"/>
    <s v=""/>
  </r>
  <r>
    <x v="6"/>
    <x v="6"/>
    <n v="1"/>
    <n v="9"/>
    <m/>
    <m/>
    <m/>
    <m/>
    <n v="7"/>
    <s v="0 0"/>
    <x v="92"/>
    <n v="0"/>
    <n v="0"/>
    <s v="1x4 HDMI rozbočovač_x000a_Podpora standardů HDMI 2.0 a HDCP 2.2_x000a_Podpora rozlišení podpora 4K/UHD @ 60 Hz 4:4:4 "/>
    <s v="ks"/>
    <n v="0"/>
    <n v="1"/>
    <n v="1"/>
    <n v="0"/>
    <n v="0"/>
    <n v="0"/>
    <s v=""/>
  </r>
  <r>
    <x v="6"/>
    <x v="6"/>
    <n v="1"/>
    <n v="10"/>
    <m/>
    <m/>
    <m/>
    <m/>
    <n v="8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1"/>
    <n v="0"/>
    <n v="0"/>
    <n v="0"/>
    <s v=""/>
  </r>
  <r>
    <x v="6"/>
    <x v="6"/>
    <n v="1"/>
    <n v="11"/>
    <m/>
    <m/>
    <m/>
    <m/>
    <n v="9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6"/>
    <x v="6"/>
    <n v="1"/>
    <n v="12"/>
    <m/>
    <m/>
    <m/>
    <m/>
    <n v="10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6"/>
    <x v="6"/>
    <n v="1"/>
    <n v="13"/>
    <m/>
    <m/>
    <m/>
    <m/>
    <n v="11"/>
    <s v="0 0"/>
    <x v="81"/>
    <n v="0"/>
    <n v="0"/>
    <s v="HDMI audio de-embedder. Podpora standardů HDMI 2.0, HDCP 2.3, podpora 4K/UHD@60Hz 4:4:4"/>
    <s v="ks"/>
    <n v="0"/>
    <n v="1"/>
    <n v="1"/>
    <n v="0"/>
    <n v="0"/>
    <n v="0"/>
    <s v=""/>
  </r>
  <r>
    <x v="6"/>
    <x v="6"/>
    <n v="1"/>
    <n v="14"/>
    <m/>
    <m/>
    <m/>
    <m/>
    <n v="12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1"/>
    <n v="0"/>
    <n v="0"/>
    <n v="0"/>
    <s v=""/>
  </r>
  <r>
    <x v="6"/>
    <x v="6"/>
    <n v="1"/>
    <n v="15"/>
    <m/>
    <m/>
    <m/>
    <m/>
    <n v="13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1"/>
    <n v="0"/>
    <n v="0"/>
    <n v="0"/>
    <s v=""/>
  </r>
  <r>
    <x v="6"/>
    <x v="6"/>
    <n v="1"/>
    <n v="16"/>
    <m/>
    <m/>
    <m/>
    <m/>
    <n v="14"/>
    <s v="0 0"/>
    <x v="93"/>
    <n v="0"/>
    <n v="0"/>
    <s v="Dvoupásmová reprosoustava min. 8&quot;+3/4&quot;, pokrytí min. 90˚x90˚ max. 110˚x110˚, výkon min. 200W / 8 Ω, citlivost min. 90 dB, frekvenční rozsah min. 50Hz - 20kHz, rozměry max. výška 400 x šířka 300 x hloubka 230 mm, polohovatelný držák na zeď, bílé provedení"/>
    <s v="ks"/>
    <n v="0"/>
    <n v="2"/>
    <n v="2"/>
    <n v="0"/>
    <n v="0"/>
    <n v="0"/>
    <s v=""/>
  </r>
  <r>
    <x v="6"/>
    <x v="6"/>
    <n v="1"/>
    <n v="17"/>
    <m/>
    <m/>
    <m/>
    <m/>
    <n v="15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x v="6"/>
    <x v="6"/>
    <n v="1"/>
    <n v="18"/>
    <m/>
    <m/>
    <m/>
    <m/>
    <n v="16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6"/>
    <x v="6"/>
    <n v="1"/>
    <n v="19"/>
    <m/>
    <m/>
    <m/>
    <m/>
    <n v="17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x v="6"/>
    <x v="6"/>
    <n v="1"/>
    <n v="20"/>
    <m/>
    <m/>
    <m/>
    <m/>
    <n v="18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x v="6"/>
    <x v="6"/>
    <n v="1"/>
    <n v="21"/>
    <m/>
    <m/>
    <m/>
    <m/>
    <n v="19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1"/>
    <n v="0"/>
    <n v="0"/>
    <n v="0"/>
    <s v=""/>
  </r>
  <r>
    <x v="6"/>
    <x v="6"/>
    <n v="1"/>
    <n v="22"/>
    <m/>
    <m/>
    <m/>
    <m/>
    <n v="20"/>
    <s v="0 0"/>
    <x v="75"/>
    <n v="0"/>
    <n v="0"/>
    <s v="Drobný montážní materiál"/>
    <s v="ks"/>
    <n v="0"/>
    <n v="3"/>
    <n v="3"/>
    <n v="0"/>
    <n v="0"/>
    <n v="0"/>
    <s v=""/>
  </r>
  <r>
    <x v="6"/>
    <x v="6"/>
    <n v="1"/>
    <n v="23"/>
    <m/>
    <m/>
    <m/>
    <m/>
    <n v="0"/>
    <s v="0 0"/>
    <x v="0"/>
    <n v="0"/>
    <n v="0"/>
    <n v="0"/>
    <n v="0"/>
    <n v="0"/>
    <n v="0"/>
    <n v="0"/>
    <n v="0"/>
    <n v="0"/>
    <n v="0"/>
    <s v=""/>
  </r>
  <r>
    <x v="6"/>
    <x v="6"/>
    <n v="1"/>
    <n v="24"/>
    <m/>
    <m/>
    <m/>
    <m/>
    <n v="0"/>
    <s v="0 0"/>
    <x v="0"/>
    <n v="0"/>
    <n v="0"/>
    <n v="0"/>
    <n v="0"/>
    <n v="0"/>
    <n v="0"/>
    <n v="0"/>
    <n v="0"/>
    <n v="0"/>
    <n v="0"/>
    <s v=""/>
  </r>
  <r>
    <x v="6"/>
    <x v="6"/>
    <n v="1"/>
    <n v="25"/>
    <m/>
    <m/>
    <m/>
    <m/>
    <n v="0"/>
    <s v="0 0"/>
    <x v="0"/>
    <n v="0"/>
    <n v="0"/>
    <n v="0"/>
    <n v="0"/>
    <n v="0"/>
    <n v="0"/>
    <n v="0"/>
    <n v="0"/>
    <n v="0"/>
    <n v="0"/>
    <s v=""/>
  </r>
  <r>
    <x v="7"/>
    <x v="7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7"/>
    <x v="7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7"/>
    <x v="7"/>
    <n v="1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x v="7"/>
    <x v="7"/>
    <n v="1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x v="7"/>
    <x v="7"/>
    <n v="1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x v="7"/>
    <x v="7"/>
    <n v="1"/>
    <n v="6"/>
    <m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7"/>
    <x v="7"/>
    <n v="1"/>
    <n v="7"/>
    <m/>
    <m/>
    <m/>
    <m/>
    <n v="5"/>
    <s v="0 0"/>
    <x v="91"/>
    <n v="0"/>
    <n v="0"/>
    <s v="Stropní držák pro displej úhlopříčky 40 - 50&quot;.  Min. nosnost dle použitého displeje._x000a_Možnost náklonu displeje min. 20°. "/>
    <s v="ks"/>
    <n v="0"/>
    <n v="1"/>
    <n v="1"/>
    <n v="0"/>
    <n v="0"/>
    <n v="0"/>
    <s v=""/>
  </r>
  <r>
    <x v="7"/>
    <x v="7"/>
    <n v="1"/>
    <n v="8"/>
    <m/>
    <m/>
    <m/>
    <m/>
    <n v="6"/>
    <s v="0 0"/>
    <x v="15"/>
    <n v="0"/>
    <n v="0"/>
    <s v="1x2 HDMI rozbočovač_x000a_Podpora standardů HDMI 2.0 a HDCP 2.2_x000a_Podpora rozlišení podpora 4K/UHD @ 60 Hz 4:4:4 "/>
    <s v="ks"/>
    <n v="0"/>
    <n v="1"/>
    <n v="1"/>
    <n v="0"/>
    <n v="0"/>
    <n v="0"/>
    <s v=""/>
  </r>
  <r>
    <x v="7"/>
    <x v="7"/>
    <n v="1"/>
    <n v="9"/>
    <m/>
    <m/>
    <m/>
    <m/>
    <n v="7"/>
    <s v="0 0"/>
    <x v="80"/>
    <n v="0"/>
    <n v="0"/>
    <s v="Převodník/přepína 2x1 HDMI na HDBase-T - vysílač. Podpora standardů HDBase-T, HDMI 2.0, HDCP 2.3, podpora 4K/UHD@60Hz 4:2:4. Přenos na min. 70 m. Podpora přenosu napájení pro opačný převodník."/>
    <s v="ks"/>
    <n v="0"/>
    <n v="1"/>
    <n v="1"/>
    <n v="0"/>
    <n v="0"/>
    <n v="0"/>
    <s v=""/>
  </r>
  <r>
    <x v="7"/>
    <x v="7"/>
    <n v="1"/>
    <n v="10"/>
    <m/>
    <m/>
    <m/>
    <m/>
    <n v="8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7"/>
    <x v="7"/>
    <n v="1"/>
    <n v="11"/>
    <m/>
    <m/>
    <m/>
    <m/>
    <n v="9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7"/>
    <x v="7"/>
    <n v="1"/>
    <n v="12"/>
    <m/>
    <m/>
    <m/>
    <m/>
    <n v="10"/>
    <s v="0 0"/>
    <x v="81"/>
    <n v="0"/>
    <n v="0"/>
    <s v="HDMI audio de-embedder. Podpora standardů HDMI 2.0, HDCP 2.3, podpora 4K/UHD@60Hz 4:4:4"/>
    <s v="ks"/>
    <n v="0"/>
    <n v="1"/>
    <n v="1"/>
    <n v="0"/>
    <n v="0"/>
    <n v="0"/>
    <s v=""/>
  </r>
  <r>
    <x v="7"/>
    <x v="7"/>
    <n v="1"/>
    <n v="13"/>
    <m/>
    <m/>
    <m/>
    <m/>
    <n v="11"/>
    <s v="0 0"/>
    <x v="82"/>
    <n v="0"/>
    <n v="0"/>
    <s v="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"/>
    <s v="ks"/>
    <n v="0"/>
    <n v="1"/>
    <n v="1"/>
    <n v="0"/>
    <n v="0"/>
    <n v="0"/>
    <s v=""/>
  </r>
  <r>
    <x v="7"/>
    <x v="7"/>
    <n v="1"/>
    <n v="14"/>
    <m/>
    <m/>
    <m/>
    <m/>
    <n v="12"/>
    <s v="0 0"/>
    <x v="83"/>
    <n v="0"/>
    <n v="0"/>
    <s v="Videokonferenční kamerový systém, barevná Full HD 1080p 30fps kamera, min. 10x zoom, min. 5 přednastavených poloh kamery, USB 2.0, speakerphone, dálkový ovladač."/>
    <s v="ks"/>
    <n v="0"/>
    <n v="1"/>
    <n v="1"/>
    <n v="0"/>
    <n v="0"/>
    <n v="0"/>
    <s v=""/>
  </r>
  <r>
    <x v="7"/>
    <x v="7"/>
    <n v="1"/>
    <n v="15"/>
    <m/>
    <m/>
    <m/>
    <m/>
    <n v="13"/>
    <s v="0 0"/>
    <x v="93"/>
    <n v="0"/>
    <n v="0"/>
    <s v="Dvoupásmová reprosoustava min. 8&quot;+3/4&quot;, pokrytí min. 90˚x90˚ max. 110˚x110˚, výkon min. 200W / 8 Ω, citlivost min. 90 dB, frekvenční rozsah min. 50Hz - 20kHz, rozměry max. výška 400 x šířka 300 x hloubka 230 mm, polohovatelný držák na zeď, bílé provedení"/>
    <s v="ks"/>
    <n v="0"/>
    <n v="2"/>
    <n v="2"/>
    <n v="0"/>
    <n v="0"/>
    <n v="0"/>
    <s v=""/>
  </r>
  <r>
    <x v="7"/>
    <x v="7"/>
    <n v="1"/>
    <n v="16"/>
    <m/>
    <m/>
    <m/>
    <m/>
    <n v="14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x v="7"/>
    <x v="7"/>
    <n v="1"/>
    <n v="17"/>
    <m/>
    <m/>
    <m/>
    <m/>
    <n v="15"/>
    <s v="0 0"/>
    <x v="86"/>
    <n v="0"/>
    <n v="0"/>
    <s v="Přípojné místo s víkem. Vytahovací kabely - 1x HDMI, 1x LAN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7"/>
    <x v="7"/>
    <n v="1"/>
    <n v="18"/>
    <m/>
    <m/>
    <m/>
    <m/>
    <n v="16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x v="7"/>
    <x v="7"/>
    <n v="1"/>
    <n v="19"/>
    <m/>
    <m/>
    <m/>
    <m/>
    <n v="17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x v="7"/>
    <x v="7"/>
    <n v="1"/>
    <n v="20"/>
    <m/>
    <m/>
    <m/>
    <m/>
    <n v="18"/>
    <s v="0 0"/>
    <x v="89"/>
    <n v="0"/>
    <n v="0"/>
    <s v="Rozvadeč vestavný do nábytku - výška 10 - 13 RU, lehká hliníková konstrukce. Včetně vnitřního vybavení -  police, montážní příslušenství, rozvody 230VAC, rackové úchyty. "/>
    <s v="ks"/>
    <n v="0"/>
    <n v="1"/>
    <n v="1"/>
    <n v="0"/>
    <n v="0"/>
    <n v="0"/>
    <s v=""/>
  </r>
  <r>
    <x v="7"/>
    <x v="7"/>
    <n v="1"/>
    <n v="21"/>
    <m/>
    <m/>
    <m/>
    <m/>
    <n v="19"/>
    <s v="0 0"/>
    <x v="75"/>
    <n v="0"/>
    <n v="0"/>
    <s v="Drobný montážní materiál"/>
    <s v="ks"/>
    <n v="0"/>
    <n v="2"/>
    <n v="2"/>
    <n v="0"/>
    <n v="0"/>
    <n v="0"/>
    <s v=""/>
  </r>
  <r>
    <x v="7"/>
    <x v="7"/>
    <n v="1"/>
    <n v="22"/>
    <m/>
    <m/>
    <m/>
    <m/>
    <n v="0"/>
    <s v="0 0"/>
    <x v="0"/>
    <n v="0"/>
    <n v="0"/>
    <n v="0"/>
    <n v="0"/>
    <n v="0"/>
    <n v="0"/>
    <n v="0"/>
    <n v="0"/>
    <n v="0"/>
    <n v="0"/>
    <s v=""/>
  </r>
  <r>
    <x v="7"/>
    <x v="7"/>
    <n v="1"/>
    <n v="23"/>
    <m/>
    <m/>
    <m/>
    <m/>
    <n v="0"/>
    <s v="0 0"/>
    <x v="0"/>
    <n v="0"/>
    <n v="0"/>
    <n v="0"/>
    <n v="0"/>
    <n v="0"/>
    <n v="0"/>
    <n v="0"/>
    <n v="0"/>
    <n v="0"/>
    <n v="0"/>
    <s v=""/>
  </r>
  <r>
    <x v="7"/>
    <x v="7"/>
    <n v="1"/>
    <n v="24"/>
    <m/>
    <m/>
    <m/>
    <m/>
    <n v="0"/>
    <s v="0 0"/>
    <x v="0"/>
    <n v="0"/>
    <n v="0"/>
    <n v="0"/>
    <n v="0"/>
    <n v="0"/>
    <n v="0"/>
    <n v="0"/>
    <n v="0"/>
    <n v="0"/>
    <n v="0"/>
    <s v=""/>
  </r>
  <r>
    <x v="8"/>
    <x v="8"/>
    <n v="2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8"/>
    <x v="8"/>
    <n v="2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8"/>
    <x v="8"/>
    <n v="2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2"/>
    <n v="0"/>
    <n v="0"/>
    <n v="0"/>
    <s v=""/>
  </r>
  <r>
    <x v="8"/>
    <x v="8"/>
    <n v="2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2"/>
    <n v="0"/>
    <n v="0"/>
    <n v="0"/>
    <s v=""/>
  </r>
  <r>
    <x v="8"/>
    <x v="8"/>
    <n v="2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2"/>
    <n v="0"/>
    <n v="0"/>
    <n v="0"/>
    <s v=""/>
  </r>
  <r>
    <x v="8"/>
    <x v="8"/>
    <n v="2"/>
    <n v="6"/>
    <m/>
    <m/>
    <m/>
    <m/>
    <n v="4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1"/>
    <n v="2"/>
    <n v="0"/>
    <n v="0"/>
    <n v="0"/>
    <s v=""/>
  </r>
  <r>
    <x v="8"/>
    <x v="8"/>
    <n v="2"/>
    <n v="7"/>
    <m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4"/>
    <n v="0"/>
    <n v="0"/>
    <n v="0"/>
    <s v=""/>
  </r>
  <r>
    <x v="8"/>
    <x v="8"/>
    <n v="2"/>
    <n v="8"/>
    <m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2"/>
    <n v="0"/>
    <n v="0"/>
    <n v="0"/>
    <s v=""/>
  </r>
  <r>
    <x v="8"/>
    <x v="8"/>
    <n v="2"/>
    <n v="9"/>
    <m/>
    <m/>
    <m/>
    <m/>
    <n v="7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2"/>
    <n v="0"/>
    <n v="0"/>
    <n v="0"/>
    <s v=""/>
  </r>
  <r>
    <x v="8"/>
    <x v="8"/>
    <n v="2"/>
    <n v="10"/>
    <m/>
    <m/>
    <m/>
    <m/>
    <n v="8"/>
    <s v="0 0"/>
    <x v="88"/>
    <n v="0"/>
    <n v="0"/>
    <s v="Bílá popisovatelná tabule - smalt, hliníkový rám, rozměr 120 x 240"/>
    <s v="ks"/>
    <n v="0"/>
    <n v="1"/>
    <n v="2"/>
    <n v="0"/>
    <n v="0"/>
    <n v="0"/>
    <s v=""/>
  </r>
  <r>
    <x v="8"/>
    <x v="8"/>
    <n v="2"/>
    <n v="11"/>
    <m/>
    <m/>
    <m/>
    <m/>
    <n v="9"/>
    <s v="0 0"/>
    <x v="75"/>
    <n v="0"/>
    <n v="0"/>
    <s v="Drobný montážní materiál"/>
    <s v="ks"/>
    <n v="0"/>
    <n v="1"/>
    <n v="2"/>
    <n v="0"/>
    <n v="0"/>
    <n v="0"/>
    <s v=""/>
  </r>
  <r>
    <x v="8"/>
    <x v="8"/>
    <n v="2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8"/>
    <x v="8"/>
    <n v="2"/>
    <n v="13"/>
    <m/>
    <m/>
    <m/>
    <m/>
    <n v="0"/>
    <s v="0 0"/>
    <x v="0"/>
    <n v="0"/>
    <n v="0"/>
    <n v="0"/>
    <n v="0"/>
    <n v="0"/>
    <n v="0"/>
    <n v="0"/>
    <n v="0"/>
    <n v="0"/>
    <n v="0"/>
    <s v=""/>
  </r>
  <r>
    <x v="8"/>
    <x v="8"/>
    <n v="2"/>
    <n v="14"/>
    <m/>
    <m/>
    <m/>
    <m/>
    <n v="0"/>
    <s v="0 0"/>
    <x v="0"/>
    <n v="0"/>
    <n v="0"/>
    <n v="0"/>
    <n v="0"/>
    <n v="0"/>
    <n v="0"/>
    <n v="0"/>
    <n v="0"/>
    <n v="0"/>
    <n v="0"/>
    <s v=""/>
  </r>
  <r>
    <x v="9"/>
    <x v="9"/>
    <n v="2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9"/>
    <x v="9"/>
    <n v="2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9"/>
    <x v="9"/>
    <n v="2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2"/>
    <n v="0"/>
    <n v="0"/>
    <n v="0"/>
    <s v=""/>
  </r>
  <r>
    <x v="9"/>
    <x v="9"/>
    <n v="2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2"/>
    <n v="0"/>
    <n v="0"/>
    <n v="0"/>
    <s v=""/>
  </r>
  <r>
    <x v="9"/>
    <x v="9"/>
    <n v="2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2"/>
    <n v="0"/>
    <n v="0"/>
    <n v="0"/>
    <s v=""/>
  </r>
  <r>
    <x v="9"/>
    <x v="9"/>
    <n v="2"/>
    <n v="6"/>
    <m/>
    <m/>
    <m/>
    <m/>
    <n v="4"/>
    <s v="0 0"/>
    <x v="97"/>
    <n v="0"/>
    <n v="0"/>
    <s v="Převodník HDMI na HDBase-T - vysílač. Podpora standardů HDBase-T, min. HDMI 2.0, HDCP 2.3, podpora 4K/UHD@60Hz 4:2:4. Přenos na min. 50 m.  Nástěnné provedení se zabudováním do stěny - konektor HDMI."/>
    <s v="ks"/>
    <n v="0"/>
    <n v="1"/>
    <n v="2"/>
    <n v="0"/>
    <n v="0"/>
    <n v="0"/>
    <s v=""/>
  </r>
  <r>
    <x v="9"/>
    <x v="9"/>
    <n v="2"/>
    <n v="7"/>
    <m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4"/>
    <n v="0"/>
    <n v="0"/>
    <n v="0"/>
    <s v=""/>
  </r>
  <r>
    <x v="9"/>
    <x v="9"/>
    <n v="2"/>
    <n v="8"/>
    <m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2"/>
    <n v="0"/>
    <n v="0"/>
    <n v="0"/>
    <s v=""/>
  </r>
  <r>
    <x v="9"/>
    <x v="9"/>
    <n v="2"/>
    <n v="9"/>
    <m/>
    <m/>
    <m/>
    <m/>
    <n v="7"/>
    <s v="0 0"/>
    <x v="98"/>
    <n v="0"/>
    <n v="0"/>
    <s v="Tlačítkový řídicí systém s min. 2x relé, 1x obousměrné RS232, 1x jednosměrné RS232, 4 tlačítka. Včetně krabice pro instalaci do stěny."/>
    <s v="ks"/>
    <n v="0"/>
    <n v="1"/>
    <n v="2"/>
    <n v="0"/>
    <n v="0"/>
    <n v="0"/>
    <s v=""/>
  </r>
  <r>
    <x v="9"/>
    <x v="9"/>
    <n v="2"/>
    <n v="10"/>
    <m/>
    <m/>
    <m/>
    <m/>
    <n v="8"/>
    <s v="0 0"/>
    <x v="88"/>
    <n v="0"/>
    <n v="0"/>
    <s v="Bílá popisovatelná tabule - smalt, hliníkový rám, rozměr 120 x 240"/>
    <s v="ks"/>
    <n v="0"/>
    <n v="1"/>
    <n v="2"/>
    <n v="0"/>
    <n v="0"/>
    <n v="0"/>
    <s v=""/>
  </r>
  <r>
    <x v="9"/>
    <x v="9"/>
    <n v="2"/>
    <n v="11"/>
    <m/>
    <m/>
    <m/>
    <m/>
    <n v="9"/>
    <s v="0 0"/>
    <x v="75"/>
    <n v="0"/>
    <n v="0"/>
    <s v="Drobný montážní materiál"/>
    <s v="ks"/>
    <n v="0"/>
    <n v="1"/>
    <n v="2"/>
    <n v="0"/>
    <n v="0"/>
    <n v="0"/>
    <s v=""/>
  </r>
  <r>
    <x v="9"/>
    <x v="9"/>
    <n v="2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9"/>
    <x v="9"/>
    <n v="2"/>
    <n v="13"/>
    <m/>
    <m/>
    <m/>
    <m/>
    <n v="0"/>
    <s v="0 0"/>
    <x v="0"/>
    <n v="0"/>
    <n v="0"/>
    <n v="0"/>
    <n v="0"/>
    <n v="0"/>
    <n v="0"/>
    <n v="0"/>
    <n v="0"/>
    <n v="0"/>
    <n v="0"/>
    <s v=""/>
  </r>
  <r>
    <x v="9"/>
    <x v="9"/>
    <n v="2"/>
    <n v="14"/>
    <m/>
    <m/>
    <m/>
    <m/>
    <n v="0"/>
    <s v="0 0"/>
    <x v="0"/>
    <n v="0"/>
    <n v="0"/>
    <n v="0"/>
    <n v="0"/>
    <n v="0"/>
    <n v="0"/>
    <n v="0"/>
    <n v="0"/>
    <n v="0"/>
    <n v="0"/>
    <s v=""/>
  </r>
  <r>
    <x v="10"/>
    <x v="10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0"/>
    <x v="10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0"/>
    <x v="10"/>
    <n v="1"/>
    <n v="3"/>
    <m/>
    <m/>
    <m/>
    <m/>
    <n v="1"/>
    <s v="0 0"/>
    <x v="99"/>
    <n v="0"/>
    <n v="0"/>
    <s v="Interaktivní displej s úhlopříčkou min. 86&quot; (218cm) a rozlišením obrazu 4K UHD. Dotyková technologie umožňuje odlišit dotyk prstem (pro ovládání) a popisovačem (pro psaní) a také odlišit popisovače (např. pro psaní různou barvou)._x000a_Součástí displeje musí být počítačový modul s minimálními parametry 4GB RAM a 32GB, který obsahuje aplikaci pro psaní na bílé ploše a prohlížeč webových stránek._x000a_Pro připojení má displej minimálně konektory HDMI a USB-C, bezdrátovou konektivitu Wifi (2,4 i 5GHz) a Bluetooth (min. verze 4.2) a slot pro integraci plnohodnotého učitelského PC._x000a_Zařízení musí mít certifikaci ENERGY STAR."/>
    <s v="ks"/>
    <n v="0"/>
    <n v="1"/>
    <n v="1"/>
    <n v="0"/>
    <n v="0"/>
    <n v="0"/>
    <s v=""/>
  </r>
  <r>
    <x v="10"/>
    <x v="10"/>
    <n v="1"/>
    <n v="4"/>
    <m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x v="10"/>
    <x v="10"/>
    <n v="1"/>
    <n v="5"/>
    <m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x v="10"/>
    <x v="10"/>
    <n v="1"/>
    <n v="6"/>
    <m/>
    <m/>
    <m/>
    <m/>
    <n v="4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10"/>
    <x v="10"/>
    <n v="1"/>
    <n v="7"/>
    <m/>
    <m/>
    <m/>
    <m/>
    <n v="5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x v="10"/>
    <x v="10"/>
    <n v="1"/>
    <n v="8"/>
    <m/>
    <m/>
    <m/>
    <m/>
    <n v="6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x v="10"/>
    <x v="10"/>
    <n v="1"/>
    <n v="9"/>
    <m/>
    <m/>
    <m/>
    <m/>
    <n v="7"/>
    <s v="0 0"/>
    <x v="75"/>
    <n v="0"/>
    <n v="0"/>
    <s v="Drobný montážní materiál"/>
    <s v="ks"/>
    <n v="0"/>
    <n v="1"/>
    <n v="1"/>
    <n v="0"/>
    <n v="0"/>
    <n v="0"/>
    <s v=""/>
  </r>
  <r>
    <x v="10"/>
    <x v="10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0"/>
    <x v="10"/>
    <n v="1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0"/>
    <x v="10"/>
    <n v="1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11"/>
    <x v="11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1"/>
    <x v="11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1"/>
    <x v="11"/>
    <n v="1"/>
    <n v="3"/>
    <m/>
    <m/>
    <m/>
    <m/>
    <n v="1"/>
    <s v="0 0"/>
    <x v="88"/>
    <n v="0"/>
    <n v="0"/>
    <s v="Bílá popisovatelná tabule - smalt, hliníkový rám, rozměr 120 x 240"/>
    <s v="ks"/>
    <n v="0"/>
    <n v="2"/>
    <n v="2"/>
    <n v="0"/>
    <n v="0"/>
    <n v="0"/>
    <s v=""/>
  </r>
  <r>
    <x v="11"/>
    <x v="11"/>
    <n v="1"/>
    <n v="4"/>
    <m/>
    <m/>
    <m/>
    <m/>
    <n v="2"/>
    <s v="0 0"/>
    <x v="75"/>
    <n v="0"/>
    <n v="0"/>
    <s v="Drobný montážní materiál"/>
    <s v="ks"/>
    <n v="0"/>
    <n v="1"/>
    <n v="1"/>
    <n v="0"/>
    <n v="0"/>
    <n v="0"/>
    <s v=""/>
  </r>
  <r>
    <x v="11"/>
    <x v="11"/>
    <n v="1"/>
    <n v="5"/>
    <m/>
    <m/>
    <m/>
    <m/>
    <n v="0"/>
    <s v="0 0"/>
    <x v="0"/>
    <n v="0"/>
    <n v="0"/>
    <n v="0"/>
    <n v="0"/>
    <n v="0"/>
    <n v="0"/>
    <n v="0"/>
    <n v="0"/>
    <n v="0"/>
    <n v="0"/>
    <s v=""/>
  </r>
  <r>
    <x v="11"/>
    <x v="11"/>
    <n v="1"/>
    <n v="6"/>
    <m/>
    <m/>
    <m/>
    <m/>
    <n v="0"/>
    <s v="0 0"/>
    <x v="0"/>
    <n v="0"/>
    <n v="0"/>
    <n v="0"/>
    <n v="0"/>
    <n v="0"/>
    <n v="0"/>
    <n v="0"/>
    <n v="0"/>
    <n v="0"/>
    <n v="0"/>
    <s v=""/>
  </r>
  <r>
    <x v="11"/>
    <x v="11"/>
    <n v="1"/>
    <n v="7"/>
    <m/>
    <m/>
    <m/>
    <m/>
    <n v="0"/>
    <s v="0 0"/>
    <x v="0"/>
    <n v="0"/>
    <n v="0"/>
    <n v="0"/>
    <n v="0"/>
    <n v="0"/>
    <n v="0"/>
    <n v="0"/>
    <n v="0"/>
    <n v="0"/>
    <n v="0"/>
    <s v=""/>
  </r>
  <r>
    <x v="12"/>
    <x v="12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2"/>
    <x v="12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2"/>
    <x v="12"/>
    <n v="1"/>
    <n v="3"/>
    <m/>
    <m/>
    <m/>
    <m/>
    <n v="1"/>
    <s v="0 0"/>
    <x v="78"/>
    <n v="0"/>
    <n v="0"/>
    <s v="konferenční datový projektor s laserovým světelným zdrojem s životností min. 15 000 hodin, technologie 3LCD, rozlišení min. 1920 x 1200, výkon min. 5000 ANSI lumen, kontrast min. 3 000 000:1, V a H lens shift, vstupy min. 1 x HDMI,  1 x HDBaseT, barva bílá"/>
    <s v="ks"/>
    <n v="0"/>
    <n v="1"/>
    <n v="1"/>
    <n v="0"/>
    <n v="0"/>
    <n v="0"/>
    <s v=""/>
  </r>
  <r>
    <x v="12"/>
    <x v="12"/>
    <n v="1"/>
    <n v="4"/>
    <m/>
    <m/>
    <m/>
    <m/>
    <n v="2"/>
    <s v="0 0"/>
    <x v="8"/>
    <n v="0"/>
    <n v="0"/>
    <s v="Univerzální držák projektoru - komplet vč. universálního adaptéru pro projektory._x000a_Bílá barva. Nosnost dle použitého typu projektoru._x000a_"/>
    <s v="ks"/>
    <n v="0"/>
    <n v="1"/>
    <n v="1"/>
    <n v="0"/>
    <n v="0"/>
    <n v="0"/>
    <s v=""/>
  </r>
  <r>
    <x v="12"/>
    <x v="12"/>
    <n v="1"/>
    <n v="5"/>
    <m/>
    <m/>
    <m/>
    <m/>
    <n v="3"/>
    <s v="0 0"/>
    <x v="79"/>
    <n v="0"/>
    <n v="0"/>
    <s v="Elektrické projekční plátno s rámem pro vestavbu do podhledu, s černým rámečkem. Šířka obrazu 230 -240cm, formát 16:9."/>
    <s v="ks"/>
    <n v="0"/>
    <n v="1"/>
    <n v="1"/>
    <n v="0"/>
    <n v="0"/>
    <n v="0"/>
    <s v=""/>
  </r>
  <r>
    <x v="12"/>
    <x v="12"/>
    <n v="1"/>
    <n v="6"/>
    <m/>
    <m/>
    <m/>
    <m/>
    <n v="4"/>
    <s v="0 0"/>
    <x v="16"/>
    <n v="0"/>
    <n v="0"/>
    <s v="Převodník HDMI na HDBase-T - vysílač. Podpora standardů HDBase-T, min. HDMI 2.0, HDCP 2.3, podpora 4K/UHD@60Hz 4:2:4. Přenos na min. 70 m. Podpora přenosu napájení pro opačný převodník."/>
    <s v="ks"/>
    <n v="0"/>
    <n v="1"/>
    <n v="1"/>
    <n v="0"/>
    <n v="0"/>
    <n v="0"/>
    <s v=""/>
  </r>
  <r>
    <x v="12"/>
    <x v="12"/>
    <n v="1"/>
    <n v="7"/>
    <m/>
    <m/>
    <m/>
    <m/>
    <n v="5"/>
    <s v="0 0"/>
    <x v="84"/>
    <n v="0"/>
    <n v="0"/>
    <s v="Dvoupásmová reprosoustava min. 5&quot;+3/4&quot;, pokrytí min. 90˚x90˚ max. 110˚x110˚, výkon min. 200W / 8 Ω, citlivost min. 88 dB, frekvenční rozsah min. 70Hz - 20kHz, rozměry max. výška 250 x šířka 200 x hloubka 150 mm, polohovatelný držák na zeď"/>
    <s v="ks"/>
    <n v="0"/>
    <n v="2"/>
    <n v="2"/>
    <n v="0"/>
    <n v="0"/>
    <n v="0"/>
    <s v=""/>
  </r>
  <r>
    <x v="12"/>
    <x v="12"/>
    <n v="1"/>
    <n v="8"/>
    <m/>
    <m/>
    <m/>
    <m/>
    <n v="6"/>
    <s v="0 0"/>
    <x v="95"/>
    <n v="0"/>
    <n v="0"/>
    <s v="Miniaturní výkonový zesilovač min. parametry: 2x 15W/4 Ω, symetrický vstup, řiditelná hlasitost, bez větráku,  ENERGY STAR, rozměry max. 50x150x200 mm"/>
    <s v="ks"/>
    <n v="0"/>
    <n v="1"/>
    <n v="1"/>
    <n v="0"/>
    <n v="0"/>
    <n v="0"/>
    <s v=""/>
  </r>
  <r>
    <x v="12"/>
    <x v="12"/>
    <n v="1"/>
    <n v="9"/>
    <m/>
    <m/>
    <m/>
    <m/>
    <n v="7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12"/>
    <x v="12"/>
    <n v="1"/>
    <n v="10"/>
    <m/>
    <m/>
    <m/>
    <m/>
    <n v="8"/>
    <s v="0 0"/>
    <x v="87"/>
    <n v="0"/>
    <n v="0"/>
    <s v="Bílá popisovatelná tabule - smalt, hliníkový rám, rozměr 120 x 180"/>
    <s v="ks"/>
    <n v="0"/>
    <n v="1"/>
    <n v="1"/>
    <n v="0"/>
    <n v="0"/>
    <n v="0"/>
    <s v=""/>
  </r>
  <r>
    <x v="12"/>
    <x v="12"/>
    <n v="1"/>
    <n v="11"/>
    <m/>
    <m/>
    <m/>
    <m/>
    <n v="9"/>
    <s v="0 0"/>
    <x v="88"/>
    <n v="0"/>
    <n v="0"/>
    <s v="Bílá popisovatelná tabule - smalt, hliníkový rám, rozměr 120 x 240"/>
    <s v="ks"/>
    <n v="0"/>
    <n v="1"/>
    <n v="1"/>
    <n v="0"/>
    <n v="0"/>
    <n v="0"/>
    <s v=""/>
  </r>
  <r>
    <x v="12"/>
    <x v="12"/>
    <n v="1"/>
    <n v="12"/>
    <m/>
    <m/>
    <m/>
    <m/>
    <n v="10"/>
    <s v="0 0"/>
    <x v="75"/>
    <n v="0"/>
    <n v="0"/>
    <s v="Drobný montážní materiál"/>
    <s v="ks"/>
    <n v="0"/>
    <n v="1"/>
    <n v="1"/>
    <n v="0"/>
    <n v="0"/>
    <n v="0"/>
    <s v=""/>
  </r>
  <r>
    <x v="12"/>
    <x v="12"/>
    <n v="1"/>
    <n v="13"/>
    <m/>
    <m/>
    <m/>
    <m/>
    <n v="0"/>
    <s v="0 0"/>
    <x v="0"/>
    <n v="0"/>
    <n v="0"/>
    <n v="0"/>
    <n v="0"/>
    <n v="0"/>
    <n v="0"/>
    <n v="0"/>
    <n v="0"/>
    <n v="0"/>
    <n v="0"/>
    <s v=""/>
  </r>
  <r>
    <x v="12"/>
    <x v="12"/>
    <n v="1"/>
    <n v="14"/>
    <m/>
    <m/>
    <m/>
    <m/>
    <n v="0"/>
    <s v="0 0"/>
    <x v="0"/>
    <n v="0"/>
    <n v="0"/>
    <n v="0"/>
    <n v="0"/>
    <n v="0"/>
    <n v="0"/>
    <n v="0"/>
    <n v="0"/>
    <n v="0"/>
    <n v="0"/>
    <s v=""/>
  </r>
  <r>
    <x v="12"/>
    <x v="12"/>
    <n v="1"/>
    <n v="15"/>
    <m/>
    <m/>
    <m/>
    <m/>
    <n v="0"/>
    <s v="0 0"/>
    <x v="0"/>
    <n v="0"/>
    <n v="0"/>
    <n v="0"/>
    <n v="0"/>
    <n v="0"/>
    <n v="0"/>
    <n v="0"/>
    <n v="0"/>
    <n v="0"/>
    <n v="0"/>
    <s v=""/>
  </r>
  <r>
    <x v="13"/>
    <x v="13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3"/>
    <x v="13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3"/>
    <x v="13"/>
    <n v="1"/>
    <n v="3"/>
    <m/>
    <m/>
    <m/>
    <m/>
    <n v="1"/>
    <s v="0 0"/>
    <x v="102"/>
    <n v="0"/>
    <n v="0"/>
    <s v="Ultrakrátký datový projektor, technologie laser + 3LCD, rozlišení min.  1920 x 1080,  výkon min. 3500 ANSI lumenů, projekční poměr max. 0,36:1, kontrast min. 2 500 000 : 1, obrazové vstupy min. 1 x HDMI, včetně držáku na stěnu"/>
    <s v="ks"/>
    <n v="0"/>
    <n v="1"/>
    <n v="1"/>
    <n v="0"/>
    <n v="0"/>
    <n v="0"/>
    <s v=""/>
  </r>
  <r>
    <x v="13"/>
    <x v="13"/>
    <n v="1"/>
    <n v="4"/>
    <m/>
    <m/>
    <m/>
    <m/>
    <n v="2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13"/>
    <x v="13"/>
    <n v="1"/>
    <n v="5"/>
    <m/>
    <m/>
    <m/>
    <m/>
    <n v="3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13"/>
    <x v="13"/>
    <n v="1"/>
    <n v="6"/>
    <m/>
    <m/>
    <m/>
    <m/>
    <n v="4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13"/>
    <x v="13"/>
    <n v="1"/>
    <n v="7"/>
    <m/>
    <m/>
    <m/>
    <m/>
    <n v="5"/>
    <s v="0 0"/>
    <x v="103"/>
    <n v="0"/>
    <n v="0"/>
    <s v="Bílá popisovatelná tabule s minimalizací odlesků, hliníkový rám, rozměr 120 x 214, vhodná pro projekci."/>
    <s v="ks"/>
    <n v="0"/>
    <n v="1"/>
    <n v="1"/>
    <n v="0"/>
    <n v="0"/>
    <n v="0"/>
    <s v=""/>
  </r>
  <r>
    <x v="13"/>
    <x v="13"/>
    <n v="1"/>
    <n v="8"/>
    <m/>
    <m/>
    <m/>
    <m/>
    <n v="6"/>
    <s v="0 0"/>
    <x v="75"/>
    <n v="0"/>
    <n v="0"/>
    <s v="Drobný montážní materiál"/>
    <s v="ks"/>
    <n v="0"/>
    <n v="1"/>
    <n v="1"/>
    <n v="0"/>
    <n v="0"/>
    <n v="0"/>
    <s v=""/>
  </r>
  <r>
    <x v="13"/>
    <x v="13"/>
    <n v="1"/>
    <n v="9"/>
    <m/>
    <m/>
    <m/>
    <m/>
    <n v="0"/>
    <s v="0 0"/>
    <x v="0"/>
    <n v="0"/>
    <n v="0"/>
    <n v="0"/>
    <n v="0"/>
    <n v="0"/>
    <n v="0"/>
    <n v="0"/>
    <n v="0"/>
    <n v="0"/>
    <n v="0"/>
    <s v=""/>
  </r>
  <r>
    <x v="13"/>
    <x v="13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3"/>
    <x v="13"/>
    <n v="1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4"/>
    <x v="14"/>
    <n v="2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4"/>
    <x v="14"/>
    <n v="2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4"/>
    <x v="14"/>
    <n v="2"/>
    <n v="3"/>
    <m/>
    <m/>
    <m/>
    <m/>
    <n v="1"/>
    <s v="0 0"/>
    <x v="104"/>
    <n v="0"/>
    <n v="0"/>
    <s v="LCD displej - 75&quot; panel, s pozorovacími úhly min. 150°, rozlišení 3840 x 2160, jas min. 500cd/m2, Haze min. 25%, provoz min. 16/7, vstup min. 2xHDMI, řízení RS232, LAN."/>
    <s v="ks"/>
    <n v="0"/>
    <n v="1"/>
    <n v="2"/>
    <n v="0"/>
    <n v="0"/>
    <n v="0"/>
    <s v=""/>
  </r>
  <r>
    <x v="14"/>
    <x v="14"/>
    <n v="2"/>
    <n v="4"/>
    <m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2"/>
    <n v="0"/>
    <n v="0"/>
    <n v="0"/>
    <s v=""/>
  </r>
  <r>
    <x v="14"/>
    <x v="14"/>
    <n v="2"/>
    <n v="5"/>
    <m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2"/>
    <n v="0"/>
    <n v="0"/>
    <n v="0"/>
    <s v=""/>
  </r>
  <r>
    <x v="14"/>
    <x v="14"/>
    <n v="2"/>
    <n v="6"/>
    <m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2"/>
    <n v="0"/>
    <n v="0"/>
    <n v="0"/>
    <s v=""/>
  </r>
  <r>
    <x v="14"/>
    <x v="14"/>
    <n v="2"/>
    <n v="7"/>
    <m/>
    <m/>
    <m/>
    <m/>
    <n v="5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2"/>
    <n v="0"/>
    <n v="0"/>
    <n v="0"/>
    <s v=""/>
  </r>
  <r>
    <x v="14"/>
    <x v="14"/>
    <n v="2"/>
    <n v="8"/>
    <m/>
    <m/>
    <m/>
    <m/>
    <n v="6"/>
    <s v="0 0"/>
    <x v="87"/>
    <n v="0"/>
    <n v="0"/>
    <s v="Bílá popisovatelná tabule - smalt, hliníkový rám, rozměr 120 x 180"/>
    <s v="ks"/>
    <n v="0"/>
    <n v="2"/>
    <n v="4"/>
    <n v="0"/>
    <n v="0"/>
    <n v="0"/>
    <s v=""/>
  </r>
  <r>
    <x v="14"/>
    <x v="14"/>
    <n v="2"/>
    <n v="9"/>
    <m/>
    <m/>
    <m/>
    <m/>
    <n v="7"/>
    <s v="0 0"/>
    <x v="75"/>
    <n v="0"/>
    <n v="0"/>
    <s v="Drobný montážní materiál"/>
    <s v="ks"/>
    <n v="0"/>
    <n v="1"/>
    <n v="2"/>
    <n v="0"/>
    <n v="0"/>
    <n v="0"/>
    <s v=""/>
  </r>
  <r>
    <x v="14"/>
    <x v="14"/>
    <n v="2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4"/>
    <x v="14"/>
    <n v="2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4"/>
    <x v="14"/>
    <n v="2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15"/>
    <x v="15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5"/>
    <x v="15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5"/>
    <x v="15"/>
    <n v="1"/>
    <n v="3"/>
    <m/>
    <m/>
    <m/>
    <m/>
    <n v="1"/>
    <s v="0 0"/>
    <x v="106"/>
    <n v="0"/>
    <n v="0"/>
    <s v="LCD displej - 80 - 90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15"/>
    <x v="15"/>
    <n v="1"/>
    <n v="4"/>
    <m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x v="15"/>
    <x v="15"/>
    <n v="1"/>
    <n v="5"/>
    <m/>
    <m/>
    <m/>
    <m/>
    <n v="3"/>
    <s v="0 0"/>
    <x v="107"/>
    <n v="0"/>
    <n v="0"/>
    <s v="LCD displej - 55&quot; panel, s pozorovacími úhly min. 150°, rozlišení 3840 x 2160, jas min. 400cd/m2, provoz min. 16/7, vstup min. 2xHDMI, řízení RS232, LAN."/>
    <s v="ks"/>
    <n v="0"/>
    <n v="5"/>
    <n v="5"/>
    <n v="0"/>
    <n v="0"/>
    <n v="0"/>
    <s v=""/>
  </r>
  <r>
    <x v="15"/>
    <x v="15"/>
    <n v="1"/>
    <n v="6"/>
    <m/>
    <m/>
    <m/>
    <m/>
    <n v="4"/>
    <s v="0 0"/>
    <x v="108"/>
    <n v="0"/>
    <n v="0"/>
    <s v="Stojan pro displej dva displeje zády k sobě - úhlopříčky 55&quot;. Možnost náklonu displeje min. 20°, horní hrana displeje 90 - 100 cm."/>
    <s v="ks"/>
    <n v="0"/>
    <n v="2"/>
    <n v="2"/>
    <n v="0"/>
    <n v="0"/>
    <n v="0"/>
    <s v=""/>
  </r>
  <r>
    <x v="15"/>
    <x v="15"/>
    <n v="1"/>
    <n v="7"/>
    <m/>
    <m/>
    <m/>
    <m/>
    <n v="5"/>
    <s v="0 0"/>
    <x v="109"/>
    <n v="0"/>
    <n v="0"/>
    <s v="Stojan pro displej - úhlopříčky 55&quot;. Možnost náklonu displeje min. 20°, horní hrana displeje 90 - 100 cm."/>
    <s v="ks"/>
    <n v="0"/>
    <n v="1"/>
    <n v="1"/>
    <n v="0"/>
    <n v="0"/>
    <n v="0"/>
    <s v=""/>
  </r>
  <r>
    <x v="15"/>
    <x v="15"/>
    <n v="1"/>
    <n v="8"/>
    <m/>
    <m/>
    <m/>
    <m/>
    <n v="6"/>
    <s v="0 0"/>
    <x v="110"/>
    <n v="0"/>
    <n v="0"/>
    <s v="1x6 HDMI rozbočovač_x000a_Podpora standardů HDMI 2.0 a HDCP 2.2_x000a_Podpora rozlišení podpora 4K/UHD @ 60 Hz 4:4:4 "/>
    <s v="ks"/>
    <n v="0"/>
    <n v="1"/>
    <n v="1"/>
    <n v="0"/>
    <n v="0"/>
    <n v="0"/>
    <s v=""/>
  </r>
  <r>
    <x v="15"/>
    <x v="15"/>
    <n v="1"/>
    <n v="9"/>
    <m/>
    <m/>
    <m/>
    <m/>
    <n v="7"/>
    <s v="0 0"/>
    <x v="111"/>
    <n v="0"/>
    <n v="0"/>
    <s v="Přepínač 4x1 HDMI_x000a_Podpora standardů HDMI 2.0 a HDCP 2.2_x000a_Podpora rozlišení podpora 4K/UHD @ 60 Hz 4:4:4_x000a_Řízení RS232 "/>
    <s v="ks"/>
    <n v="0"/>
    <n v="1"/>
    <n v="1"/>
    <n v="0"/>
    <n v="0"/>
    <n v="0"/>
    <s v=""/>
  </r>
  <r>
    <x v="15"/>
    <x v="15"/>
    <n v="1"/>
    <n v="10"/>
    <m/>
    <m/>
    <m/>
    <m/>
    <n v="8"/>
    <s v="0 0"/>
    <x v="17"/>
    <n v="0"/>
    <n v="0"/>
    <s v="Převodník HDMI na TP kabeláž (min. CAT6) - vysíl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15"/>
    <x v="15"/>
    <n v="1"/>
    <n v="11"/>
    <m/>
    <m/>
    <m/>
    <m/>
    <n v="9"/>
    <s v="0 0"/>
    <x v="18"/>
    <n v="0"/>
    <n v="0"/>
    <s v="Převodník HDMI na TP kabeláž (min. CAT6) - přijímač. Podpora standardů HDMI 2.0, HDCP 2.3, podpora 4K/UHD@60Hz 4:2:4. Přenos na min. 70 m. Podpora přenosu napájení pro opačný převodník."/>
    <s v="ks"/>
    <n v="0"/>
    <n v="1"/>
    <n v="1"/>
    <n v="0"/>
    <n v="0"/>
    <n v="0"/>
    <s v=""/>
  </r>
  <r>
    <x v="15"/>
    <x v="15"/>
    <n v="1"/>
    <n v="12"/>
    <m/>
    <m/>
    <m/>
    <m/>
    <n v="10"/>
    <s v="0 0"/>
    <x v="19"/>
    <n v="0"/>
    <n v="0"/>
    <s v="Maticový přepínač HDMI a USB. Min. 2x vstup plnohodnotné USB-C 3.1 gen 1 s napájením, 2x vstup HDMI + USB B, výstup 2x HDMI. Připojení periferií (kamera, audio, touch, HID) min. 3x USB-A. Řízení RS232 nebo LAN."/>
    <s v="ks"/>
    <n v="0"/>
    <n v="1"/>
    <n v="1"/>
    <n v="0"/>
    <n v="0"/>
    <n v="0"/>
    <s v=""/>
  </r>
  <r>
    <x v="15"/>
    <x v="15"/>
    <n v="1"/>
    <n v="13"/>
    <m/>
    <m/>
    <m/>
    <m/>
    <n v="11"/>
    <s v="0 0"/>
    <x v="112"/>
    <n v="0"/>
    <n v="0"/>
    <s v="Bezdrátový konferenční přepínač pro sdílení obrazu a zvuku ze zařízení typu notebook, smartphone, tablet na displej nebo projektor. K notebooku lze bezdrátově připojit rovněž USB konferenční periferie typu webkamera, soundbar, mikrofon. Vlastní Access Point, připojení přes aplikaci/ zrcadlení plochy nebo přes USB tlačítka. Sdílení až dvou zařízení najednou. Součástí 2x USB tlačítko."/>
    <s v="ks"/>
    <n v="0"/>
    <n v="1"/>
    <n v="1"/>
    <n v="0"/>
    <n v="0"/>
    <n v="0"/>
    <s v=""/>
  </r>
  <r>
    <x v="15"/>
    <x v="15"/>
    <n v="1"/>
    <n v="14"/>
    <m/>
    <m/>
    <m/>
    <m/>
    <n v="12"/>
    <s v="0 0"/>
    <x v="113"/>
    <n v="0"/>
    <n v="0"/>
    <s v="Konferenční kamera Inteligentní kamera určená k připojení k libovolné konferenční aplikaci._x000a_Minimální specifikace kamery: 20 Megapixel 1&quot; sensor, 5x digitální zoom, FOV 100º diagonal, 90º horizontal, 60º vertical, objektiv f/2.9, minimální vzdálenost objektu 1,6m, rozlišení HD 1080p @ 30 fps, automatická detekce obličeje a jeho sledování v záběru, připojení kamery ke kodeku přes Ethernet RJ45 (CATx) a adaptér s převodníkem USB na CATx, napájení PoE"/>
    <s v="ks"/>
    <n v="0"/>
    <n v="1"/>
    <n v="1"/>
    <n v="0"/>
    <n v="0"/>
    <n v="0"/>
    <s v=""/>
  </r>
  <r>
    <x v="15"/>
    <x v="15"/>
    <n v="1"/>
    <n v="15"/>
    <m/>
    <m/>
    <m/>
    <m/>
    <n v="13"/>
    <s v="0 0"/>
    <x v="114"/>
    <n v="0"/>
    <n v="0"/>
    <s v="Dvoupásmová podhledová reprosoustava, vč. zadního krytu, min. parametry: 50W / 70_100V, 87dB, 80Hz–18kHz, 100°-120° pokrytí. rozměry max: 260x220 (průměr x výška) mm."/>
    <s v="ks"/>
    <n v="0"/>
    <n v="6"/>
    <n v="6"/>
    <n v="0"/>
    <n v="0"/>
    <n v="0"/>
    <s v=""/>
  </r>
  <r>
    <x v="15"/>
    <x v="15"/>
    <n v="1"/>
    <n v="16"/>
    <m/>
    <m/>
    <m/>
    <m/>
    <n v="14"/>
    <s v="0 0"/>
    <x v="94"/>
    <n v="0"/>
    <n v="0"/>
    <s v="Koncový zesilovač, min. parametry: výkon 2x 120W_8Ω nebo 2x 120W /70_100V, 2x nesymetrický vstup, 2 symetrický vstup, chlazení bez hluku, individuální nastavení výšek a basů pro každý výstup, sleep mode 19&quot; rack uchycení, šířka max. 1/2 rack."/>
    <s v="ks"/>
    <n v="0"/>
    <n v="1"/>
    <n v="1"/>
    <n v="0"/>
    <n v="0"/>
    <n v="0"/>
    <s v=""/>
  </r>
  <r>
    <x v="15"/>
    <x v="15"/>
    <n v="1"/>
    <n v="17"/>
    <m/>
    <m/>
    <m/>
    <m/>
    <n v="15"/>
    <s v="0 0"/>
    <x v="29"/>
    <n v="0"/>
    <n v="0"/>
    <s v="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"/>
    <s v="ks"/>
    <n v="0"/>
    <n v="1"/>
    <n v="1"/>
    <n v="0"/>
    <n v="0"/>
    <n v="0"/>
    <s v=""/>
  </r>
  <r>
    <x v="15"/>
    <x v="15"/>
    <n v="1"/>
    <n v="18"/>
    <m/>
    <m/>
    <m/>
    <m/>
    <n v="16"/>
    <s v="0 0"/>
    <x v="30"/>
    <n v="0"/>
    <n v="0"/>
    <s v="Dante  - min. 2x USB vstup a 2x USB výstup, napájení PoE"/>
    <s v="ks"/>
    <n v="0"/>
    <n v="1"/>
    <n v="1"/>
    <n v="0"/>
    <n v="0"/>
    <n v="0"/>
    <s v=""/>
  </r>
  <r>
    <x v="15"/>
    <x v="15"/>
    <n v="1"/>
    <n v="19"/>
    <m/>
    <m/>
    <m/>
    <m/>
    <n v="17"/>
    <s v="0 0"/>
    <x v="32"/>
    <n v="0"/>
    <n v="0"/>
    <s v="Switch pro Dante - min. 8 portů RJ45, PoE min. 60W."/>
    <s v="ks"/>
    <n v="0"/>
    <n v="1"/>
    <n v="1"/>
    <n v="0"/>
    <n v="0"/>
    <n v="0"/>
    <s v=""/>
  </r>
  <r>
    <x v="15"/>
    <x v="15"/>
    <n v="1"/>
    <n v="20"/>
    <m/>
    <m/>
    <m/>
    <m/>
    <n v="18"/>
    <s v="0 0"/>
    <x v="34"/>
    <n v="0"/>
    <n v="0"/>
    <s v="Dvoukanálový eliminátor zpětné vazby, min. 24 filtrů / kanál"/>
    <s v="ks"/>
    <n v="0"/>
    <n v="1"/>
    <n v="1"/>
    <n v="0"/>
    <n v="0"/>
    <n v="0"/>
    <s v=""/>
  </r>
  <r>
    <x v="15"/>
    <x v="15"/>
    <n v="1"/>
    <n v="21"/>
    <m/>
    <m/>
    <m/>
    <m/>
    <n v="19"/>
    <s v="0 0"/>
    <x v="35"/>
    <n v="0"/>
    <n v="0"/>
    <s v="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1"/>
    <n v="1"/>
    <n v="0"/>
    <n v="0"/>
    <n v="0"/>
    <s v=""/>
  </r>
  <r>
    <x v="15"/>
    <x v="15"/>
    <n v="1"/>
    <n v="22"/>
    <m/>
    <m/>
    <m/>
    <m/>
    <n v="20"/>
    <s v="0 0"/>
    <x v="36"/>
    <n v="0"/>
    <n v="0"/>
    <s v="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"/>
    <s v="ks"/>
    <n v="0"/>
    <n v="1"/>
    <n v="1"/>
    <n v="0"/>
    <n v="0"/>
    <n v="0"/>
    <s v=""/>
  </r>
  <r>
    <x v="15"/>
    <x v="15"/>
    <n v="1"/>
    <n v="23"/>
    <m/>
    <m/>
    <m/>
    <m/>
    <n v="21"/>
    <s v="0 0"/>
    <x v="37"/>
    <n v="0"/>
    <n v="0"/>
    <s v="Systémový náhlavní mikrofon s úzce směrovou charakteristikou"/>
    <s v="ks"/>
    <n v="0"/>
    <n v="1"/>
    <n v="1"/>
    <n v="0"/>
    <n v="0"/>
    <n v="0"/>
    <s v=""/>
  </r>
  <r>
    <x v="15"/>
    <x v="15"/>
    <n v="1"/>
    <n v="24"/>
    <m/>
    <m/>
    <m/>
    <m/>
    <n v="22"/>
    <s v="0 0"/>
    <x v="47"/>
    <n v="0"/>
    <n v="0"/>
    <s v="Stolní stojánek s nástavcem, závit 3/8&quot; hmotnost cca 1,0 kg, výška 160 - 180 mm, Ø max 150 mm, Barva černá"/>
    <s v="ks"/>
    <n v="0"/>
    <n v="1"/>
    <n v="1"/>
    <n v="0"/>
    <n v="0"/>
    <n v="0"/>
    <s v=""/>
  </r>
  <r>
    <x v="15"/>
    <x v="15"/>
    <n v="1"/>
    <n v="25"/>
    <m/>
    <m/>
    <m/>
    <m/>
    <n v="23"/>
    <s v="0 0"/>
    <x v="48"/>
    <n v="0"/>
    <n v="0"/>
    <s v="Mikrofonní stativ s ramenem, hmotnost max. 3,5 kg, výška 950-1600 mm, rameno 500-700 mm, černý"/>
    <s v="ks"/>
    <n v="0"/>
    <n v="1"/>
    <n v="1"/>
    <n v="0"/>
    <n v="0"/>
    <n v="0"/>
    <s v=""/>
  </r>
  <r>
    <x v="15"/>
    <x v="15"/>
    <n v="1"/>
    <n v="26"/>
    <m/>
    <m/>
    <m/>
    <m/>
    <n v="24"/>
    <s v="0 0"/>
    <x v="49"/>
    <n v="0"/>
    <n v="0"/>
    <s v="Nylonový voděodolný obal pro 2 mikrofonní stativy."/>
    <s v="ks"/>
    <n v="0"/>
    <n v="1"/>
    <n v="1"/>
    <n v="0"/>
    <n v="0"/>
    <n v="0"/>
    <s v=""/>
  </r>
  <r>
    <x v="15"/>
    <x v="15"/>
    <n v="1"/>
    <n v="27"/>
    <m/>
    <m/>
    <m/>
    <m/>
    <n v="25"/>
    <s v="0 0"/>
    <x v="115"/>
    <n v="0"/>
    <n v="0"/>
    <s v="Sestava stropního mikrofonní pole pro videokonference, min. požadavky: pokrytí 360°, automatické směrování na řečníka, automatická mixáž, Dante připojení, pro podhledy 600x600mm, váha max. 6,5 kg, bílé provedení, příprava na uchycení do podhledu nebo pro zavěšení na lanka"/>
    <s v="ks"/>
    <n v="0"/>
    <n v="2"/>
    <n v="2"/>
    <n v="0"/>
    <n v="0"/>
    <n v="0"/>
    <s v=""/>
  </r>
  <r>
    <x v="15"/>
    <x v="15"/>
    <n v="1"/>
    <n v="28"/>
    <m/>
    <m/>
    <m/>
    <m/>
    <n v="26"/>
    <s v="0 0"/>
    <x v="116"/>
    <n v="0"/>
    <n v="0"/>
    <s v="Přípojné místo s víkem. Vytahovací kabely - 1x HDMI, 1x USB-A, 1x LAN, 2x zásuvka 230VAC. Včetně krytu kabelů."/>
    <s v="ks"/>
    <n v="0"/>
    <n v="1"/>
    <n v="1"/>
    <n v="0"/>
    <n v="0"/>
    <n v="0"/>
    <s v=""/>
  </r>
  <r>
    <x v="15"/>
    <x v="15"/>
    <n v="1"/>
    <n v="29"/>
    <m/>
    <m/>
    <m/>
    <m/>
    <n v="27"/>
    <s v="0 0"/>
    <x v="117"/>
    <n v="0"/>
    <n v="0"/>
    <s v="Přípojné místo s víkem. Vytahovací kabely - 1x HDMI, 1x LAN, 2x zásuvka 230VAC. Včetně krytu kabelů."/>
    <s v="ks"/>
    <n v="0"/>
    <n v="2"/>
    <n v="2"/>
    <n v="0"/>
    <n v="0"/>
    <n v="0"/>
    <s v=""/>
  </r>
  <r>
    <x v="15"/>
    <x v="15"/>
    <n v="1"/>
    <n v="30"/>
    <m/>
    <m/>
    <m/>
    <m/>
    <n v="28"/>
    <s v="0 0"/>
    <x v="118"/>
    <n v="0"/>
    <n v="0"/>
    <s v="Přípojné místo s víkem.  4x zásuvka 230VAC."/>
    <s v="ks"/>
    <n v="0"/>
    <n v="5"/>
    <n v="5"/>
    <n v="0"/>
    <n v="0"/>
    <n v="0"/>
    <s v=""/>
  </r>
  <r>
    <x v="15"/>
    <x v="15"/>
    <n v="1"/>
    <n v="31"/>
    <m/>
    <m/>
    <m/>
    <m/>
    <n v="29"/>
    <s v="0 0"/>
    <x v="51"/>
    <n v="0"/>
    <n v="0"/>
    <s v="Kontrolér řídicího systému. Technické parametry kontroléru: min.  8x RS232 (z toho min. 1x RS485), 1x LAN."/>
    <s v="ks"/>
    <n v="0"/>
    <n v="1"/>
    <n v="1"/>
    <n v="0"/>
    <n v="0"/>
    <n v="0"/>
    <s v=""/>
  </r>
  <r>
    <x v="15"/>
    <x v="15"/>
    <n v="1"/>
    <n v="32"/>
    <m/>
    <m/>
    <m/>
    <m/>
    <n v="30"/>
    <s v="0 0"/>
    <x v="119"/>
    <n v="0"/>
    <n v="0"/>
    <s v="Kontrolér řídicího systému. Technické parametry kontroléru: min.  3x RS232, 1x LAN."/>
    <s v="ks"/>
    <n v="0"/>
    <n v="1"/>
    <n v="1"/>
    <n v="0"/>
    <n v="0"/>
    <n v="0"/>
    <s v=""/>
  </r>
  <r>
    <x v="15"/>
    <x v="15"/>
    <n v="1"/>
    <n v="33"/>
    <m/>
    <m/>
    <m/>
    <m/>
    <n v="31"/>
    <s v="0 0"/>
    <x v="53"/>
    <n v="0"/>
    <n v="0"/>
    <s v="Dotykový panel stolní drátový. Technické parametry panelu: úhlopříčka min. 12&quot;, rozlišení min. 1280x800, min. 24-bitové barvy, kapacitní dotykový IPS displej, IP komunikace, napájení přes PoE."/>
    <s v="ks"/>
    <n v="0"/>
    <n v="1"/>
    <n v="1"/>
    <n v="0"/>
    <n v="0"/>
    <n v="0"/>
    <s v=""/>
  </r>
  <r>
    <x v="15"/>
    <x v="15"/>
    <n v="1"/>
    <n v="34"/>
    <m/>
    <m/>
    <m/>
    <m/>
    <n v="32"/>
    <s v="0 0"/>
    <x v="54"/>
    <n v="0"/>
    <n v="0"/>
    <s v="Datový přepínač s min. 8 porty 10/100/1000Mbit z toho 8 portů PoE, celkový napájecí výkon přes PoE min. 60W"/>
    <s v="ks"/>
    <n v="0"/>
    <n v="1"/>
    <n v="1"/>
    <n v="0"/>
    <n v="0"/>
    <n v="0"/>
    <s v=""/>
  </r>
  <r>
    <x v="15"/>
    <x v="15"/>
    <n v="1"/>
    <n v="35"/>
    <m/>
    <m/>
    <m/>
    <m/>
    <n v="33"/>
    <s v="0 0"/>
    <x v="55"/>
    <n v="0"/>
    <n v="0"/>
    <s v="Převodník RS-232/485 pro ovládání jednotek DALI a releových jednotek."/>
    <s v="ks"/>
    <n v="0"/>
    <n v="1"/>
    <n v="1"/>
    <n v="0"/>
    <n v="0"/>
    <n v="0"/>
    <s v=""/>
  </r>
  <r>
    <x v="15"/>
    <x v="15"/>
    <n v="1"/>
    <n v="36"/>
    <m/>
    <m/>
    <m/>
    <m/>
    <n v="34"/>
    <s v="0 0"/>
    <x v="56"/>
    <n v="0"/>
    <n v="0"/>
    <s v="Tříkanálová jednotka pro potlačení elektromagnetického ručšení pro napští do min. 250V."/>
    <s v="ks"/>
    <n v="0"/>
    <n v="3"/>
    <n v="3"/>
    <n v="0"/>
    <n v="0"/>
    <n v="0"/>
    <s v=""/>
  </r>
  <r>
    <x v="15"/>
    <x v="15"/>
    <n v="1"/>
    <n v="37"/>
    <m/>
    <m/>
    <m/>
    <m/>
    <n v="35"/>
    <s v="0 0"/>
    <x v="57"/>
    <n v="0"/>
    <n v="0"/>
    <s v="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"/>
    <s v="ks"/>
    <n v="0"/>
    <n v="3"/>
    <n v="3"/>
    <n v="0"/>
    <n v="0"/>
    <n v="0"/>
    <s v=""/>
  </r>
  <r>
    <x v="15"/>
    <x v="15"/>
    <n v="1"/>
    <n v="38"/>
    <m/>
    <m/>
    <m/>
    <m/>
    <n v="36"/>
    <s v="0 0"/>
    <x v="58"/>
    <n v="0"/>
    <n v="0"/>
    <s v="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"/>
    <s v="ks"/>
    <n v="0"/>
    <n v="1"/>
    <n v="1"/>
    <n v="0"/>
    <n v="0"/>
    <n v="0"/>
    <s v=""/>
  </r>
  <r>
    <x v="15"/>
    <x v="15"/>
    <n v="1"/>
    <n v="39"/>
    <m/>
    <m/>
    <m/>
    <m/>
    <n v="37"/>
    <s v="0 0"/>
    <x v="75"/>
    <n v="0"/>
    <n v="0"/>
    <s v="Drobný montážní materiál"/>
    <s v="ks"/>
    <n v="0"/>
    <n v="5"/>
    <n v="5"/>
    <n v="0"/>
    <n v="0"/>
    <n v="0"/>
    <s v=""/>
  </r>
  <r>
    <x v="15"/>
    <x v="15"/>
    <n v="1"/>
    <n v="40"/>
    <m/>
    <m/>
    <m/>
    <m/>
    <n v="0"/>
    <s v="0 0"/>
    <x v="0"/>
    <n v="0"/>
    <n v="0"/>
    <n v="0"/>
    <n v="0"/>
    <n v="0"/>
    <n v="0"/>
    <n v="0"/>
    <n v="0"/>
    <n v="0"/>
    <n v="0"/>
    <s v=""/>
  </r>
  <r>
    <x v="15"/>
    <x v="15"/>
    <n v="1"/>
    <n v="41"/>
    <m/>
    <m/>
    <m/>
    <m/>
    <n v="0"/>
    <s v="0 0"/>
    <x v="0"/>
    <n v="0"/>
    <n v="0"/>
    <n v="0"/>
    <n v="0"/>
    <n v="0"/>
    <n v="0"/>
    <n v="0"/>
    <n v="0"/>
    <n v="0"/>
    <n v="0"/>
    <s v=""/>
  </r>
  <r>
    <x v="15"/>
    <x v="15"/>
    <n v="1"/>
    <n v="42"/>
    <m/>
    <m/>
    <m/>
    <m/>
    <n v="0"/>
    <s v="0 0"/>
    <x v="0"/>
    <n v="0"/>
    <n v="0"/>
    <n v="0"/>
    <n v="0"/>
    <n v="0"/>
    <n v="0"/>
    <n v="0"/>
    <n v="0"/>
    <n v="0"/>
    <n v="0"/>
    <s v=""/>
  </r>
  <r>
    <x v="16"/>
    <x v="16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6"/>
    <x v="16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6"/>
    <x v="16"/>
    <n v="1"/>
    <n v="3"/>
    <m/>
    <m/>
    <m/>
    <m/>
    <n v="1"/>
    <s v="0 0"/>
    <x v="104"/>
    <n v="0"/>
    <n v="0"/>
    <s v="LCD displej - 75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16"/>
    <x v="16"/>
    <n v="1"/>
    <n v="4"/>
    <m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x v="16"/>
    <x v="16"/>
    <n v="1"/>
    <n v="5"/>
    <m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x v="16"/>
    <x v="16"/>
    <n v="1"/>
    <n v="6"/>
    <m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1"/>
    <n v="0"/>
    <n v="0"/>
    <n v="0"/>
    <s v=""/>
  </r>
  <r>
    <x v="16"/>
    <x v="16"/>
    <n v="1"/>
    <n v="7"/>
    <m/>
    <m/>
    <m/>
    <m/>
    <n v="5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16"/>
    <x v="16"/>
    <n v="1"/>
    <n v="8"/>
    <m/>
    <m/>
    <m/>
    <m/>
    <n v="6"/>
    <s v="0 0"/>
    <x v="75"/>
    <n v="0"/>
    <n v="0"/>
    <s v="Drobný montážní materiál"/>
    <s v="ks"/>
    <n v="0"/>
    <n v="1"/>
    <n v="1"/>
    <n v="0"/>
    <n v="0"/>
    <n v="0"/>
    <s v=""/>
  </r>
  <r>
    <x v="16"/>
    <x v="16"/>
    <n v="1"/>
    <n v="9"/>
    <m/>
    <m/>
    <m/>
    <m/>
    <n v="0"/>
    <s v="0 0"/>
    <x v="0"/>
    <n v="0"/>
    <n v="0"/>
    <n v="0"/>
    <n v="0"/>
    <n v="0"/>
    <n v="0"/>
    <n v="0"/>
    <n v="0"/>
    <n v="0"/>
    <n v="0"/>
    <s v=""/>
  </r>
  <r>
    <x v="16"/>
    <x v="16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6"/>
    <x v="16"/>
    <n v="1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7"/>
    <x v="17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7"/>
    <x v="17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7"/>
    <x v="17"/>
    <n v="1"/>
    <n v="3"/>
    <m/>
    <m/>
    <m/>
    <m/>
    <n v="1"/>
    <s v="0 0"/>
    <x v="106"/>
    <n v="0"/>
    <n v="0"/>
    <s v="LCD displej - 80 - 90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17"/>
    <x v="17"/>
    <n v="1"/>
    <n v="4"/>
    <m/>
    <m/>
    <m/>
    <m/>
    <n v="2"/>
    <s v="0 0"/>
    <x v="100"/>
    <n v="0"/>
    <n v="0"/>
    <s v="Nástěnný držák pro displej úhlopříčky 75&quot; - 90&quot;.  Min. nosnost dle použitého displeje._x000a_Možnost horizontálního posunu po instalaci min. +/- 100 mm doleva a doprava. _x000a_Možnost doladění výšky a vodováhy po instalaci na stěnu pomocí nastavovacích šroubů."/>
    <s v="ks"/>
    <n v="0"/>
    <n v="1"/>
    <n v="1"/>
    <n v="0"/>
    <n v="0"/>
    <n v="0"/>
    <s v=""/>
  </r>
  <r>
    <x v="17"/>
    <x v="17"/>
    <n v="1"/>
    <n v="5"/>
    <m/>
    <m/>
    <m/>
    <m/>
    <n v="3"/>
    <s v="0 0"/>
    <x v="101"/>
    <n v="0"/>
    <n v="0"/>
    <s v="HDMI EDID manažer umožňující nastavení požadovaného EDID na zdroji signálu, s funkcí obnovy HDMI signálu (reclocking)."/>
    <s v="ks"/>
    <n v="0"/>
    <n v="1"/>
    <n v="1"/>
    <n v="0"/>
    <n v="0"/>
    <n v="0"/>
    <s v=""/>
  </r>
  <r>
    <x v="17"/>
    <x v="17"/>
    <n v="1"/>
    <n v="6"/>
    <m/>
    <m/>
    <m/>
    <m/>
    <n v="4"/>
    <s v="0 0"/>
    <x v="105"/>
    <n v="0"/>
    <n v="0"/>
    <s v="USB soundbar s integrovanou kamerou. _x000a_Specifikace soundbaru: integrovaná kamera s min. 5x optickým zoomem a funkcí ePTZ, min. 5 mikrofonů s technologií formování paprsku, reproduktory, USB Plug and play připojení. Dosah mikrofonů min. 6,5 metru."/>
    <s v="ks"/>
    <n v="0"/>
    <n v="1"/>
    <n v="1"/>
    <n v="0"/>
    <n v="0"/>
    <n v="0"/>
    <s v=""/>
  </r>
  <r>
    <x v="17"/>
    <x v="17"/>
    <n v="1"/>
    <n v="7"/>
    <m/>
    <m/>
    <m/>
    <m/>
    <n v="5"/>
    <s v="0 0"/>
    <x v="120"/>
    <n v="0"/>
    <n v="0"/>
    <s v="Systémový rozšiřující mikrofon kompatibilní s USB soundbarem s kamerou. Položení na stůl, možnost řetězení, Dosah mikrofonu min. 4 metry."/>
    <s v="ks"/>
    <n v="0"/>
    <n v="1"/>
    <n v="1"/>
    <n v="0"/>
    <n v="0"/>
    <n v="0"/>
    <s v=""/>
  </r>
  <r>
    <x v="17"/>
    <x v="17"/>
    <n v="1"/>
    <n v="8"/>
    <m/>
    <m/>
    <m/>
    <m/>
    <n v="6"/>
    <s v="0 0"/>
    <x v="96"/>
    <n v="0"/>
    <n v="0"/>
    <s v="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"/>
    <s v="ks"/>
    <n v="0"/>
    <n v="1"/>
    <n v="1"/>
    <n v="0"/>
    <n v="0"/>
    <n v="0"/>
    <s v=""/>
  </r>
  <r>
    <x v="17"/>
    <x v="17"/>
    <n v="1"/>
    <n v="9"/>
    <m/>
    <m/>
    <m/>
    <m/>
    <n v="7"/>
    <s v="0 0"/>
    <x v="75"/>
    <n v="0"/>
    <n v="0"/>
    <s v="Drobný montážní materiál"/>
    <s v="ks"/>
    <n v="0"/>
    <n v="1"/>
    <n v="1"/>
    <n v="0"/>
    <n v="0"/>
    <n v="0"/>
    <s v=""/>
  </r>
  <r>
    <x v="17"/>
    <x v="17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7"/>
    <x v="17"/>
    <n v="1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7"/>
    <x v="17"/>
    <n v="1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18"/>
    <x v="18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8"/>
    <x v="18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8"/>
    <x v="18"/>
    <n v="1"/>
    <n v="3"/>
    <m/>
    <m/>
    <m/>
    <m/>
    <n v="1"/>
    <s v="0 0"/>
    <x v="121"/>
    <n v="0"/>
    <n v="0"/>
    <s v="LCD displej - 24&quot; , s pozorovacími úhly min. 150°, rozlišení min. 1920 x 1080, jas min. 250 cd/m2, redukce odlesků, provoz min. 16/7, vstup min. 1xHDMI, řízení RS232, LAN."/>
    <s v="ks"/>
    <n v="0"/>
    <n v="13"/>
    <n v="13"/>
    <n v="0"/>
    <n v="0"/>
    <n v="0"/>
    <s v=""/>
  </r>
  <r>
    <x v="18"/>
    <x v="18"/>
    <n v="1"/>
    <n v="4"/>
    <m/>
    <m/>
    <m/>
    <m/>
    <n v="2"/>
    <s v="0 0"/>
    <x v="122"/>
    <n v="0"/>
    <n v="0"/>
    <s v="Držák na stěnu pro LCD displej 22&quot;."/>
    <s v="ks"/>
    <n v="0"/>
    <n v="13"/>
    <n v="13"/>
    <n v="0"/>
    <n v="0"/>
    <n v="0"/>
    <s v=""/>
  </r>
  <r>
    <x v="18"/>
    <x v="18"/>
    <n v="1"/>
    <n v="5"/>
    <m/>
    <m/>
    <m/>
    <m/>
    <n v="3"/>
    <s v="0 0"/>
    <x v="123"/>
    <n v="0"/>
    <n v="0"/>
    <s v="Anti-vandal průhledný zákryt zapuštěných displejů rozvrhu. Včetně montážního materiálu."/>
    <s v="ks"/>
    <n v="0"/>
    <n v="13"/>
    <n v="13"/>
    <n v="0"/>
    <n v="0"/>
    <n v="0"/>
    <s v=""/>
  </r>
  <r>
    <x v="18"/>
    <x v="18"/>
    <n v="1"/>
    <n v="6"/>
    <m/>
    <m/>
    <m/>
    <m/>
    <n v="4"/>
    <s v="0 0"/>
    <x v="90"/>
    <n v="0"/>
    <n v="0"/>
    <s v="LCD displej - 43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18"/>
    <x v="18"/>
    <n v="1"/>
    <n v="7"/>
    <m/>
    <m/>
    <m/>
    <m/>
    <n v="5"/>
    <s v="0 0"/>
    <x v="124"/>
    <n v="0"/>
    <n v="0"/>
    <s v="LCD displej - 49&quot; panel, s pozorovacími úhly min. 150°, rozlišení 3840 x 2160, jas min. 500cd/m2, Haze min. 25%, provoz min. 16/7, vstup min. 2xHDMI, řízení RS232, LAN."/>
    <s v="ks"/>
    <n v="0"/>
    <n v="1"/>
    <n v="1"/>
    <n v="0"/>
    <n v="0"/>
    <n v="0"/>
    <s v=""/>
  </r>
  <r>
    <x v="18"/>
    <x v="18"/>
    <n v="1"/>
    <n v="8"/>
    <m/>
    <m/>
    <m/>
    <m/>
    <n v="5"/>
    <s v="0 0"/>
    <x v="125"/>
    <n v="0"/>
    <n v="0"/>
    <s v="LCD displej - 55&quot; panel v provedení pro venkovní použití (otdoor) spňující min. IP56, odolné sklo min. 5mm, garantovaný provoz od max. -30° do min.50°, vlhkost až 100%,   rozlišení 3840 x 2160, pozorovací úhly min. 150°, jas min. 3000 cd/m2, provoz min. 16/7, vstup min. 2xHDMI, řízení RS232, LAN."/>
    <s v="ks"/>
    <n v="0"/>
    <n v="2"/>
    <n v="2"/>
    <n v="0"/>
    <n v="0"/>
    <n v="0"/>
    <s v=""/>
  </r>
  <r>
    <x v="18"/>
    <x v="18"/>
    <n v="1"/>
    <n v="9"/>
    <m/>
    <m/>
    <m/>
    <m/>
    <n v="6"/>
    <s v="0 0"/>
    <x v="126"/>
    <n v="0"/>
    <n v="0"/>
    <s v="Nástěnný držák LCD displej pro úhlopříčky 40&quot; - 55&quot;. Možnost uzamčení. Nosnost dle použitého displeje."/>
    <s v="ks"/>
    <n v="0"/>
    <n v="3"/>
    <n v="3"/>
    <n v="0"/>
    <n v="0"/>
    <n v="0"/>
    <s v=""/>
  </r>
  <r>
    <x v="18"/>
    <x v="18"/>
    <n v="1"/>
    <n v="10"/>
    <m/>
    <m/>
    <m/>
    <m/>
    <n v="0"/>
    <s v="0 0"/>
    <x v="0"/>
    <n v="0"/>
    <n v="0"/>
    <n v="0"/>
    <n v="0"/>
    <n v="0"/>
    <n v="0"/>
    <n v="0"/>
    <n v="0"/>
    <n v="0"/>
    <n v="0"/>
    <s v=""/>
  </r>
  <r>
    <x v="18"/>
    <x v="18"/>
    <n v="1"/>
    <n v="11"/>
    <m/>
    <m/>
    <m/>
    <m/>
    <n v="0"/>
    <s v="0 0"/>
    <x v="0"/>
    <n v="0"/>
    <n v="0"/>
    <n v="0"/>
    <n v="0"/>
    <n v="0"/>
    <n v="0"/>
    <n v="0"/>
    <n v="0"/>
    <n v="0"/>
    <n v="0"/>
    <s v=""/>
  </r>
  <r>
    <x v="18"/>
    <x v="18"/>
    <n v="1"/>
    <n v="12"/>
    <m/>
    <m/>
    <m/>
    <m/>
    <n v="0"/>
    <s v="0 0"/>
    <x v="0"/>
    <n v="0"/>
    <n v="0"/>
    <n v="0"/>
    <n v="0"/>
    <n v="0"/>
    <n v="0"/>
    <n v="0"/>
    <n v="0"/>
    <n v="0"/>
    <n v="0"/>
    <s v=""/>
  </r>
  <r>
    <x v="19"/>
    <x v="19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19"/>
    <x v="19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19"/>
    <x v="19"/>
    <n v="1"/>
    <n v="3"/>
    <m/>
    <m/>
    <m/>
    <m/>
    <n v="1"/>
    <s v="0 0"/>
    <x v="127"/>
    <n v="0"/>
    <n v="0"/>
    <s v="Stíněný kabel CAT6 s LSOH pláštěm. "/>
    <s v="m"/>
    <n v="0"/>
    <n v="5600"/>
    <n v="5600"/>
    <n v="0"/>
    <n v="0"/>
    <n v="0"/>
    <s v=""/>
  </r>
  <r>
    <x v="19"/>
    <x v="19"/>
    <n v="1"/>
    <n v="4"/>
    <m/>
    <m/>
    <m/>
    <m/>
    <n v="2"/>
    <s v="0 0"/>
    <x v="128"/>
    <n v="0"/>
    <n v="0"/>
    <s v="Konektor keystone samořezný cat.6A."/>
    <s v="ks"/>
    <n v="0"/>
    <n v="420"/>
    <n v="420"/>
    <n v="0"/>
    <n v="0"/>
    <n v="0"/>
    <s v=""/>
  </r>
  <r>
    <x v="19"/>
    <x v="19"/>
    <n v="1"/>
    <n v="5"/>
    <m/>
    <m/>
    <m/>
    <m/>
    <n v="3"/>
    <s v="0 0"/>
    <x v="129"/>
    <n v="0"/>
    <n v="0"/>
    <s v="Koaxialní  kabel pro RF signály. Impedance 50 ohm. Bezhalogenový, oheň retardující."/>
    <s v="ks"/>
    <n v="0"/>
    <n v="300"/>
    <n v="300"/>
    <n v="0"/>
    <n v="0"/>
    <n v="0"/>
    <s v=""/>
  </r>
  <r>
    <x v="19"/>
    <x v="19"/>
    <n v="1"/>
    <n v="6"/>
    <m/>
    <m/>
    <m/>
    <m/>
    <n v="4"/>
    <s v="0 0"/>
    <x v="130"/>
    <n v="0"/>
    <n v="0"/>
    <s v="Kabel pro 100V repro rozvod - 3x1,5 v nehořlavém provedení."/>
    <s v="m"/>
    <n v="0"/>
    <n v="40"/>
    <n v="40"/>
    <n v="0"/>
    <n v="0"/>
    <n v="0"/>
    <s v=""/>
  </r>
  <r>
    <x v="19"/>
    <x v="19"/>
    <n v="1"/>
    <n v="7"/>
    <m/>
    <m/>
    <m/>
    <m/>
    <n v="5"/>
    <s v="0 0"/>
    <x v="131"/>
    <n v="0"/>
    <n v="0"/>
    <s v="HDMI a USB propojovací kabeláž"/>
    <s v="ks"/>
    <n v="0"/>
    <n v="151"/>
    <n v="151"/>
    <n v="0"/>
    <n v="0"/>
    <n v="0"/>
    <s v=""/>
  </r>
  <r>
    <x v="19"/>
    <x v="19"/>
    <n v="1"/>
    <n v="8"/>
    <m/>
    <m/>
    <m/>
    <m/>
    <n v="6"/>
    <s v="0 0"/>
    <x v="132"/>
    <n v="0"/>
    <n v="0"/>
    <s v="Patch kabel CAT6 SFTP PVC. Délka 1m"/>
    <s v="ks"/>
    <n v="0"/>
    <n v="120"/>
    <n v="120"/>
    <n v="0"/>
    <n v="0"/>
    <n v="0"/>
    <s v=""/>
  </r>
  <r>
    <x v="19"/>
    <x v="19"/>
    <n v="1"/>
    <n v="9"/>
    <m/>
    <m/>
    <m/>
    <m/>
    <n v="7"/>
    <s v="0 0"/>
    <x v="133"/>
    <n v="0"/>
    <n v="0"/>
    <s v="Patch kabel CAT6 SFTP PVC. Délka 2m"/>
    <s v="ks"/>
    <n v="0"/>
    <n v="60"/>
    <n v="60"/>
    <n v="0"/>
    <n v="0"/>
    <n v="0"/>
    <s v=""/>
  </r>
  <r>
    <x v="19"/>
    <x v="19"/>
    <n v="1"/>
    <n v="10"/>
    <m/>
    <m/>
    <m/>
    <m/>
    <n v="8"/>
    <s v="0 0"/>
    <x v="134"/>
    <n v="0"/>
    <n v="0"/>
    <s v="Patch kabel CAT6 SFTP PVC. Délka 5m"/>
    <s v="ks"/>
    <n v="0"/>
    <n v="20"/>
    <n v="20"/>
    <n v="0"/>
    <n v="0"/>
    <n v="0"/>
    <s v=""/>
  </r>
  <r>
    <x v="19"/>
    <x v="19"/>
    <n v="1"/>
    <n v="11"/>
    <m/>
    <m/>
    <m/>
    <m/>
    <n v="9"/>
    <s v="0 0"/>
    <x v="135"/>
    <n v="0"/>
    <n v="0"/>
    <s v="Propojovací audio kabeláž"/>
    <s v="ks"/>
    <n v="0"/>
    <n v="20"/>
    <n v="20"/>
    <n v="0"/>
    <n v="0"/>
    <n v="0"/>
    <s v=""/>
  </r>
  <r>
    <x v="19"/>
    <x v="19"/>
    <n v="1"/>
    <n v="12"/>
    <m/>
    <m/>
    <m/>
    <m/>
    <n v="10"/>
    <s v="0 0"/>
    <x v="136"/>
    <n v="0"/>
    <n v="0"/>
    <s v="Repro kabel 2x2,5 mm v bezhalogenovém provedení"/>
    <s v="m"/>
    <n v="0"/>
    <n v="220"/>
    <n v="220"/>
    <n v="0"/>
    <n v="0"/>
    <n v="0"/>
    <s v=""/>
  </r>
  <r>
    <x v="19"/>
    <x v="19"/>
    <n v="1"/>
    <n v="13"/>
    <m/>
    <m/>
    <m/>
    <m/>
    <n v="11"/>
    <s v="0 0"/>
    <x v="137"/>
    <n v="0"/>
    <n v="0"/>
    <s v="Repro kabel 2x4 mm v bezhalogenovém provedení"/>
    <s v="m"/>
    <n v="0"/>
    <n v="700"/>
    <n v="700"/>
    <n v="0"/>
    <n v="0"/>
    <n v="0"/>
    <s v=""/>
  </r>
  <r>
    <x v="19"/>
    <x v="19"/>
    <n v="1"/>
    <n v="14"/>
    <m/>
    <m/>
    <m/>
    <m/>
    <n v="12"/>
    <s v="0 0"/>
    <x v="138"/>
    <n v="0"/>
    <n v="0"/>
    <s v="Propojovací kabel USB 3.1 Gen1,USB-C/USB-C, min.10Gbps (5Gbps/lane), 4 Lane Displayport Alt mode (4K/60FPS Video a Audio), nabíjení min.60 W/3A, podpora periférií USB 2.0"/>
    <s v="ks"/>
    <n v="0"/>
    <n v="17"/>
    <n v="17"/>
    <n v="0"/>
    <n v="0"/>
    <n v="0"/>
    <s v=""/>
  </r>
  <r>
    <x v="19"/>
    <x v="19"/>
    <n v="1"/>
    <n v="15"/>
    <m/>
    <m/>
    <m/>
    <m/>
    <n v="13"/>
    <s v="0 0"/>
    <x v="139"/>
    <n v="0"/>
    <n v="0"/>
    <s v="Instalace video techniky (Displeje včetně držáků, Projektory včetně držáků, Projekční plochy, Kamery, )"/>
    <s v="hod"/>
    <n v="0"/>
    <n v="326"/>
    <n v="326"/>
    <n v="0"/>
    <n v="0"/>
    <n v="0"/>
    <s v=""/>
  </r>
  <r>
    <x v="19"/>
    <x v="19"/>
    <n v="1"/>
    <n v="16"/>
    <m/>
    <m/>
    <m/>
    <m/>
    <n v="14"/>
    <s v="0 0"/>
    <x v="140"/>
    <n v="0"/>
    <n v="0"/>
    <s v="Instalace audio techniky (Reproduktory, Mikrofony, Digitální audiomatice), včetně programování audio systémů v B. 105 a B. 113"/>
    <s v="hod"/>
    <n v="0"/>
    <n v="364"/>
    <n v="364"/>
    <n v="0"/>
    <n v="0"/>
    <n v="0"/>
    <s v=""/>
  </r>
  <r>
    <x v="19"/>
    <x v="19"/>
    <n v="1"/>
    <n v="17"/>
    <m/>
    <m/>
    <m/>
    <m/>
    <n v="15"/>
    <s v="0 0"/>
    <x v="141"/>
    <n v="0"/>
    <n v="0"/>
    <s v="Instalace kabeláže včetně konektorů (Příprava a pokládka kabelového svazku. Konektory: audio, video, řízení, napájení.)"/>
    <s v="hod"/>
    <n v="0"/>
    <n v="362"/>
    <n v="362"/>
    <n v="0"/>
    <n v="0"/>
    <n v="0"/>
    <s v=""/>
  </r>
  <r>
    <x v="19"/>
    <x v="19"/>
    <n v="1"/>
    <n v="18"/>
    <m/>
    <m/>
    <m/>
    <m/>
    <n v="16"/>
    <s v="0 0"/>
    <x v="142"/>
    <n v="0"/>
    <n v="0"/>
    <s v="Instalace interfacové techniky (Instalace interfacové techniky, přístrojové skříně a rozvaděče. Vyvázání kabeláže a zapojení napájení"/>
    <s v="hod"/>
    <n v="0"/>
    <n v="276"/>
    <n v="276"/>
    <n v="0"/>
    <n v="0"/>
    <n v="0"/>
    <s v=""/>
  </r>
  <r>
    <x v="19"/>
    <x v="19"/>
    <n v="1"/>
    <n v="19"/>
    <m/>
    <m/>
    <m/>
    <m/>
    <n v="17"/>
    <s v="0 0"/>
    <x v="143"/>
    <n v="0"/>
    <n v="0"/>
    <s v="Instalace řídícího systému (Řídící jednotka, Ovládací prvky, Silové vypínače ovládané z ŘS)"/>
    <s v="hod"/>
    <n v="0"/>
    <n v="86"/>
    <n v="86"/>
    <n v="0"/>
    <n v="0"/>
    <n v="0"/>
    <s v=""/>
  </r>
  <r>
    <x v="19"/>
    <x v="19"/>
    <n v="1"/>
    <n v="20"/>
    <m/>
    <m/>
    <m/>
    <m/>
    <n v="18"/>
    <s v="0 0"/>
    <x v="144"/>
    <n v="0"/>
    <n v="0"/>
    <s v="Další práce (Vykládka/nakládka a stavba lešení. Úklid materiálu, nářadí, likvidace obalů. Pronájem lešení.)"/>
    <s v="hod"/>
    <n v="0"/>
    <n v="98"/>
    <n v="98"/>
    <n v="0"/>
    <n v="0"/>
    <n v="0"/>
    <s v=""/>
  </r>
  <r>
    <x v="19"/>
    <x v="19"/>
    <n v="1"/>
    <n v="21"/>
    <m/>
    <m/>
    <m/>
    <m/>
    <n v="19"/>
    <s v="0 0"/>
    <x v="145"/>
    <n v="0"/>
    <n v="0"/>
    <s v="Programování a SW práce (Řídící systém, Režimy a předvolby na dotykovém panelu, Programování silových okruhů, Tvorba manuálu pro systém)"/>
    <s v="hod"/>
    <n v="0"/>
    <n v="502"/>
    <n v="502"/>
    <n v="0"/>
    <n v="0"/>
    <n v="0"/>
    <s v=""/>
  </r>
  <r>
    <x v="19"/>
    <x v="19"/>
    <n v="1"/>
    <n v="22"/>
    <m/>
    <m/>
    <m/>
    <m/>
    <n v="20"/>
    <s v="0 0"/>
    <x v="146"/>
    <n v="0"/>
    <n v="0"/>
    <s v="Koordinace výstavby, organizace instalace"/>
    <s v="hod"/>
    <n v="0"/>
    <n v="120"/>
    <n v="120"/>
    <n v="0"/>
    <n v="0"/>
    <n v="0"/>
    <s v=""/>
  </r>
  <r>
    <x v="19"/>
    <x v="19"/>
    <n v="1"/>
    <n v="23"/>
    <m/>
    <m/>
    <m/>
    <m/>
    <n v="21"/>
    <s v="0 0"/>
    <x v="147"/>
    <n v="0"/>
    <n v="0"/>
    <s v="Projektový management, projektová dokumentace, příprava, inženýring, předání, školení (Doplnění projektové dokumentace před akcí. Přejímka stavební připravenosti, převzetí místa instalace. Projektová dokumentace skutečného stavu. Předání díla. Zaškolení uživatele. Inženýring - vedení instalace. Systémové testy."/>
    <s v="hod"/>
    <n v="0"/>
    <n v="280"/>
    <n v="280"/>
    <n v="0"/>
    <n v="0"/>
    <n v="0"/>
    <s v=""/>
  </r>
  <r>
    <x v="19"/>
    <x v="19"/>
    <n v="1"/>
    <n v="24"/>
    <m/>
    <m/>
    <m/>
    <m/>
    <n v="22"/>
    <s v="0 0"/>
    <x v="148"/>
    <n v="0"/>
    <n v="0"/>
    <s v="TRUBKA ohebná plastová pevnost 750 N, M 32, včetně montáže"/>
    <s v="m"/>
    <n v="0"/>
    <n v="2750"/>
    <n v="2750"/>
    <n v="0"/>
    <n v="0"/>
    <n v="0"/>
    <s v=""/>
  </r>
  <r>
    <x v="19"/>
    <x v="19"/>
    <n v="1"/>
    <n v="25"/>
    <m/>
    <m/>
    <m/>
    <m/>
    <n v="23"/>
    <s v="0 0"/>
    <x v="149"/>
    <n v="0"/>
    <n v="0"/>
    <s v="TRUBKA ohebná plastová pevnost 750 N, M 40, včetně montáže"/>
    <s v="m"/>
    <n v="0"/>
    <n v="320"/>
    <n v="320"/>
    <n v="0"/>
    <n v="0"/>
    <n v="0"/>
    <s v=""/>
  </r>
  <r>
    <x v="19"/>
    <x v="19"/>
    <n v="1"/>
    <n v="26"/>
    <m/>
    <m/>
    <m/>
    <m/>
    <n v="24"/>
    <s v="0 0"/>
    <x v="150"/>
    <n v="0"/>
    <n v="0"/>
    <s v="TRUBKA ohebná plastová pevnost 750 N, M 50, včetně montáže"/>
    <s v="m"/>
    <n v="0"/>
    <n v="70"/>
    <n v="70"/>
    <n v="0"/>
    <n v="0"/>
    <n v="0"/>
    <s v=""/>
  </r>
  <r>
    <x v="19"/>
    <x v="19"/>
    <n v="1"/>
    <n v="27"/>
    <m/>
    <m/>
    <m/>
    <m/>
    <n v="25"/>
    <s v="0 0"/>
    <x v="151"/>
    <n v="0"/>
    <n v="0"/>
    <s v="Rám podlahové krabice , včetně montáže"/>
    <s v="ks"/>
    <n v="0"/>
    <n v="28"/>
    <n v="28"/>
    <n v="0"/>
    <n v="0"/>
    <n v="0"/>
    <s v=""/>
  </r>
  <r>
    <x v="19"/>
    <x v="19"/>
    <n v="1"/>
    <n v="28"/>
    <m/>
    <m/>
    <m/>
    <m/>
    <n v="26"/>
    <s v="0 0"/>
    <x v="152"/>
    <n v="0"/>
    <n v="0"/>
    <s v="Krabice univerzální podlahová, včetně montáže "/>
    <s v="ks"/>
    <n v="0"/>
    <n v="28"/>
    <n v="28"/>
    <n v="0"/>
    <n v="0"/>
    <n v="0"/>
    <s v=""/>
  </r>
  <r>
    <x v="19"/>
    <x v="19"/>
    <n v="1"/>
    <n v="29"/>
    <m/>
    <m/>
    <m/>
    <m/>
    <n v="27"/>
    <s v="0 0"/>
    <x v="153"/>
    <n v="0"/>
    <n v="0"/>
    <s v="Krabice přístrojová do  betonu, včetně montáže"/>
    <s v="ks"/>
    <n v="0"/>
    <n v="84"/>
    <n v="84"/>
    <n v="0"/>
    <n v="0"/>
    <n v="0"/>
    <s v=""/>
  </r>
  <r>
    <x v="19"/>
    <x v="19"/>
    <n v="1"/>
    <n v="30"/>
    <m/>
    <m/>
    <m/>
    <m/>
    <n v="28"/>
    <s v="0 0"/>
    <x v="154"/>
    <n v="0"/>
    <n v="0"/>
    <s v="Krabice do SDK, včetně montáže"/>
    <s v="ks"/>
    <n v="0"/>
    <n v="18"/>
    <n v="18"/>
    <n v="0"/>
    <n v="0"/>
    <n v="0"/>
    <s v=""/>
  </r>
  <r>
    <x v="19"/>
    <x v="19"/>
    <n v="1"/>
    <n v="31"/>
    <m/>
    <m/>
    <m/>
    <m/>
    <n v="29"/>
    <s v="0 0"/>
    <x v="155"/>
    <n v="0"/>
    <n v="0"/>
    <s v="Doprava a ubytování, vzorkování dle standardu objednatele, zařízení staveniště v nutném rozsahu, úklid, náklady na dopravu a veškerou manipulaci, opatření BOZP, pasportizace apod."/>
    <s v="kpl"/>
    <n v="0"/>
    <n v="1"/>
    <n v="1"/>
    <n v="0"/>
    <n v="0"/>
    <n v="0"/>
    <s v=""/>
  </r>
  <r>
    <x v="19"/>
    <x v="19"/>
    <n v="1"/>
    <n v="32"/>
    <m/>
    <m/>
    <m/>
    <m/>
    <n v="0"/>
    <s v="0 0"/>
    <x v="0"/>
    <n v="0"/>
    <n v="0"/>
    <n v="0"/>
    <n v="0"/>
    <n v="0"/>
    <n v="0"/>
    <n v="0"/>
    <n v="0"/>
    <n v="0"/>
    <n v="0"/>
    <s v=""/>
  </r>
  <r>
    <x v="19"/>
    <x v="19"/>
    <n v="1"/>
    <n v="33"/>
    <m/>
    <m/>
    <m/>
    <m/>
    <n v="0"/>
    <s v="0 0"/>
    <x v="0"/>
    <n v="0"/>
    <n v="0"/>
    <n v="0"/>
    <n v="0"/>
    <n v="0"/>
    <n v="0"/>
    <n v="0"/>
    <n v="0"/>
    <n v="0"/>
    <n v="0"/>
    <s v=""/>
  </r>
  <r>
    <x v="19"/>
    <x v="19"/>
    <n v="1"/>
    <n v="34"/>
    <m/>
    <m/>
    <m/>
    <m/>
    <n v="0"/>
    <s v="0 0"/>
    <x v="0"/>
    <n v="0"/>
    <n v="0"/>
    <n v="0"/>
    <n v="0"/>
    <n v="0"/>
    <n v="0"/>
    <n v="0"/>
    <n v="0"/>
    <n v="0"/>
    <n v="0"/>
    <s v=""/>
  </r>
  <r>
    <x v="20"/>
    <x v="20"/>
    <n v="1"/>
    <n v="1"/>
    <m/>
    <m/>
    <m/>
    <m/>
    <n v="0"/>
    <s v="0 0"/>
    <x v="0"/>
    <n v="0"/>
    <n v="0"/>
    <n v="0"/>
    <n v="0"/>
    <n v="0"/>
    <n v="0"/>
    <n v="0"/>
    <n v="0"/>
    <n v="0"/>
    <n v="0"/>
    <s v=""/>
  </r>
  <r>
    <x v="20"/>
    <x v="20"/>
    <n v="1"/>
    <n v="2"/>
    <m/>
    <m/>
    <m/>
    <m/>
    <n v="0"/>
    <s v="0 0"/>
    <x v="0"/>
    <n v="0"/>
    <n v="0"/>
    <n v="0"/>
    <n v="0"/>
    <n v="0"/>
    <n v="0"/>
    <n v="0"/>
    <n v="0"/>
    <n v="0"/>
    <n v="0"/>
    <s v=""/>
  </r>
  <r>
    <x v="20"/>
    <x v="20"/>
    <n v="1"/>
    <n v="3"/>
    <m/>
    <m/>
    <m/>
    <m/>
    <n v="1"/>
    <s v="0 0"/>
    <x v="156"/>
    <n v="0"/>
    <n v="0"/>
    <s v="7xDI, 4xDO, napájecí zdroj 24V 60VA s ochranou, komunikační port pro řízení nadřazeným systémem MaR, komunikační port přo řízení nadřazeným systémem AVT, krytí IP40/20"/>
    <s v="ks"/>
    <n v="0"/>
    <n v="2"/>
    <n v="2"/>
    <n v="0"/>
    <n v="0"/>
    <n v="0"/>
    <s v=""/>
  </r>
  <r>
    <x v="20"/>
    <x v="20"/>
    <n v="1"/>
    <n v="4"/>
    <m/>
    <m/>
    <m/>
    <m/>
    <n v="2"/>
    <s v="0 0"/>
    <x v="157"/>
    <n v="0"/>
    <n v="0"/>
    <s v="3xDI, 2xDO, napájecí zdroj 24V 30VA s ochranou, krytí IP40/20"/>
    <s v="ks"/>
    <n v="0"/>
    <n v="13"/>
    <n v="13"/>
    <n v="0"/>
    <n v="0"/>
    <n v="0"/>
    <s v=""/>
  </r>
  <r>
    <x v="20"/>
    <x v="20"/>
    <n v="1"/>
    <n v="5"/>
    <m/>
    <m/>
    <m/>
    <m/>
    <n v="3"/>
    <s v="0 0"/>
    <x v="158"/>
    <n v="0"/>
    <n v="0"/>
    <s v="11xDI, 8xDO, napájecí zdroj 24V 100VA s ochranou,  krytí IP40/20"/>
    <s v="ks"/>
    <n v="0"/>
    <n v="2"/>
    <n v="2"/>
    <n v="0"/>
    <n v="0"/>
    <n v="0"/>
    <s v=""/>
  </r>
  <r>
    <x v="20"/>
    <x v="20"/>
    <n v="1"/>
    <n v="6"/>
    <m/>
    <m/>
    <m/>
    <m/>
    <n v="4"/>
    <s v="0 0"/>
    <x v="159"/>
    <n v="0"/>
    <n v="0"/>
    <s v="10xDI, 8xDO, napájecí zdroj 24V 60VA s ochranou,  krytí IP40/20"/>
    <s v="ks"/>
    <n v="0"/>
    <n v="2"/>
    <n v="2"/>
    <n v="0"/>
    <n v="0"/>
    <n v="0"/>
    <s v=""/>
  </r>
  <r>
    <x v="20"/>
    <x v="20"/>
    <n v="1"/>
    <n v="7"/>
    <m/>
    <m/>
    <m/>
    <m/>
    <n v="5"/>
    <s v="0 0"/>
    <x v="160"/>
    <n v="0"/>
    <n v="0"/>
    <s v="2xDI, 2xDO, napájecí zdroj 24V 30VA s ochranou, krytí IP40/20"/>
    <s v="ks"/>
    <n v="0"/>
    <n v="1"/>
    <n v="1"/>
    <n v="0"/>
    <n v="0"/>
    <n v="0"/>
    <s v=""/>
  </r>
  <r>
    <x v="20"/>
    <x v="20"/>
    <n v="1"/>
    <n v="8"/>
    <m/>
    <m/>
    <m/>
    <m/>
    <n v="6"/>
    <s v="0 0"/>
    <x v="161"/>
    <n v="0"/>
    <n v="0"/>
    <s v="9xDI, 6xDO, napájecí zdroj 24V 60VA s ochranou,  krytí IP40/20"/>
    <s v="ks"/>
    <n v="0"/>
    <n v="2"/>
    <n v="2"/>
    <n v="0"/>
    <n v="0"/>
    <n v="0"/>
    <s v=""/>
  </r>
  <r>
    <x v="20"/>
    <x v="20"/>
    <n v="1"/>
    <n v="9"/>
    <m/>
    <m/>
    <m/>
    <m/>
    <n v="7"/>
    <s v="0 0"/>
    <x v="162"/>
    <n v="0"/>
    <n v="0"/>
    <s v="6xDI, 4xDO, napájecí zdroj 24V 60VA s ochranou,  krytí IP40/20"/>
    <s v="ks"/>
    <n v="0"/>
    <n v="1"/>
    <n v="1"/>
    <n v="0"/>
    <n v="0"/>
    <n v="0"/>
    <s v=""/>
  </r>
  <r>
    <x v="20"/>
    <x v="20"/>
    <n v="1"/>
    <n v="10"/>
    <m/>
    <m/>
    <m/>
    <m/>
    <n v="8"/>
    <s v="0 0"/>
    <x v="163"/>
    <n v="0"/>
    <n v="0"/>
    <s v="6xDI, 4xDO, napájecí zdroj 24V 60VA s ochranou, komunikační port pro řízení nadřazeným systémem MaR, komunikační port přo řízení nadřazeným systémem AVT, krytí IP40/20"/>
    <s v="ks"/>
    <n v="0"/>
    <n v="8"/>
    <n v="8"/>
    <n v="0"/>
    <n v="0"/>
    <n v="0"/>
    <s v=""/>
  </r>
  <r>
    <x v="20"/>
    <x v="20"/>
    <n v="1"/>
    <n v="11"/>
    <m/>
    <m/>
    <m/>
    <m/>
    <n v="9"/>
    <s v="0 0"/>
    <x v="164"/>
    <n v="0"/>
    <n v="0"/>
    <s v="3xDI, 2xDO, napájecí zdroj 24V 60VA s ochranou, komunikační port pro řízení nadřazeným systémem MaR, komunikační port přo řízení nadřazeným systémem AVT, krytí IP40/20"/>
    <s v="ks"/>
    <n v="0"/>
    <n v="14"/>
    <n v="14"/>
    <n v="0"/>
    <n v="0"/>
    <n v="0"/>
    <s v=""/>
  </r>
  <r>
    <x v="20"/>
    <x v="20"/>
    <n v="1"/>
    <n v="12"/>
    <m/>
    <m/>
    <m/>
    <m/>
    <n v="10"/>
    <s v="0 0"/>
    <x v="165"/>
    <n v="0"/>
    <n v="0"/>
    <s v="9xDI, 6xDO, napájecí zdroj 24V 60VA s ochranou, komunikační port pro řízení nadřazeným systémem MaR, komunikační port přo řízení nadřazeným systémem AVT,  krytí IP40/20"/>
    <s v="ks"/>
    <n v="0"/>
    <n v="2"/>
    <n v="2"/>
    <n v="0"/>
    <n v="0"/>
    <n v="0"/>
    <s v=""/>
  </r>
  <r>
    <x v="20"/>
    <x v="20"/>
    <n v="1"/>
    <n v="13"/>
    <m/>
    <m/>
    <m/>
    <m/>
    <n v="11"/>
    <s v="0 0"/>
    <x v="166"/>
    <n v="0"/>
    <n v="0"/>
    <s v="12xDI, 8xDO, napájecí zdroj 24V 100VA s ochranou, komunikační port pro řízení nadřazeným systémem MaR, komunikační port přo řízení nadřazeným systémem AVT, krytí IP40/20"/>
    <s v="ks"/>
    <n v="0"/>
    <n v="1"/>
    <n v="1"/>
    <n v="0"/>
    <n v="0"/>
    <n v="0"/>
    <s v=""/>
  </r>
  <r>
    <x v="20"/>
    <x v="20"/>
    <n v="1"/>
    <n v="14"/>
    <m/>
    <m/>
    <m/>
    <m/>
    <n v="12"/>
    <s v="0 0"/>
    <x v="167"/>
    <n v="0"/>
    <n v="0"/>
    <s v="4xDI, 8xDO, napájecí zdroj 24V 100VA s ochranou, komunikační port pro řízení nadřazeným systémem MaR, komunikační port přo řízení nadřazeným systémem AVT, krytí IP40/20"/>
    <s v="ks"/>
    <n v="0"/>
    <n v="2"/>
    <n v="2"/>
    <n v="0"/>
    <n v="0"/>
    <n v="0"/>
    <s v=""/>
  </r>
  <r>
    <x v="20"/>
    <x v="20"/>
    <n v="1"/>
    <n v="15"/>
    <m/>
    <m/>
    <m/>
    <m/>
    <n v="13"/>
    <s v="0 0"/>
    <x v="168"/>
    <n v="0"/>
    <n v="0"/>
    <s v="6xDI, 76xDO, 4x napájecí zdroj 24V 10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16"/>
    <m/>
    <m/>
    <m/>
    <m/>
    <n v="14"/>
    <s v="0 0"/>
    <x v="169"/>
    <n v="0"/>
    <n v="0"/>
    <s v="6xDI, 46xDO, 4x napájecí zdroj 24V 100VA s ochranou, komunikační port pro řízení nadřazeným systémem MaR, krytí IP40/20"/>
    <s v="ks"/>
    <n v="0"/>
    <n v="2"/>
    <n v="2"/>
    <n v="0"/>
    <n v="0"/>
    <n v="0"/>
    <s v=""/>
  </r>
  <r>
    <x v="20"/>
    <x v="20"/>
    <n v="1"/>
    <n v="17"/>
    <m/>
    <m/>
    <m/>
    <m/>
    <n v="15"/>
    <s v="0 0"/>
    <x v="170"/>
    <n v="0"/>
    <n v="0"/>
    <s v="3xDI, 4xDO, napájecí zdroj 24V 60VA s ochranou, komunikační port pro řízení nadřazeným systémem MaR, krytí IP40/20"/>
    <s v="ks"/>
    <n v="0"/>
    <n v="23"/>
    <n v="23"/>
    <n v="0"/>
    <n v="0"/>
    <n v="0"/>
    <s v=""/>
  </r>
  <r>
    <x v="20"/>
    <x v="20"/>
    <n v="1"/>
    <n v="18"/>
    <m/>
    <m/>
    <m/>
    <m/>
    <n v="16"/>
    <s v="0 0"/>
    <x v="171"/>
    <n v="0"/>
    <n v="0"/>
    <s v="6xDI, 8xDO, napájecí zdroj 24V 100VA s ochranou, komunikační port pro řízení nadřazeným systémem MaR, krytí IP40/20"/>
    <s v="ks"/>
    <n v="0"/>
    <n v="18"/>
    <n v="18"/>
    <n v="0"/>
    <n v="0"/>
    <n v="0"/>
    <s v=""/>
  </r>
  <r>
    <x v="20"/>
    <x v="20"/>
    <n v="1"/>
    <n v="19"/>
    <m/>
    <m/>
    <m/>
    <m/>
    <n v="17"/>
    <s v="0 0"/>
    <x v="172"/>
    <n v="0"/>
    <n v="0"/>
    <s v="9xDI, 12xDO, napájecí zdroj 24V 100VA s ochranou, komunikační port pro řízení nadřazeným systémem MaR, krytí IP40/20"/>
    <s v="ks"/>
    <n v="0"/>
    <n v="4"/>
    <n v="4"/>
    <n v="0"/>
    <n v="0"/>
    <n v="0"/>
    <s v=""/>
  </r>
  <r>
    <x v="20"/>
    <x v="20"/>
    <n v="1"/>
    <n v="20"/>
    <m/>
    <m/>
    <m/>
    <m/>
    <n v="18"/>
    <s v="0 0"/>
    <x v="173"/>
    <n v="0"/>
    <n v="0"/>
    <s v="12xDI, 16xDO, 2x napájecí zdroj 24V 10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21"/>
    <m/>
    <m/>
    <m/>
    <m/>
    <n v="19"/>
    <s v="0 0"/>
    <x v="174"/>
    <n v="0"/>
    <n v="0"/>
    <s v="15xDI, 10xDO, 2x napájecí zdroj 24V 100VA s ochranou, komunikační port pro řízení nadřazeným systémem MaR, krytí IP40/20"/>
    <s v="ks"/>
    <n v="0"/>
    <n v="2"/>
    <n v="2"/>
    <n v="0"/>
    <n v="0"/>
    <n v="0"/>
    <s v=""/>
  </r>
  <r>
    <x v="20"/>
    <x v="20"/>
    <n v="1"/>
    <n v="22"/>
    <m/>
    <m/>
    <m/>
    <m/>
    <n v="20"/>
    <s v="0 0"/>
    <x v="175"/>
    <n v="0"/>
    <n v="0"/>
    <s v="3xDI, 6xDO, napájecí zdroj 24V 6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23"/>
    <m/>
    <m/>
    <m/>
    <m/>
    <n v="21"/>
    <s v="0 0"/>
    <x v="176"/>
    <n v="0"/>
    <n v="0"/>
    <s v="3xDI, 8xDO, napájecí zdroj 24V 60VA s ochranou, komunikační port pro řízení nadřazeným systémem MaR, krytí IP40/20"/>
    <s v="ks"/>
    <n v="0"/>
    <n v="2"/>
    <n v="2"/>
    <n v="0"/>
    <n v="0"/>
    <n v="0"/>
    <s v=""/>
  </r>
  <r>
    <x v="20"/>
    <x v="20"/>
    <n v="1"/>
    <n v="24"/>
    <m/>
    <m/>
    <m/>
    <m/>
    <n v="22"/>
    <s v="0 0"/>
    <x v="177"/>
    <n v="0"/>
    <n v="0"/>
    <s v="3xDI, 18xDO, 2x napájecí zdroj 24V 10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25"/>
    <m/>
    <m/>
    <m/>
    <m/>
    <n v="23"/>
    <s v="0 0"/>
    <x v="178"/>
    <n v="0"/>
    <n v="0"/>
    <s v="5xDI, 14xDO, 3x napájecí zdroj 24V 100VA s ochranou, komunikační port pro řízení nadřazeným systémem MaR, krytí IP40/20"/>
    <s v="ks"/>
    <n v="0"/>
    <n v="3"/>
    <n v="3"/>
    <n v="0"/>
    <n v="0"/>
    <n v="0"/>
    <s v=""/>
  </r>
  <r>
    <x v="20"/>
    <x v="20"/>
    <n v="1"/>
    <n v="26"/>
    <m/>
    <m/>
    <m/>
    <m/>
    <n v="24"/>
    <s v="0 0"/>
    <x v="179"/>
    <n v="0"/>
    <n v="0"/>
    <s v="10xDI, 24xDO, 4x napájecí zdroj 24V 100VA s ochranou, komunikační port pro řízení nadřazeným systémem MaR, krytí IP40/20"/>
    <s v="ks"/>
    <n v="0"/>
    <n v="3"/>
    <n v="3"/>
    <n v="0"/>
    <n v="0"/>
    <n v="0"/>
    <s v=""/>
  </r>
  <r>
    <x v="20"/>
    <x v="20"/>
    <n v="1"/>
    <n v="27"/>
    <m/>
    <m/>
    <m/>
    <m/>
    <n v="25"/>
    <s v="0 0"/>
    <x v="180"/>
    <n v="0"/>
    <n v="0"/>
    <s v="6xDI, 22xDO, 3x napájecí zdroj 24V 10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28"/>
    <m/>
    <m/>
    <m/>
    <m/>
    <n v="26"/>
    <s v="0 0"/>
    <x v="181"/>
    <n v="0"/>
    <n v="0"/>
    <s v="4xDI, 14xDO, 2x napájecí zdroj 24V 100VA s ochranou, komunikační port pro řízení nadřazeným systémem MaR, krytí IP40/20"/>
    <s v="ks"/>
    <n v="0"/>
    <n v="1"/>
    <n v="1"/>
    <n v="0"/>
    <n v="0"/>
    <n v="0"/>
    <s v=""/>
  </r>
  <r>
    <x v="20"/>
    <x v="20"/>
    <n v="1"/>
    <n v="29"/>
    <m/>
    <m/>
    <m/>
    <m/>
    <n v="27"/>
    <s v="0 0"/>
    <x v="182"/>
    <n v="0"/>
    <n v="0"/>
    <s v="34xDI, 26xDO, 4x napájecí zdroj 24V 100VA s ochranou, komunikační port pro řízení nadřazeným systémem MaR, komunikační port přo řízení nadřazeným systémem AVT, krytí IP40/20"/>
    <s v="ks"/>
    <n v="0"/>
    <n v="1"/>
    <n v="1"/>
    <n v="0"/>
    <n v="0"/>
    <n v="0"/>
    <s v=""/>
  </r>
  <r>
    <x v="20"/>
    <x v="20"/>
    <n v="1"/>
    <n v="30"/>
    <m/>
    <m/>
    <m/>
    <m/>
    <n v="28"/>
    <s v="0 0"/>
    <x v="0"/>
    <n v="0"/>
    <n v="0"/>
    <n v="0"/>
    <n v="0"/>
    <n v="0"/>
    <n v="0"/>
    <n v="0"/>
    <n v="0"/>
    <n v="0"/>
    <n v="0"/>
    <s v=""/>
  </r>
  <r>
    <x v="20"/>
    <x v="20"/>
    <n v="1"/>
    <n v="31"/>
    <m/>
    <m/>
    <m/>
    <m/>
    <n v="29"/>
    <s v="0 0"/>
    <x v="183"/>
    <n v="0"/>
    <n v="0"/>
    <s v="jistič 10/C1"/>
    <s v="ks"/>
    <n v="0"/>
    <n v="114"/>
    <n v="114"/>
    <n v="0"/>
    <n v="0"/>
    <n v="0"/>
    <s v=""/>
  </r>
  <r>
    <x v="20"/>
    <x v="20"/>
    <n v="1"/>
    <n v="32"/>
    <m/>
    <m/>
    <m/>
    <m/>
    <n v="30"/>
    <s v="0 0"/>
    <x v="184"/>
    <n v="0"/>
    <n v="0"/>
    <s v="Vodiče výpletu vč.uložení a popisů"/>
    <s v="kpl"/>
    <n v="0"/>
    <n v="1"/>
    <n v="1"/>
    <n v="0"/>
    <n v="0"/>
    <n v="0"/>
    <s v=""/>
  </r>
  <r>
    <x v="20"/>
    <x v="20"/>
    <n v="1"/>
    <n v="33"/>
    <m/>
    <m/>
    <m/>
    <m/>
    <n v="31"/>
    <s v="0 0"/>
    <x v="185"/>
    <n v="0"/>
    <n v="0"/>
    <s v="Řadové svorky"/>
    <s v="ks"/>
    <n v="0"/>
    <n v="2400"/>
    <n v="2400"/>
    <n v="0"/>
    <n v="0"/>
    <n v="0"/>
    <s v=""/>
  </r>
  <r>
    <x v="20"/>
    <x v="20"/>
    <n v="1"/>
    <n v="34"/>
    <m/>
    <m/>
    <m/>
    <m/>
    <n v="32"/>
    <s v="0 0"/>
    <x v="186"/>
    <n v="0"/>
    <n v="0"/>
    <s v="Kabelové vývodky a jiný drobný materiál "/>
    <s v="kpl"/>
    <n v="0"/>
    <n v="1"/>
    <n v="1"/>
    <n v="0"/>
    <n v="0"/>
    <n v="0"/>
    <s v=""/>
  </r>
  <r>
    <x v="20"/>
    <x v="20"/>
    <n v="1"/>
    <n v="35"/>
    <m/>
    <m/>
    <m/>
    <m/>
    <n v="33"/>
    <s v="0 0"/>
    <x v="0"/>
    <n v="0"/>
    <n v="0"/>
    <n v="0"/>
    <n v="0"/>
    <n v="0"/>
    <n v="0"/>
    <n v="0"/>
    <n v="0"/>
    <n v="0"/>
    <n v="0"/>
    <s v=""/>
  </r>
  <r>
    <x v="20"/>
    <x v="20"/>
    <n v="1"/>
    <n v="36"/>
    <m/>
    <m/>
    <m/>
    <m/>
    <n v="34"/>
    <s v="0 0"/>
    <x v="187"/>
    <n v="0"/>
    <n v="0"/>
    <s v="Digitální výstup bezpotenciálový, relé min. 250V 1A"/>
    <s v="ks"/>
    <n v="0"/>
    <n v="356"/>
    <n v="356"/>
    <n v="0"/>
    <n v="0"/>
    <n v="0"/>
    <s v=""/>
  </r>
  <r>
    <x v="20"/>
    <x v="20"/>
    <n v="1"/>
    <n v="37"/>
    <m/>
    <m/>
    <m/>
    <m/>
    <n v="35"/>
    <s v="0 0"/>
    <x v="188"/>
    <n v="0"/>
    <n v="0"/>
    <s v="Digitální vstup DI"/>
    <s v="ks"/>
    <n v="0"/>
    <n v="184"/>
    <n v="184"/>
    <n v="0"/>
    <n v="0"/>
    <n v="0"/>
    <s v=""/>
  </r>
  <r>
    <x v="20"/>
    <x v="20"/>
    <n v="1"/>
    <n v="38"/>
    <m/>
    <m/>
    <m/>
    <m/>
    <n v="36"/>
    <s v="0 0"/>
    <x v="189"/>
    <n v="0"/>
    <n v="0"/>
    <s v="Komunikační port sběrnice BacNet"/>
    <s v="ks"/>
    <n v="0"/>
    <n v="12"/>
    <n v="12"/>
    <n v="0"/>
    <n v="0"/>
    <n v="0"/>
    <s v=""/>
  </r>
  <r>
    <x v="20"/>
    <x v="20"/>
    <n v="1"/>
    <n v="39"/>
    <m/>
    <m/>
    <m/>
    <m/>
    <n v="37"/>
    <s v="0 0"/>
    <x v="190"/>
    <n v="0"/>
    <n v="0"/>
    <s v="Komunikační port ModBus RTU"/>
    <s v="ks"/>
    <n v="0"/>
    <n v="1"/>
    <n v="1"/>
    <n v="0"/>
    <n v="0"/>
    <n v="0"/>
    <s v=""/>
  </r>
  <r>
    <x v="20"/>
    <x v="20"/>
    <n v="1"/>
    <n v="40"/>
    <m/>
    <m/>
    <m/>
    <m/>
    <n v="38"/>
    <s v="0 0"/>
    <x v="191"/>
    <n v="0"/>
    <n v="0"/>
    <s v="Napájecí zdroj 24VDC"/>
    <s v="ks"/>
    <n v="0"/>
    <n v="12"/>
    <n v="12"/>
    <n v="0"/>
    <n v="0"/>
    <n v="0"/>
    <s v=""/>
  </r>
  <r>
    <x v="20"/>
    <x v="20"/>
    <n v="1"/>
    <n v="41"/>
    <m/>
    <m/>
    <m/>
    <m/>
    <n v="39"/>
    <s v="0 0"/>
    <x v="192"/>
    <n v="0"/>
    <n v="0"/>
    <s v="Licence ve výše popsaném rozsahu"/>
    <s v="kpl"/>
    <n v="0"/>
    <n v="1"/>
    <n v="1"/>
    <n v="0"/>
    <n v="0"/>
    <n v="0"/>
    <s v=""/>
  </r>
  <r>
    <x v="20"/>
    <x v="20"/>
    <n v="1"/>
    <n v="42"/>
    <m/>
    <m/>
    <m/>
    <m/>
    <n v="40"/>
    <s v="0 0"/>
    <x v="193"/>
    <n v="0"/>
    <n v="0"/>
    <s v="Meteostanice (síla a směr větru, teplota, komunikace ModBus)"/>
    <s v="ks"/>
    <n v="0"/>
    <n v="1"/>
    <n v="1"/>
    <n v="0"/>
    <n v="0"/>
    <n v="0"/>
    <s v=""/>
  </r>
  <r>
    <x v="20"/>
    <x v="20"/>
    <n v="1"/>
    <n v="43"/>
    <m/>
    <m/>
    <m/>
    <m/>
    <n v="41"/>
    <s v="0 0"/>
    <x v="194"/>
    <n v="0"/>
    <n v="0"/>
    <s v="Senzor solárního zisku"/>
    <s v="ks"/>
    <n v="0"/>
    <n v="1"/>
    <n v="1"/>
    <n v="0"/>
    <n v="0"/>
    <n v="0"/>
    <s v=""/>
  </r>
  <r>
    <x v="20"/>
    <x v="20"/>
    <n v="1"/>
    <n v="44"/>
    <m/>
    <m/>
    <m/>
    <m/>
    <n v="42"/>
    <s v="0 0"/>
    <x v="0"/>
    <n v="0"/>
    <n v="0"/>
    <n v="0"/>
    <n v="0"/>
    <n v="0"/>
    <n v="0"/>
    <n v="0"/>
    <n v="0"/>
    <n v="0"/>
    <n v="0"/>
    <s v=""/>
  </r>
  <r>
    <x v="20"/>
    <x v="20"/>
    <n v="1"/>
    <n v="45"/>
    <m/>
    <m/>
    <m/>
    <m/>
    <n v="43"/>
    <s v="0 0"/>
    <x v="195"/>
    <n v="0"/>
    <n v="0"/>
    <s v="CYKY J 3x1,5"/>
    <s v="m"/>
    <n v="0"/>
    <n v="9880"/>
    <n v="9880"/>
    <n v="0"/>
    <n v="0"/>
    <n v="0"/>
    <s v=""/>
  </r>
  <r>
    <x v="20"/>
    <x v="20"/>
    <n v="1"/>
    <n v="46"/>
    <m/>
    <m/>
    <m/>
    <m/>
    <n v="44"/>
    <s v="0 0"/>
    <x v="196"/>
    <n v="0"/>
    <n v="0"/>
    <s v="CYKY O 2x1,5"/>
    <s v="m"/>
    <n v="0"/>
    <n v="1960"/>
    <n v="1960"/>
    <n v="0"/>
    <n v="0"/>
    <n v="0"/>
    <s v=""/>
  </r>
  <r>
    <x v="20"/>
    <x v="20"/>
    <n v="1"/>
    <n v="47"/>
    <m/>
    <m/>
    <m/>
    <m/>
    <n v="45"/>
    <s v="0 0"/>
    <x v="197"/>
    <n v="0"/>
    <n v="0"/>
    <s v="LIY-CY2X0.34"/>
    <s v="m"/>
    <n v="0"/>
    <n v="1960"/>
    <n v="1960"/>
    <n v="0"/>
    <n v="0"/>
    <n v="0"/>
    <s v=""/>
  </r>
  <r>
    <x v="20"/>
    <x v="20"/>
    <n v="1"/>
    <n v="48"/>
    <m/>
    <m/>
    <m/>
    <m/>
    <n v="46"/>
    <s v="0 0"/>
    <x v="198"/>
    <n v="0"/>
    <n v="0"/>
    <s v="CYKY O 3x1,5"/>
    <s v="m"/>
    <n v="0"/>
    <n v="1680"/>
    <n v="1680"/>
    <n v="0"/>
    <n v="0"/>
    <n v="0"/>
    <s v=""/>
  </r>
  <r>
    <x v="20"/>
    <x v="20"/>
    <n v="1"/>
    <n v="49"/>
    <m/>
    <m/>
    <m/>
    <m/>
    <n v="47"/>
    <s v="0 0"/>
    <x v="199"/>
    <n v="0"/>
    <n v="0"/>
    <s v="LiYCY; 4x1mm2"/>
    <s v="m"/>
    <n v="0"/>
    <n v="8900"/>
    <n v="8900"/>
    <n v="0"/>
    <n v="0"/>
    <n v="0"/>
    <s v=""/>
  </r>
  <r>
    <x v="20"/>
    <x v="20"/>
    <n v="1"/>
    <n v="50"/>
    <m/>
    <m/>
    <m/>
    <m/>
    <n v="48"/>
    <s v="0 0"/>
    <x v="200"/>
    <n v="0"/>
    <n v="0"/>
    <s v="Ovladaž žaluziový"/>
    <s v="ks"/>
    <n v="0"/>
    <n v="200"/>
    <n v="200"/>
    <n v="0"/>
    <n v="0"/>
    <n v="0"/>
    <s v=""/>
  </r>
  <r>
    <x v="20"/>
    <x v="20"/>
    <n v="1"/>
    <n v="51"/>
    <m/>
    <m/>
    <m/>
    <m/>
    <n v="49"/>
    <s v="0 0"/>
    <x v="0"/>
    <n v="0"/>
    <n v="0"/>
    <n v="0"/>
    <n v="0"/>
    <n v="0"/>
    <n v="0"/>
    <n v="0"/>
    <n v="0"/>
    <n v="0"/>
    <n v="0"/>
    <s v=""/>
  </r>
  <r>
    <x v="20"/>
    <x v="20"/>
    <n v="1"/>
    <n v="52"/>
    <m/>
    <m/>
    <m/>
    <m/>
    <n v="50"/>
    <s v="0 0"/>
    <x v="201"/>
    <n v="0"/>
    <n v="0"/>
    <s v="Krabice instalační KU68"/>
    <s v="ks"/>
    <n v="0"/>
    <n v="600"/>
    <n v="600"/>
    <n v="0"/>
    <n v="0"/>
    <n v="0"/>
    <s v=""/>
  </r>
  <r>
    <x v="20"/>
    <x v="20"/>
    <n v="1"/>
    <n v="53"/>
    <m/>
    <m/>
    <m/>
    <m/>
    <n v="51"/>
    <s v="0 0"/>
    <x v="202"/>
    <n v="0"/>
    <n v="0"/>
    <s v="Magnet závrtný kulatý"/>
    <s v="ks"/>
    <n v="0"/>
    <n v="184"/>
    <n v="184"/>
    <n v="0"/>
    <n v="0"/>
    <n v="0"/>
    <s v=""/>
  </r>
  <r>
    <x v="20"/>
    <x v="20"/>
    <n v="1"/>
    <n v="54"/>
    <m/>
    <m/>
    <m/>
    <m/>
    <n v="52"/>
    <s v="0 0"/>
    <x v="203"/>
    <n v="0"/>
    <n v="0"/>
    <s v="Žlab kabelový s integrovanou spojkou 100x125x0.70 2m"/>
    <s v="ks"/>
    <n v="0"/>
    <n v="620"/>
    <n v="620"/>
    <n v="0"/>
    <n v="0"/>
    <n v="0"/>
    <s v=""/>
  </r>
  <r>
    <x v="20"/>
    <x v="20"/>
    <n v="1"/>
    <n v="55"/>
    <m/>
    <m/>
    <m/>
    <m/>
    <n v="53"/>
    <s v="0 0"/>
    <x v="204"/>
    <n v="0"/>
    <n v="0"/>
    <s v="Přěpážka žlabu 100  2M"/>
    <s v="ks"/>
    <n v="0"/>
    <n v="620"/>
    <n v="620"/>
    <n v="0"/>
    <n v="0"/>
    <n v="0"/>
    <s v=""/>
  </r>
  <r>
    <x v="20"/>
    <x v="20"/>
    <n v="1"/>
    <n v="56"/>
    <m/>
    <m/>
    <m/>
    <m/>
    <n v="54"/>
    <s v="0 0"/>
    <x v="205"/>
    <n v="0"/>
    <n v="0"/>
    <s v="Víko kabelového žlabu 125  2m"/>
    <s v="ks"/>
    <n v="0"/>
    <n v="620"/>
    <n v="620"/>
    <n v="0"/>
    <n v="0"/>
    <n v="0"/>
    <s v=""/>
  </r>
  <r>
    <x v="20"/>
    <x v="20"/>
    <n v="1"/>
    <n v="57"/>
    <m/>
    <m/>
    <m/>
    <m/>
    <n v="55"/>
    <s v="0 0"/>
    <x v="206"/>
    <n v="0"/>
    <n v="0"/>
    <s v="Spojovací a kotvící materiál žlabů"/>
    <s v="kpl"/>
    <n v="0"/>
    <n v="1"/>
    <n v="1"/>
    <n v="0"/>
    <n v="0"/>
    <n v="0"/>
    <s v=""/>
  </r>
  <r>
    <x v="20"/>
    <x v="20"/>
    <n v="1"/>
    <n v="58"/>
    <m/>
    <m/>
    <m/>
    <m/>
    <n v="56"/>
    <s v="0 0"/>
    <x v="207"/>
    <n v="0"/>
    <n v="0"/>
    <s v="Kabelové průchodky do žlabů M20"/>
    <s v="ks"/>
    <n v="0"/>
    <n v="450"/>
    <n v="450"/>
    <n v="0"/>
    <n v="0"/>
    <n v="0"/>
    <s v=""/>
  </r>
  <r>
    <x v="20"/>
    <x v="20"/>
    <n v="1"/>
    <n v="59"/>
    <m/>
    <m/>
    <m/>
    <m/>
    <n v="57"/>
    <s v="0 0"/>
    <x v="208"/>
    <n v="0"/>
    <n v="0"/>
    <s v="Anténní stožár trojnožka 1,2 metru vč.příslušenství"/>
    <s v="ks"/>
    <n v="0"/>
    <n v="1"/>
    <n v="1"/>
    <n v="0"/>
    <n v="0"/>
    <n v="0"/>
    <s v=""/>
  </r>
  <r>
    <x v="20"/>
    <x v="20"/>
    <n v="1"/>
    <n v="60"/>
    <m/>
    <m/>
    <m/>
    <m/>
    <n v="58"/>
    <s v="0 0"/>
    <x v="209"/>
    <n v="0"/>
    <n v="0"/>
    <s v="Systémová kabelová střešní průchodka"/>
    <s v="ks"/>
    <n v="0"/>
    <n v="1"/>
    <n v="1"/>
    <n v="0"/>
    <n v="0"/>
    <n v="0"/>
    <s v=""/>
  </r>
  <r>
    <x v="20"/>
    <x v="20"/>
    <n v="1"/>
    <n v="61"/>
    <m/>
    <m/>
    <m/>
    <m/>
    <n v="59"/>
    <s v="0 0"/>
    <x v="210"/>
    <n v="0"/>
    <n v="0"/>
    <s v="Trubka ohebná plast M 25"/>
    <s v="metr"/>
    <n v="0"/>
    <n v="2400"/>
    <n v="2400"/>
    <n v="0"/>
    <n v="0"/>
    <n v="0"/>
    <s v=""/>
  </r>
  <r>
    <x v="20"/>
    <x v="20"/>
    <n v="1"/>
    <n v="62"/>
    <m/>
    <m/>
    <m/>
    <m/>
    <n v="60"/>
    <s v="0 0"/>
    <x v="211"/>
    <n v="0"/>
    <n v="0"/>
    <s v="Trubka ohebná plast M 32"/>
    <s v="metr"/>
    <n v="0"/>
    <n v="2400"/>
    <n v="2400"/>
    <n v="0"/>
    <n v="0"/>
    <n v="0"/>
    <s v=""/>
  </r>
  <r>
    <x v="20"/>
    <x v="20"/>
    <n v="1"/>
    <n v="63"/>
    <m/>
    <m/>
    <m/>
    <m/>
    <n v="61"/>
    <s v="0 0"/>
    <x v="212"/>
    <n v="0"/>
    <n v="0"/>
    <s v="Drobný instalační materiál "/>
    <s v="kpl"/>
    <n v="0"/>
    <n v="1"/>
    <n v="1"/>
    <n v="0"/>
    <n v="0"/>
    <n v="0"/>
    <s v=""/>
  </r>
  <r>
    <x v="20"/>
    <x v="20"/>
    <n v="1"/>
    <n v="64"/>
    <m/>
    <m/>
    <m/>
    <m/>
    <n v="62"/>
    <s v="0 0"/>
    <x v="0"/>
    <n v="0"/>
    <n v="0"/>
    <n v="0"/>
    <n v="0"/>
    <n v="0"/>
    <n v="0"/>
    <n v="0"/>
    <n v="0"/>
    <n v="0"/>
    <n v="0"/>
    <s v=""/>
  </r>
  <r>
    <x v="20"/>
    <x v="20"/>
    <n v="1"/>
    <n v="65"/>
    <m/>
    <m/>
    <m/>
    <m/>
    <n v="63"/>
    <s v="0 0"/>
    <x v="213"/>
    <n v="0"/>
    <n v="0"/>
    <s v="Analýza a projekční příprava "/>
    <s v="kpl"/>
    <n v="0"/>
    <n v="1"/>
    <n v="1"/>
    <n v="0"/>
    <n v="0"/>
    <n v="0"/>
    <s v=""/>
  </r>
  <r>
    <x v="20"/>
    <x v="20"/>
    <n v="1"/>
    <n v="66"/>
    <m/>
    <m/>
    <m/>
    <m/>
    <n v="64"/>
    <s v="0 b"/>
    <x v="214"/>
    <n v="0"/>
    <s v="b"/>
    <s v="Zpracování změn do prováděcí dokumentace"/>
    <s v="kpl"/>
    <n v="0"/>
    <n v="1"/>
    <n v="1"/>
    <n v="0"/>
    <n v="0"/>
    <n v="0"/>
    <s v=""/>
  </r>
  <r>
    <x v="20"/>
    <x v="20"/>
    <n v="1"/>
    <n v="67"/>
    <m/>
    <m/>
    <m/>
    <m/>
    <n v="65"/>
    <s v="0 0"/>
    <x v="215"/>
    <n v="0"/>
    <n v="0"/>
    <s v="Programování "/>
    <s v="DB"/>
    <n v="0"/>
    <n v="540"/>
    <n v="540"/>
    <n v="0"/>
    <n v="0"/>
    <n v="0"/>
    <s v=""/>
  </r>
  <r>
    <x v="20"/>
    <x v="20"/>
    <n v="1"/>
    <n v="68"/>
    <m/>
    <m/>
    <m/>
    <m/>
    <n v="66"/>
    <s v="0 0"/>
    <x v="216"/>
    <n v="0"/>
    <n v="0"/>
    <s v="Zpracování komunikačního protokolu BacNet"/>
    <s v="ks"/>
    <n v="0"/>
    <n v="12"/>
    <n v="12"/>
    <n v="0"/>
    <n v="0"/>
    <n v="0"/>
    <s v=""/>
  </r>
  <r>
    <x v="20"/>
    <x v="20"/>
    <n v="1"/>
    <n v="69"/>
    <m/>
    <m/>
    <m/>
    <m/>
    <n v="67"/>
    <s v="0 0"/>
    <x v="217"/>
    <n v="0"/>
    <n v="0"/>
    <s v="Zpracování komunikačního protokolu ModBus RTU"/>
    <s v="ks"/>
    <n v="0"/>
    <n v="1"/>
    <n v="1"/>
    <n v="0"/>
    <n v="0"/>
    <n v="0"/>
    <s v=""/>
  </r>
  <r>
    <x v="20"/>
    <x v="20"/>
    <n v="1"/>
    <n v="70"/>
    <m/>
    <m/>
    <m/>
    <m/>
    <n v="68"/>
    <s v="0 0"/>
    <x v="218"/>
    <n v="0"/>
    <n v="0"/>
    <s v="Implementace do systému BMS"/>
    <s v="kpl"/>
    <n v="0"/>
    <n v="1"/>
    <n v="1"/>
    <n v="0"/>
    <n v="0"/>
    <n v="0"/>
    <s v=""/>
  </r>
  <r>
    <x v="20"/>
    <x v="20"/>
    <n v="1"/>
    <n v="71"/>
    <m/>
    <m/>
    <m/>
    <m/>
    <n v="69"/>
    <s v="0 0"/>
    <x v="219"/>
    <n v="0"/>
    <n v="0"/>
    <s v="Oživení, zkušební provoz"/>
    <s v="kpl"/>
    <n v="0"/>
    <n v="1"/>
    <n v="1"/>
    <n v="0"/>
    <n v="0"/>
    <n v="0"/>
    <s v=""/>
  </r>
  <r>
    <x v="20"/>
    <x v="20"/>
    <n v="1"/>
    <n v="72"/>
    <m/>
    <m/>
    <m/>
    <m/>
    <n v="70"/>
    <s v="0 0"/>
    <x v="220"/>
    <n v="0"/>
    <n v="0"/>
    <s v="Inženýring, skutečné provedení, pasportizace"/>
    <s v="kpl"/>
    <n v="0"/>
    <n v="1"/>
    <n v="1"/>
    <n v="0"/>
    <n v="0"/>
    <n v="0"/>
    <s v=""/>
  </r>
  <r>
    <x v="20"/>
    <x v="20"/>
    <n v="1"/>
    <n v="73"/>
    <m/>
    <m/>
    <m/>
    <m/>
    <n v="0"/>
    <s v="0 0"/>
    <x v="0"/>
    <n v="0"/>
    <n v="0"/>
    <n v="0"/>
    <n v="0"/>
    <n v="0"/>
    <n v="0"/>
    <n v="0"/>
    <n v="0"/>
    <n v="0"/>
    <n v="0"/>
    <s v=""/>
  </r>
  <r>
    <x v="20"/>
    <x v="20"/>
    <n v="1"/>
    <n v="74"/>
    <m/>
    <m/>
    <m/>
    <m/>
    <n v="0"/>
    <s v="0 0"/>
    <x v="0"/>
    <n v="0"/>
    <n v="0"/>
    <n v="0"/>
    <n v="0"/>
    <n v="0"/>
    <n v="0"/>
    <n v="0"/>
    <n v="0"/>
    <n v="0"/>
    <n v="0"/>
    <s v=""/>
  </r>
  <r>
    <x v="20"/>
    <x v="20"/>
    <n v="1"/>
    <n v="75"/>
    <m/>
    <m/>
    <m/>
    <m/>
    <n v="0"/>
    <s v="0 0"/>
    <x v="0"/>
    <n v="0"/>
    <n v="0"/>
    <n v="0"/>
    <n v="0"/>
    <n v="0"/>
    <n v="0"/>
    <n v="0"/>
    <n v="0"/>
    <n v="0"/>
    <n v="0"/>
    <s v=""/>
  </r>
  <r>
    <x v="21"/>
    <x v="21"/>
    <e v="#N/A"/>
    <n v="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1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2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3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4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5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6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7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0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1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2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3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4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5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6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7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8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89"/>
    <m/>
    <m/>
    <m/>
    <m/>
    <e v="#N/A"/>
    <e v="#N/A"/>
    <x v="221"/>
    <e v="#N/A"/>
    <e v="#N/A"/>
    <e v="#N/A"/>
    <e v="#N/A"/>
    <e v="#N/A"/>
    <e v="#N/A"/>
    <e v="#N/A"/>
    <e v="#N/A"/>
    <e v="#N/A"/>
    <e v="#N/A"/>
    <e v="#N/A"/>
  </r>
  <r>
    <x v="22"/>
    <x v="21"/>
    <e v="#N/A"/>
    <n v="90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1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2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3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4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5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6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7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8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99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100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101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102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103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  <r>
    <x v="22"/>
    <x v="21"/>
    <e v="#N/A"/>
    <n v="104"/>
    <m/>
    <m/>
    <m/>
    <m/>
    <e v="#N/A"/>
    <e v="#N/A"/>
    <x v="221"/>
    <e v="#N/A"/>
    <e v="#N/A"/>
    <e v="#N/A"/>
    <e v="#N/A"/>
    <e v="#N/A"/>
    <e v="#N/A"/>
    <e v="#N/A"/>
    <e v="#N/A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85093F-731B-4EEE-9C5C-471B122C2A29}" name="Kontingenční tabulka1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6" indent="0" compact="0" compactData="0" gridDropZones="1" multipleFieldFilters="0">
  <location ref="A3:E28" firstHeaderRow="1" firstDataRow="2" firstDataCol="2"/>
  <pivotFields count="22">
    <pivotField axis="axisRow" compact="0" outline="0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axis="axisRow" compact="0" outline="0" showAll="0">
      <items count="23">
        <item x="21"/>
        <item x="19"/>
        <item x="1"/>
        <item x="2"/>
        <item x="3"/>
        <item x="4"/>
        <item x="5"/>
        <item x="6"/>
        <item x="7"/>
        <item x="9"/>
        <item x="10"/>
        <item x="12"/>
        <item x="13"/>
        <item x="14"/>
        <item x="17"/>
        <item x="15"/>
        <item x="18"/>
        <item x="8"/>
        <item x="0"/>
        <item x="16"/>
        <item x="11"/>
        <item x="2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343">
        <item x="0"/>
        <item x="29"/>
        <item x="31"/>
        <item x="33"/>
        <item x="27"/>
        <item x="28"/>
        <item x="34"/>
        <item x="95"/>
        <item x="24"/>
        <item x="25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9"/>
        <item x="74"/>
        <item x="89"/>
        <item x="75"/>
        <item x="51"/>
        <item x="53"/>
        <item x="6"/>
        <item x="7"/>
        <item x="76"/>
        <item x="78"/>
        <item x="9"/>
        <item x="10"/>
        <item x="104"/>
        <item x="106"/>
        <item x="99"/>
        <item x="100"/>
        <item x="121"/>
        <item x="122"/>
        <item x="13"/>
        <item x="14"/>
        <item x="15"/>
        <item x="92"/>
        <item x="19"/>
        <item f="1" x="263"/>
        <item f="1" x="271"/>
        <item f="1" x="277"/>
        <item f="1" x="284"/>
        <item f="1" x="293"/>
        <item f="1" x="300"/>
        <item f="1" x="307"/>
        <item f="1" x="315"/>
        <item f="1" x="322"/>
        <item f="1" x="333"/>
        <item f="1" x="309"/>
        <item f="1" x="282"/>
        <item f="1" x="259"/>
        <item f="1" x="236"/>
        <item f="1" x="335"/>
        <item f="1" x="311"/>
        <item f="1" x="285"/>
        <item f="1" x="261"/>
        <item f="1" x="239"/>
        <item f="1" x="340"/>
        <item f="1" x="317"/>
        <item f="1" x="290"/>
        <item f="1" x="266"/>
        <item f="1" x="243"/>
        <item f="1" x="222"/>
        <item f="1" x="319"/>
        <item f="1" x="294"/>
        <item f="1" x="269"/>
        <item f="1" x="245"/>
        <item f="1" x="227"/>
        <item f="1" x="325"/>
        <item f="1" x="299"/>
        <item f="1" x="273"/>
        <item f="1" x="249"/>
        <item f="1" x="228"/>
        <item f="1" x="326"/>
        <item f="1" x="301"/>
        <item f="1" x="275"/>
        <item f="1" x="251"/>
        <item f="1" x="233"/>
        <item f="1" x="330"/>
        <item f="1" x="305"/>
        <item f="1" x="279"/>
        <item f="1" x="255"/>
        <item f="1" x="234"/>
        <item f="1" x="332"/>
        <item f="1" x="308"/>
        <item f="1" x="280"/>
        <item f="1" x="256"/>
        <item f="1" x="240"/>
        <item f="1" x="338"/>
        <item f="1" x="313"/>
        <item f="1" x="287"/>
        <item f="1" x="262"/>
        <item f="1" x="241"/>
        <item f="1" x="339"/>
        <item f="1" x="316"/>
        <item f="1" x="289"/>
        <item f="1" x="264"/>
        <item f="1" x="246"/>
        <item f="1" x="224"/>
        <item f="1" x="321"/>
        <item f="1" x="296"/>
        <item f="1" x="270"/>
        <item f="1" x="248"/>
        <item f="1" x="226"/>
        <item f="1" x="323"/>
        <item f="1" x="297"/>
        <item f="1" x="272"/>
        <item f="1" x="252"/>
        <item f="1" x="229"/>
        <item f="1" x="327"/>
        <item f="1" x="302"/>
        <item f="1" x="276"/>
        <item f="1" x="253"/>
        <item f="1" x="231"/>
        <item f="1" x="329"/>
        <item f="1" x="304"/>
        <item f="1" x="278"/>
        <item f="1" x="257"/>
        <item f="1" x="235"/>
        <item f="1" x="334"/>
        <item f="1" x="310"/>
        <item f="1" x="283"/>
        <item f="1" x="260"/>
        <item f="1" x="237"/>
        <item f="1" x="336"/>
        <item f="1" x="312"/>
        <item f="1" x="286"/>
        <item f="1" x="265"/>
        <item f="1" x="242"/>
        <item f="1" x="341"/>
        <item f="1" x="318"/>
        <item f="1" x="291"/>
        <item f="1" x="267"/>
        <item f="1" x="244"/>
        <item f="1" x="223"/>
        <item f="1" x="320"/>
        <item f="1" x="295"/>
        <item f="1" x="230"/>
        <item f="1" x="314"/>
        <item f="1" x="274"/>
        <item f="1" x="238"/>
        <item f="1" x="324"/>
        <item f="1" x="281"/>
        <item f="1" x="247"/>
        <item f="1" x="331"/>
        <item f="1" x="292"/>
        <item f="1" x="254"/>
        <item f="1" x="328"/>
        <item f="1" x="288"/>
        <item f="1" x="250"/>
        <item f="1" x="337"/>
        <item f="1" x="298"/>
        <item f="1" x="258"/>
        <item f="1" x="225"/>
        <item f="1" x="306"/>
        <item f="1" x="268"/>
        <item f="1" x="232"/>
        <item f="1" x="303"/>
        <item x="52"/>
        <item x="80"/>
        <item x="97"/>
        <item x="18"/>
        <item x="16"/>
        <item x="101"/>
        <item x="17"/>
        <item x="102"/>
        <item x="90"/>
        <item x="20"/>
        <item x="81"/>
        <item x="8"/>
        <item x="30"/>
        <item x="91"/>
        <item x="48"/>
        <item x="23"/>
        <item x="84"/>
        <item x="93"/>
        <item x="26"/>
        <item x="94"/>
        <item x="85"/>
        <item x="37"/>
        <item x="32"/>
        <item x="98"/>
        <item x="54"/>
        <item x="55"/>
        <item x="56"/>
        <item x="11"/>
        <item x="12"/>
        <item x="21"/>
        <item x="50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7"/>
        <item x="79"/>
        <item x="86"/>
        <item x="96"/>
        <item x="103"/>
        <item x="105"/>
        <item x="87"/>
        <item x="88"/>
        <item x="83"/>
        <item x="120"/>
        <item x="107"/>
        <item x="108"/>
        <item x="109"/>
        <item x="110"/>
        <item x="111"/>
        <item x="113"/>
        <item x="114"/>
        <item x="116"/>
        <item x="117"/>
        <item x="118"/>
        <item x="119"/>
        <item x="82"/>
        <item x="112"/>
        <item x="115"/>
        <item x="1"/>
        <item x="2"/>
        <item x="3"/>
        <item x="4"/>
        <item x="5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55"/>
        <item x="138"/>
        <item x="125"/>
        <item x="22"/>
        <item x="221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</pivotFields>
  <rowFields count="2">
    <field x="0"/>
    <field x="1"/>
  </rowFields>
  <rowItems count="24">
    <i>
      <x/>
      <x v="18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17"/>
    </i>
    <i>
      <x v="9"/>
      <x v="9"/>
    </i>
    <i>
      <x v="10"/>
      <x v="10"/>
    </i>
    <i>
      <x v="11"/>
      <x v="20"/>
    </i>
    <i>
      <x v="12"/>
      <x v="11"/>
    </i>
    <i>
      <x v="13"/>
      <x v="12"/>
    </i>
    <i>
      <x v="14"/>
      <x v="13"/>
    </i>
    <i>
      <x v="15"/>
      <x v="15"/>
    </i>
    <i>
      <x v="16"/>
      <x v="19"/>
    </i>
    <i>
      <x v="17"/>
      <x v="14"/>
    </i>
    <i>
      <x v="18"/>
      <x v="16"/>
    </i>
    <i>
      <x v="19"/>
      <x v="1"/>
    </i>
    <i>
      <x v="20"/>
      <x v="21"/>
    </i>
    <i>
      <x v="21"/>
      <x/>
    </i>
    <i>
      <x v="22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Celkem2" fld="19" baseField="1" baseItem="0" numFmtId="4"/>
    <dataField name="Součet z CelkemVšechny" fld="20" baseField="1" baseItem="0" numFmtId="4"/>
    <dataField name="Součet z počet místností (x krát)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968257-8A9F-4D48-B8C8-F2B3BC3C995A}" name="Kontingenční tabulka1" cacheId="0" applyNumberFormats="0" applyBorderFormats="0" applyFontFormats="0" applyPatternFormats="0" applyAlignmentFormats="0" applyWidthHeightFormats="1" dataCaption="Hodnoty" updatedVersion="8" minRefreshableVersion="3" useAutoFormatting="1" itemPrintTitles="1" createdVersion="6" indent="0" compact="0" compactData="0" gridDropZones="1" multipleFieldFilters="0">
  <location ref="A3:E347" firstHeaderRow="1" firstDataRow="2" firstDataCol="2"/>
  <pivotFields count="22"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 sortType="ascending" defaultSubtotal="0">
      <items count="342">
        <item x="0"/>
        <item x="29"/>
        <item x="30"/>
        <item x="31"/>
        <item x="33"/>
        <item x="27"/>
        <item x="28"/>
        <item x="34"/>
        <item x="95"/>
        <item x="23"/>
        <item x="24"/>
        <item x="25"/>
        <item x="114"/>
        <item x="84"/>
        <item x="93"/>
        <item x="26"/>
        <item x="94"/>
        <item x="85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115"/>
        <item x="32"/>
        <item x="4"/>
        <item x="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74"/>
        <item x="89"/>
        <item x="75"/>
        <item x="123"/>
        <item x="139"/>
        <item x="140"/>
        <item x="141"/>
        <item x="142"/>
        <item x="143"/>
        <item x="144"/>
        <item x="145"/>
        <item x="146"/>
        <item x="147"/>
        <item x="155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50"/>
        <item x="77"/>
        <item x="86"/>
        <item x="96"/>
        <item x="116"/>
        <item x="117"/>
        <item x="118"/>
        <item x="51"/>
        <item x="52"/>
        <item x="119"/>
        <item x="53"/>
        <item x="98"/>
        <item x="54"/>
        <item x="55"/>
        <item x="56"/>
        <item x="57"/>
        <item x="58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7"/>
        <item x="88"/>
        <item x="103"/>
        <item x="59"/>
        <item x="6"/>
        <item x="7"/>
        <item x="76"/>
        <item x="78"/>
        <item x="8"/>
        <item x="102"/>
        <item x="90"/>
        <item x="91"/>
        <item x="107"/>
        <item x="108"/>
        <item x="109"/>
        <item x="9"/>
        <item x="10"/>
        <item x="104"/>
        <item x="106"/>
        <item x="99"/>
        <item x="100"/>
        <item x="121"/>
        <item x="122"/>
        <item x="13"/>
        <item x="14"/>
        <item x="15"/>
        <item x="92"/>
        <item x="110"/>
        <item x="19"/>
        <item x="101"/>
        <item x="111"/>
        <item x="97"/>
        <item x="16"/>
        <item x="17"/>
        <item x="80"/>
        <item x="18"/>
        <item x="81"/>
        <item x="82"/>
        <item x="20"/>
        <item x="21"/>
        <item x="112"/>
        <item x="12"/>
        <item x="83"/>
        <item x="105"/>
        <item x="120"/>
        <item x="113"/>
        <item x="79"/>
        <item x="11"/>
        <item x="124"/>
        <item x="126"/>
        <item x="1"/>
        <item x="2"/>
        <item x="3"/>
        <item x="125"/>
        <item x="22"/>
        <item f="1" x="263"/>
        <item f="1" x="333"/>
        <item f="1" x="230"/>
        <item f="1" x="314"/>
        <item f="1" x="274"/>
        <item f="1" x="238"/>
        <item f="1" x="324"/>
        <item f="1" x="281"/>
        <item f="1" x="247"/>
        <item f="1" x="331"/>
        <item f="1" x="292"/>
        <item f="1" x="254"/>
        <item f="1" x="309"/>
        <item f="1" x="328"/>
        <item f="1" x="288"/>
        <item f="1" x="250"/>
        <item f="1" x="337"/>
        <item f="1" x="298"/>
        <item f="1" x="258"/>
        <item f="1" x="225"/>
        <item f="1" x="306"/>
        <item f="1" x="268"/>
        <item f="1" x="232"/>
        <item f="1" x="282"/>
        <item f="1" x="303"/>
        <item f="1" x="259"/>
        <item f="1" x="236"/>
        <item f="1" x="335"/>
        <item f="1" x="311"/>
        <item f="1" x="285"/>
        <item f="1" x="261"/>
        <item f="1" x="239"/>
        <item f="1" x="271"/>
        <item f="1" x="340"/>
        <item f="1" x="317"/>
        <item f="1" x="290"/>
        <item f="1" x="266"/>
        <item f="1" x="243"/>
        <item f="1" x="222"/>
        <item f="1" x="319"/>
        <item f="1" x="294"/>
        <item f="1" x="269"/>
        <item f="1" x="245"/>
        <item f="1" x="277"/>
        <item f="1" x="227"/>
        <item f="1" x="325"/>
        <item f="1" x="299"/>
        <item f="1" x="273"/>
        <item f="1" x="249"/>
        <item f="1" x="228"/>
        <item f="1" x="326"/>
        <item f="1" x="301"/>
        <item f="1" x="275"/>
        <item f="1" x="251"/>
        <item f="1" x="284"/>
        <item f="1" x="233"/>
        <item f="1" x="330"/>
        <item f="1" x="305"/>
        <item f="1" x="279"/>
        <item f="1" x="255"/>
        <item f="1" x="234"/>
        <item f="1" x="332"/>
        <item f="1" x="308"/>
        <item f="1" x="280"/>
        <item f="1" x="256"/>
        <item f="1" x="293"/>
        <item f="1" x="240"/>
        <item f="1" x="338"/>
        <item f="1" x="313"/>
        <item f="1" x="287"/>
        <item f="1" x="262"/>
        <item f="1" x="241"/>
        <item f="1" x="339"/>
        <item f="1" x="316"/>
        <item f="1" x="289"/>
        <item f="1" x="264"/>
        <item f="1" x="300"/>
        <item f="1" x="246"/>
        <item f="1" x="224"/>
        <item f="1" x="321"/>
        <item f="1" x="296"/>
        <item f="1" x="270"/>
        <item f="1" x="248"/>
        <item f="1" x="226"/>
        <item f="1" x="323"/>
        <item f="1" x="297"/>
        <item f="1" x="272"/>
        <item f="1" x="307"/>
        <item f="1" x="252"/>
        <item f="1" x="229"/>
        <item f="1" x="327"/>
        <item f="1" x="302"/>
        <item f="1" x="276"/>
        <item f="1" x="253"/>
        <item f="1" x="231"/>
        <item f="1" x="329"/>
        <item f="1" x="304"/>
        <item f="1" x="278"/>
        <item f="1" x="315"/>
        <item f="1" x="257"/>
        <item f="1" x="235"/>
        <item f="1" x="334"/>
        <item f="1" x="310"/>
        <item f="1" x="283"/>
        <item f="1" x="260"/>
        <item f="1" x="237"/>
        <item f="1" x="336"/>
        <item f="1" x="312"/>
        <item f="1" x="286"/>
        <item f="1" x="322"/>
        <item f="1" x="265"/>
        <item f="1" x="242"/>
        <item f="1" x="341"/>
        <item f="1" x="318"/>
        <item f="1" x="291"/>
        <item f="1" x="267"/>
        <item f="1" x="244"/>
        <item f="1" x="223"/>
        <item f="1" x="320"/>
        <item f="1" x="295"/>
        <item x="221"/>
      </items>
    </pivotField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0"/>
    <field x="4"/>
  </rowFields>
  <rowItems count="343">
    <i>
      <x/>
      <x/>
    </i>
    <i>
      <x v="1"/>
      <x/>
    </i>
    <i>
      <x v="2"/>
      <x/>
    </i>
    <i>
      <x v="3"/>
      <x/>
    </i>
    <i>
      <x v="4"/>
      <x/>
    </i>
    <i>
      <x v="5"/>
      <x/>
    </i>
    <i>
      <x v="6"/>
      <x/>
    </i>
    <i>
      <x v="7"/>
      <x/>
    </i>
    <i>
      <x v="8"/>
      <x/>
    </i>
    <i>
      <x v="9"/>
      <x/>
    </i>
    <i>
      <x v="10"/>
      <x/>
    </i>
    <i>
      <x v="11"/>
      <x/>
    </i>
    <i>
      <x v="12"/>
      <x/>
    </i>
    <i>
      <x v="13"/>
      <x/>
    </i>
    <i>
      <x v="14"/>
      <x/>
    </i>
    <i>
      <x v="15"/>
      <x/>
    </i>
    <i>
      <x v="16"/>
      <x/>
    </i>
    <i>
      <x v="17"/>
      <x/>
    </i>
    <i>
      <x v="18"/>
      <x/>
    </i>
    <i>
      <x v="19"/>
      <x/>
    </i>
    <i>
      <x v="20"/>
      <x/>
    </i>
    <i>
      <x v="21"/>
      <x/>
    </i>
    <i>
      <x v="22"/>
      <x/>
    </i>
    <i>
      <x v="23"/>
      <x/>
    </i>
    <i>
      <x v="24"/>
      <x/>
    </i>
    <i>
      <x v="25"/>
      <x/>
    </i>
    <i>
      <x v="26"/>
      <x/>
    </i>
    <i>
      <x v="27"/>
      <x/>
    </i>
    <i>
      <x v="28"/>
      <x/>
    </i>
    <i>
      <x v="29"/>
      <x/>
    </i>
    <i>
      <x v="30"/>
      <x/>
    </i>
    <i>
      <x v="31"/>
      <x/>
    </i>
    <i>
      <x v="32"/>
      <x/>
    </i>
    <i>
      <x v="33"/>
      <x/>
    </i>
    <i>
      <x v="34"/>
      <x/>
    </i>
    <i>
      <x v="35"/>
      <x/>
    </i>
    <i>
      <x v="36"/>
      <x/>
    </i>
    <i>
      <x v="37"/>
      <x/>
    </i>
    <i>
      <x v="38"/>
      <x/>
    </i>
    <i>
      <x v="39"/>
      <x/>
    </i>
    <i>
      <x v="40"/>
      <x/>
    </i>
    <i>
      <x v="41"/>
      <x/>
    </i>
    <i>
      <x v="42"/>
      <x/>
    </i>
    <i>
      <x v="43"/>
      <x/>
    </i>
    <i>
      <x v="44"/>
      <x/>
    </i>
    <i>
      <x v="45"/>
      <x/>
    </i>
    <i>
      <x v="46"/>
      <x/>
    </i>
    <i>
      <x v="47"/>
      <x/>
    </i>
    <i>
      <x v="48"/>
      <x/>
    </i>
    <i>
      <x v="49"/>
      <x/>
    </i>
    <i>
      <x v="50"/>
      <x/>
    </i>
    <i>
      <x v="51"/>
      <x/>
    </i>
    <i>
      <x v="52"/>
      <x/>
    </i>
    <i>
      <x v="53"/>
      <x/>
    </i>
    <i>
      <x v="54"/>
      <x/>
    </i>
    <i>
      <x v="55"/>
      <x/>
    </i>
    <i>
      <x v="56"/>
      <x/>
    </i>
    <i>
      <x v="57"/>
      <x/>
    </i>
    <i>
      <x v="58"/>
      <x/>
    </i>
    <i>
      <x v="59"/>
      <x/>
    </i>
    <i>
      <x v="60"/>
      <x/>
    </i>
    <i>
      <x v="61"/>
      <x/>
    </i>
    <i>
      <x v="62"/>
      <x/>
    </i>
    <i>
      <x v="63"/>
      <x/>
    </i>
    <i>
      <x v="64"/>
      <x/>
    </i>
    <i>
      <x v="65"/>
      <x/>
    </i>
    <i>
      <x v="66"/>
      <x/>
    </i>
    <i>
      <x v="67"/>
      <x/>
    </i>
    <i>
      <x v="68"/>
      <x/>
    </i>
    <i>
      <x v="69"/>
      <x/>
    </i>
    <i>
      <x v="70"/>
      <x/>
    </i>
    <i>
      <x v="71"/>
      <x/>
    </i>
    <i>
      <x v="72"/>
      <x/>
    </i>
    <i>
      <x v="73"/>
      <x/>
    </i>
    <i>
      <x v="74"/>
      <x/>
    </i>
    <i>
      <x v="75"/>
      <x/>
    </i>
    <i>
      <x v="76"/>
      <x/>
    </i>
    <i>
      <x v="77"/>
      <x/>
    </i>
    <i>
      <x v="78"/>
      <x/>
    </i>
    <i>
      <x v="79"/>
      <x/>
    </i>
    <i>
      <x v="80"/>
      <x/>
    </i>
    <i>
      <x v="81"/>
      <x/>
    </i>
    <i>
      <x v="82"/>
      <x/>
    </i>
    <i>
      <x v="83"/>
      <x/>
    </i>
    <i>
      <x v="84"/>
      <x/>
    </i>
    <i>
      <x v="85"/>
      <x/>
    </i>
    <i>
      <x v="86"/>
      <x/>
    </i>
    <i>
      <x v="87"/>
      <x/>
    </i>
    <i>
      <x v="88"/>
      <x/>
    </i>
    <i>
      <x v="89"/>
      <x/>
    </i>
    <i>
      <x v="90"/>
      <x/>
    </i>
    <i>
      <x v="91"/>
      <x/>
    </i>
    <i>
      <x v="92"/>
      <x/>
    </i>
    <i>
      <x v="93"/>
      <x/>
    </i>
    <i>
      <x v="94"/>
      <x/>
    </i>
    <i>
      <x v="95"/>
      <x/>
    </i>
    <i>
      <x v="96"/>
      <x/>
    </i>
    <i>
      <x v="97"/>
      <x/>
    </i>
    <i>
      <x v="98"/>
      <x/>
    </i>
    <i>
      <x v="99"/>
      <x/>
    </i>
    <i>
      <x v="100"/>
      <x/>
    </i>
    <i>
      <x v="101"/>
      <x/>
    </i>
    <i>
      <x v="102"/>
      <x/>
    </i>
    <i>
      <x v="103"/>
      <x/>
    </i>
    <i>
      <x v="104"/>
      <x/>
    </i>
    <i>
      <x v="105"/>
      <x/>
    </i>
    <i>
      <x v="106"/>
      <x/>
    </i>
    <i>
      <x v="107"/>
      <x/>
    </i>
    <i>
      <x v="108"/>
      <x/>
    </i>
    <i>
      <x v="109"/>
      <x/>
    </i>
    <i>
      <x v="110"/>
      <x/>
    </i>
    <i>
      <x v="111"/>
      <x/>
    </i>
    <i>
      <x v="112"/>
      <x/>
    </i>
    <i>
      <x v="113"/>
      <x/>
    </i>
    <i>
      <x v="114"/>
      <x/>
    </i>
    <i>
      <x v="115"/>
      <x/>
    </i>
    <i>
      <x v="116"/>
      <x/>
    </i>
    <i>
      <x v="117"/>
      <x/>
    </i>
    <i>
      <x v="118"/>
      <x/>
    </i>
    <i>
      <x v="119"/>
      <x/>
    </i>
    <i>
      <x v="120"/>
      <x/>
    </i>
    <i>
      <x v="121"/>
      <x/>
    </i>
    <i>
      <x v="122"/>
      <x/>
    </i>
    <i>
      <x v="123"/>
      <x/>
    </i>
    <i>
      <x v="124"/>
      <x/>
    </i>
    <i>
      <x v="125"/>
      <x/>
    </i>
    <i>
      <x v="126"/>
      <x/>
    </i>
    <i>
      <x v="127"/>
      <x/>
    </i>
    <i>
      <x v="128"/>
      <x/>
    </i>
    <i>
      <x v="129"/>
      <x/>
    </i>
    <i>
      <x v="130"/>
      <x/>
    </i>
    <i>
      <x v="131"/>
      <x/>
    </i>
    <i>
      <x v="132"/>
      <x/>
    </i>
    <i>
      <x v="133"/>
      <x/>
    </i>
    <i>
      <x v="134"/>
      <x/>
    </i>
    <i>
      <x v="135"/>
      <x/>
    </i>
    <i>
      <x v="136"/>
      <x/>
    </i>
    <i>
      <x v="137"/>
      <x/>
    </i>
    <i>
      <x v="138"/>
      <x/>
    </i>
    <i>
      <x v="139"/>
      <x/>
    </i>
    <i>
      <x v="140"/>
      <x/>
    </i>
    <i>
      <x v="141"/>
      <x/>
    </i>
    <i>
      <x v="142"/>
      <x/>
    </i>
    <i>
      <x v="143"/>
      <x/>
    </i>
    <i>
      <x v="144"/>
      <x/>
    </i>
    <i>
      <x v="145"/>
      <x/>
    </i>
    <i>
      <x v="146"/>
      <x/>
    </i>
    <i>
      <x v="147"/>
      <x/>
    </i>
    <i>
      <x v="148"/>
      <x/>
    </i>
    <i>
      <x v="149"/>
      <x/>
    </i>
    <i>
      <x v="150"/>
      <x/>
    </i>
    <i>
      <x v="151"/>
      <x/>
    </i>
    <i>
      <x v="152"/>
      <x/>
    </i>
    <i>
      <x v="153"/>
      <x/>
    </i>
    <i>
      <x v="154"/>
      <x/>
    </i>
    <i>
      <x v="155"/>
      <x/>
    </i>
    <i>
      <x v="156"/>
      <x/>
    </i>
    <i>
      <x v="157"/>
      <x/>
    </i>
    <i>
      <x v="158"/>
      <x/>
    </i>
    <i>
      <x v="159"/>
      <x/>
    </i>
    <i>
      <x v="160"/>
      <x/>
    </i>
    <i>
      <x v="161"/>
      <x/>
    </i>
    <i>
      <x v="162"/>
      <x/>
    </i>
    <i>
      <x v="163"/>
      <x/>
    </i>
    <i>
      <x v="164"/>
      <x/>
    </i>
    <i>
      <x v="165"/>
      <x/>
    </i>
    <i>
      <x v="166"/>
      <x/>
    </i>
    <i>
      <x v="167"/>
      <x/>
    </i>
    <i>
      <x v="168"/>
      <x/>
    </i>
    <i>
      <x v="169"/>
      <x/>
    </i>
    <i>
      <x v="170"/>
      <x/>
    </i>
    <i>
      <x v="171"/>
      <x/>
    </i>
    <i>
      <x v="172"/>
      <x/>
    </i>
    <i>
      <x v="173"/>
      <x/>
    </i>
    <i>
      <x v="174"/>
      <x/>
    </i>
    <i>
      <x v="175"/>
      <x/>
    </i>
    <i>
      <x v="176"/>
      <x/>
    </i>
    <i>
      <x v="177"/>
      <x/>
    </i>
    <i>
      <x v="178"/>
      <x/>
    </i>
    <i>
      <x v="179"/>
      <x/>
    </i>
    <i>
      <x v="180"/>
      <x/>
    </i>
    <i>
      <x v="181"/>
      <x/>
    </i>
    <i>
      <x v="182"/>
      <x/>
    </i>
    <i>
      <x v="183"/>
      <x/>
    </i>
    <i>
      <x v="184"/>
      <x/>
    </i>
    <i>
      <x v="185"/>
      <x/>
    </i>
    <i>
      <x v="186"/>
      <x/>
    </i>
    <i>
      <x v="187"/>
      <x/>
    </i>
    <i>
      <x v="188"/>
      <x/>
    </i>
    <i>
      <x v="189"/>
      <x/>
    </i>
    <i>
      <x v="190"/>
      <x/>
    </i>
    <i>
      <x v="191"/>
      <x/>
    </i>
    <i>
      <x v="192"/>
      <x/>
    </i>
    <i>
      <x v="193"/>
      <x/>
    </i>
    <i>
      <x v="194"/>
      <x/>
    </i>
    <i>
      <x v="195"/>
      <x/>
    </i>
    <i>
      <x v="196"/>
      <x/>
    </i>
    <i>
      <x v="197"/>
      <x/>
    </i>
    <i>
      <x v="198"/>
      <x/>
    </i>
    <i>
      <x v="199"/>
      <x/>
    </i>
    <i>
      <x v="200"/>
      <x/>
    </i>
    <i>
      <x v="201"/>
      <x/>
    </i>
    <i>
      <x v="202"/>
      <x/>
    </i>
    <i>
      <x v="203"/>
      <x/>
    </i>
    <i>
      <x v="204"/>
      <x/>
    </i>
    <i>
      <x v="205"/>
      <x/>
    </i>
    <i>
      <x v="206"/>
      <x/>
    </i>
    <i>
      <x v="207"/>
      <x/>
    </i>
    <i>
      <x v="208"/>
      <x/>
    </i>
    <i>
      <x v="209"/>
      <x/>
    </i>
    <i>
      <x v="210"/>
      <x/>
    </i>
    <i>
      <x v="211"/>
      <x/>
    </i>
    <i>
      <x v="212"/>
      <x/>
    </i>
    <i>
      <x v="213"/>
      <x/>
    </i>
    <i>
      <x v="214"/>
      <x/>
    </i>
    <i>
      <x v="215"/>
      <x/>
    </i>
    <i>
      <x v="216"/>
      <x/>
    </i>
    <i>
      <x v="217"/>
      <x/>
    </i>
    <i>
      <x v="218"/>
      <x/>
    </i>
    <i>
      <x v="219"/>
      <x/>
    </i>
    <i>
      <x v="220"/>
      <x/>
    </i>
    <i>
      <x v="221"/>
      <x/>
    </i>
    <i>
      <x v="222"/>
      <x/>
    </i>
    <i>
      <x v="223"/>
      <x/>
    </i>
    <i>
      <x v="224"/>
      <x/>
    </i>
    <i>
      <x v="225"/>
      <x/>
    </i>
    <i>
      <x v="226"/>
      <x/>
    </i>
    <i>
      <x v="227"/>
      <x/>
    </i>
    <i>
      <x v="228"/>
      <x/>
    </i>
    <i>
      <x v="229"/>
      <x/>
    </i>
    <i>
      <x v="230"/>
      <x/>
    </i>
    <i>
      <x v="231"/>
      <x/>
    </i>
    <i>
      <x v="232"/>
      <x/>
    </i>
    <i>
      <x v="233"/>
      <x/>
    </i>
    <i>
      <x v="234"/>
      <x/>
    </i>
    <i>
      <x v="235"/>
      <x/>
    </i>
    <i>
      <x v="236"/>
      <x/>
    </i>
    <i>
      <x v="237"/>
      <x/>
    </i>
    <i>
      <x v="238"/>
      <x/>
    </i>
    <i>
      <x v="239"/>
      <x/>
    </i>
    <i>
      <x v="240"/>
      <x/>
    </i>
    <i>
      <x v="241"/>
      <x/>
    </i>
    <i>
      <x v="242"/>
      <x/>
    </i>
    <i>
      <x v="243"/>
      <x/>
    </i>
    <i>
      <x v="244"/>
      <x/>
    </i>
    <i>
      <x v="245"/>
      <x/>
    </i>
    <i>
      <x v="246"/>
      <x/>
    </i>
    <i>
      <x v="247"/>
      <x/>
    </i>
    <i>
      <x v="248"/>
      <x/>
    </i>
    <i>
      <x v="249"/>
      <x/>
    </i>
    <i>
      <x v="250"/>
      <x/>
    </i>
    <i>
      <x v="251"/>
      <x/>
    </i>
    <i>
      <x v="252"/>
      <x/>
    </i>
    <i>
      <x v="253"/>
      <x/>
    </i>
    <i>
      <x v="254"/>
      <x/>
    </i>
    <i>
      <x v="255"/>
      <x/>
    </i>
    <i>
      <x v="256"/>
      <x/>
    </i>
    <i>
      <x v="257"/>
      <x/>
    </i>
    <i>
      <x v="258"/>
      <x/>
    </i>
    <i>
      <x v="259"/>
      <x/>
    </i>
    <i>
      <x v="260"/>
      <x/>
    </i>
    <i>
      <x v="261"/>
      <x/>
    </i>
    <i>
      <x v="262"/>
      <x/>
    </i>
    <i>
      <x v="263"/>
      <x/>
    </i>
    <i>
      <x v="264"/>
      <x/>
    </i>
    <i>
      <x v="265"/>
      <x/>
    </i>
    <i>
      <x v="266"/>
      <x/>
    </i>
    <i>
      <x v="267"/>
      <x/>
    </i>
    <i>
      <x v="268"/>
      <x/>
    </i>
    <i>
      <x v="269"/>
      <x/>
    </i>
    <i>
      <x v="270"/>
      <x/>
    </i>
    <i>
      <x v="271"/>
      <x/>
    </i>
    <i>
      <x v="272"/>
      <x/>
    </i>
    <i>
      <x v="273"/>
      <x/>
    </i>
    <i>
      <x v="274"/>
      <x/>
    </i>
    <i>
      <x v="275"/>
      <x/>
    </i>
    <i>
      <x v="276"/>
      <x/>
    </i>
    <i>
      <x v="277"/>
      <x/>
    </i>
    <i>
      <x v="278"/>
      <x/>
    </i>
    <i>
      <x v="279"/>
      <x/>
    </i>
    <i>
      <x v="280"/>
      <x/>
    </i>
    <i>
      <x v="281"/>
      <x/>
    </i>
    <i>
      <x v="282"/>
      <x/>
    </i>
    <i>
      <x v="283"/>
      <x/>
    </i>
    <i>
      <x v="284"/>
      <x/>
    </i>
    <i>
      <x v="285"/>
      <x/>
    </i>
    <i>
      <x v="286"/>
      <x/>
    </i>
    <i>
      <x v="287"/>
      <x/>
    </i>
    <i>
      <x v="288"/>
      <x/>
    </i>
    <i>
      <x v="289"/>
      <x/>
    </i>
    <i>
      <x v="290"/>
      <x/>
    </i>
    <i>
      <x v="291"/>
      <x/>
    </i>
    <i>
      <x v="292"/>
      <x/>
    </i>
    <i>
      <x v="293"/>
      <x/>
    </i>
    <i>
      <x v="294"/>
      <x/>
    </i>
    <i>
      <x v="295"/>
      <x/>
    </i>
    <i>
      <x v="296"/>
      <x/>
    </i>
    <i>
      <x v="297"/>
      <x/>
    </i>
    <i>
      <x v="298"/>
      <x/>
    </i>
    <i>
      <x v="299"/>
      <x/>
    </i>
    <i>
      <x v="300"/>
      <x/>
    </i>
    <i>
      <x v="301"/>
      <x/>
    </i>
    <i>
      <x v="302"/>
      <x/>
    </i>
    <i>
      <x v="303"/>
      <x/>
    </i>
    <i>
      <x v="304"/>
      <x/>
    </i>
    <i>
      <x v="305"/>
      <x/>
    </i>
    <i>
      <x v="306"/>
      <x/>
    </i>
    <i>
      <x v="307"/>
      <x/>
    </i>
    <i>
      <x v="308"/>
      <x/>
    </i>
    <i>
      <x v="309"/>
      <x/>
    </i>
    <i>
      <x v="310"/>
      <x/>
    </i>
    <i>
      <x v="311"/>
      <x/>
    </i>
    <i>
      <x v="312"/>
      <x/>
    </i>
    <i>
      <x v="313"/>
      <x/>
    </i>
    <i>
      <x v="314"/>
      <x/>
    </i>
    <i>
      <x v="315"/>
      <x/>
    </i>
    <i>
      <x v="316"/>
      <x/>
    </i>
    <i>
      <x v="317"/>
      <x/>
    </i>
    <i>
      <x v="318"/>
      <x/>
    </i>
    <i>
      <x v="319"/>
      <x/>
    </i>
    <i>
      <x v="320"/>
      <x/>
    </i>
    <i>
      <x v="321"/>
      <x/>
    </i>
    <i>
      <x v="322"/>
      <x/>
    </i>
    <i>
      <x v="323"/>
      <x/>
    </i>
    <i>
      <x v="324"/>
      <x/>
    </i>
    <i>
      <x v="325"/>
      <x/>
    </i>
    <i>
      <x v="326"/>
      <x/>
    </i>
    <i>
      <x v="327"/>
      <x/>
    </i>
    <i>
      <x v="328"/>
      <x/>
    </i>
    <i>
      <x v="329"/>
      <x/>
    </i>
    <i>
      <x v="330"/>
      <x/>
    </i>
    <i>
      <x v="331"/>
      <x/>
    </i>
    <i>
      <x v="332"/>
      <x/>
    </i>
    <i>
      <x v="333"/>
      <x/>
    </i>
    <i>
      <x v="334"/>
      <x/>
    </i>
    <i>
      <x v="335"/>
      <x/>
    </i>
    <i>
      <x v="336"/>
      <x/>
    </i>
    <i>
      <x v="337"/>
      <x/>
    </i>
    <i>
      <x v="338"/>
      <x/>
    </i>
    <i>
      <x v="339"/>
      <x/>
    </i>
    <i>
      <x v="340"/>
      <x/>
    </i>
    <i>
      <x v="341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Všechny" fld="17" baseField="0" baseItem="0"/>
    <dataField name="Součet z počet" fld="16" baseField="0" baseItem="0"/>
    <dataField name="Součet z poř.č.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110BC-97E0-45A9-8C56-2F51666C67DB}">
  <sheetPr codeName="List4"/>
  <dimension ref="A3:E28"/>
  <sheetViews>
    <sheetView workbookViewId="0">
      <selection activeCell="E79" sqref="E79"/>
    </sheetView>
  </sheetViews>
  <sheetFormatPr defaultRowHeight="12.75"/>
  <cols>
    <col min="1" max="1" width="14.7109375" bestFit="1" customWidth="1"/>
    <col min="2" max="2" width="18.7109375" bestFit="1" customWidth="1"/>
    <col min="3" max="3" width="19.140625" bestFit="1" customWidth="1"/>
    <col min="4" max="4" width="24.28515625" bestFit="1" customWidth="1"/>
    <col min="5" max="5" width="30.5703125" bestFit="1" customWidth="1"/>
  </cols>
  <sheetData>
    <row r="3" spans="1:5">
      <c r="C3" s="91" t="s">
        <v>124</v>
      </c>
    </row>
    <row r="4" spans="1:5">
      <c r="A4" s="91" t="s">
        <v>121</v>
      </c>
      <c r="B4" s="91" t="s">
        <v>104</v>
      </c>
      <c r="C4" t="s">
        <v>122</v>
      </c>
      <c r="D4" t="s">
        <v>123</v>
      </c>
      <c r="E4" t="s">
        <v>174</v>
      </c>
    </row>
    <row r="5" spans="1:5">
      <c r="A5">
        <v>1</v>
      </c>
      <c r="B5" t="s">
        <v>611</v>
      </c>
      <c r="C5" s="92">
        <v>0</v>
      </c>
      <c r="D5" s="92">
        <v>0</v>
      </c>
      <c r="E5">
        <v>10</v>
      </c>
    </row>
    <row r="6" spans="1:5">
      <c r="A6">
        <v>2</v>
      </c>
      <c r="B6" t="s">
        <v>357</v>
      </c>
      <c r="C6" s="92">
        <v>0</v>
      </c>
      <c r="D6" s="92">
        <v>0</v>
      </c>
      <c r="E6">
        <v>75</v>
      </c>
    </row>
    <row r="7" spans="1:5">
      <c r="A7">
        <v>3</v>
      </c>
      <c r="B7" t="s">
        <v>358</v>
      </c>
      <c r="C7" s="92">
        <v>0</v>
      </c>
      <c r="D7" s="92">
        <v>0</v>
      </c>
      <c r="E7">
        <v>55</v>
      </c>
    </row>
    <row r="8" spans="1:5">
      <c r="A8">
        <v>4</v>
      </c>
      <c r="B8" t="s">
        <v>556</v>
      </c>
      <c r="C8" s="92">
        <v>0</v>
      </c>
      <c r="D8" s="92">
        <v>0</v>
      </c>
      <c r="E8">
        <v>50</v>
      </c>
    </row>
    <row r="9" spans="1:5">
      <c r="A9">
        <v>5</v>
      </c>
      <c r="B9" t="s">
        <v>568</v>
      </c>
      <c r="C9" s="92">
        <v>0</v>
      </c>
      <c r="D9" s="92">
        <v>0</v>
      </c>
      <c r="E9">
        <v>50</v>
      </c>
    </row>
    <row r="10" spans="1:5">
      <c r="A10">
        <v>6</v>
      </c>
      <c r="B10" t="s">
        <v>557</v>
      </c>
      <c r="C10" s="92">
        <v>0</v>
      </c>
      <c r="D10" s="92">
        <v>0</v>
      </c>
      <c r="E10">
        <v>120</v>
      </c>
    </row>
    <row r="11" spans="1:5">
      <c r="A11">
        <v>7</v>
      </c>
      <c r="B11" t="s">
        <v>558</v>
      </c>
      <c r="C11" s="92">
        <v>0</v>
      </c>
      <c r="D11" s="92">
        <v>0</v>
      </c>
      <c r="E11">
        <v>25</v>
      </c>
    </row>
    <row r="12" spans="1:5">
      <c r="A12">
        <v>8</v>
      </c>
      <c r="B12" t="s">
        <v>559</v>
      </c>
      <c r="C12" s="92">
        <v>0</v>
      </c>
      <c r="D12" s="92">
        <v>0</v>
      </c>
      <c r="E12">
        <v>24</v>
      </c>
    </row>
    <row r="13" spans="1:5">
      <c r="A13">
        <v>9</v>
      </c>
      <c r="B13" t="s">
        <v>593</v>
      </c>
      <c r="C13" s="92">
        <v>0</v>
      </c>
      <c r="D13" s="92">
        <v>0</v>
      </c>
      <c r="E13">
        <v>28</v>
      </c>
    </row>
    <row r="14" spans="1:5">
      <c r="A14">
        <v>10</v>
      </c>
      <c r="B14" t="s">
        <v>560</v>
      </c>
      <c r="C14" s="92">
        <v>0</v>
      </c>
      <c r="D14" s="92">
        <v>0</v>
      </c>
      <c r="E14">
        <v>28</v>
      </c>
    </row>
    <row r="15" spans="1:5">
      <c r="A15">
        <v>11</v>
      </c>
      <c r="B15" t="s">
        <v>561</v>
      </c>
      <c r="C15" s="92">
        <v>0</v>
      </c>
      <c r="D15" s="92">
        <v>0</v>
      </c>
      <c r="E15">
        <v>12</v>
      </c>
    </row>
    <row r="16" spans="1:5">
      <c r="A16">
        <v>12</v>
      </c>
      <c r="B16" t="s">
        <v>615</v>
      </c>
      <c r="C16" s="92">
        <v>0</v>
      </c>
      <c r="D16" s="92">
        <v>0</v>
      </c>
      <c r="E16">
        <v>7</v>
      </c>
    </row>
    <row r="17" spans="1:5">
      <c r="A17">
        <v>13</v>
      </c>
      <c r="B17" t="s">
        <v>562</v>
      </c>
      <c r="C17" s="92">
        <v>0</v>
      </c>
      <c r="D17" s="92">
        <v>0</v>
      </c>
      <c r="E17">
        <v>15</v>
      </c>
    </row>
    <row r="18" spans="1:5">
      <c r="A18">
        <v>14</v>
      </c>
      <c r="B18" t="s">
        <v>563</v>
      </c>
      <c r="C18" s="92">
        <v>0</v>
      </c>
      <c r="D18" s="92">
        <v>0</v>
      </c>
      <c r="E18">
        <v>11</v>
      </c>
    </row>
    <row r="19" spans="1:5">
      <c r="A19">
        <v>15</v>
      </c>
      <c r="B19" t="s">
        <v>564</v>
      </c>
      <c r="C19" s="92">
        <v>0</v>
      </c>
      <c r="D19" s="92">
        <v>0</v>
      </c>
      <c r="E19">
        <v>24</v>
      </c>
    </row>
    <row r="20" spans="1:5">
      <c r="A20">
        <v>16</v>
      </c>
      <c r="B20" t="s">
        <v>571</v>
      </c>
      <c r="C20" s="92">
        <v>0</v>
      </c>
      <c r="D20" s="92">
        <v>0</v>
      </c>
      <c r="E20">
        <v>42</v>
      </c>
    </row>
    <row r="21" spans="1:5">
      <c r="A21">
        <v>17</v>
      </c>
      <c r="B21" t="s">
        <v>612</v>
      </c>
      <c r="C21" s="92">
        <v>0</v>
      </c>
      <c r="D21" s="92">
        <v>0</v>
      </c>
      <c r="E21">
        <v>11</v>
      </c>
    </row>
    <row r="22" spans="1:5">
      <c r="A22">
        <v>18</v>
      </c>
      <c r="B22" t="s">
        <v>565</v>
      </c>
      <c r="C22" s="92">
        <v>0</v>
      </c>
      <c r="D22" s="92">
        <v>0</v>
      </c>
      <c r="E22">
        <v>12</v>
      </c>
    </row>
    <row r="23" spans="1:5">
      <c r="A23">
        <v>19</v>
      </c>
      <c r="B23" t="s">
        <v>582</v>
      </c>
      <c r="C23" s="92">
        <v>0</v>
      </c>
      <c r="D23" s="92">
        <v>0</v>
      </c>
      <c r="E23">
        <v>12</v>
      </c>
    </row>
    <row r="24" spans="1:5">
      <c r="A24">
        <v>20</v>
      </c>
      <c r="B24" t="s">
        <v>149</v>
      </c>
      <c r="C24" s="92">
        <v>0</v>
      </c>
      <c r="D24" s="92">
        <v>0</v>
      </c>
      <c r="E24">
        <v>34</v>
      </c>
    </row>
    <row r="25" spans="1:5">
      <c r="A25">
        <v>21</v>
      </c>
      <c r="B25" t="s">
        <v>807</v>
      </c>
      <c r="C25" s="92">
        <v>0</v>
      </c>
      <c r="D25" s="92">
        <v>0</v>
      </c>
      <c r="E25">
        <v>75</v>
      </c>
    </row>
    <row r="26" spans="1:5">
      <c r="A26">
        <v>22</v>
      </c>
      <c r="B26" t="s">
        <v>613</v>
      </c>
      <c r="C26" s="92" t="e">
        <v>#N/A</v>
      </c>
      <c r="D26" s="92" t="e">
        <v>#N/A</v>
      </c>
      <c r="E26" t="e">
        <v>#N/A</v>
      </c>
    </row>
    <row r="27" spans="1:5">
      <c r="A27" t="s">
        <v>613</v>
      </c>
      <c r="B27" t="s">
        <v>613</v>
      </c>
      <c r="C27" s="92" t="e">
        <v>#N/A</v>
      </c>
      <c r="D27" s="92" t="e">
        <v>#N/A</v>
      </c>
      <c r="E27" t="e">
        <v>#N/A</v>
      </c>
    </row>
    <row r="28" spans="1:5">
      <c r="A28" t="s">
        <v>97</v>
      </c>
      <c r="C28" s="92" t="e">
        <v>#N/A</v>
      </c>
      <c r="D28" s="92" t="e">
        <v>#N/A</v>
      </c>
      <c r="E28" t="e">
        <v>#N/A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D80F5-4E3C-4329-AC19-AF6E41AD43DC}">
  <sheetPr codeName="List6">
    <outlinePr summaryBelow="0"/>
    <pageSetUpPr fitToPage="1"/>
  </sheetPr>
  <dimension ref="A1:I68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G23" sqref="G23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73.42578125" style="9" customWidth="1"/>
    <col min="5" max="5" width="6.28515625" style="11" customWidth="1"/>
    <col min="6" max="6" width="6" style="11" customWidth="1"/>
    <col min="7" max="7" width="26.85546875" style="9" customWidth="1"/>
    <col min="8" max="8" width="30.71093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567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76.5">
      <c r="A5" s="36">
        <v>1</v>
      </c>
      <c r="B5" s="47" t="s">
        <v>30</v>
      </c>
      <c r="C5" s="41" t="str">
        <f>INDEX('Souhrnný rozpočet'!$A$2:$K$232,MATCH(B5,'Souhrnný rozpočet'!$A$2:$A$232,0),3)</f>
        <v>Konferenční datový projektor</v>
      </c>
      <c r="D5" s="41" t="str">
        <f>INDEX('Souhrnný rozpočet'!$A$2:$K$232,MATCH(B5,'Souhrnný rozpočet'!$A$2:$A$232,0),7)</f>
        <v>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</v>
      </c>
      <c r="E5" s="41" t="str">
        <f>INDEX('Souhrnný rozpočet'!$A$2:$K$232,MATCH(B5,'Souhrnný rozpočet'!$A$2:$A$232,0),8)</f>
        <v>ks</v>
      </c>
      <c r="F5" s="38">
        <v>2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25.5">
      <c r="A6" s="36">
        <v>2</v>
      </c>
      <c r="B6" s="47" t="s">
        <v>54</v>
      </c>
      <c r="C6" s="41" t="str">
        <f>INDEX('Souhrnný rozpočet'!$A$2:$K$232,MATCH(B6,'Souhrnný rozpočet'!$A$2:$A$232,0),3)</f>
        <v>Objektiv konferenčního projektoru</v>
      </c>
      <c r="D6" s="41" t="str">
        <f>INDEX('Souhrnný rozpočet'!$A$2:$K$232,MATCH(B6,'Souhrnný rozpočet'!$A$2:$A$232,0),7)</f>
        <v>Standardní obejtkiv k výše uvedenému projektoru.</v>
      </c>
      <c r="E6" s="41" t="str">
        <f>INDEX('Souhrnný rozpočet'!$A$2:$K$232,MATCH(B6,'Souhrnný rozpočet'!$A$2:$A$232,0),8)</f>
        <v>ks</v>
      </c>
      <c r="F6" s="38">
        <v>2</v>
      </c>
      <c r="G6" s="40">
        <f>INDEX('Souhrnný rozpočet'!$A$2:$K$232,MATCH(B6,'Souhrnný rozpočet'!$A$2:$A$232,0),10)</f>
        <v>0</v>
      </c>
      <c r="H6" s="74">
        <f t="shared" ref="H6:H49" si="0">G6*F6</f>
        <v>0</v>
      </c>
      <c r="I6" s="80"/>
    </row>
    <row r="7" spans="1:9" ht="51">
      <c r="A7" s="36">
        <v>3</v>
      </c>
      <c r="B7" s="47" t="s">
        <v>32</v>
      </c>
      <c r="C7" s="41" t="str">
        <f>INDEX('Souhrnný rozpočet'!$A$2:$K$232,MATCH(B7,'Souhrnný rozpočet'!$A$2:$A$232,0),3)</f>
        <v>Stropní držák projektoru</v>
      </c>
      <c r="D7" s="41" t="str">
        <f>INDEX('Souhrnný rozpočet'!$A$2:$K$232,MATCH(B7,'Souhrnný rozpočet'!$A$2:$A$232,0),7)</f>
        <v xml:space="preserve">Univerzální držák projektoru - komplet vč. universálního adaptéru pro projektory.
Bílá barva. Nosnost dle použitého typu projektoru.
</v>
      </c>
      <c r="E7" s="41" t="str">
        <f>INDEX('Souhrnný rozpočet'!$A$2:$K$232,MATCH(B7,'Souhrnný rozpočet'!$A$2:$A$232,0),8)</f>
        <v>ks</v>
      </c>
      <c r="F7" s="38">
        <v>2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533</v>
      </c>
      <c r="C8" s="41" t="str">
        <f>INDEX('Souhrnný rozpočet'!$A$2:$K$232,MATCH(B8,'Souhrnný rozpočet'!$A$2:$A$232,0),3)</f>
        <v>Projekční plátno rámové 800</v>
      </c>
      <c r="D8" s="41" t="str">
        <f>INDEX('Souhrnný rozpočet'!$A$2:$K$232,MATCH(B8,'Souhrnný rozpočet'!$A$2:$A$232,0),7)</f>
        <v xml:space="preserve">Projekční plátno pevné na stěnu, s černým rámečkem. Šířka obrazu 800 cm, formát 32:10.
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89.25">
      <c r="A9" s="36">
        <v>5</v>
      </c>
      <c r="B9" s="47" t="s">
        <v>465</v>
      </c>
      <c r="C9" s="41" t="str">
        <f>INDEX('Souhrnný rozpočet'!$A$2:$K$232,MATCH(B9,'Souhrnný rozpočet'!$A$2:$A$232,0),3)</f>
        <v>HDMI PTZ kamera</v>
      </c>
      <c r="D9" s="41" t="str">
        <f>INDEX('Souhrnný rozpočet'!$A$2:$K$232,MATCH(B9,'Souhrnný rozpočet'!$A$2:$A$232,0),7)</f>
        <v>PTZ kamera s min. 1/3"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178.5">
      <c r="A10" s="36">
        <v>6</v>
      </c>
      <c r="B10" s="47" t="s">
        <v>140</v>
      </c>
      <c r="C10" s="41" t="str">
        <f>INDEX('Souhrnný rozpočet'!$A$2:$K$232,MATCH(B10,'Souhrnný rozpočet'!$A$2:$A$232,0),3)</f>
        <v>Interaktivní displej</v>
      </c>
      <c r="D10" s="41" t="str">
        <f>INDEX('Souhrnný rozpočet'!$A$2:$K$232,MATCH(B10,'Souhrnný rozpočet'!$A$2:$A$232,0),7)</f>
        <v xml:space="preserve">Interaktivní panel s úhlopříčkou 24". Dotyková technologie musí rozpoznat min 10 současných dotyků a multidotyková gesta. Na rámu panelu jsou 4 funkční tlačítka pro výběr barvy digitálního inkoustu.
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
Balíček dále musí obsahovat nástroj pro rychlou přípravu digitálních učebních aktivit, hlasování. Aktivity je možno sdílet na žákovská zařízení přes cloud prostředí
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89.25">
      <c r="A11" s="36">
        <v>7</v>
      </c>
      <c r="B11" s="47" t="s">
        <v>141</v>
      </c>
      <c r="C11" s="41" t="str">
        <f>INDEX('Souhrnný rozpočet'!$A$2:$K$232,MATCH(B11,'Souhrnný rozpočet'!$A$2:$A$232,0),3)</f>
        <v>Maticový přepínač</v>
      </c>
      <c r="D11" s="41" t="str">
        <f>INDEX('Souhrnný rozpočet'!$A$2:$K$232,MATCH(B11,'Souhrnný rozpočet'!$A$2:$A$232,0),7)</f>
        <v>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38.25">
      <c r="A12" s="36">
        <v>8</v>
      </c>
      <c r="B12" s="47" t="s">
        <v>142</v>
      </c>
      <c r="C12" s="41" t="str">
        <f>INDEX('Souhrnný rozpočet'!$A$2:$K$232,MATCH(B12,'Souhrnný rozpočet'!$A$2:$A$232,0),3)</f>
        <v>Distribuční zesilovač</v>
      </c>
      <c r="D12" s="41" t="str">
        <f>INDEX('Souhrnný rozpočet'!$A$2:$K$232,MATCH(B12,'Souhrnný rozpočet'!$A$2:$A$232,0),7)</f>
        <v xml:space="preserve">1x2 HDMI rozbočovač
Podpora standardů HDMI 2.0 a HDCP 2.2
Podpora rozlišení podpora 4K/UHD @ 60 Hz 4:4:4 </v>
      </c>
      <c r="E12" s="41" t="str">
        <f>INDEX('Souhrnný rozpočet'!$A$2:$K$232,MATCH(B12,'Souhrnný rozpočet'!$A$2:$A$232,0),8)</f>
        <v>ks</v>
      </c>
      <c r="F12" s="38">
        <v>4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51">
      <c r="A13" s="36">
        <v>9</v>
      </c>
      <c r="B13" s="47" t="s">
        <v>195</v>
      </c>
      <c r="C13" s="41" t="str">
        <f>INDEX('Souhrnný rozpočet'!$A$2:$K$232,MATCH(B13,'Souhrnný rozpočet'!$A$2:$A$232,0),3)</f>
        <v>Extender HDMI signálu - vysílač</v>
      </c>
      <c r="D13" s="41" t="str">
        <f>INDEX('Souhrnný rozpočet'!$A$2:$K$232,MATCH(B13,'Souhrnný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13" s="41" t="str">
        <f>INDEX('Souhrnný rozpočet'!$A$2:$K$232,MATCH(B13,'Souhrnný rozpočet'!$A$2:$A$232,0),8)</f>
        <v>ks</v>
      </c>
      <c r="F13" s="38">
        <v>2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51">
      <c r="A14" s="36">
        <v>10</v>
      </c>
      <c r="B14" s="47" t="s">
        <v>196</v>
      </c>
      <c r="C14" s="41" t="str">
        <f>INDEX('Souhrnný rozpočet'!$A$2:$K$232,MATCH(B14,'Souhrnný rozpočet'!$A$2:$A$232,0),3)</f>
        <v>Extender HDMI signálu - vysílač</v>
      </c>
      <c r="D14" s="41" t="str">
        <f>INDEX('Souhrnný rozpočet'!$A$2:$K$232,MATCH(B14,'Souhrnný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4" s="41" t="str">
        <f>INDEX('Souhrnný rozpočet'!$A$2:$K$232,MATCH(B14,'Souhrnný rozpočet'!$A$2:$A$232,0),8)</f>
        <v>ks</v>
      </c>
      <c r="F14" s="38">
        <v>7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51">
      <c r="A15" s="36">
        <v>11</v>
      </c>
      <c r="B15" s="47" t="s">
        <v>198</v>
      </c>
      <c r="C15" s="41" t="str">
        <f>INDEX('Souhrnný rozpočet'!$A$2:$K$232,MATCH(B15,'Souhrnný rozpočet'!$A$2:$A$232,0),3)</f>
        <v>Extender HDMI signálu - přijímač</v>
      </c>
      <c r="D15" s="41" t="str">
        <f>INDEX('Souhrnný rozpočet'!$A$2:$K$232,MATCH(B15,'Souhrnný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5" s="41" t="str">
        <f>INDEX('Souhrnný rozpočet'!$A$2:$K$232,MATCH(B15,'Souhrnný rozpočet'!$A$2:$A$232,0),8)</f>
        <v>ks</v>
      </c>
      <c r="F15" s="38">
        <v>7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63.75">
      <c r="A16" s="36">
        <v>12</v>
      </c>
      <c r="B16" s="47" t="s">
        <v>173</v>
      </c>
      <c r="C16" s="41" t="str">
        <f>INDEX('Souhrnný rozpočet'!$A$2:$K$232,MATCH(B16,'Souhrnný rozpočet'!$A$2:$A$232,0),3)</f>
        <v>HDMI a USB maticový přepínač</v>
      </c>
      <c r="D16" s="41" t="str">
        <f>INDEX('Souhrnný rozpočet'!$A$2:$K$232,MATCH(B16,'Souhrnný rozpočet'!$A$2:$A$232,0),7)</f>
        <v>Maticový přepínač HDMI a USB. Min. 2x vstup plnohodnotné USB-C 3.1 gen 1 s napájením, 2x vstup HDMI + USB B, výstup 2x HDMI. Připojení periferií (kamera, audio, touch, HID) min. 3x USB-A. Řízení RS232 nebo LAN.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>
      <c r="A17" s="36">
        <v>13</v>
      </c>
      <c r="B17" s="47" t="s">
        <v>348</v>
      </c>
      <c r="C17" s="41" t="str">
        <f>INDEX('Souhrnný rozpočet'!$A$2:$K$232,MATCH(B17,'Souhrnný rozpočet'!$A$2:$A$232,0),3)</f>
        <v>Převodník HDMI na USB</v>
      </c>
      <c r="D17" s="41" t="str">
        <f>INDEX('Souhrnný rozpočet'!$A$2:$K$232,MATCH(B17,'Souhrnný rozpočet'!$A$2:$A$232,0),7)</f>
        <v>Převodník HDMI na USB</v>
      </c>
      <c r="E17" s="41" t="str">
        <f>INDEX('Souhrnný rozpočet'!$A$2:$K$232,MATCH(B17,'Souhrnný rozpočet'!$A$2:$A$232,0),8)</f>
        <v>ks</v>
      </c>
      <c r="F17" s="38">
        <v>2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204">
      <c r="A18" s="36">
        <v>14</v>
      </c>
      <c r="B18" s="47" t="s">
        <v>463</v>
      </c>
      <c r="C18" s="41" t="str">
        <f>INDEX('Souhrnný rozpočet'!$A$2:$K$232,MATCH(B18,'Souhrnný rozpočet'!$A$2:$A$232,0),3)</f>
        <v>Záznam prezentací</v>
      </c>
      <c r="D18" s="41" t="str">
        <f>INDEX('Souhrnný rozpočet'!$A$2:$K$232,MATCH(B18,'Souhrnný rozpočet'!$A$2:$A$232,0),7)</f>
        <v xml:space="preserve">Zařízení pro záznam a streaming vstupního AV signálu s rozlišením fullHD vybavené interním úložištěm typu SSD nebo výstupem na externí úložiště USB
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51">
      <c r="A19" s="36">
        <v>15</v>
      </c>
      <c r="B19" s="47" t="s">
        <v>636</v>
      </c>
      <c r="C19" s="41" t="str">
        <f>INDEX('Souhrnný rozpočet'!$A$2:$K$232,MATCH(B19,'Souhrnný rozpočet'!$A$2:$A$232,0),3)</f>
        <v>NDI Enkodér/dekodér</v>
      </c>
      <c r="D19" s="41" t="str">
        <f>INDEX('Souhrnný rozpočet'!$A$2:$K$232,MATCH(B19,'Souhrnný rozpočet'!$A$2:$A$232,0),7)</f>
        <v>Univerzální konvertor k převodu signálu HDMI na NDI a NDI HX a nebo dekoding z NDI na HDMI. Rozlišení  min. 4K60 (pro všestranné využití v rámci fakulty). Napájení PoE a externí zdroj.</v>
      </c>
      <c r="E19" s="41" t="str">
        <f>INDEX('Souhrnný rozpočet'!$A$2:$K$232,MATCH(B19,'Souhrnný rozpočet'!$A$2:$A$232,0),8)</f>
        <v>ks</v>
      </c>
      <c r="F19" s="38">
        <v>4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51">
      <c r="A20" s="36">
        <v>16</v>
      </c>
      <c r="B20" s="47" t="s">
        <v>26</v>
      </c>
      <c r="C20" s="41" t="str">
        <f>INDEX('Souhrnný rozpočet'!$A$2:$K$232,MATCH(B20,'Souhrnný rozpočet'!$A$2:$A$232,0),3)</f>
        <v>Reproduktorová soustava</v>
      </c>
      <c r="D20" s="41" t="str">
        <f>INDEX('Souhrnný rozpočet'!$A$2:$K$232,MATCH(B20,'Souhrnný rozpočet'!$A$2:$A$232,0),7)</f>
        <v>Pasivní sloupová reprosoustava s minimální konfigurací: 4x5" 500W / 8Ω, 45 Hz - 310 Hz , citlivost 87 dB, rozměry do 700x260x465 mm, systémová EQ, vč. nástěnného držáku, bílá barva</v>
      </c>
      <c r="E20" s="41" t="str">
        <f>INDEX('Souhrnný rozpočet'!$A$2:$K$232,MATCH(B20,'Souhrnný rozpočet'!$A$2:$A$232,0),8)</f>
        <v>ks</v>
      </c>
      <c r="F20" s="38">
        <v>2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63.75">
      <c r="A21" s="36">
        <v>17</v>
      </c>
      <c r="B21" s="47" t="s">
        <v>27</v>
      </c>
      <c r="C21" s="41" t="str">
        <f>INDEX('Souhrnný rozpočet'!$A$2:$K$232,MATCH(B21,'Souhrnný rozpočet'!$A$2:$A$232,0),3)</f>
        <v>Reproduktorová soustava</v>
      </c>
      <c r="D21" s="41" t="str">
        <f>INDEX('Souhrnný rozpočet'!$A$2:$K$232,MATCH(B21,'Souhrnný rozpočet'!$A$2:$A$232,0),7)</f>
        <v>Pasivní sloupová line-array reprosoustava s minimální konfigurací: 8x1" + 4x2,25", 500W / 8Ω, 60 Hz - 16 kHz, pokrytí 150°x20° HxV, citlivost 87 dB, rozměry do 990x200x250 mm, systémová EQ, vč. polohovatelného nástěnného držáku ±60° do stran a ±15° náklon, bílá barva</v>
      </c>
      <c r="E21" s="41" t="str">
        <f>INDEX('Souhrnný rozpočet'!$A$2:$K$232,MATCH(B21,'Souhrnný rozpočet'!$A$2:$A$232,0),8)</f>
        <v>ks</v>
      </c>
      <c r="F21" s="38">
        <v>2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63.75">
      <c r="A22" s="36">
        <v>18</v>
      </c>
      <c r="B22" s="47" t="s">
        <v>24</v>
      </c>
      <c r="C22" s="41" t="str">
        <f>INDEX('Souhrnný rozpočet'!$A$2:$K$232,MATCH(B22,'Souhrnný rozpočet'!$A$2:$A$232,0),3)</f>
        <v>Zesilovač</v>
      </c>
      <c r="D22" s="41" t="str">
        <f>INDEX('Souhrnný rozpočet'!$A$2:$K$232,MATCH(B22,'Souhrnný rozpočet'!$A$2:$A$232,0),7)</f>
        <v>Set koncový zesilovač + DSP procesor, s minimální konfigurací: 2x 1000W - 4Ω, presety pro reprosoustavy, nastavení EQ, propustí, limitace a zpoždění, LCD panel, LED indikace stavu, symetrické vstupy, výška každého zařízení max 2U</v>
      </c>
      <c r="E22" s="41" t="str">
        <f>INDEX('Souhrnný rozpočet'!$A$2:$K$232,MATCH(B22,'Souhrnný rozpočet'!$A$2:$A$232,0),8)</f>
        <v>ks</v>
      </c>
      <c r="F22" s="38">
        <v>1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89.25">
      <c r="A23" s="36">
        <v>19</v>
      </c>
      <c r="B23" s="47" t="s">
        <v>20</v>
      </c>
      <c r="C23" s="41" t="str">
        <f>INDEX('Souhrnný rozpočet'!$A$2:$K$232,MATCH(B23,'Souhrnný rozpočet'!$A$2:$A$232,0),3)</f>
        <v>Mixážní systém</v>
      </c>
      <c r="D23" s="41" t="str">
        <f>INDEX('Souhrnný rozpočet'!$A$2:$K$232,MATCH(B23,'Souhrnný rozpočet'!$A$2:$A$232,0),7)</f>
        <v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v>
      </c>
      <c r="E23" s="41" t="str">
        <f>INDEX('Souhrnný rozpočet'!$A$2:$K$232,MATCH(B23,'Souhrnný rozpočet'!$A$2:$A$232,0),8)</f>
        <v>ks</v>
      </c>
      <c r="F23" s="38">
        <v>1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25.5">
      <c r="A24" s="36">
        <v>20</v>
      </c>
      <c r="B24" s="47" t="s">
        <v>21</v>
      </c>
      <c r="C24" s="41" t="str">
        <f>INDEX('Souhrnný rozpočet'!$A$2:$K$232,MATCH(B24,'Souhrnný rozpočet'!$A$2:$A$232,0),3)</f>
        <v>Dante převodník</v>
      </c>
      <c r="D24" s="41" t="str">
        <f>INDEX('Souhrnný rozpočet'!$A$2:$K$232,MATCH(B24,'Souhrnný rozpočet'!$A$2:$A$232,0),7)</f>
        <v>Dante  - min. 2x USB vstup a 2x USB výstup, napájení PoE</v>
      </c>
      <c r="E24" s="41" t="str">
        <f>INDEX('Souhrnný rozpočet'!$A$2:$K$232,MATCH(B24,'Souhrnný rozpočet'!$A$2:$A$232,0),8)</f>
        <v>ks</v>
      </c>
      <c r="F24" s="38">
        <v>2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>
      <c r="A25" s="36">
        <v>21</v>
      </c>
      <c r="B25" s="47" t="s">
        <v>171</v>
      </c>
      <c r="C25" s="41" t="str">
        <f>INDEX('Souhrnný rozpočet'!$A$2:$K$232,MATCH(B25,'Souhrnný rozpočet'!$A$2:$A$232,0),3)</f>
        <v>Switch pro Dante</v>
      </c>
      <c r="D25" s="41" t="str">
        <f>INDEX('Souhrnný rozpočet'!$A$2:$K$232,MATCH(B25,'Souhrnný rozpočet'!$A$2:$A$232,0),7)</f>
        <v>Switch pro Dante - min. 8 portů RJ45, PoE min. 60W.</v>
      </c>
      <c r="E25" s="41" t="str">
        <f>INDEX('Souhrnný rozpočet'!$A$2:$K$232,MATCH(B25,'Souhrnný rozpočet'!$A$2:$A$232,0),8)</f>
        <v>ks</v>
      </c>
      <c r="F25" s="38">
        <v>1</v>
      </c>
      <c r="G25" s="40">
        <f>INDEX('Souhrnný rozpočet'!$A$2:$K$232,MATCH(B25,'Souhrnný rozpočet'!$A$2:$A$232,0),10)</f>
        <v>0</v>
      </c>
      <c r="H25" s="74">
        <f t="shared" si="0"/>
        <v>0</v>
      </c>
      <c r="I25" s="80"/>
    </row>
    <row r="26" spans="1:9" ht="63.75">
      <c r="A26" s="36">
        <v>22</v>
      </c>
      <c r="B26" s="47" t="s">
        <v>23</v>
      </c>
      <c r="C26" s="41" t="str">
        <f>INDEX('Souhrnný rozpočet'!$A$2:$K$232,MATCH(B26,'Souhrnný rozpočet'!$A$2:$A$232,0),3)</f>
        <v>Zesilovač indukční smyčky</v>
      </c>
      <c r="D26" s="41" t="str">
        <f>INDEX('Souhrnný rozpočet'!$A$2:$K$232,MATCH(B26,'Souhrnný rozpočet'!$A$2:$A$232,0),7)</f>
        <v>Zesilovač pro indukční smyčku (vyhovuje IEC 60849), bezdrátový přenos audio signálu pro nedoslýchavé, Audio vstupy Line/Mic, omezovač a automatické řízení zisku, výstupní výkon pro pokrytí min. 500 m2, proudově řízená smyčka.</v>
      </c>
      <c r="E26" s="41" t="str">
        <f>INDEX('Souhrnný rozpočet'!$A$2:$K$232,MATCH(B26,'Souhrnný rozpočet'!$A$2:$A$232,0),8)</f>
        <v>ks</v>
      </c>
      <c r="F26" s="38">
        <v>1</v>
      </c>
      <c r="G26" s="40">
        <f>INDEX('Souhrnný rozpočet'!$A$2:$K$232,MATCH(B26,'Souhrnný rozpočet'!$A$2:$A$232,0),10)</f>
        <v>0</v>
      </c>
      <c r="H26" s="74">
        <f t="shared" si="0"/>
        <v>0</v>
      </c>
      <c r="I26" s="80"/>
    </row>
    <row r="27" spans="1:9">
      <c r="A27" s="36">
        <v>23</v>
      </c>
      <c r="B27" s="47" t="s">
        <v>172</v>
      </c>
      <c r="C27" s="41" t="str">
        <f>INDEX('Souhrnný rozpočet'!$A$2:$K$232,MATCH(B27,'Souhrnný rozpočet'!$A$2:$A$232,0),3)</f>
        <v>Eliminátor zpětné vazby</v>
      </c>
      <c r="D27" s="41" t="str">
        <f>INDEX('Souhrnný rozpočet'!$A$2:$K$232,MATCH(B27,'Souhrnný rozpočet'!$A$2:$A$232,0),7)</f>
        <v>Dvoukanálový eliminátor zpětné vazby, min. 24 filtrů / kanál</v>
      </c>
      <c r="E27" s="41" t="str">
        <f>INDEX('Souhrnný rozpočet'!$A$2:$K$232,MATCH(B27,'Souhrnný rozpočet'!$A$2:$A$232,0),8)</f>
        <v>ks</v>
      </c>
      <c r="F27" s="38">
        <v>1</v>
      </c>
      <c r="G27" s="40">
        <f>INDEX('Souhrnný rozpočet'!$A$2:$K$232,MATCH(B27,'Souhrnný rozpočet'!$A$2:$A$232,0),10)</f>
        <v>0</v>
      </c>
      <c r="H27" s="74">
        <f t="shared" si="0"/>
        <v>0</v>
      </c>
      <c r="I27" s="80"/>
    </row>
    <row r="28" spans="1:9" ht="89.25">
      <c r="A28" s="36">
        <v>24</v>
      </c>
      <c r="B28" s="47" t="s">
        <v>65</v>
      </c>
      <c r="C28" s="41" t="str">
        <f>INDEX('Souhrnný rozpočet'!$A$2:$K$232,MATCH(B28,'Souhrnný rozpočet'!$A$2:$A$232,0),3)</f>
        <v>Mikrofon bezdrátový</v>
      </c>
      <c r="D28" s="41" t="str">
        <f>INDEX('Souhrnný rozpočet'!$A$2:$K$232,MATCH(B28,'Souhrnný rozpočet'!$A$2:$A$232,0),7)</f>
        <v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v>
      </c>
      <c r="E28" s="41" t="str">
        <f>INDEX('Souhrnný rozpočet'!$A$2:$K$232,MATCH(B28,'Souhrnný rozpočet'!$A$2:$A$232,0),8)</f>
        <v>ks</v>
      </c>
      <c r="F28" s="38">
        <v>2</v>
      </c>
      <c r="G28" s="40">
        <f>INDEX('Souhrnný rozpočet'!$A$2:$K$232,MATCH(B28,'Souhrnný rozpočet'!$A$2:$A$232,0),10)</f>
        <v>0</v>
      </c>
      <c r="H28" s="74">
        <f t="shared" si="0"/>
        <v>0</v>
      </c>
      <c r="I28" s="80"/>
    </row>
    <row r="29" spans="1:9" ht="76.5">
      <c r="A29" s="36">
        <v>25</v>
      </c>
      <c r="B29" s="47" t="s">
        <v>66</v>
      </c>
      <c r="C29" s="41" t="str">
        <f>INDEX('Souhrnný rozpočet'!$A$2:$K$232,MATCH(B29,'Souhrnný rozpočet'!$A$2:$A$232,0),3)</f>
        <v>Mikrofon bezdrátový</v>
      </c>
      <c r="D29" s="41" t="str">
        <f>INDEX('Souhrnný rozpočet'!$A$2:$K$232,MATCH(B29,'Souhrnný rozpočet'!$A$2:$A$232,0),7)</f>
        <v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v>
      </c>
      <c r="E29" s="41" t="str">
        <f>INDEX('Souhrnný rozpočet'!$A$2:$K$232,MATCH(B29,'Souhrnný rozpočet'!$A$2:$A$232,0),8)</f>
        <v>ks</v>
      </c>
      <c r="F29" s="38">
        <v>2</v>
      </c>
      <c r="G29" s="40">
        <f>INDEX('Souhrnný rozpočet'!$A$2:$K$232,MATCH(B29,'Souhrnný rozpočet'!$A$2:$A$232,0),10)</f>
        <v>0</v>
      </c>
      <c r="H29" s="74">
        <f t="shared" si="0"/>
        <v>0</v>
      </c>
      <c r="I29" s="80"/>
    </row>
    <row r="30" spans="1:9" ht="25.5">
      <c r="A30" s="36">
        <v>26</v>
      </c>
      <c r="B30" s="47" t="s">
        <v>67</v>
      </c>
      <c r="C30" s="41" t="str">
        <f>INDEX('Souhrnný rozpočet'!$A$2:$K$232,MATCH(B30,'Souhrnný rozpočet'!$A$2:$A$232,0),3)</f>
        <v>Mikrofon náhlavní</v>
      </c>
      <c r="D30" s="41" t="str">
        <f>INDEX('Souhrnný rozpočet'!$A$2:$K$232,MATCH(B30,'Souhrnný rozpočet'!$A$2:$A$232,0),7)</f>
        <v>Systémový náhlavní mikrofon s úzce směrovou charakteristikou</v>
      </c>
      <c r="E30" s="41" t="str">
        <f>INDEX('Souhrnný rozpočet'!$A$2:$K$232,MATCH(B30,'Souhrnný rozpočet'!$A$2:$A$232,0),8)</f>
        <v>ks</v>
      </c>
      <c r="F30" s="38">
        <v>1</v>
      </c>
      <c r="G30" s="40">
        <f>INDEX('Souhrnný rozpočet'!$A$2:$K$232,MATCH(B30,'Souhrnný rozpočet'!$A$2:$A$232,0),10)</f>
        <v>0</v>
      </c>
      <c r="H30" s="74">
        <f t="shared" si="0"/>
        <v>0</v>
      </c>
      <c r="I30" s="80"/>
    </row>
    <row r="31" spans="1:9" ht="38.25">
      <c r="A31" s="36">
        <v>27</v>
      </c>
      <c r="B31" s="47" t="s">
        <v>68</v>
      </c>
      <c r="C31" s="41" t="str">
        <f>INDEX('Souhrnný rozpočet'!$A$2:$K$232,MATCH(B31,'Souhrnný rozpočet'!$A$2:$A$232,0),3)</f>
        <v>Mikrofon náhlavní</v>
      </c>
      <c r="D31" s="41" t="str">
        <f>INDEX('Souhrnný rozpočet'!$A$2:$K$232,MATCH(B31,'Souhrnný rozpočet'!$A$2:$A$232,0),7)</f>
        <v>Systémový náhlavní mikrofon v tenkém provedení, černý, kulová charakteristika, citlivost min. 4,5 mV/Pa ± 3 dB, freq. rozsah 20Hz - 16 kHz</v>
      </c>
      <c r="E31" s="41" t="str">
        <f>INDEX('Souhrnný rozpočet'!$A$2:$K$232,MATCH(B31,'Souhrnný rozpočet'!$A$2:$A$232,0),8)</f>
        <v>ks</v>
      </c>
      <c r="F31" s="38">
        <v>1</v>
      </c>
      <c r="G31" s="40">
        <f>INDEX('Souhrnný rozpočet'!$A$2:$K$232,MATCH(B31,'Souhrnný rozpočet'!$A$2:$A$232,0),10)</f>
        <v>0</v>
      </c>
      <c r="H31" s="74">
        <f t="shared" si="0"/>
        <v>0</v>
      </c>
      <c r="I31" s="80"/>
    </row>
    <row r="32" spans="1:9" ht="38.25">
      <c r="A32" s="36">
        <v>28</v>
      </c>
      <c r="B32" s="47" t="s">
        <v>69</v>
      </c>
      <c r="C32" s="41" t="str">
        <f>INDEX('Souhrnný rozpočet'!$A$2:$K$232,MATCH(B32,'Souhrnný rozpočet'!$A$2:$A$232,0),3)</f>
        <v>Anténa mikrofonů</v>
      </c>
      <c r="D32" s="41" t="str">
        <f>INDEX('Souhrnný rozpočet'!$A$2:$K$232,MATCH(B32,'Souhrnný rozpočet'!$A$2:$A$232,0),7)</f>
        <v>Externí všesměrová anténa, s minimální konfigurací: 470 - 700 MHz, výstup BNC, 50 ohm, dodávka vč. klipsny pro připevnění na držák.</v>
      </c>
      <c r="E32" s="41" t="str">
        <f>INDEX('Souhrnný rozpočet'!$A$2:$K$232,MATCH(B32,'Souhrnný rozpočet'!$A$2:$A$232,0),8)</f>
        <v>ks</v>
      </c>
      <c r="F32" s="38">
        <v>2</v>
      </c>
      <c r="G32" s="40">
        <f>INDEX('Souhrnný rozpočet'!$A$2:$K$232,MATCH(B32,'Souhrnný rozpočet'!$A$2:$A$232,0),10)</f>
        <v>0</v>
      </c>
      <c r="H32" s="74">
        <f t="shared" si="0"/>
        <v>0</v>
      </c>
      <c r="I32" s="80"/>
    </row>
    <row r="33" spans="1:9">
      <c r="A33" s="36">
        <v>29</v>
      </c>
      <c r="B33" s="47" t="s">
        <v>70</v>
      </c>
      <c r="C33" s="41" t="str">
        <f>INDEX('Souhrnný rozpočet'!$A$2:$K$232,MATCH(B33,'Souhrnný rozpočet'!$A$2:$A$232,0),3)</f>
        <v>Držák antény</v>
      </c>
      <c r="D33" s="41" t="str">
        <f>INDEX('Souhrnný rozpočet'!$A$2:$K$232,MATCH(B33,'Souhrnný rozpočet'!$A$2:$A$232,0),7)</f>
        <v>Držák pro stropní upevnění externí antény.</v>
      </c>
      <c r="E33" s="41" t="str">
        <f>INDEX('Souhrnný rozpočet'!$A$2:$K$232,MATCH(B33,'Souhrnný rozpočet'!$A$2:$A$232,0),8)</f>
        <v>ks</v>
      </c>
      <c r="F33" s="38">
        <v>2</v>
      </c>
      <c r="G33" s="40">
        <f>INDEX('Souhrnný rozpočet'!$A$2:$K$232,MATCH(B33,'Souhrnný rozpočet'!$A$2:$A$232,0),10)</f>
        <v>0</v>
      </c>
      <c r="H33" s="74">
        <f t="shared" si="0"/>
        <v>0</v>
      </c>
      <c r="I33" s="80"/>
    </row>
    <row r="34" spans="1:9" ht="38.25">
      <c r="A34" s="36">
        <v>30</v>
      </c>
      <c r="B34" s="47" t="s">
        <v>71</v>
      </c>
      <c r="C34" s="41" t="str">
        <f>INDEX('Souhrnný rozpočet'!$A$2:$K$232,MATCH(B34,'Souhrnný rozpočet'!$A$2:$A$232,0),3)</f>
        <v>Anténní rozbočovač</v>
      </c>
      <c r="D34" s="41" t="str">
        <f>INDEX('Souhrnný rozpočet'!$A$2:$K$232,MATCH(B34,'Souhrnný rozpočet'!$A$2:$A$232,0),7)</f>
        <v>Anténní rozbočovač s minimální konfigurací: 2x 1:4, aktivní, vč. napájení přijímačů po ant. kabelu, min. 500  - 680 MHz, impedance 50 Ω, napájecí zdroj, výška 1U.</v>
      </c>
      <c r="E34" s="41" t="str">
        <f>INDEX('Souhrnný rozpočet'!$A$2:$K$232,MATCH(B34,'Souhrnný rozpočet'!$A$2:$A$232,0),8)</f>
        <v>ks</v>
      </c>
      <c r="F34" s="38">
        <v>2</v>
      </c>
      <c r="G34" s="40">
        <f>INDEX('Souhrnný rozpočet'!$A$2:$K$232,MATCH(B34,'Souhrnný rozpočet'!$A$2:$A$232,0),10)</f>
        <v>0</v>
      </c>
      <c r="H34" s="74">
        <f t="shared" si="0"/>
        <v>0</v>
      </c>
      <c r="I34" s="80"/>
    </row>
    <row r="35" spans="1:9" ht="63.75">
      <c r="A35" s="36">
        <v>31</v>
      </c>
      <c r="B35" s="47" t="s">
        <v>77</v>
      </c>
      <c r="C35" s="41" t="str">
        <f>INDEX('Souhrnný rozpočet'!$A$2:$K$232,MATCH(B35,'Souhrnný rozpočet'!$A$2:$A$232,0),3)</f>
        <v>Mikrofon směrový</v>
      </c>
      <c r="D35" s="41" t="str">
        <f>INDEX('Souhrnný rozpočet'!$A$2:$K$232,MATCH(B35,'Souhrnný rozpočet'!$A$2:$A$232,0),7)</f>
        <v>Puškový kondenzátorový mikrofon vč. napájecího modulu, úzce směrová (laloková) superkardioidní charakteristika,  min. rozsah 150Hz - 16kHz, fantomové napájení 35-50V, max. rozměry Ø 25x220mm, 150g, vč. mikrofonní klipsny a větrné ochrany</v>
      </c>
      <c r="E35" s="41" t="str">
        <f>INDEX('Souhrnný rozpočet'!$A$2:$K$232,MATCH(B35,'Souhrnný rozpočet'!$A$2:$A$232,0),8)</f>
        <v>ks</v>
      </c>
      <c r="F35" s="38">
        <v>2</v>
      </c>
      <c r="G35" s="40">
        <f>INDEX('Souhrnný rozpočet'!$A$2:$K$232,MATCH(B35,'Souhrnný rozpočet'!$A$2:$A$232,0),10)</f>
        <v>0</v>
      </c>
      <c r="H35" s="74">
        <f t="shared" si="0"/>
        <v>0</v>
      </c>
      <c r="I35" s="80"/>
    </row>
    <row r="36" spans="1:9" ht="25.5">
      <c r="A36" s="36">
        <v>32</v>
      </c>
      <c r="B36" s="47" t="s">
        <v>78</v>
      </c>
      <c r="C36" s="41" t="str">
        <f>INDEX('Souhrnný rozpočet'!$A$2:$K$232,MATCH(B36,'Souhrnný rozpočet'!$A$2:$A$232,0),3)</f>
        <v>Držák mikrofonu</v>
      </c>
      <c r="D36" s="41" t="str">
        <f>INDEX('Souhrnný rozpočet'!$A$2:$K$232,MATCH(B36,'Souhrnný rozpočet'!$A$2:$A$232,0),7)</f>
        <v>Držák pro upevnění mikrofonní klipsny, závit 3/8", barva černá</v>
      </c>
      <c r="E36" s="41" t="str">
        <f>INDEX('Souhrnný rozpočet'!$A$2:$K$232,MATCH(B36,'Souhrnný rozpočet'!$A$2:$A$232,0),8)</f>
        <v>ks</v>
      </c>
      <c r="F36" s="38">
        <v>2</v>
      </c>
      <c r="G36" s="40">
        <f>INDEX('Souhrnný rozpočet'!$A$2:$K$232,MATCH(B36,'Souhrnný rozpočet'!$A$2:$A$232,0),10)</f>
        <v>0</v>
      </c>
      <c r="H36" s="74">
        <f t="shared" si="0"/>
        <v>0</v>
      </c>
      <c r="I36" s="80"/>
    </row>
    <row r="37" spans="1:9" ht="25.5">
      <c r="A37" s="36">
        <v>33</v>
      </c>
      <c r="B37" s="47" t="s">
        <v>128</v>
      </c>
      <c r="C37" s="41" t="str">
        <f>INDEX('Souhrnný rozpočet'!$A$2:$K$232,MATCH(B37,'Souhrnný rozpočet'!$A$2:$A$232,0),3)</f>
        <v>Stojánek bezdrátového mikrofonu</v>
      </c>
      <c r="D37" s="41" t="str">
        <f>INDEX('Souhrnný rozpočet'!$A$2:$K$232,MATCH(B37,'Souhrnný rozpočet'!$A$2:$A$232,0),7)</f>
        <v>Stolní stojánek s nástavcem, závit 3/8" hmotnost cca 1,0 kg, výška 160 - 180 mm, Ø max 150 mm, Barva černá</v>
      </c>
      <c r="E37" s="41" t="str">
        <f>INDEX('Souhrnný rozpočet'!$A$2:$K$232,MATCH(B37,'Souhrnný rozpočet'!$A$2:$A$232,0),8)</f>
        <v>ks</v>
      </c>
      <c r="F37" s="38">
        <v>2</v>
      </c>
      <c r="G37" s="40">
        <f>INDEX('Souhrnný rozpočet'!$A$2:$K$232,MATCH(B37,'Souhrnný rozpočet'!$A$2:$A$232,0),10)</f>
        <v>0</v>
      </c>
      <c r="H37" s="74">
        <f t="shared" si="0"/>
        <v>0</v>
      </c>
      <c r="I37" s="80"/>
    </row>
    <row r="38" spans="1:9" ht="25.5">
      <c r="A38" s="36">
        <v>34</v>
      </c>
      <c r="B38" s="47" t="s">
        <v>129</v>
      </c>
      <c r="C38" s="41" t="str">
        <f>INDEX('Souhrnný rozpočet'!$A$2:$K$232,MATCH(B38,'Souhrnný rozpočet'!$A$2:$A$232,0),3)</f>
        <v>Mikrofonní stativ</v>
      </c>
      <c r="D38" s="41" t="str">
        <f>INDEX('Souhrnný rozpočet'!$A$2:$K$232,MATCH(B38,'Souhrnný rozpočet'!$A$2:$A$232,0),7)</f>
        <v>Mikrofonní stativ s ramenem, hmotnost max. 3,5 kg, výška 950-1600 mm, rameno 500-700 mm, černý</v>
      </c>
      <c r="E38" s="41" t="str">
        <f>INDEX('Souhrnný rozpočet'!$A$2:$K$232,MATCH(B38,'Souhrnný rozpočet'!$A$2:$A$232,0),8)</f>
        <v>ks</v>
      </c>
      <c r="F38" s="38">
        <v>2</v>
      </c>
      <c r="G38" s="40">
        <f>INDEX('Souhrnný rozpočet'!$A$2:$K$232,MATCH(B38,'Souhrnný rozpočet'!$A$2:$A$232,0),10)</f>
        <v>0</v>
      </c>
      <c r="H38" s="74">
        <f t="shared" si="0"/>
        <v>0</v>
      </c>
      <c r="I38" s="80"/>
    </row>
    <row r="39" spans="1:9" ht="25.5">
      <c r="A39" s="36">
        <v>35</v>
      </c>
      <c r="B39" s="47" t="s">
        <v>147</v>
      </c>
      <c r="C39" s="41" t="str">
        <f>INDEX('Souhrnný rozpočet'!$A$2:$K$232,MATCH(B39,'Souhrnný rozpočet'!$A$2:$A$232,0),3)</f>
        <v>Příslušenství audio technika</v>
      </c>
      <c r="D39" s="41" t="str">
        <f>INDEX('Souhrnný rozpočet'!$A$2:$K$232,MATCH(B39,'Souhrnný rozpočet'!$A$2:$A$232,0),7)</f>
        <v>Nylonový voděodolný obal pro 2 mikrofonní stativy.</v>
      </c>
      <c r="E39" s="41" t="str">
        <f>INDEX('Souhrnný rozpočet'!$A$2:$K$232,MATCH(B39,'Souhrnný rozpočet'!$A$2:$A$232,0),8)</f>
        <v>ks</v>
      </c>
      <c r="F39" s="38">
        <v>1</v>
      </c>
      <c r="G39" s="40">
        <f>INDEX('Souhrnný rozpočet'!$A$2:$K$232,MATCH(B39,'Souhrnný rozpočet'!$A$2:$A$232,0),10)</f>
        <v>0</v>
      </c>
      <c r="H39" s="74">
        <f t="shared" si="0"/>
        <v>0</v>
      </c>
      <c r="I39" s="80"/>
    </row>
    <row r="40" spans="1:9" ht="38.25">
      <c r="A40" s="36">
        <v>36</v>
      </c>
      <c r="B40" s="47" t="s">
        <v>471</v>
      </c>
      <c r="C40" s="41" t="str">
        <f>INDEX('Souhrnný rozpočet'!$A$2:$K$232,MATCH(B40,'Souhrnný rozpočet'!$A$2:$A$232,0),3)</f>
        <v xml:space="preserve">Přípojné místo do katedry </v>
      </c>
      <c r="D40" s="41" t="str">
        <f>INDEX('Souhrnný rozpočet'!$A$2:$K$232,MATCH(B40,'Souhrnný rozpočet'!$A$2:$A$232,0),7)</f>
        <v>Přípojné místo s víkem. Vytahovací kabely - 1x HDMI, 1x USB-C, 1x USB-A, 1x LAN, 2x zásuvka 230VAC. Včetně krytu kabelů.</v>
      </c>
      <c r="E40" s="41" t="str">
        <f>INDEX('Souhrnný rozpočet'!$A$2:$K$232,MATCH(B40,'Souhrnný rozpočet'!$A$2:$A$232,0),8)</f>
        <v>ks</v>
      </c>
      <c r="F40" s="38">
        <v>1</v>
      </c>
      <c r="G40" s="40">
        <f>INDEX('Souhrnný rozpočet'!$A$2:$K$232,MATCH(B40,'Souhrnný rozpočet'!$A$2:$A$232,0),10)</f>
        <v>0</v>
      </c>
      <c r="H40" s="74">
        <f t="shared" si="0"/>
        <v>0</v>
      </c>
      <c r="I40" s="80"/>
    </row>
    <row r="41" spans="1:9" ht="38.25">
      <c r="A41" s="36">
        <v>37</v>
      </c>
      <c r="B41" s="47" t="s">
        <v>56</v>
      </c>
      <c r="C41" s="41" t="str">
        <f>INDEX('Souhrnný rozpočet'!$A$2:$K$232,MATCH(B41,'Souhrnný rozpočet'!$A$2:$A$232,0),3)</f>
        <v>Kontrolér řídicího systému</v>
      </c>
      <c r="D41" s="41" t="str">
        <f>INDEX('Souhrnný rozpočet'!$A$2:$K$232,MATCH(B41,'Souhrnný rozpočet'!$A$2:$A$232,0),7)</f>
        <v>Kontrolér řídicího systému. Technické parametry kontroléru: min.  8x RS232 (z toho min. 1x RS485), 1x LAN.</v>
      </c>
      <c r="E41" s="41" t="str">
        <f>INDEX('Souhrnný rozpočet'!$A$2:$K$232,MATCH(B41,'Souhrnný rozpočet'!$A$2:$A$232,0),8)</f>
        <v>ks</v>
      </c>
      <c r="F41" s="38">
        <v>1</v>
      </c>
      <c r="G41" s="40">
        <f>INDEX('Souhrnný rozpočet'!$A$2:$K$232,MATCH(B41,'Souhrnný rozpočet'!$A$2:$A$232,0),10)</f>
        <v>0</v>
      </c>
      <c r="H41" s="74">
        <f t="shared" si="0"/>
        <v>0</v>
      </c>
      <c r="I41" s="80"/>
    </row>
    <row r="42" spans="1:9" ht="51">
      <c r="A42" s="36">
        <v>38</v>
      </c>
      <c r="B42" s="47" t="s">
        <v>150</v>
      </c>
      <c r="C42" s="41" t="str">
        <f>INDEX('Souhrnný rozpočet'!$A$2:$K$232,MATCH(B42,'Souhrnný rozpočet'!$A$2:$A$232,0),3)</f>
        <v>Dotykový panel</v>
      </c>
      <c r="D42" s="41" t="str">
        <f>INDEX('Souhrnný rozpočet'!$A$2:$K$232,MATCH(B42,'Souhrnný rozpočet'!$A$2:$A$232,0),7)</f>
        <v>Dotykový panel stolní drátový. Technické parametry panelu: úhlopříčka min. 12", rozlišení min. 1280x800, min. 24-bitové barvy, kapacitní dotykový IPS displej, IP komunikace, napájení přes PoE.</v>
      </c>
      <c r="E42" s="41" t="str">
        <f>INDEX('Souhrnný rozpočet'!$A$2:$K$232,MATCH(B42,'Souhrnný rozpočet'!$A$2:$A$232,0),8)</f>
        <v>ks</v>
      </c>
      <c r="F42" s="38">
        <v>1</v>
      </c>
      <c r="G42" s="40">
        <f>INDEX('Souhrnný rozpočet'!$A$2:$K$232,MATCH(B42,'Souhrnný rozpočet'!$A$2:$A$232,0),10)</f>
        <v>0</v>
      </c>
      <c r="H42" s="74">
        <f t="shared" si="0"/>
        <v>0</v>
      </c>
      <c r="I42" s="80"/>
    </row>
    <row r="43" spans="1:9" ht="25.5">
      <c r="A43" s="36">
        <v>39</v>
      </c>
      <c r="B43" s="47" t="s">
        <v>218</v>
      </c>
      <c r="C43" s="41" t="str">
        <f>INDEX('Souhrnný rozpočet'!$A$2:$K$232,MATCH(B43,'Souhrnný rozpočet'!$A$2:$A$232,0),3)</f>
        <v>Switch pro řízení</v>
      </c>
      <c r="D43" s="41" t="str">
        <f>INDEX('Souhrnný rozpočet'!$A$2:$K$232,MATCH(B43,'Souhrnný rozpočet'!$A$2:$A$232,0),7)</f>
        <v>Datový přepínač s min. 8 porty 10/100/1000Mbit z toho 8 portů PoE, celkový napájecí výkon přes PoE min. 60W</v>
      </c>
      <c r="E43" s="41" t="str">
        <f>INDEX('Souhrnný rozpočet'!$A$2:$K$232,MATCH(B43,'Souhrnný rozpočet'!$A$2:$A$232,0),8)</f>
        <v>ks</v>
      </c>
      <c r="F43" s="38">
        <v>1</v>
      </c>
      <c r="G43" s="40">
        <f>INDEX('Souhrnný rozpočet'!$A$2:$K$232,MATCH(B43,'Souhrnný rozpočet'!$A$2:$A$232,0),10)</f>
        <v>0</v>
      </c>
      <c r="H43" s="74">
        <f t="shared" si="0"/>
        <v>0</v>
      </c>
      <c r="I43" s="80"/>
    </row>
    <row r="44" spans="1:9" ht="38.25">
      <c r="A44" s="36">
        <v>40</v>
      </c>
      <c r="B44" s="47" t="s">
        <v>219</v>
      </c>
      <c r="C44" s="41" t="str">
        <f>INDEX('Souhrnný rozpočet'!$A$2:$K$232,MATCH(B44,'Souhrnný rozpočet'!$A$2:$A$232,0),3)</f>
        <v>Příslušenství řídicího systému do rozvaděče - převodník</v>
      </c>
      <c r="D44" s="41" t="str">
        <f>INDEX('Souhrnný rozpočet'!$A$2:$K$232,MATCH(B44,'Souhrnný rozpočet'!$A$2:$A$232,0),7)</f>
        <v>Převodník RS-232/485 pro ovládání jednotek DALI a releových jednotek.</v>
      </c>
      <c r="E44" s="41" t="str">
        <f>INDEX('Souhrnný rozpočet'!$A$2:$K$232,MATCH(B44,'Souhrnný rozpočet'!$A$2:$A$232,0),8)</f>
        <v>ks</v>
      </c>
      <c r="F44" s="38">
        <v>1</v>
      </c>
      <c r="G44" s="40">
        <f>INDEX('Souhrnný rozpočet'!$A$2:$K$232,MATCH(B44,'Souhrnný rozpočet'!$A$2:$A$232,0),10)</f>
        <v>0</v>
      </c>
      <c r="H44" s="74">
        <f t="shared" si="0"/>
        <v>0</v>
      </c>
      <c r="I44" s="80"/>
    </row>
    <row r="45" spans="1:9" ht="38.25">
      <c r="A45" s="36">
        <v>41</v>
      </c>
      <c r="B45" s="47" t="s">
        <v>352</v>
      </c>
      <c r="C45" s="41" t="str">
        <f>INDEX('Souhrnný rozpočet'!$A$2:$K$232,MATCH(B45,'Souhrnný rozpočet'!$A$2:$A$232,0),3)</f>
        <v>Příslušenství řídicího systému do rozvaděče - odrušovač</v>
      </c>
      <c r="D45" s="41" t="str">
        <f>INDEX('Souhrnný rozpočet'!$A$2:$K$232,MATCH(B45,'Souhrnný rozpočet'!$A$2:$A$232,0),7)</f>
        <v>Tříkanálová jednotka pro potlačení elektromagnetického ručšení pro napští do min. 250V.</v>
      </c>
      <c r="E45" s="41" t="str">
        <f>INDEX('Souhrnný rozpočet'!$A$2:$K$232,MATCH(B45,'Souhrnný rozpočet'!$A$2:$A$232,0),8)</f>
        <v>ks</v>
      </c>
      <c r="F45" s="38">
        <v>1</v>
      </c>
      <c r="G45" s="40">
        <f>INDEX('Souhrnný rozpočet'!$A$2:$K$232,MATCH(B45,'Souhrnný rozpočet'!$A$2:$A$232,0),10)</f>
        <v>0</v>
      </c>
      <c r="H45" s="74">
        <f t="shared" si="0"/>
        <v>0</v>
      </c>
      <c r="I45" s="80"/>
    </row>
    <row r="46" spans="1:9" ht="76.5">
      <c r="A46" s="36">
        <v>42</v>
      </c>
      <c r="B46" s="47" t="s">
        <v>477</v>
      </c>
      <c r="C46" s="41" t="str">
        <f>INDEX('Souhrnný rozpočet'!$A$2:$K$232,MATCH(B46,'Souhrnný rozpočet'!$A$2:$A$232,0),3)</f>
        <v>Příslušenství řídicího systému do rozvaděče - releová jednotka</v>
      </c>
      <c r="D46" s="41" t="str">
        <f>INDEX('Souhrnný rozpočet'!$A$2:$K$232,MATCH(B46,'Souhrnný rozpočet'!$A$2:$A$232,0),7)</f>
        <v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v>
      </c>
      <c r="E46" s="41" t="str">
        <f>INDEX('Souhrnný rozpočet'!$A$2:$K$232,MATCH(B46,'Souhrnný rozpočet'!$A$2:$A$232,0),8)</f>
        <v>ks</v>
      </c>
      <c r="F46" s="38">
        <v>1</v>
      </c>
      <c r="G46" s="40">
        <f>INDEX('Souhrnný rozpočet'!$A$2:$K$232,MATCH(B46,'Souhrnný rozpočet'!$A$2:$A$232,0),10)</f>
        <v>0</v>
      </c>
      <c r="H46" s="74">
        <f t="shared" si="0"/>
        <v>0</v>
      </c>
      <c r="I46" s="80"/>
    </row>
    <row r="47" spans="1:9" ht="63.75">
      <c r="A47" s="36">
        <v>43</v>
      </c>
      <c r="B47" s="47" t="s">
        <v>478</v>
      </c>
      <c r="C47" s="41" t="str">
        <f>INDEX('Souhrnný rozpočet'!$A$2:$K$232,MATCH(B47,'Souhrnný rozpočet'!$A$2:$A$232,0),3)</f>
        <v>Příslušenství řídicího systému do rozvaděče - DALI jednotka</v>
      </c>
      <c r="D47" s="41" t="str">
        <f>INDEX('Souhrnný rozpočet'!$A$2:$K$232,MATCH(B47,'Souhrnný rozpočet'!$A$2:$A$232,0),7)</f>
        <v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v>
      </c>
      <c r="E47" s="41" t="str">
        <f>INDEX('Souhrnný rozpočet'!$A$2:$K$232,MATCH(B47,'Souhrnný rozpočet'!$A$2:$A$232,0),8)</f>
        <v>ks</v>
      </c>
      <c r="F47" s="38">
        <v>1</v>
      </c>
      <c r="G47" s="40">
        <f>INDEX('Souhrnný rozpočet'!$A$2:$K$232,MATCH(B47,'Souhrnný rozpočet'!$A$2:$A$232,0),10)</f>
        <v>0</v>
      </c>
      <c r="H47" s="74">
        <f t="shared" si="0"/>
        <v>0</v>
      </c>
      <c r="I47" s="80"/>
    </row>
    <row r="48" spans="1:9" ht="25.5">
      <c r="A48" s="36">
        <v>44</v>
      </c>
      <c r="B48" s="47" t="s">
        <v>543</v>
      </c>
      <c r="C48" s="41" t="str">
        <f>INDEX('Souhrnný rozpočet'!$A$2:$K$232,MATCH(B48,'Souhrnný rozpočet'!$A$2:$A$232,0),3)</f>
        <v>Tabule mobilní</v>
      </c>
      <c r="D48" s="41" t="str">
        <f>INDEX('Souhrnný rozpočet'!$A$2:$K$232,MATCH(B48,'Souhrnný rozpočet'!$A$2:$A$232,0),7)</f>
        <v>Bílá popisovatelná tabule mobilní - otočná kolem horizontální osy (dvě plochy ke psaní), rozměr 120 x 220.</v>
      </c>
      <c r="E48" s="41" t="str">
        <f>INDEX('Souhrnný rozpočet'!$A$2:$K$232,MATCH(B48,'Souhrnný rozpočet'!$A$2:$A$232,0),8)</f>
        <v>ks</v>
      </c>
      <c r="F48" s="38">
        <v>1</v>
      </c>
      <c r="G48" s="40">
        <f>INDEX('Souhrnný rozpočet'!$A$2:$K$232,MATCH(B48,'Souhrnný rozpočet'!$A$2:$A$232,0),10)</f>
        <v>0</v>
      </c>
      <c r="H48" s="74">
        <f t="shared" si="0"/>
        <v>0</v>
      </c>
      <c r="I48" s="80"/>
    </row>
    <row r="49" spans="1:9" ht="26.25" thickBot="1">
      <c r="A49" s="36">
        <v>45</v>
      </c>
      <c r="B49" s="47" t="s">
        <v>145</v>
      </c>
      <c r="C49" s="41" t="str">
        <f>INDEX('Souhrnný rozpočet'!$A$2:$K$232,MATCH(B49,'Souhrnný rozpočet'!$A$2:$A$232,0),3)</f>
        <v>Drobný montážní materiál</v>
      </c>
      <c r="D49" s="41" t="str">
        <f>INDEX('Souhrnný rozpočet'!$A$2:$K$232,MATCH(B49,'Souhrnný rozpočet'!$A$2:$A$232,0),7)</f>
        <v>Drobný montážní materiál</v>
      </c>
      <c r="E49" s="41" t="str">
        <f>INDEX('Souhrnný rozpočet'!$A$2:$K$232,MATCH(B49,'Souhrnný rozpočet'!$A$2:$A$232,0),8)</f>
        <v>ks</v>
      </c>
      <c r="F49" s="38">
        <v>15</v>
      </c>
      <c r="G49" s="40">
        <f>INDEX('Souhrnný rozpočet'!$A$2:$K$232,MATCH(B49,'Souhrnný rozpočet'!$A$2:$A$232,0),10)</f>
        <v>0</v>
      </c>
      <c r="H49" s="74">
        <f t="shared" si="0"/>
        <v>0</v>
      </c>
      <c r="I49" s="80"/>
    </row>
    <row r="50" spans="1:9" ht="23.25" customHeight="1" thickBot="1">
      <c r="A50" s="31"/>
      <c r="B50" s="32"/>
      <c r="C50" s="33" t="s">
        <v>9</v>
      </c>
      <c r="D50" s="32"/>
      <c r="E50" s="34"/>
      <c r="F50" s="34"/>
      <c r="G50" s="32"/>
      <c r="H50" s="35">
        <f>SUM(H5:H49)</f>
        <v>0</v>
      </c>
    </row>
    <row r="52" spans="1:9" ht="24.95" customHeight="1"/>
    <row r="53" spans="1:9" ht="24.95" customHeight="1"/>
    <row r="54" spans="1:9" ht="24.95" customHeight="1"/>
    <row r="55" spans="1:9" s="20" customFormat="1" ht="24.95" customHeight="1">
      <c r="B55" s="9"/>
      <c r="C55" s="9"/>
      <c r="D55" s="9"/>
      <c r="E55" s="11"/>
      <c r="F55" s="11"/>
      <c r="G55" s="9"/>
      <c r="H55" s="9"/>
      <c r="I55" s="9"/>
    </row>
    <row r="56" spans="1:9" s="20" customFormat="1" ht="24.95" customHeight="1">
      <c r="B56" s="9"/>
      <c r="C56" s="9"/>
      <c r="D56" s="9"/>
      <c r="E56" s="11"/>
      <c r="F56" s="11"/>
      <c r="G56" s="9"/>
      <c r="H56" s="9"/>
      <c r="I56" s="9"/>
    </row>
    <row r="57" spans="1:9" s="20" customFormat="1" ht="24.95" customHeight="1">
      <c r="B57" s="9"/>
      <c r="C57" s="9"/>
      <c r="D57" s="9"/>
      <c r="E57" s="11"/>
      <c r="F57" s="11"/>
      <c r="G57" s="9"/>
      <c r="H57" s="9"/>
      <c r="I57" s="9"/>
    </row>
    <row r="58" spans="1:9" s="20" customFormat="1" ht="24.95" customHeight="1">
      <c r="B58" s="9"/>
      <c r="C58" s="9"/>
      <c r="D58" s="9"/>
      <c r="E58" s="11"/>
      <c r="F58" s="11"/>
      <c r="G58" s="9"/>
      <c r="H58" s="9"/>
      <c r="I58" s="9"/>
    </row>
    <row r="59" spans="1:9" s="20" customFormat="1" ht="24.95" customHeight="1">
      <c r="B59" s="9"/>
      <c r="C59" s="9"/>
      <c r="D59" s="9"/>
      <c r="E59" s="11"/>
      <c r="F59" s="11"/>
      <c r="G59" s="9"/>
      <c r="H59" s="9"/>
      <c r="I59" s="9"/>
    </row>
    <row r="60" spans="1:9" s="20" customFormat="1" ht="24.95" customHeight="1">
      <c r="B60" s="9"/>
      <c r="C60" s="9"/>
      <c r="D60" s="9"/>
      <c r="E60" s="11"/>
      <c r="F60" s="11"/>
      <c r="G60" s="9"/>
      <c r="H60" s="9"/>
      <c r="I60" s="9"/>
    </row>
    <row r="61" spans="1:9" s="20" customFormat="1" ht="24.95" customHeight="1">
      <c r="B61" s="9"/>
      <c r="C61" s="9"/>
      <c r="D61" s="9"/>
      <c r="E61" s="11"/>
      <c r="F61" s="11"/>
      <c r="G61" s="9"/>
      <c r="H61" s="9"/>
      <c r="I61" s="9"/>
    </row>
    <row r="62" spans="1:9" s="20" customFormat="1" ht="24.95" customHeight="1">
      <c r="B62" s="9"/>
      <c r="C62" s="9"/>
      <c r="D62" s="9"/>
      <c r="E62" s="11"/>
      <c r="F62" s="11"/>
      <c r="G62" s="9"/>
      <c r="H62" s="9"/>
      <c r="I62" s="9"/>
    </row>
    <row r="63" spans="1:9" s="20" customFormat="1" ht="24.95" customHeight="1">
      <c r="B63" s="9"/>
      <c r="C63" s="9"/>
      <c r="D63" s="9"/>
      <c r="E63" s="11"/>
      <c r="F63" s="11"/>
      <c r="G63" s="9"/>
      <c r="H63" s="9"/>
      <c r="I63" s="9"/>
    </row>
    <row r="64" spans="1:9" s="20" customFormat="1" ht="15" customHeight="1">
      <c r="B64" s="9"/>
      <c r="C64" s="9"/>
      <c r="D64" s="9"/>
      <c r="E64" s="11"/>
      <c r="F64" s="11"/>
      <c r="G64" s="9"/>
      <c r="H64" s="9"/>
      <c r="I64" s="9"/>
    </row>
    <row r="65" spans="2:9" s="20" customFormat="1" ht="24.95" customHeight="1">
      <c r="B65" s="9"/>
      <c r="C65" s="9"/>
      <c r="D65" s="9"/>
      <c r="E65" s="11"/>
      <c r="F65" s="11"/>
      <c r="G65" s="9"/>
      <c r="H65" s="9"/>
      <c r="I65" s="9"/>
    </row>
    <row r="66" spans="2:9" s="20" customFormat="1" ht="18" customHeight="1">
      <c r="B66" s="9"/>
      <c r="C66" s="9"/>
      <c r="D66" s="9"/>
      <c r="E66" s="11"/>
      <c r="F66" s="11"/>
      <c r="G66" s="9"/>
      <c r="H66" s="9"/>
      <c r="I66" s="9"/>
    </row>
    <row r="67" spans="2:9" s="20" customFormat="1" ht="24.95" customHeight="1">
      <c r="B67" s="9"/>
      <c r="C67" s="9"/>
      <c r="D67" s="9"/>
      <c r="E67" s="11"/>
      <c r="F67" s="11"/>
      <c r="G67" s="9"/>
      <c r="H67" s="9"/>
      <c r="I67" s="9"/>
    </row>
    <row r="68" spans="2:9" s="20" customFormat="1" ht="24.95" customHeight="1">
      <c r="B68" s="9"/>
      <c r="C68" s="9"/>
      <c r="D68" s="9"/>
      <c r="E68" s="11"/>
      <c r="F68" s="11"/>
      <c r="G68" s="9"/>
      <c r="H68" s="9"/>
      <c r="I68" s="9"/>
    </row>
  </sheetData>
  <sheetProtection algorithmName="SHA-512" hashValue="fDgTvAwbx5ZJ+1Tl3KHpmNtYwd+PF/gahv8UcD+GM64zd6NGF5kHxp1HYlu+qZBqjFoYTLuF1UeIuPW+oYavfQ==" saltValue="sSMUWJtFnK1Rk3vi8wXQuQ==" spinCount="100000" sheet="1" objects="1" scenarios="1" selectLockedCells="1" selectUnlockedCells="1"/>
  <autoFilter ref="A2:H68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6" firstPageNumber="0" fitToHeight="6" orientation="portrait" r:id="rId1"/>
  <headerFooter alignWithMargins="0">
    <oddFooter>&amp;C&amp;P/&amp;N</oddFooter>
  </headerFooter>
  <rowBreaks count="1" manualBreakCount="1">
    <brk id="63" max="1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A2DF6-9C90-4F98-9373-6AD25753B2CE}">
  <sheetPr codeName="List9">
    <outlinePr summaryBelow="0"/>
    <pageSetUpPr fitToPage="1"/>
  </sheetPr>
  <dimension ref="A1:I68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G47" sqref="G47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9.140625" style="9" customWidth="1"/>
    <col min="4" max="4" width="77.7109375" style="9" customWidth="1"/>
    <col min="5" max="5" width="6.28515625" style="11" customWidth="1"/>
    <col min="6" max="6" width="6" style="11" customWidth="1"/>
    <col min="7" max="7" width="28.140625" style="9" customWidth="1"/>
    <col min="8" max="8" width="28.28515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566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76.5">
      <c r="A5" s="36">
        <v>1</v>
      </c>
      <c r="B5" s="47" t="s">
        <v>30</v>
      </c>
      <c r="C5" s="41" t="str">
        <f>INDEX('Souhrnný rozpočet'!$A$2:$K$232,MATCH(B5,'Souhrnný rozpočet'!$A$2:$A$232,0),3)</f>
        <v>Konferenční datový projektor</v>
      </c>
      <c r="D5" s="41" t="str">
        <f>INDEX('Souhrnný rozpočet'!$A$2:$K$232,MATCH(B5,'Souhrnný rozpočet'!$A$2:$A$232,0),7)</f>
        <v>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</v>
      </c>
      <c r="E5" s="41" t="str">
        <f>INDEX('Souhrnný rozpočet'!$A$2:$K$232,MATCH(B5,'Souhrnný rozpočet'!$A$2:$A$232,0),8)</f>
        <v>ks</v>
      </c>
      <c r="F5" s="38">
        <v>2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25.5">
      <c r="A6" s="36">
        <v>2</v>
      </c>
      <c r="B6" s="47" t="s">
        <v>54</v>
      </c>
      <c r="C6" s="41" t="str">
        <f>INDEX('Souhrnný rozpočet'!$A$2:$K$232,MATCH(B6,'Souhrnný rozpočet'!$A$2:$A$232,0),3)</f>
        <v>Objektiv konferenčního projektoru</v>
      </c>
      <c r="D6" s="41" t="str">
        <f>INDEX('Souhrnný rozpočet'!$A$2:$K$232,MATCH(B6,'Souhrnný rozpočet'!$A$2:$A$232,0),7)</f>
        <v>Standardní obejtkiv k výše uvedenému projektoru.</v>
      </c>
      <c r="E6" s="41" t="str">
        <f>INDEX('Souhrnný rozpočet'!$A$2:$K$232,MATCH(B6,'Souhrnný rozpočet'!$A$2:$A$232,0),8)</f>
        <v>ks</v>
      </c>
      <c r="F6" s="38">
        <v>2</v>
      </c>
      <c r="G6" s="40">
        <f>INDEX('Souhrnný rozpočet'!$A$2:$K$232,MATCH(B6,'Souhrnný rozpočet'!$A$2:$A$232,0),10)</f>
        <v>0</v>
      </c>
      <c r="H6" s="74">
        <f t="shared" ref="H6:H49" si="0">G6*F6</f>
        <v>0</v>
      </c>
      <c r="I6" s="80"/>
    </row>
    <row r="7" spans="1:9" ht="51">
      <c r="A7" s="36">
        <v>3</v>
      </c>
      <c r="B7" s="47" t="s">
        <v>32</v>
      </c>
      <c r="C7" s="41" t="str">
        <f>INDEX('Souhrnný rozpočet'!$A$2:$K$232,MATCH(B7,'Souhrnný rozpočet'!$A$2:$A$232,0),3)</f>
        <v>Stropní držák projektoru</v>
      </c>
      <c r="D7" s="41" t="str">
        <f>INDEX('Souhrnný rozpočet'!$A$2:$K$232,MATCH(B7,'Souhrnný rozpočet'!$A$2:$A$232,0),7)</f>
        <v xml:space="preserve">Univerzální držák projektoru - komplet vč. universálního adaptéru pro projektory.
Bílá barva. Nosnost dle použitého typu projektoru.
</v>
      </c>
      <c r="E7" s="41" t="str">
        <f>INDEX('Souhrnný rozpočet'!$A$2:$K$232,MATCH(B7,'Souhrnný rozpočet'!$A$2:$A$232,0),8)</f>
        <v>ks</v>
      </c>
      <c r="F7" s="38">
        <v>2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533</v>
      </c>
      <c r="C8" s="41" t="str">
        <f>INDEX('Souhrnný rozpočet'!$A$2:$K$232,MATCH(B8,'Souhrnný rozpočet'!$A$2:$A$232,0),3)</f>
        <v>Projekční plátno rámové 800</v>
      </c>
      <c r="D8" s="41" t="str">
        <f>INDEX('Souhrnný rozpočet'!$A$2:$K$232,MATCH(B8,'Souhrnný rozpočet'!$A$2:$A$232,0),7)</f>
        <v xml:space="preserve">Projekční plátno pevné na stěnu, s černým rámečkem. Šířka obrazu 800 cm, formát 32:10.
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89.25">
      <c r="A9" s="36">
        <v>5</v>
      </c>
      <c r="B9" s="47" t="s">
        <v>465</v>
      </c>
      <c r="C9" s="41" t="str">
        <f>INDEX('Souhrnný rozpočet'!$A$2:$K$232,MATCH(B9,'Souhrnný rozpočet'!$A$2:$A$232,0),3)</f>
        <v>HDMI PTZ kamera</v>
      </c>
      <c r="D9" s="41" t="str">
        <f>INDEX('Souhrnný rozpočet'!$A$2:$K$232,MATCH(B9,'Souhrnný rozpočet'!$A$2:$A$232,0),7)</f>
        <v>PTZ kamera s min. 1/3"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178.5">
      <c r="A10" s="36">
        <v>6</v>
      </c>
      <c r="B10" s="47" t="s">
        <v>140</v>
      </c>
      <c r="C10" s="41" t="str">
        <f>INDEX('Souhrnný rozpočet'!$A$2:$K$232,MATCH(B10,'Souhrnný rozpočet'!$A$2:$A$232,0),3)</f>
        <v>Interaktivní displej</v>
      </c>
      <c r="D10" s="41" t="str">
        <f>INDEX('Souhrnný rozpočet'!$A$2:$K$232,MATCH(B10,'Souhrnný rozpočet'!$A$2:$A$232,0),7)</f>
        <v xml:space="preserve">Interaktivní panel s úhlopříčkou 24". Dotyková technologie musí rozpoznat min 10 současných dotyků a multidotyková gesta. Na rámu panelu jsou 4 funkční tlačítka pro výběr barvy digitálního inkoustu.
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
Balíček dále musí obsahovat nástroj pro rychlou přípravu digitálních učebních aktivit, hlasování. Aktivity je možno sdílet na žákovská zařízení přes cloud prostředí
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89.25">
      <c r="A11" s="36">
        <v>7</v>
      </c>
      <c r="B11" s="47" t="s">
        <v>141</v>
      </c>
      <c r="C11" s="41" t="str">
        <f>INDEX('Souhrnný rozpočet'!$A$2:$K$232,MATCH(B11,'Souhrnný rozpočet'!$A$2:$A$232,0),3)</f>
        <v>Maticový přepínač</v>
      </c>
      <c r="D11" s="41" t="str">
        <f>INDEX('Souhrnný rozpočet'!$A$2:$K$232,MATCH(B11,'Souhrnný rozpočet'!$A$2:$A$232,0),7)</f>
        <v>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38.25">
      <c r="A12" s="36">
        <v>8</v>
      </c>
      <c r="B12" s="47" t="s">
        <v>142</v>
      </c>
      <c r="C12" s="41" t="str">
        <f>INDEX('Souhrnný rozpočet'!$A$2:$K$232,MATCH(B12,'Souhrnný rozpočet'!$A$2:$A$232,0),3)</f>
        <v>Distribuční zesilovač</v>
      </c>
      <c r="D12" s="41" t="str">
        <f>INDEX('Souhrnný rozpočet'!$A$2:$K$232,MATCH(B12,'Souhrnný rozpočet'!$A$2:$A$232,0),7)</f>
        <v xml:space="preserve">1x2 HDMI rozbočovač
Podpora standardů HDMI 2.0 a HDCP 2.2
Podpora rozlišení podpora 4K/UHD @ 60 Hz 4:4:4 </v>
      </c>
      <c r="E12" s="41" t="str">
        <f>INDEX('Souhrnný rozpočet'!$A$2:$K$232,MATCH(B12,'Souhrnný rozpočet'!$A$2:$A$232,0),8)</f>
        <v>ks</v>
      </c>
      <c r="F12" s="38">
        <v>4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51">
      <c r="A13" s="36">
        <v>9</v>
      </c>
      <c r="B13" s="47" t="s">
        <v>195</v>
      </c>
      <c r="C13" s="41" t="str">
        <f>INDEX('Souhrnný rozpočet'!$A$2:$K$232,MATCH(B13,'Souhrnný rozpočet'!$A$2:$A$232,0),3)</f>
        <v>Extender HDMI signálu - vysílač</v>
      </c>
      <c r="D13" s="41" t="str">
        <f>INDEX('Souhrnný rozpočet'!$A$2:$K$232,MATCH(B13,'Souhrnný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13" s="41" t="str">
        <f>INDEX('Souhrnný rozpočet'!$A$2:$K$232,MATCH(B13,'Souhrnný rozpočet'!$A$2:$A$232,0),8)</f>
        <v>ks</v>
      </c>
      <c r="F13" s="38">
        <v>2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51">
      <c r="A14" s="36">
        <v>10</v>
      </c>
      <c r="B14" s="47" t="s">
        <v>196</v>
      </c>
      <c r="C14" s="41" t="str">
        <f>INDEX('Souhrnný rozpočet'!$A$2:$K$232,MATCH(B14,'Souhrnný rozpočet'!$A$2:$A$232,0),3)</f>
        <v>Extender HDMI signálu - vysílač</v>
      </c>
      <c r="D14" s="41" t="str">
        <f>INDEX('Souhrnný rozpočet'!$A$2:$K$232,MATCH(B14,'Souhrnný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4" s="41" t="str">
        <f>INDEX('Souhrnný rozpočet'!$A$2:$K$232,MATCH(B14,'Souhrnný rozpočet'!$A$2:$A$232,0),8)</f>
        <v>ks</v>
      </c>
      <c r="F14" s="38">
        <v>7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51">
      <c r="A15" s="36">
        <v>11</v>
      </c>
      <c r="B15" s="47" t="s">
        <v>198</v>
      </c>
      <c r="C15" s="41" t="str">
        <f>INDEX('Souhrnný rozpočet'!$A$2:$K$232,MATCH(B15,'Souhrnný rozpočet'!$A$2:$A$232,0),3)</f>
        <v>Extender HDMI signálu - přijímač</v>
      </c>
      <c r="D15" s="41" t="str">
        <f>INDEX('Souhrnný rozpočet'!$A$2:$K$232,MATCH(B15,'Souhrnný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5" s="41" t="str">
        <f>INDEX('Souhrnný rozpočet'!$A$2:$K$232,MATCH(B15,'Souhrnný rozpočet'!$A$2:$A$232,0),8)</f>
        <v>ks</v>
      </c>
      <c r="F15" s="38">
        <v>7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63.75">
      <c r="A16" s="36">
        <v>12</v>
      </c>
      <c r="B16" s="47" t="s">
        <v>173</v>
      </c>
      <c r="C16" s="41" t="str">
        <f>INDEX('Souhrnný rozpočet'!$A$2:$K$232,MATCH(B16,'Souhrnný rozpočet'!$A$2:$A$232,0),3)</f>
        <v>HDMI a USB maticový přepínač</v>
      </c>
      <c r="D16" s="41" t="str">
        <f>INDEX('Souhrnný rozpočet'!$A$2:$K$232,MATCH(B16,'Souhrnný rozpočet'!$A$2:$A$232,0),7)</f>
        <v>Maticový přepínač HDMI a USB. Min. 2x vstup plnohodnotné USB-C 3.1 gen 1 s napájením, 2x vstup HDMI + USB B, výstup 2x HDMI. Připojení periferií (kamera, audio, touch, HID) min. 3x USB-A. Řízení RS232 nebo LAN.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>
      <c r="A17" s="36">
        <v>13</v>
      </c>
      <c r="B17" s="47" t="s">
        <v>348</v>
      </c>
      <c r="C17" s="41" t="str">
        <f>INDEX('Souhrnný rozpočet'!$A$2:$K$232,MATCH(B17,'Souhrnný rozpočet'!$A$2:$A$232,0),3)</f>
        <v>Převodník HDMI na USB</v>
      </c>
      <c r="D17" s="41" t="str">
        <f>INDEX('Souhrnný rozpočet'!$A$2:$K$232,MATCH(B17,'Souhrnný rozpočet'!$A$2:$A$232,0),7)</f>
        <v>Převodník HDMI na USB</v>
      </c>
      <c r="E17" s="41" t="str">
        <f>INDEX('Souhrnný rozpočet'!$A$2:$K$232,MATCH(B17,'Souhrnný rozpočet'!$A$2:$A$232,0),8)</f>
        <v>ks</v>
      </c>
      <c r="F17" s="38">
        <v>2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204">
      <c r="A18" s="36">
        <v>14</v>
      </c>
      <c r="B18" s="47" t="s">
        <v>463</v>
      </c>
      <c r="C18" s="41" t="str">
        <f>INDEX('Souhrnný rozpočet'!$A$2:$K$232,MATCH(B18,'Souhrnný rozpočet'!$A$2:$A$232,0),3)</f>
        <v>Záznam prezentací</v>
      </c>
      <c r="D18" s="41" t="str">
        <f>INDEX('Souhrnný rozpočet'!$A$2:$K$232,MATCH(B18,'Souhrnný rozpočet'!$A$2:$A$232,0),7)</f>
        <v xml:space="preserve">Zařízení pro záznam a streaming vstupního AV signálu s rozlišením fullHD vybavené interním úložištěm typu SSD nebo výstupem na externí úložiště USB
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51">
      <c r="A19" s="36">
        <v>15</v>
      </c>
      <c r="B19" s="47" t="s">
        <v>636</v>
      </c>
      <c r="C19" s="41" t="str">
        <f>INDEX('Souhrnný rozpočet'!$A$2:$K$232,MATCH(B19,'Souhrnný rozpočet'!$A$2:$A$232,0),3)</f>
        <v>NDI Enkodér/dekodér</v>
      </c>
      <c r="D19" s="41" t="str">
        <f>INDEX('Souhrnný rozpočet'!$A$2:$K$232,MATCH(B19,'Souhrnný rozpočet'!$A$2:$A$232,0),7)</f>
        <v>Univerzální konvertor k převodu signálu HDMI na NDI a NDI HX a nebo dekoding z NDI na HDMI. Rozlišení  min. 4K60 (pro všestranné využití v rámci fakulty). Napájení PoE a externí zdroj.</v>
      </c>
      <c r="E19" s="41" t="str">
        <f>INDEX('Souhrnný rozpočet'!$A$2:$K$232,MATCH(B19,'Souhrnný rozpočet'!$A$2:$A$232,0),8)</f>
        <v>ks</v>
      </c>
      <c r="F19" s="38">
        <v>4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51">
      <c r="A20" s="36">
        <v>16</v>
      </c>
      <c r="B20" s="47" t="s">
        <v>26</v>
      </c>
      <c r="C20" s="41" t="str">
        <f>INDEX('Souhrnný rozpočet'!$A$2:$K$232,MATCH(B20,'Souhrnný rozpočet'!$A$2:$A$232,0),3)</f>
        <v>Reproduktorová soustava</v>
      </c>
      <c r="D20" s="41" t="str">
        <f>INDEX('Souhrnný rozpočet'!$A$2:$K$232,MATCH(B20,'Souhrnný rozpočet'!$A$2:$A$232,0),7)</f>
        <v>Pasivní sloupová reprosoustava s minimální konfigurací: 4x5" 500W / 8Ω, 45 Hz - 310 Hz , citlivost 87 dB, rozměry do 700x260x465 mm, systémová EQ, vč. nástěnného držáku, bílá barva</v>
      </c>
      <c r="E20" s="41" t="str">
        <f>INDEX('Souhrnný rozpočet'!$A$2:$K$232,MATCH(B20,'Souhrnný rozpočet'!$A$2:$A$232,0),8)</f>
        <v>ks</v>
      </c>
      <c r="F20" s="38">
        <v>2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63.75">
      <c r="A21" s="36">
        <v>17</v>
      </c>
      <c r="B21" s="47" t="s">
        <v>27</v>
      </c>
      <c r="C21" s="41" t="str">
        <f>INDEX('Souhrnný rozpočet'!$A$2:$K$232,MATCH(B21,'Souhrnný rozpočet'!$A$2:$A$232,0),3)</f>
        <v>Reproduktorová soustava</v>
      </c>
      <c r="D21" s="41" t="str">
        <f>INDEX('Souhrnný rozpočet'!$A$2:$K$232,MATCH(B21,'Souhrnný rozpočet'!$A$2:$A$232,0),7)</f>
        <v>Pasivní sloupová line-array reprosoustava s minimální konfigurací: 8x1" + 4x2,25", 500W / 8Ω, 60 Hz - 16 kHz, pokrytí 150°x20° HxV, citlivost 87 dB, rozměry do 990x200x250 mm, systémová EQ, vč. polohovatelného nástěnného držáku ±60° do stran a ±15° náklon, bílá barva</v>
      </c>
      <c r="E21" s="41" t="str">
        <f>INDEX('Souhrnný rozpočet'!$A$2:$K$232,MATCH(B21,'Souhrnný rozpočet'!$A$2:$A$232,0),8)</f>
        <v>ks</v>
      </c>
      <c r="F21" s="38">
        <v>2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63.75">
      <c r="A22" s="36">
        <v>18</v>
      </c>
      <c r="B22" s="47" t="s">
        <v>24</v>
      </c>
      <c r="C22" s="41" t="str">
        <f>INDEX('Souhrnný rozpočet'!$A$2:$K$232,MATCH(B22,'Souhrnný rozpočet'!$A$2:$A$232,0),3)</f>
        <v>Zesilovač</v>
      </c>
      <c r="D22" s="41" t="str">
        <f>INDEX('Souhrnný rozpočet'!$A$2:$K$232,MATCH(B22,'Souhrnný rozpočet'!$A$2:$A$232,0),7)</f>
        <v>Set koncový zesilovač + DSP procesor, s minimální konfigurací: 2x 1000W - 4Ω, presety pro reprosoustavy, nastavení EQ, propustí, limitace a zpoždění, LCD panel, LED indikace stavu, symetrické vstupy, výška každého zařízení max 2U</v>
      </c>
      <c r="E22" s="41" t="str">
        <f>INDEX('Souhrnný rozpočet'!$A$2:$K$232,MATCH(B22,'Souhrnný rozpočet'!$A$2:$A$232,0),8)</f>
        <v>ks</v>
      </c>
      <c r="F22" s="38">
        <v>1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89.25">
      <c r="A23" s="36">
        <v>19</v>
      </c>
      <c r="B23" s="47" t="s">
        <v>20</v>
      </c>
      <c r="C23" s="41" t="str">
        <f>INDEX('Souhrnný rozpočet'!$A$2:$K$232,MATCH(B23,'Souhrnný rozpočet'!$A$2:$A$232,0),3)</f>
        <v>Mixážní systém</v>
      </c>
      <c r="D23" s="41" t="str">
        <f>INDEX('Souhrnný rozpočet'!$A$2:$K$232,MATCH(B23,'Souhrnný rozpočet'!$A$2:$A$232,0),7)</f>
        <v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v>
      </c>
      <c r="E23" s="41" t="str">
        <f>INDEX('Souhrnný rozpočet'!$A$2:$K$232,MATCH(B23,'Souhrnný rozpočet'!$A$2:$A$232,0),8)</f>
        <v>ks</v>
      </c>
      <c r="F23" s="38">
        <v>1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25.5">
      <c r="A24" s="36">
        <v>20</v>
      </c>
      <c r="B24" s="47" t="s">
        <v>21</v>
      </c>
      <c r="C24" s="41" t="str">
        <f>INDEX('Souhrnný rozpočet'!$A$2:$K$232,MATCH(B24,'Souhrnný rozpočet'!$A$2:$A$232,0),3)</f>
        <v>Dante převodník</v>
      </c>
      <c r="D24" s="41" t="str">
        <f>INDEX('Souhrnný rozpočet'!$A$2:$K$232,MATCH(B24,'Souhrnný rozpočet'!$A$2:$A$232,0),7)</f>
        <v>Dante  - min. 2x USB vstup a 2x USB výstup, napájení PoE</v>
      </c>
      <c r="E24" s="41" t="str">
        <f>INDEX('Souhrnný rozpočet'!$A$2:$K$232,MATCH(B24,'Souhrnný rozpočet'!$A$2:$A$232,0),8)</f>
        <v>ks</v>
      </c>
      <c r="F24" s="38">
        <v>2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>
      <c r="A25" s="36">
        <v>21</v>
      </c>
      <c r="B25" s="47" t="s">
        <v>171</v>
      </c>
      <c r="C25" s="41" t="str">
        <f>INDEX('Souhrnný rozpočet'!$A$2:$K$232,MATCH(B25,'Souhrnný rozpočet'!$A$2:$A$232,0),3)</f>
        <v>Switch pro Dante</v>
      </c>
      <c r="D25" s="41" t="str">
        <f>INDEX('Souhrnný rozpočet'!$A$2:$K$232,MATCH(B25,'Souhrnný rozpočet'!$A$2:$A$232,0),7)</f>
        <v>Switch pro Dante - min. 8 portů RJ45, PoE min. 60W.</v>
      </c>
      <c r="E25" s="41" t="str">
        <f>INDEX('Souhrnný rozpočet'!$A$2:$K$232,MATCH(B25,'Souhrnný rozpočet'!$A$2:$A$232,0),8)</f>
        <v>ks</v>
      </c>
      <c r="F25" s="38">
        <v>1</v>
      </c>
      <c r="G25" s="40">
        <f>INDEX('Souhrnný rozpočet'!$A$2:$K$232,MATCH(B25,'Souhrnný rozpočet'!$A$2:$A$232,0),10)</f>
        <v>0</v>
      </c>
      <c r="H25" s="74">
        <f t="shared" si="0"/>
        <v>0</v>
      </c>
      <c r="I25" s="80"/>
    </row>
    <row r="26" spans="1:9" ht="63.75">
      <c r="A26" s="36">
        <v>22</v>
      </c>
      <c r="B26" s="47" t="s">
        <v>23</v>
      </c>
      <c r="C26" s="41" t="str">
        <f>INDEX('Souhrnný rozpočet'!$A$2:$K$232,MATCH(B26,'Souhrnný rozpočet'!$A$2:$A$232,0),3)</f>
        <v>Zesilovač indukční smyčky</v>
      </c>
      <c r="D26" s="41" t="str">
        <f>INDEX('Souhrnný rozpočet'!$A$2:$K$232,MATCH(B26,'Souhrnný rozpočet'!$A$2:$A$232,0),7)</f>
        <v>Zesilovač pro indukční smyčku (vyhovuje IEC 60849), bezdrátový přenos audio signálu pro nedoslýchavé, Audio vstupy Line/Mic, omezovač a automatické řízení zisku, výstupní výkon pro pokrytí min. 500 m2, proudově řízená smyčka.</v>
      </c>
      <c r="E26" s="41" t="str">
        <f>INDEX('Souhrnný rozpočet'!$A$2:$K$232,MATCH(B26,'Souhrnný rozpočet'!$A$2:$A$232,0),8)</f>
        <v>ks</v>
      </c>
      <c r="F26" s="38">
        <v>1</v>
      </c>
      <c r="G26" s="40">
        <f>INDEX('Souhrnný rozpočet'!$A$2:$K$232,MATCH(B26,'Souhrnný rozpočet'!$A$2:$A$232,0),10)</f>
        <v>0</v>
      </c>
      <c r="H26" s="74">
        <f t="shared" si="0"/>
        <v>0</v>
      </c>
      <c r="I26" s="80"/>
    </row>
    <row r="27" spans="1:9">
      <c r="A27" s="36">
        <v>23</v>
      </c>
      <c r="B27" s="47" t="s">
        <v>172</v>
      </c>
      <c r="C27" s="41" t="str">
        <f>INDEX('Souhrnný rozpočet'!$A$2:$K$232,MATCH(B27,'Souhrnný rozpočet'!$A$2:$A$232,0),3)</f>
        <v>Eliminátor zpětné vazby</v>
      </c>
      <c r="D27" s="41" t="str">
        <f>INDEX('Souhrnný rozpočet'!$A$2:$K$232,MATCH(B27,'Souhrnný rozpočet'!$A$2:$A$232,0),7)</f>
        <v>Dvoukanálový eliminátor zpětné vazby, min. 24 filtrů / kanál</v>
      </c>
      <c r="E27" s="41" t="str">
        <f>INDEX('Souhrnný rozpočet'!$A$2:$K$232,MATCH(B27,'Souhrnný rozpočet'!$A$2:$A$232,0),8)</f>
        <v>ks</v>
      </c>
      <c r="F27" s="38">
        <v>1</v>
      </c>
      <c r="G27" s="40">
        <f>INDEX('Souhrnný rozpočet'!$A$2:$K$232,MATCH(B27,'Souhrnný rozpočet'!$A$2:$A$232,0),10)</f>
        <v>0</v>
      </c>
      <c r="H27" s="74">
        <f t="shared" si="0"/>
        <v>0</v>
      </c>
      <c r="I27" s="80"/>
    </row>
    <row r="28" spans="1:9" ht="89.25">
      <c r="A28" s="36">
        <v>24</v>
      </c>
      <c r="B28" s="47" t="s">
        <v>65</v>
      </c>
      <c r="C28" s="41" t="str">
        <f>INDEX('Souhrnný rozpočet'!$A$2:$K$232,MATCH(B28,'Souhrnný rozpočet'!$A$2:$A$232,0),3)</f>
        <v>Mikrofon bezdrátový</v>
      </c>
      <c r="D28" s="41" t="str">
        <f>INDEX('Souhrnný rozpočet'!$A$2:$K$232,MATCH(B28,'Souhrnný rozpočet'!$A$2:$A$232,0),7)</f>
        <v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v>
      </c>
      <c r="E28" s="41" t="str">
        <f>INDEX('Souhrnný rozpočet'!$A$2:$K$232,MATCH(B28,'Souhrnný rozpočet'!$A$2:$A$232,0),8)</f>
        <v>ks</v>
      </c>
      <c r="F28" s="38">
        <v>2</v>
      </c>
      <c r="G28" s="40">
        <f>INDEX('Souhrnný rozpočet'!$A$2:$K$232,MATCH(B28,'Souhrnný rozpočet'!$A$2:$A$232,0),10)</f>
        <v>0</v>
      </c>
      <c r="H28" s="74">
        <f t="shared" si="0"/>
        <v>0</v>
      </c>
      <c r="I28" s="80"/>
    </row>
    <row r="29" spans="1:9" ht="76.5">
      <c r="A29" s="36">
        <v>25</v>
      </c>
      <c r="B29" s="47" t="s">
        <v>66</v>
      </c>
      <c r="C29" s="41" t="str">
        <f>INDEX('Souhrnný rozpočet'!$A$2:$K$232,MATCH(B29,'Souhrnný rozpočet'!$A$2:$A$232,0),3)</f>
        <v>Mikrofon bezdrátový</v>
      </c>
      <c r="D29" s="41" t="str">
        <f>INDEX('Souhrnný rozpočet'!$A$2:$K$232,MATCH(B29,'Souhrnný rozpočet'!$A$2:$A$232,0),7)</f>
        <v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v>
      </c>
      <c r="E29" s="41" t="str">
        <f>INDEX('Souhrnný rozpočet'!$A$2:$K$232,MATCH(B29,'Souhrnný rozpočet'!$A$2:$A$232,0),8)</f>
        <v>ks</v>
      </c>
      <c r="F29" s="38">
        <v>2</v>
      </c>
      <c r="G29" s="40">
        <f>INDEX('Souhrnný rozpočet'!$A$2:$K$232,MATCH(B29,'Souhrnný rozpočet'!$A$2:$A$232,0),10)</f>
        <v>0</v>
      </c>
      <c r="H29" s="74">
        <f t="shared" si="0"/>
        <v>0</v>
      </c>
      <c r="I29" s="80"/>
    </row>
    <row r="30" spans="1:9" ht="25.5">
      <c r="A30" s="36">
        <v>26</v>
      </c>
      <c r="B30" s="47" t="s">
        <v>67</v>
      </c>
      <c r="C30" s="41" t="str">
        <f>INDEX('Souhrnný rozpočet'!$A$2:$K$232,MATCH(B30,'Souhrnný rozpočet'!$A$2:$A$232,0),3)</f>
        <v>Mikrofon náhlavní</v>
      </c>
      <c r="D30" s="41" t="str">
        <f>INDEX('Souhrnný rozpočet'!$A$2:$K$232,MATCH(B30,'Souhrnný rozpočet'!$A$2:$A$232,0),7)</f>
        <v>Systémový náhlavní mikrofon s úzce směrovou charakteristikou</v>
      </c>
      <c r="E30" s="41" t="str">
        <f>INDEX('Souhrnný rozpočet'!$A$2:$K$232,MATCH(B30,'Souhrnný rozpočet'!$A$2:$A$232,0),8)</f>
        <v>ks</v>
      </c>
      <c r="F30" s="38">
        <v>1</v>
      </c>
      <c r="G30" s="40">
        <f>INDEX('Souhrnný rozpočet'!$A$2:$K$232,MATCH(B30,'Souhrnný rozpočet'!$A$2:$A$232,0),10)</f>
        <v>0</v>
      </c>
      <c r="H30" s="74">
        <f t="shared" si="0"/>
        <v>0</v>
      </c>
      <c r="I30" s="80"/>
    </row>
    <row r="31" spans="1:9" ht="38.25">
      <c r="A31" s="36">
        <v>27</v>
      </c>
      <c r="B31" s="47" t="s">
        <v>68</v>
      </c>
      <c r="C31" s="41" t="str">
        <f>INDEX('Souhrnný rozpočet'!$A$2:$K$232,MATCH(B31,'Souhrnný rozpočet'!$A$2:$A$232,0),3)</f>
        <v>Mikrofon náhlavní</v>
      </c>
      <c r="D31" s="41" t="str">
        <f>INDEX('Souhrnný rozpočet'!$A$2:$K$232,MATCH(B31,'Souhrnný rozpočet'!$A$2:$A$232,0),7)</f>
        <v>Systémový náhlavní mikrofon v tenkém provedení, černý, kulová charakteristika, citlivost min. 4,5 mV/Pa ± 3 dB, freq. rozsah 20Hz - 16 kHz</v>
      </c>
      <c r="E31" s="41" t="str">
        <f>INDEX('Souhrnný rozpočet'!$A$2:$K$232,MATCH(B31,'Souhrnný rozpočet'!$A$2:$A$232,0),8)</f>
        <v>ks</v>
      </c>
      <c r="F31" s="38">
        <v>1</v>
      </c>
      <c r="G31" s="40">
        <f>INDEX('Souhrnný rozpočet'!$A$2:$K$232,MATCH(B31,'Souhrnný rozpočet'!$A$2:$A$232,0),10)</f>
        <v>0</v>
      </c>
      <c r="H31" s="74">
        <f t="shared" si="0"/>
        <v>0</v>
      </c>
      <c r="I31" s="80"/>
    </row>
    <row r="32" spans="1:9" ht="38.25">
      <c r="A32" s="36">
        <v>28</v>
      </c>
      <c r="B32" s="47" t="s">
        <v>69</v>
      </c>
      <c r="C32" s="41" t="str">
        <f>INDEX('Souhrnný rozpočet'!$A$2:$K$232,MATCH(B32,'Souhrnný rozpočet'!$A$2:$A$232,0),3)</f>
        <v>Anténa mikrofonů</v>
      </c>
      <c r="D32" s="41" t="str">
        <f>INDEX('Souhrnný rozpočet'!$A$2:$K$232,MATCH(B32,'Souhrnný rozpočet'!$A$2:$A$232,0),7)</f>
        <v>Externí všesměrová anténa, s minimální konfigurací: 470 - 700 MHz, výstup BNC, 50 ohm, dodávka vč. klipsny pro připevnění na držák.</v>
      </c>
      <c r="E32" s="41" t="str">
        <f>INDEX('Souhrnný rozpočet'!$A$2:$K$232,MATCH(B32,'Souhrnný rozpočet'!$A$2:$A$232,0),8)</f>
        <v>ks</v>
      </c>
      <c r="F32" s="38">
        <v>2</v>
      </c>
      <c r="G32" s="40">
        <f>INDEX('Souhrnný rozpočet'!$A$2:$K$232,MATCH(B32,'Souhrnný rozpočet'!$A$2:$A$232,0),10)</f>
        <v>0</v>
      </c>
      <c r="H32" s="74">
        <f t="shared" si="0"/>
        <v>0</v>
      </c>
      <c r="I32" s="80"/>
    </row>
    <row r="33" spans="1:9">
      <c r="A33" s="36">
        <v>29</v>
      </c>
      <c r="B33" s="47" t="s">
        <v>70</v>
      </c>
      <c r="C33" s="41" t="str">
        <f>INDEX('Souhrnný rozpočet'!$A$2:$K$232,MATCH(B33,'Souhrnný rozpočet'!$A$2:$A$232,0),3)</f>
        <v>Držák antény</v>
      </c>
      <c r="D33" s="41" t="str">
        <f>INDEX('Souhrnný rozpočet'!$A$2:$K$232,MATCH(B33,'Souhrnný rozpočet'!$A$2:$A$232,0),7)</f>
        <v>Držák pro stropní upevnění externí antény.</v>
      </c>
      <c r="E33" s="41" t="str">
        <f>INDEX('Souhrnný rozpočet'!$A$2:$K$232,MATCH(B33,'Souhrnný rozpočet'!$A$2:$A$232,0),8)</f>
        <v>ks</v>
      </c>
      <c r="F33" s="38">
        <v>2</v>
      </c>
      <c r="G33" s="40">
        <f>INDEX('Souhrnný rozpočet'!$A$2:$K$232,MATCH(B33,'Souhrnný rozpočet'!$A$2:$A$232,0),10)</f>
        <v>0</v>
      </c>
      <c r="H33" s="74">
        <f t="shared" si="0"/>
        <v>0</v>
      </c>
      <c r="I33" s="80"/>
    </row>
    <row r="34" spans="1:9" ht="38.25">
      <c r="A34" s="36">
        <v>30</v>
      </c>
      <c r="B34" s="47" t="s">
        <v>71</v>
      </c>
      <c r="C34" s="41" t="str">
        <f>INDEX('Souhrnný rozpočet'!$A$2:$K$232,MATCH(B34,'Souhrnný rozpočet'!$A$2:$A$232,0),3)</f>
        <v>Anténní rozbočovač</v>
      </c>
      <c r="D34" s="41" t="str">
        <f>INDEX('Souhrnný rozpočet'!$A$2:$K$232,MATCH(B34,'Souhrnný rozpočet'!$A$2:$A$232,0),7)</f>
        <v>Anténní rozbočovač s minimální konfigurací: 2x 1:4, aktivní, vč. napájení přijímačů po ant. kabelu, min. 500  - 680 MHz, impedance 50 Ω, napájecí zdroj, výška 1U.</v>
      </c>
      <c r="E34" s="41" t="str">
        <f>INDEX('Souhrnný rozpočet'!$A$2:$K$232,MATCH(B34,'Souhrnný rozpočet'!$A$2:$A$232,0),8)</f>
        <v>ks</v>
      </c>
      <c r="F34" s="38">
        <v>2</v>
      </c>
      <c r="G34" s="40">
        <f>INDEX('Souhrnný rozpočet'!$A$2:$K$232,MATCH(B34,'Souhrnný rozpočet'!$A$2:$A$232,0),10)</f>
        <v>0</v>
      </c>
      <c r="H34" s="74">
        <f t="shared" si="0"/>
        <v>0</v>
      </c>
      <c r="I34" s="80"/>
    </row>
    <row r="35" spans="1:9" ht="63.75">
      <c r="A35" s="36">
        <v>31</v>
      </c>
      <c r="B35" s="47" t="s">
        <v>77</v>
      </c>
      <c r="C35" s="41" t="str">
        <f>INDEX('Souhrnný rozpočet'!$A$2:$K$232,MATCH(B35,'Souhrnný rozpočet'!$A$2:$A$232,0),3)</f>
        <v>Mikrofon směrový</v>
      </c>
      <c r="D35" s="41" t="str">
        <f>INDEX('Souhrnný rozpočet'!$A$2:$K$232,MATCH(B35,'Souhrnný rozpočet'!$A$2:$A$232,0),7)</f>
        <v>Puškový kondenzátorový mikrofon vč. napájecího modulu, úzce směrová (laloková) superkardioidní charakteristika,  min. rozsah 150Hz - 16kHz, fantomové napájení 35-50V, max. rozměry Ø 25x220mm, 150g, vč. mikrofonní klipsny a větrné ochrany</v>
      </c>
      <c r="E35" s="41" t="str">
        <f>INDEX('Souhrnný rozpočet'!$A$2:$K$232,MATCH(B35,'Souhrnný rozpočet'!$A$2:$A$232,0),8)</f>
        <v>ks</v>
      </c>
      <c r="F35" s="38">
        <v>2</v>
      </c>
      <c r="G35" s="40">
        <f>INDEX('Souhrnný rozpočet'!$A$2:$K$232,MATCH(B35,'Souhrnný rozpočet'!$A$2:$A$232,0),10)</f>
        <v>0</v>
      </c>
      <c r="H35" s="74">
        <f t="shared" si="0"/>
        <v>0</v>
      </c>
      <c r="I35" s="80"/>
    </row>
    <row r="36" spans="1:9" ht="25.5">
      <c r="A36" s="36">
        <v>32</v>
      </c>
      <c r="B36" s="47" t="s">
        <v>78</v>
      </c>
      <c r="C36" s="41" t="str">
        <f>INDEX('Souhrnný rozpočet'!$A$2:$K$232,MATCH(B36,'Souhrnný rozpočet'!$A$2:$A$232,0),3)</f>
        <v>Držák mikrofonu</v>
      </c>
      <c r="D36" s="41" t="str">
        <f>INDEX('Souhrnný rozpočet'!$A$2:$K$232,MATCH(B36,'Souhrnný rozpočet'!$A$2:$A$232,0),7)</f>
        <v>Držák pro upevnění mikrofonní klipsny, závit 3/8", barva černá</v>
      </c>
      <c r="E36" s="41" t="str">
        <f>INDEX('Souhrnný rozpočet'!$A$2:$K$232,MATCH(B36,'Souhrnný rozpočet'!$A$2:$A$232,0),8)</f>
        <v>ks</v>
      </c>
      <c r="F36" s="38">
        <v>2</v>
      </c>
      <c r="G36" s="40">
        <f>INDEX('Souhrnný rozpočet'!$A$2:$K$232,MATCH(B36,'Souhrnný rozpočet'!$A$2:$A$232,0),10)</f>
        <v>0</v>
      </c>
      <c r="H36" s="74">
        <f t="shared" si="0"/>
        <v>0</v>
      </c>
      <c r="I36" s="80"/>
    </row>
    <row r="37" spans="1:9" ht="25.5">
      <c r="A37" s="36">
        <v>33</v>
      </c>
      <c r="B37" s="47" t="s">
        <v>128</v>
      </c>
      <c r="C37" s="41" t="str">
        <f>INDEX('Souhrnný rozpočet'!$A$2:$K$232,MATCH(B37,'Souhrnný rozpočet'!$A$2:$A$232,0),3)</f>
        <v>Stojánek bezdrátového mikrofonu</v>
      </c>
      <c r="D37" s="41" t="str">
        <f>INDEX('Souhrnný rozpočet'!$A$2:$K$232,MATCH(B37,'Souhrnný rozpočet'!$A$2:$A$232,0),7)</f>
        <v>Stolní stojánek s nástavcem, závit 3/8" hmotnost cca 1,0 kg, výška 160 - 180 mm, Ø max 150 mm, Barva černá</v>
      </c>
      <c r="E37" s="41" t="str">
        <f>INDEX('Souhrnný rozpočet'!$A$2:$K$232,MATCH(B37,'Souhrnný rozpočet'!$A$2:$A$232,0),8)</f>
        <v>ks</v>
      </c>
      <c r="F37" s="38">
        <v>2</v>
      </c>
      <c r="G37" s="40">
        <f>INDEX('Souhrnný rozpočet'!$A$2:$K$232,MATCH(B37,'Souhrnný rozpočet'!$A$2:$A$232,0),10)</f>
        <v>0</v>
      </c>
      <c r="H37" s="74">
        <f t="shared" si="0"/>
        <v>0</v>
      </c>
      <c r="I37" s="80"/>
    </row>
    <row r="38" spans="1:9" ht="25.5">
      <c r="A38" s="36">
        <v>34</v>
      </c>
      <c r="B38" s="47" t="s">
        <v>129</v>
      </c>
      <c r="C38" s="41" t="str">
        <f>INDEX('Souhrnný rozpočet'!$A$2:$K$232,MATCH(B38,'Souhrnný rozpočet'!$A$2:$A$232,0),3)</f>
        <v>Mikrofonní stativ</v>
      </c>
      <c r="D38" s="41" t="str">
        <f>INDEX('Souhrnný rozpočet'!$A$2:$K$232,MATCH(B38,'Souhrnný rozpočet'!$A$2:$A$232,0),7)</f>
        <v>Mikrofonní stativ s ramenem, hmotnost max. 3,5 kg, výška 950-1600 mm, rameno 500-700 mm, černý</v>
      </c>
      <c r="E38" s="41" t="str">
        <f>INDEX('Souhrnný rozpočet'!$A$2:$K$232,MATCH(B38,'Souhrnný rozpočet'!$A$2:$A$232,0),8)</f>
        <v>ks</v>
      </c>
      <c r="F38" s="38">
        <v>2</v>
      </c>
      <c r="G38" s="40">
        <f>INDEX('Souhrnný rozpočet'!$A$2:$K$232,MATCH(B38,'Souhrnný rozpočet'!$A$2:$A$232,0),10)</f>
        <v>0</v>
      </c>
      <c r="H38" s="74">
        <f t="shared" si="0"/>
        <v>0</v>
      </c>
      <c r="I38" s="80"/>
    </row>
    <row r="39" spans="1:9" ht="25.5">
      <c r="A39" s="36">
        <v>35</v>
      </c>
      <c r="B39" s="47" t="s">
        <v>147</v>
      </c>
      <c r="C39" s="41" t="str">
        <f>INDEX('Souhrnný rozpočet'!$A$2:$K$232,MATCH(B39,'Souhrnný rozpočet'!$A$2:$A$232,0),3)</f>
        <v>Příslušenství audio technika</v>
      </c>
      <c r="D39" s="41" t="str">
        <f>INDEX('Souhrnný rozpočet'!$A$2:$K$232,MATCH(B39,'Souhrnný rozpočet'!$A$2:$A$232,0),7)</f>
        <v>Nylonový voděodolný obal pro 2 mikrofonní stativy.</v>
      </c>
      <c r="E39" s="41" t="str">
        <f>INDEX('Souhrnný rozpočet'!$A$2:$K$232,MATCH(B39,'Souhrnný rozpočet'!$A$2:$A$232,0),8)</f>
        <v>ks</v>
      </c>
      <c r="F39" s="38">
        <v>1</v>
      </c>
      <c r="G39" s="40">
        <f>INDEX('Souhrnný rozpočet'!$A$2:$K$232,MATCH(B39,'Souhrnný rozpočet'!$A$2:$A$232,0),10)</f>
        <v>0</v>
      </c>
      <c r="H39" s="74">
        <f t="shared" si="0"/>
        <v>0</v>
      </c>
      <c r="I39" s="80"/>
    </row>
    <row r="40" spans="1:9" ht="38.25">
      <c r="A40" s="36">
        <v>36</v>
      </c>
      <c r="B40" s="47" t="s">
        <v>471</v>
      </c>
      <c r="C40" s="41" t="str">
        <f>INDEX('Souhrnný rozpočet'!$A$2:$K$232,MATCH(B40,'Souhrnný rozpočet'!$A$2:$A$232,0),3)</f>
        <v xml:space="preserve">Přípojné místo do katedry </v>
      </c>
      <c r="D40" s="41" t="str">
        <f>INDEX('Souhrnný rozpočet'!$A$2:$K$232,MATCH(B40,'Souhrnný rozpočet'!$A$2:$A$232,0),7)</f>
        <v>Přípojné místo s víkem. Vytahovací kabely - 1x HDMI, 1x USB-C, 1x USB-A, 1x LAN, 2x zásuvka 230VAC. Včetně krytu kabelů.</v>
      </c>
      <c r="E40" s="41" t="str">
        <f>INDEX('Souhrnný rozpočet'!$A$2:$K$232,MATCH(B40,'Souhrnný rozpočet'!$A$2:$A$232,0),8)</f>
        <v>ks</v>
      </c>
      <c r="F40" s="38">
        <v>1</v>
      </c>
      <c r="G40" s="40">
        <f>INDEX('Souhrnný rozpočet'!$A$2:$K$232,MATCH(B40,'Souhrnný rozpočet'!$A$2:$A$232,0),10)</f>
        <v>0</v>
      </c>
      <c r="H40" s="74">
        <f t="shared" si="0"/>
        <v>0</v>
      </c>
      <c r="I40" s="80"/>
    </row>
    <row r="41" spans="1:9" ht="38.25">
      <c r="A41" s="36">
        <v>37</v>
      </c>
      <c r="B41" s="47" t="s">
        <v>56</v>
      </c>
      <c r="C41" s="41" t="str">
        <f>INDEX('Souhrnný rozpočet'!$A$2:$K$232,MATCH(B41,'Souhrnný rozpočet'!$A$2:$A$232,0),3)</f>
        <v>Kontrolér řídicího systému</v>
      </c>
      <c r="D41" s="41" t="str">
        <f>INDEX('Souhrnný rozpočet'!$A$2:$K$232,MATCH(B41,'Souhrnný rozpočet'!$A$2:$A$232,0),7)</f>
        <v>Kontrolér řídicího systému. Technické parametry kontroléru: min.  8x RS232 (z toho min. 1x RS485), 1x LAN.</v>
      </c>
      <c r="E41" s="41" t="str">
        <f>INDEX('Souhrnný rozpočet'!$A$2:$K$232,MATCH(B41,'Souhrnný rozpočet'!$A$2:$A$232,0),8)</f>
        <v>ks</v>
      </c>
      <c r="F41" s="38">
        <v>1</v>
      </c>
      <c r="G41" s="40">
        <f>INDEX('Souhrnný rozpočet'!$A$2:$K$232,MATCH(B41,'Souhrnný rozpočet'!$A$2:$A$232,0),10)</f>
        <v>0</v>
      </c>
      <c r="H41" s="74">
        <f t="shared" si="0"/>
        <v>0</v>
      </c>
      <c r="I41" s="80"/>
    </row>
    <row r="42" spans="1:9" ht="51">
      <c r="A42" s="36">
        <v>38</v>
      </c>
      <c r="B42" s="47" t="s">
        <v>150</v>
      </c>
      <c r="C42" s="41" t="str">
        <f>INDEX('Souhrnný rozpočet'!$A$2:$K$232,MATCH(B42,'Souhrnný rozpočet'!$A$2:$A$232,0),3)</f>
        <v>Dotykový panel</v>
      </c>
      <c r="D42" s="41" t="str">
        <f>INDEX('Souhrnný rozpočet'!$A$2:$K$232,MATCH(B42,'Souhrnný rozpočet'!$A$2:$A$232,0),7)</f>
        <v>Dotykový panel stolní drátový. Technické parametry panelu: úhlopříčka min. 12", rozlišení min. 1280x800, min. 24-bitové barvy, kapacitní dotykový IPS displej, IP komunikace, napájení přes PoE.</v>
      </c>
      <c r="E42" s="41" t="str">
        <f>INDEX('Souhrnný rozpočet'!$A$2:$K$232,MATCH(B42,'Souhrnný rozpočet'!$A$2:$A$232,0),8)</f>
        <v>ks</v>
      </c>
      <c r="F42" s="38">
        <v>1</v>
      </c>
      <c r="G42" s="40">
        <f>INDEX('Souhrnný rozpočet'!$A$2:$K$232,MATCH(B42,'Souhrnný rozpočet'!$A$2:$A$232,0),10)</f>
        <v>0</v>
      </c>
      <c r="H42" s="74">
        <f t="shared" si="0"/>
        <v>0</v>
      </c>
      <c r="I42" s="80"/>
    </row>
    <row r="43" spans="1:9" ht="25.5">
      <c r="A43" s="36">
        <v>39</v>
      </c>
      <c r="B43" s="47" t="s">
        <v>218</v>
      </c>
      <c r="C43" s="41" t="str">
        <f>INDEX('Souhrnný rozpočet'!$A$2:$K$232,MATCH(B43,'Souhrnný rozpočet'!$A$2:$A$232,0),3)</f>
        <v>Switch pro řízení</v>
      </c>
      <c r="D43" s="41" t="str">
        <f>INDEX('Souhrnný rozpočet'!$A$2:$K$232,MATCH(B43,'Souhrnný rozpočet'!$A$2:$A$232,0),7)</f>
        <v>Datový přepínač s min. 8 porty 10/100/1000Mbit z toho 8 portů PoE, celkový napájecí výkon přes PoE min. 60W</v>
      </c>
      <c r="E43" s="41" t="str">
        <f>INDEX('Souhrnný rozpočet'!$A$2:$K$232,MATCH(B43,'Souhrnný rozpočet'!$A$2:$A$232,0),8)</f>
        <v>ks</v>
      </c>
      <c r="F43" s="38">
        <v>1</v>
      </c>
      <c r="G43" s="40">
        <f>INDEX('Souhrnný rozpočet'!$A$2:$K$232,MATCH(B43,'Souhrnný rozpočet'!$A$2:$A$232,0),10)</f>
        <v>0</v>
      </c>
      <c r="H43" s="74">
        <f t="shared" si="0"/>
        <v>0</v>
      </c>
      <c r="I43" s="80"/>
    </row>
    <row r="44" spans="1:9" ht="38.25">
      <c r="A44" s="36">
        <v>40</v>
      </c>
      <c r="B44" s="47" t="s">
        <v>219</v>
      </c>
      <c r="C44" s="41" t="str">
        <f>INDEX('Souhrnný rozpočet'!$A$2:$K$232,MATCH(B44,'Souhrnný rozpočet'!$A$2:$A$232,0),3)</f>
        <v>Příslušenství řídicího systému do rozvaděče - převodník</v>
      </c>
      <c r="D44" s="41" t="str">
        <f>INDEX('Souhrnný rozpočet'!$A$2:$K$232,MATCH(B44,'Souhrnný rozpočet'!$A$2:$A$232,0),7)</f>
        <v>Převodník RS-232/485 pro ovládání jednotek DALI a releových jednotek.</v>
      </c>
      <c r="E44" s="41" t="str">
        <f>INDEX('Souhrnný rozpočet'!$A$2:$K$232,MATCH(B44,'Souhrnný rozpočet'!$A$2:$A$232,0),8)</f>
        <v>ks</v>
      </c>
      <c r="F44" s="38">
        <v>1</v>
      </c>
      <c r="G44" s="40">
        <f>INDEX('Souhrnný rozpočet'!$A$2:$K$232,MATCH(B44,'Souhrnný rozpočet'!$A$2:$A$232,0),10)</f>
        <v>0</v>
      </c>
      <c r="H44" s="74">
        <f t="shared" si="0"/>
        <v>0</v>
      </c>
      <c r="I44" s="80"/>
    </row>
    <row r="45" spans="1:9" ht="38.25">
      <c r="A45" s="36">
        <v>41</v>
      </c>
      <c r="B45" s="47" t="s">
        <v>352</v>
      </c>
      <c r="C45" s="41" t="str">
        <f>INDEX('Souhrnný rozpočet'!$A$2:$K$232,MATCH(B45,'Souhrnný rozpočet'!$A$2:$A$232,0),3)</f>
        <v>Příslušenství řídicího systému do rozvaděče - odrušovač</v>
      </c>
      <c r="D45" s="41" t="str">
        <f>INDEX('Souhrnný rozpočet'!$A$2:$K$232,MATCH(B45,'Souhrnný rozpočet'!$A$2:$A$232,0),7)</f>
        <v>Tříkanálová jednotka pro potlačení elektromagnetického ručšení pro napští do min. 250V.</v>
      </c>
      <c r="E45" s="41" t="str">
        <f>INDEX('Souhrnný rozpočet'!$A$2:$K$232,MATCH(B45,'Souhrnný rozpočet'!$A$2:$A$232,0),8)</f>
        <v>ks</v>
      </c>
      <c r="F45" s="38">
        <v>1</v>
      </c>
      <c r="G45" s="40">
        <f>INDEX('Souhrnný rozpočet'!$A$2:$K$232,MATCH(B45,'Souhrnný rozpočet'!$A$2:$A$232,0),10)</f>
        <v>0</v>
      </c>
      <c r="H45" s="74">
        <f t="shared" si="0"/>
        <v>0</v>
      </c>
      <c r="I45" s="80"/>
    </row>
    <row r="46" spans="1:9" ht="76.5">
      <c r="A46" s="36">
        <v>42</v>
      </c>
      <c r="B46" s="47" t="s">
        <v>477</v>
      </c>
      <c r="C46" s="41" t="str">
        <f>INDEX('Souhrnný rozpočet'!$A$2:$K$232,MATCH(B46,'Souhrnný rozpočet'!$A$2:$A$232,0),3)</f>
        <v>Příslušenství řídicího systému do rozvaděče - releová jednotka</v>
      </c>
      <c r="D46" s="41" t="str">
        <f>INDEX('Souhrnný rozpočet'!$A$2:$K$232,MATCH(B46,'Souhrnný rozpočet'!$A$2:$A$232,0),7)</f>
        <v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v>
      </c>
      <c r="E46" s="41" t="str">
        <f>INDEX('Souhrnný rozpočet'!$A$2:$K$232,MATCH(B46,'Souhrnný rozpočet'!$A$2:$A$232,0),8)</f>
        <v>ks</v>
      </c>
      <c r="F46" s="38">
        <v>1</v>
      </c>
      <c r="G46" s="40">
        <f>INDEX('Souhrnný rozpočet'!$A$2:$K$232,MATCH(B46,'Souhrnný rozpočet'!$A$2:$A$232,0),10)</f>
        <v>0</v>
      </c>
      <c r="H46" s="74">
        <f t="shared" si="0"/>
        <v>0</v>
      </c>
      <c r="I46" s="80"/>
    </row>
    <row r="47" spans="1:9" ht="63.75">
      <c r="A47" s="36">
        <v>43</v>
      </c>
      <c r="B47" s="47" t="s">
        <v>478</v>
      </c>
      <c r="C47" s="41" t="str">
        <f>INDEX('Souhrnný rozpočet'!$A$2:$K$232,MATCH(B47,'Souhrnný rozpočet'!$A$2:$A$232,0),3)</f>
        <v>Příslušenství řídicího systému do rozvaděče - DALI jednotka</v>
      </c>
      <c r="D47" s="41" t="str">
        <f>INDEX('Souhrnný rozpočet'!$A$2:$K$232,MATCH(B47,'Souhrnný rozpočet'!$A$2:$A$232,0),7)</f>
        <v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v>
      </c>
      <c r="E47" s="41" t="str">
        <f>INDEX('Souhrnný rozpočet'!$A$2:$K$232,MATCH(B47,'Souhrnný rozpočet'!$A$2:$A$232,0),8)</f>
        <v>ks</v>
      </c>
      <c r="F47" s="38">
        <v>1</v>
      </c>
      <c r="G47" s="40">
        <f>INDEX('Souhrnný rozpočet'!$A$2:$K$232,MATCH(B47,'Souhrnný rozpočet'!$A$2:$A$232,0),10)</f>
        <v>0</v>
      </c>
      <c r="H47" s="74">
        <f t="shared" si="0"/>
        <v>0</v>
      </c>
      <c r="I47" s="80"/>
    </row>
    <row r="48" spans="1:9" ht="25.5">
      <c r="A48" s="36">
        <v>44</v>
      </c>
      <c r="B48" s="47" t="s">
        <v>543</v>
      </c>
      <c r="C48" s="41" t="str">
        <f>INDEX('Souhrnný rozpočet'!$A$2:$K$232,MATCH(B48,'Souhrnný rozpočet'!$A$2:$A$232,0),3)</f>
        <v>Tabule mobilní</v>
      </c>
      <c r="D48" s="41" t="str">
        <f>INDEX('Souhrnný rozpočet'!$A$2:$K$232,MATCH(B48,'Souhrnný rozpočet'!$A$2:$A$232,0),7)</f>
        <v>Bílá popisovatelná tabule mobilní - otočná kolem horizontální osy (dvě plochy ke psaní), rozměr 120 x 220.</v>
      </c>
      <c r="E48" s="41" t="str">
        <f>INDEX('Souhrnný rozpočet'!$A$2:$K$232,MATCH(B48,'Souhrnný rozpočet'!$A$2:$A$232,0),8)</f>
        <v>ks</v>
      </c>
      <c r="F48" s="38">
        <v>1</v>
      </c>
      <c r="G48" s="40">
        <f>INDEX('Souhrnný rozpočet'!$A$2:$K$232,MATCH(B48,'Souhrnný rozpočet'!$A$2:$A$232,0),10)</f>
        <v>0</v>
      </c>
      <c r="H48" s="74">
        <f t="shared" si="0"/>
        <v>0</v>
      </c>
      <c r="I48" s="80"/>
    </row>
    <row r="49" spans="1:9" ht="26.25" thickBot="1">
      <c r="A49" s="36">
        <v>45</v>
      </c>
      <c r="B49" s="47" t="s">
        <v>145</v>
      </c>
      <c r="C49" s="41" t="str">
        <f>INDEX('Souhrnný rozpočet'!$A$2:$K$232,MATCH(B49,'Souhrnný rozpočet'!$A$2:$A$232,0),3)</f>
        <v>Drobný montážní materiál</v>
      </c>
      <c r="D49" s="41" t="str">
        <f>INDEX('Souhrnný rozpočet'!$A$2:$K$232,MATCH(B49,'Souhrnný rozpočet'!$A$2:$A$232,0),7)</f>
        <v>Drobný montážní materiál</v>
      </c>
      <c r="E49" s="41" t="str">
        <f>INDEX('Souhrnný rozpočet'!$A$2:$K$232,MATCH(B49,'Souhrnný rozpočet'!$A$2:$A$232,0),8)</f>
        <v>ks</v>
      </c>
      <c r="F49" s="38">
        <v>15</v>
      </c>
      <c r="G49" s="40">
        <f>INDEX('Souhrnný rozpočet'!$A$2:$K$232,MATCH(B49,'Souhrnný rozpočet'!$A$2:$A$232,0),10)</f>
        <v>0</v>
      </c>
      <c r="H49" s="74">
        <f t="shared" si="0"/>
        <v>0</v>
      </c>
      <c r="I49" s="80"/>
    </row>
    <row r="50" spans="1:9" ht="23.25" customHeight="1" thickBot="1">
      <c r="A50" s="31"/>
      <c r="B50" s="32"/>
      <c r="C50" s="33" t="s">
        <v>9</v>
      </c>
      <c r="D50" s="32"/>
      <c r="E50" s="34"/>
      <c r="F50" s="34"/>
      <c r="G50" s="32"/>
      <c r="H50" s="35">
        <f>SUM(H5:H49)</f>
        <v>0</v>
      </c>
    </row>
    <row r="52" spans="1:9" ht="24.95" customHeight="1"/>
    <row r="53" spans="1:9" ht="24.95" customHeight="1"/>
    <row r="54" spans="1:9" ht="24.95" customHeight="1"/>
    <row r="55" spans="1:9" s="20" customFormat="1" ht="24.95" customHeight="1">
      <c r="B55" s="9"/>
      <c r="C55" s="9"/>
      <c r="D55" s="9"/>
      <c r="E55" s="11"/>
      <c r="F55" s="11"/>
      <c r="G55" s="9"/>
      <c r="H55" s="9"/>
      <c r="I55" s="9"/>
    </row>
    <row r="56" spans="1:9" s="20" customFormat="1" ht="24.95" customHeight="1">
      <c r="B56" s="9"/>
      <c r="C56" s="9"/>
      <c r="D56" s="9"/>
      <c r="E56" s="11"/>
      <c r="F56" s="11"/>
      <c r="G56" s="9"/>
      <c r="H56" s="9"/>
      <c r="I56" s="9"/>
    </row>
    <row r="57" spans="1:9" s="20" customFormat="1" ht="24.95" customHeight="1">
      <c r="B57" s="9"/>
      <c r="C57" s="9"/>
      <c r="D57" s="9"/>
      <c r="E57" s="11"/>
      <c r="F57" s="11"/>
      <c r="G57" s="9"/>
      <c r="H57" s="9"/>
      <c r="I57" s="9"/>
    </row>
    <row r="58" spans="1:9" s="20" customFormat="1" ht="24.95" customHeight="1">
      <c r="B58" s="9"/>
      <c r="C58" s="9"/>
      <c r="D58" s="9"/>
      <c r="E58" s="11"/>
      <c r="F58" s="11"/>
      <c r="G58" s="9"/>
      <c r="H58" s="9"/>
      <c r="I58" s="9"/>
    </row>
    <row r="59" spans="1:9" s="20" customFormat="1" ht="24.95" customHeight="1">
      <c r="B59" s="9"/>
      <c r="C59" s="9"/>
      <c r="D59" s="9"/>
      <c r="E59" s="11"/>
      <c r="F59" s="11"/>
      <c r="G59" s="9"/>
      <c r="H59" s="9"/>
      <c r="I59" s="9"/>
    </row>
    <row r="60" spans="1:9" s="20" customFormat="1" ht="24.95" customHeight="1">
      <c r="B60" s="9"/>
      <c r="C60" s="9"/>
      <c r="D60" s="9"/>
      <c r="E60" s="11"/>
      <c r="F60" s="11"/>
      <c r="G60" s="9"/>
      <c r="H60" s="9"/>
      <c r="I60" s="9"/>
    </row>
    <row r="61" spans="1:9" s="20" customFormat="1" ht="24.95" customHeight="1">
      <c r="B61" s="9"/>
      <c r="C61" s="9"/>
      <c r="D61" s="9"/>
      <c r="E61" s="11"/>
      <c r="F61" s="11"/>
      <c r="G61" s="9"/>
      <c r="H61" s="9"/>
      <c r="I61" s="9"/>
    </row>
    <row r="62" spans="1:9" s="20" customFormat="1" ht="24.95" customHeight="1">
      <c r="B62" s="9"/>
      <c r="C62" s="9"/>
      <c r="D62" s="9"/>
      <c r="E62" s="11"/>
      <c r="F62" s="11"/>
      <c r="G62" s="9"/>
      <c r="H62" s="9"/>
      <c r="I62" s="9"/>
    </row>
    <row r="63" spans="1:9" s="20" customFormat="1" ht="24.95" customHeight="1">
      <c r="B63" s="9"/>
      <c r="C63" s="9"/>
      <c r="D63" s="9"/>
      <c r="E63" s="11"/>
      <c r="F63" s="11"/>
      <c r="G63" s="9"/>
      <c r="H63" s="9"/>
      <c r="I63" s="9"/>
    </row>
    <row r="64" spans="1:9" s="20" customFormat="1" ht="15" customHeight="1">
      <c r="B64" s="9"/>
      <c r="C64" s="9"/>
      <c r="D64" s="9"/>
      <c r="E64" s="11"/>
      <c r="F64" s="11"/>
      <c r="G64" s="9"/>
      <c r="H64" s="9"/>
      <c r="I64" s="9"/>
    </row>
    <row r="65" spans="2:9" s="20" customFormat="1" ht="24.95" customHeight="1">
      <c r="B65" s="9"/>
      <c r="C65" s="9"/>
      <c r="D65" s="9"/>
      <c r="E65" s="11"/>
      <c r="F65" s="11"/>
      <c r="G65" s="9"/>
      <c r="H65" s="9"/>
      <c r="I65" s="9"/>
    </row>
    <row r="66" spans="2:9" s="20" customFormat="1" ht="18" customHeight="1">
      <c r="B66" s="9"/>
      <c r="C66" s="9"/>
      <c r="D66" s="9"/>
      <c r="E66" s="11"/>
      <c r="F66" s="11"/>
      <c r="G66" s="9"/>
      <c r="H66" s="9"/>
      <c r="I66" s="9"/>
    </row>
    <row r="67" spans="2:9" s="20" customFormat="1" ht="24.95" customHeight="1">
      <c r="B67" s="9"/>
      <c r="C67" s="9"/>
      <c r="D67" s="9"/>
      <c r="E67" s="11"/>
      <c r="F67" s="11"/>
      <c r="G67" s="9"/>
      <c r="H67" s="9"/>
      <c r="I67" s="9"/>
    </row>
    <row r="68" spans="2:9" s="20" customFormat="1" ht="24.95" customHeight="1">
      <c r="B68" s="9"/>
      <c r="C68" s="9"/>
      <c r="D68" s="9"/>
      <c r="E68" s="11"/>
      <c r="F68" s="11"/>
      <c r="G68" s="9"/>
      <c r="H68" s="9"/>
      <c r="I68" s="9"/>
    </row>
  </sheetData>
  <sheetProtection algorithmName="SHA-512" hashValue="0Ucgr9F4tPfJNWMlrHN2GhSptcHQJEm3MmXf2nI3xPnagxBMBDcoHRqyX2hzO1BnXmx7veMPOOjjdVTcQjdYPQ==" saltValue="WsrN6H1RsCrKDPBejBWTng==" spinCount="100000" sheet="1" objects="1" scenarios="1" selectLockedCells="1" selectUnlockedCells="1"/>
  <autoFilter ref="A2:H68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3" firstPageNumber="0" fitToHeight="6" orientation="portrait" r:id="rId1"/>
  <headerFooter alignWithMargins="0">
    <oddFooter>&amp;C&amp;P/&amp;N</oddFooter>
  </headerFooter>
  <rowBreaks count="1" manualBreakCount="1">
    <brk id="63" max="1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6B119-D214-4E25-83E4-0B5E75A43E9D}">
  <sheetPr codeName="List10">
    <outlinePr summaryBelow="0"/>
    <pageSetUpPr fitToPage="1"/>
  </sheetPr>
  <dimension ref="A1:I38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0" sqref="D10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8.7109375" style="9" customWidth="1"/>
    <col min="4" max="4" width="71" style="9" customWidth="1"/>
    <col min="5" max="5" width="6.28515625" style="11" customWidth="1"/>
    <col min="6" max="6" width="6" style="11" customWidth="1"/>
    <col min="7" max="7" width="27.140625" style="9" customWidth="1"/>
    <col min="8" max="8" width="36.5703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546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63.7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9" si="0">G6*F6</f>
        <v>0</v>
      </c>
      <c r="I6" s="80"/>
    </row>
    <row r="7" spans="1:9" ht="38.25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142</v>
      </c>
      <c r="C8" s="41" t="str">
        <f>INDEX('Souhrnný rozpočet'!$A$2:$K$232,MATCH(B8,'Souhrnný rozpočet'!$A$2:$A$232,0),3)</f>
        <v>Distribuční zesilovač</v>
      </c>
      <c r="D8" s="41" t="str">
        <f>INDEX('Souhrnný rozpočet'!$A$2:$K$232,MATCH(B8,'Souhrnný rozpočet'!$A$2:$A$232,0),7)</f>
        <v xml:space="preserve">1x2 HDMI rozbočovač
Podpora standardů HDMI 2.0 a HDCP 2.2
Podpora rozlišení podpora 4K/UHD @ 60 Hz 4:4:4 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51">
      <c r="A9" s="36">
        <v>5</v>
      </c>
      <c r="B9" s="47" t="s">
        <v>197</v>
      </c>
      <c r="C9" s="41" t="str">
        <f>INDEX('Souhrnný rozpočet'!$A$2:$K$232,MATCH(B9,'Souhrnný rozpočet'!$A$2:$A$232,0),3)</f>
        <v>Extender HDMI signálu - vysílač/přepínač</v>
      </c>
      <c r="D9" s="41" t="str">
        <f>INDEX('Souhrnný rozpočet'!$A$2:$K$232,MATCH(B9,'Souhrnný rozpočet'!$A$2:$A$232,0),7)</f>
        <v>Převodník/přepína 2x1 HDMI na HDBase-T - vysílač. Podpora standardů HDBase-T, HDMI 2.0, HDCP 2.3, podpora 4K/UHD@60Hz 4:2:4. Přenos na min. 70 m. Podpora přenosu napájení pro opačný převodník.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5.5">
      <c r="A10" s="36">
        <v>6</v>
      </c>
      <c r="B10" s="47" t="s">
        <v>199</v>
      </c>
      <c r="C10" s="41" t="str">
        <f>INDEX('Souhrnný rozpočet'!$A$2:$K$232,MATCH(B10,'Souhrnný rozpočet'!$A$2:$A$232,0),3)</f>
        <v>HDMI audio de-embedder</v>
      </c>
      <c r="D10" s="41" t="str">
        <f>INDEX('Souhrnný rozpočet'!$A$2:$K$232,MATCH(B10,'Souhrnný rozpočet'!$A$2:$A$232,0),7)</f>
        <v>HDMI audio de-embedder. Podpora standardů HDMI 2.0, HDCP 2.3, podpora 4K/UHD@60Hz 4:4:4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76.5">
      <c r="A11" s="36">
        <v>7</v>
      </c>
      <c r="B11" s="47" t="s">
        <v>200</v>
      </c>
      <c r="C11" s="41" t="str">
        <f>INDEX('Souhrnný rozpočet'!$A$2:$K$232,MATCH(B11,'Souhrnný rozpočet'!$A$2:$A$232,0),3)</f>
        <v>USB-C HUB</v>
      </c>
      <c r="D11" s="41" t="str">
        <f>INDEX('Souhrnný rozpočet'!$A$2:$K$232,MATCH(B11,'Souhrnný rozpočet'!$A$2:$A$232,0),7)</f>
        <v>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51">
      <c r="A12" s="36">
        <v>8</v>
      </c>
      <c r="B12" s="47" t="s">
        <v>466</v>
      </c>
      <c r="C12" s="41" t="str">
        <f>INDEX('Souhrnný rozpočet'!$A$2:$K$232,MATCH(B12,'Souhrnný rozpočet'!$A$2:$A$232,0),3)</f>
        <v xml:space="preserve">Videokonferenční systém </v>
      </c>
      <c r="D12" s="41" t="str">
        <f>INDEX('Souhrnný rozpočet'!$A$2:$K$232,MATCH(B12,'Souhrnný rozpočet'!$A$2:$A$232,0),7)</f>
        <v>Videokonferenční kamerový systém, barevná Full HD 1080p 30fps kamera, min. 10x zoom, min. 5 přednastavených poloh kamery, USB 2.0, speakerphone, dálkový ovladač.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63.75">
      <c r="A13" s="36">
        <v>9</v>
      </c>
      <c r="B13" s="47" t="s">
        <v>29</v>
      </c>
      <c r="C13" s="41" t="str">
        <f>INDEX('Souhrnný rozpočet'!$A$2:$K$232,MATCH(B13,'Souhrnný rozpočet'!$A$2:$A$232,0),3)</f>
        <v>Reproduktorová soustava</v>
      </c>
      <c r="D13" s="41" t="str">
        <f>INDEX('Souhrnný rozpočet'!$A$2:$K$232,MATCH(B13,'Souhrnný rozpočet'!$A$2:$A$232,0),7)</f>
        <v>Dvoupásmová reprosoustava min. 5"+3/4", pokrytí min. 90˚x90˚ max. 110˚x110˚, výkon min. 200W / 8 Ω, citlivost min. 88 dB, frekvenční rozsah min. 70Hz - 20kHz, rozměry max. výška 250 x šířka 200 x hloubka 150 mm, polohovatelný držák na zeď</v>
      </c>
      <c r="E13" s="41" t="str">
        <f>INDEX('Souhrnný rozpočet'!$A$2:$K$232,MATCH(B13,'Souhrnný rozpočet'!$A$2:$A$232,0),8)</f>
        <v>ks</v>
      </c>
      <c r="F13" s="38">
        <v>2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63.75">
      <c r="A14" s="36">
        <v>10</v>
      </c>
      <c r="B14" s="47" t="s">
        <v>64</v>
      </c>
      <c r="C14" s="41" t="str">
        <f>INDEX('Souhrnný rozpočet'!$A$2:$K$232,MATCH(B14,'Souhrnný rozpočet'!$A$2:$A$232,0),3)</f>
        <v>Zesilovač</v>
      </c>
      <c r="D14" s="41" t="str">
        <f>INDEX('Souhrnný rozpočet'!$A$2:$K$232,MATCH(B14,'Souhrnný rozpočet'!$A$2:$A$232,0),7)</f>
        <v>Koncový zesilovač, min. parametry: výkon 2x 80W_8Ω nebo 2x 80W /70_100V, 2x nesymetrický vstup, 2 symetrický vstup, chlazení bez hluku, individuální nastavení výšek a basů pro každý výstup, sleep mode, 19" rack uchycení, šířka max. 1/2 rack.</v>
      </c>
      <c r="E14" s="41" t="str">
        <f>INDEX('Souhrnný rozpočet'!$A$2:$K$232,MATCH(B14,'Souhrnný rozpočet'!$A$2:$A$232,0),8)</f>
        <v>ks</v>
      </c>
      <c r="F14" s="38">
        <v>1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63.75">
      <c r="A15" s="36">
        <v>11</v>
      </c>
      <c r="B15" s="47" t="s">
        <v>472</v>
      </c>
      <c r="C15" s="41" t="str">
        <f>INDEX('Souhrnný rozpočet'!$A$2:$K$232,MATCH(B15,'Souhrnný rozpočet'!$A$2:$A$232,0),3)</f>
        <v>Přípojné místo do katedry včetně řídicího systému</v>
      </c>
      <c r="D15" s="41" t="str">
        <f>INDEX('Souhrnný rozpočet'!$A$2:$K$232,MATCH(B15,'Souhrnný rozpočet'!$A$2:$A$232,0),7)</f>
        <v>Přípojné místo s víkem. Vytahovací kabely - 1x HDMI, 1x LAN, 2x zásuvka 230VAC. Integrovaný tlačítkový řídicí systém. Včetně krytu kabelů. Minimální požadavky na řídicí systém - 2x relé, 1x obousměrné RS232, 1x jednosměrné RS232, 4 tlačítka.</v>
      </c>
      <c r="E15" s="41" t="str">
        <f>INDEX('Souhrnný rozpočet'!$A$2:$K$232,MATCH(B15,'Souhrnný rozpočet'!$A$2:$A$232,0),8)</f>
        <v>ks</v>
      </c>
      <c r="F15" s="38">
        <v>1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25.5">
      <c r="A16" s="36">
        <v>12</v>
      </c>
      <c r="B16" s="47" t="s">
        <v>486</v>
      </c>
      <c r="C16" s="41" t="str">
        <f>INDEX('Souhrnný rozpočet'!$A$2:$K$232,MATCH(B16,'Souhrnný rozpočet'!$A$2:$A$232,0),3)</f>
        <v>Tabule 120x180</v>
      </c>
      <c r="D16" s="41" t="str">
        <f>INDEX('Souhrnný rozpočet'!$A$2:$K$232,MATCH(B16,'Souhrnný rozpočet'!$A$2:$A$232,0),7)</f>
        <v>Bílá popisovatelná tabule - smalt, hliníkový rám, rozměr 120 x 180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25.5">
      <c r="A17" s="36">
        <v>13</v>
      </c>
      <c r="B17" s="47" t="s">
        <v>487</v>
      </c>
      <c r="C17" s="41" t="str">
        <f>INDEX('Souhrnný rozpočet'!$A$2:$K$232,MATCH(B17,'Souhrnný rozpočet'!$A$2:$A$232,0),3)</f>
        <v>Tabule 120x240</v>
      </c>
      <c r="D17" s="41" t="str">
        <f>INDEX('Souhrnný rozpočet'!$A$2:$K$232,MATCH(B17,'Souhrnný rozpočet'!$A$2:$A$232,0),7)</f>
        <v>Bílá popisovatelná tabule - smalt, hliníkový rám, rozměr 120 x 240</v>
      </c>
      <c r="E17" s="41" t="str">
        <f>INDEX('Souhrnný rozpočet'!$A$2:$K$232,MATCH(B17,'Souhrnný rozpočet'!$A$2:$A$232,0),8)</f>
        <v>ks</v>
      </c>
      <c r="F17" s="38">
        <v>1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38.25">
      <c r="A18" s="36">
        <v>14</v>
      </c>
      <c r="B18" s="47" t="s">
        <v>76</v>
      </c>
      <c r="C18" s="41" t="str">
        <f>INDEX('Souhrnný rozpočet'!$A$2:$K$232,MATCH(B18,'Souhrnný rozpočet'!$A$2:$A$232,0),3)</f>
        <v>Rozvaděč vestavný</v>
      </c>
      <c r="D18" s="41" t="str">
        <f>INDEX('Souhrnný rozpočet'!$A$2:$K$232,MATCH(B18,'Souhrnný rozpočet'!$A$2:$A$232,0),7)</f>
        <v xml:space="preserve">Rozvadeč vestavný do nábytku - výška 10 - 13 RU, lehká hliníková konstrukce. Včetně vnitřního vybavení -  police, montážní příslušenství, rozvody 230VAC, rackové úchyty. 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26.25" thickBot="1">
      <c r="A19" s="36">
        <v>15</v>
      </c>
      <c r="B19" s="47" t="s">
        <v>145</v>
      </c>
      <c r="C19" s="41" t="str">
        <f>INDEX('Souhrnný rozpočet'!$A$2:$K$232,MATCH(B19,'Souhrnný rozpočet'!$A$2:$A$232,0),3)</f>
        <v>Drobný montážní materiál</v>
      </c>
      <c r="D19" s="41" t="str">
        <f>INDEX('Souhrnný rozpočet'!$A$2:$K$232,MATCH(B19,'Souhrnný rozpočet'!$A$2:$A$232,0),7)</f>
        <v>Drobný montážní materiál</v>
      </c>
      <c r="E19" s="41" t="str">
        <f>INDEX('Souhrnný rozpočet'!$A$2:$K$232,MATCH(B19,'Souhrnný rozpočet'!$A$2:$A$232,0),8)</f>
        <v>ks</v>
      </c>
      <c r="F19" s="38">
        <v>2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23.25" customHeight="1" thickBot="1">
      <c r="A20" s="31"/>
      <c r="B20" s="32"/>
      <c r="C20" s="33" t="s">
        <v>9</v>
      </c>
      <c r="D20" s="32"/>
      <c r="E20" s="34"/>
      <c r="F20" s="34"/>
      <c r="G20" s="32"/>
      <c r="H20" s="35">
        <f>SUM(H5:H19)</f>
        <v>0</v>
      </c>
    </row>
    <row r="22" spans="1:9" ht="24.95" customHeight="1"/>
    <row r="23" spans="1:9" ht="24.95" customHeight="1"/>
    <row r="24" spans="1:9" ht="24.95" customHeight="1"/>
    <row r="25" spans="1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1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1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1:9" s="20" customFormat="1" ht="24.95" customHeight="1">
      <c r="B28" s="9"/>
      <c r="C28" s="9"/>
      <c r="D28" s="9"/>
      <c r="E28" s="11"/>
      <c r="F28" s="11"/>
      <c r="G28" s="9"/>
      <c r="H28" s="9"/>
      <c r="I28" s="9"/>
    </row>
    <row r="29" spans="1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1:9" s="20" customFormat="1" ht="24.95" customHeight="1">
      <c r="B30" s="9"/>
      <c r="C30" s="9"/>
      <c r="D30" s="9"/>
      <c r="E30" s="11"/>
      <c r="F30" s="11"/>
      <c r="G30" s="9"/>
      <c r="H30" s="9"/>
      <c r="I30" s="9"/>
    </row>
    <row r="31" spans="1:9" s="20" customFormat="1" ht="24.95" customHeight="1">
      <c r="B31" s="9"/>
      <c r="C31" s="9"/>
      <c r="D31" s="9"/>
      <c r="E31" s="11"/>
      <c r="F31" s="11"/>
      <c r="G31" s="9"/>
      <c r="H31" s="9"/>
      <c r="I31" s="9"/>
    </row>
    <row r="32" spans="1:9" s="20" customFormat="1" ht="24.95" customHeight="1">
      <c r="B32" s="9"/>
      <c r="C32" s="9"/>
      <c r="D32" s="9"/>
      <c r="E32" s="11"/>
      <c r="F32" s="11"/>
      <c r="G32" s="9"/>
      <c r="H32" s="9"/>
      <c r="I32" s="9"/>
    </row>
    <row r="33" spans="2:9" s="20" customFormat="1" ht="24.95" customHeight="1">
      <c r="B33" s="9"/>
      <c r="C33" s="9"/>
      <c r="D33" s="9"/>
      <c r="E33" s="11"/>
      <c r="F33" s="11"/>
      <c r="G33" s="9"/>
      <c r="H33" s="9"/>
      <c r="I33" s="9"/>
    </row>
    <row r="34" spans="2:9" s="20" customFormat="1" ht="15" customHeight="1">
      <c r="B34" s="9"/>
      <c r="C34" s="9"/>
      <c r="D34" s="9"/>
      <c r="E34" s="11"/>
      <c r="F34" s="11"/>
      <c r="G34" s="9"/>
      <c r="H34" s="9"/>
      <c r="I34" s="9"/>
    </row>
    <row r="35" spans="2:9" s="20" customFormat="1" ht="24.95" customHeight="1">
      <c r="B35" s="9"/>
      <c r="C35" s="9"/>
      <c r="D35" s="9"/>
      <c r="E35" s="11"/>
      <c r="F35" s="11"/>
      <c r="G35" s="9"/>
      <c r="H35" s="9"/>
      <c r="I35" s="9"/>
    </row>
    <row r="36" spans="2:9" s="20" customFormat="1" ht="18" customHeight="1">
      <c r="B36" s="9"/>
      <c r="C36" s="9"/>
      <c r="D36" s="9"/>
      <c r="E36" s="11"/>
      <c r="F36" s="11"/>
      <c r="G36" s="9"/>
      <c r="H36" s="9"/>
      <c r="I36" s="9"/>
    </row>
    <row r="37" spans="2:9" s="20" customFormat="1" ht="24.95" customHeight="1">
      <c r="B37" s="9"/>
      <c r="C37" s="9"/>
      <c r="D37" s="9"/>
      <c r="E37" s="11"/>
      <c r="F37" s="11"/>
      <c r="G37" s="9"/>
      <c r="H37" s="9"/>
      <c r="I37" s="9"/>
    </row>
    <row r="38" spans="2:9" s="20" customFormat="1" ht="24.95" customHeight="1">
      <c r="B38" s="9"/>
      <c r="C38" s="9"/>
      <c r="D38" s="9"/>
      <c r="E38" s="11"/>
      <c r="F38" s="11"/>
      <c r="G38" s="9"/>
      <c r="H38" s="9"/>
      <c r="I38" s="9"/>
    </row>
  </sheetData>
  <sheetProtection algorithmName="SHA-512" hashValue="9y12nExQTDIscL56Xv5YkKO/lwdheqhhpiylMkRLe78vCc8QS3q5LSDWN1T/FeEW17lxxTY5vLhvYhmP/RyBTQ==" saltValue="utEw1m2Sgo+67Kp8ENZOXQ==" spinCount="100000" sheet="1" objects="1" scenarios="1" selectLockedCells="1" selectUnlockedCells="1"/>
  <autoFilter ref="A2:H38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3" firstPageNumber="0" fitToHeight="6" orientation="portrait" r:id="rId1"/>
  <headerFooter alignWithMargins="0">
    <oddFooter>&amp;C&amp;P/&amp;N</oddFooter>
  </headerFooter>
  <rowBreaks count="1" manualBreakCount="1">
    <brk id="33" max="1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239AB-1CA7-4D4D-8CEE-7F6E42BD1832}">
  <sheetPr codeName="List11">
    <outlinePr summaryBelow="0"/>
    <pageSetUpPr fitToPage="1"/>
  </sheetPr>
  <dimension ref="A1:I43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F30" sqref="F30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6" style="9" customWidth="1"/>
    <col min="4" max="4" width="78.7109375" style="9" customWidth="1"/>
    <col min="5" max="5" width="6.28515625" style="11" customWidth="1"/>
    <col min="6" max="6" width="6" style="11" customWidth="1"/>
    <col min="7" max="7" width="32.42578125" style="9" customWidth="1"/>
    <col min="8" max="8" width="33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547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63.7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24" si="0">G6*F6</f>
        <v>0</v>
      </c>
      <c r="I6" s="80"/>
    </row>
    <row r="7" spans="1:9" ht="38.25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177</v>
      </c>
      <c r="C8" s="41" t="str">
        <f>INDEX('Souhrnný rozpočet'!$A$2:$K$232,MATCH(B8,'Souhrnný rozpočet'!$A$2:$A$232,0),3)</f>
        <v>Profesionální LCD displej</v>
      </c>
      <c r="D8" s="41" t="str">
        <f>INDEX('Souhrnný rozpočet'!$A$2:$K$232,MATCH(B8,'Souhrnný rozpočet'!$A$2:$A$232,0),7)</f>
        <v>LCD displej - 43" panel, s pozorovacími úhly min. 150°, rozlišení 3840 x 2160, jas min. 500cd/m2, Haze min. 25%, provoz min. 16/7, vstup min. 2xHDMI, řízení RS232, LAN.</v>
      </c>
      <c r="E8" s="41" t="str">
        <f>INDEX('Souhrnný rozpočet'!$A$2:$K$232,MATCH(B8,'Souhrnný rozpočet'!$A$2:$A$232,0),8)</f>
        <v>ks</v>
      </c>
      <c r="F8" s="38">
        <v>4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38.25">
      <c r="A9" s="36">
        <v>5</v>
      </c>
      <c r="B9" s="47" t="s">
        <v>33</v>
      </c>
      <c r="C9" s="41" t="str">
        <f>INDEX('Souhrnný rozpočet'!$A$2:$K$232,MATCH(B9,'Souhrnný rozpočet'!$A$2:$A$232,0),3)</f>
        <v>Stropní držák displeje</v>
      </c>
      <c r="D9" s="41" t="str">
        <f>INDEX('Souhrnný rozpočet'!$A$2:$K$232,MATCH(B9,'Souhrnný rozpočet'!$A$2:$A$232,0),7)</f>
        <v xml:space="preserve">Stropní držák pro displej úhlopříčky 40 - 50".  Min. nosnost dle použitého displeje.
Možnost náklonu displeje min. 20°. </v>
      </c>
      <c r="E9" s="41" t="str">
        <f>INDEX('Souhrnný rozpočet'!$A$2:$K$232,MATCH(B9,'Souhrnný rozpočet'!$A$2:$A$232,0),8)</f>
        <v>ks</v>
      </c>
      <c r="F9" s="38">
        <v>4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38.25">
      <c r="A10" s="36">
        <v>6</v>
      </c>
      <c r="B10" s="47" t="s">
        <v>142</v>
      </c>
      <c r="C10" s="41" t="str">
        <f>INDEX('Souhrnný rozpočet'!$A$2:$K$232,MATCH(B10,'Souhrnný rozpočet'!$A$2:$A$232,0),3)</f>
        <v>Distribuční zesilovač</v>
      </c>
      <c r="D10" s="41" t="str">
        <f>INDEX('Souhrnný rozpočet'!$A$2:$K$232,MATCH(B10,'Souhrnný rozpočet'!$A$2:$A$232,0),7)</f>
        <v xml:space="preserve">1x2 HDMI rozbočovač
Podpora standardů HDMI 2.0 a HDCP 2.2
Podpora rozlišení podpora 4K/UHD @ 60 Hz 4:4:4 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38.25">
      <c r="A11" s="36">
        <v>7</v>
      </c>
      <c r="B11" s="47" t="s">
        <v>143</v>
      </c>
      <c r="C11" s="41" t="str">
        <f>INDEX('Souhrnný rozpočet'!$A$2:$K$232,MATCH(B11,'Souhrnný rozpočet'!$A$2:$A$232,0),3)</f>
        <v>Distribuční zesilovač</v>
      </c>
      <c r="D11" s="41" t="str">
        <f>INDEX('Souhrnný rozpočet'!$A$2:$K$232,MATCH(B11,'Souhrnný rozpočet'!$A$2:$A$232,0),7)</f>
        <v xml:space="preserve">1x4 HDMI rozbočovač
Podpora standardů HDMI 2.0 a HDCP 2.2
Podpora rozlišení podpora 4K/UHD @ 60 Hz 4:4:4 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51">
      <c r="A12" s="36">
        <v>8</v>
      </c>
      <c r="B12" s="47" t="s">
        <v>197</v>
      </c>
      <c r="C12" s="41" t="str">
        <f>INDEX('Souhrnný rozpočet'!$A$2:$K$232,MATCH(B12,'Souhrnný rozpočet'!$A$2:$A$232,0),3)</f>
        <v>Extender HDMI signálu - vysílač/přepínač</v>
      </c>
      <c r="D12" s="41" t="str">
        <f>INDEX('Souhrnný rozpočet'!$A$2:$K$232,MATCH(B12,'Souhrnný rozpočet'!$A$2:$A$232,0),7)</f>
        <v>Převodník/přepína 2x1 HDMI na HDBase-T - vysílač. Podpora standardů HDBase-T, HDMI 2.0, HDCP 2.3, podpora 4K/UHD@60Hz 4:2:4. Přenos na min. 70 m. Podpora přenosu napájení pro opačný převodník.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51">
      <c r="A13" s="36">
        <v>9</v>
      </c>
      <c r="B13" s="47" t="s">
        <v>196</v>
      </c>
      <c r="C13" s="41" t="str">
        <f>INDEX('Souhrnný rozpočet'!$A$2:$K$232,MATCH(B13,'Souhrnný rozpočet'!$A$2:$A$232,0),3)</f>
        <v>Extender HDMI signálu - vysílač</v>
      </c>
      <c r="D13" s="41" t="str">
        <f>INDEX('Souhrnný rozpočet'!$A$2:$K$232,MATCH(B13,'Souhrnný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51">
      <c r="A14" s="36">
        <v>10</v>
      </c>
      <c r="B14" s="47" t="s">
        <v>198</v>
      </c>
      <c r="C14" s="41" t="str">
        <f>INDEX('Souhrnný rozpočet'!$A$2:$K$232,MATCH(B14,'Souhrnný rozpočet'!$A$2:$A$232,0),3)</f>
        <v>Extender HDMI signálu - přijímač</v>
      </c>
      <c r="D14" s="41" t="str">
        <f>INDEX('Souhrnný rozpočet'!$A$2:$K$232,MATCH(B14,'Souhrnný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4" s="41" t="str">
        <f>INDEX('Souhrnný rozpočet'!$A$2:$K$232,MATCH(B14,'Souhrnný rozpočet'!$A$2:$A$232,0),8)</f>
        <v>ks</v>
      </c>
      <c r="F14" s="38">
        <v>1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25.5">
      <c r="A15" s="36">
        <v>11</v>
      </c>
      <c r="B15" s="47" t="s">
        <v>199</v>
      </c>
      <c r="C15" s="41" t="str">
        <f>INDEX('Souhrnný rozpočet'!$A$2:$K$232,MATCH(B15,'Souhrnný rozpočet'!$A$2:$A$232,0),3)</f>
        <v>HDMI audio de-embedder</v>
      </c>
      <c r="D15" s="41" t="str">
        <f>INDEX('Souhrnný rozpočet'!$A$2:$K$232,MATCH(B15,'Souhrnný rozpočet'!$A$2:$A$232,0),7)</f>
        <v>HDMI audio de-embedder. Podpora standardů HDMI 2.0, HDCP 2.3, podpora 4K/UHD@60Hz 4:4:4</v>
      </c>
      <c r="E15" s="41" t="str">
        <f>INDEX('Souhrnný rozpočet'!$A$2:$K$232,MATCH(B15,'Souhrnný rozpočet'!$A$2:$A$232,0),8)</f>
        <v>ks</v>
      </c>
      <c r="F15" s="38">
        <v>1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76.5">
      <c r="A16" s="36">
        <v>12</v>
      </c>
      <c r="B16" s="47" t="s">
        <v>200</v>
      </c>
      <c r="C16" s="41" t="str">
        <f>INDEX('Souhrnný rozpočet'!$A$2:$K$232,MATCH(B16,'Souhrnný rozpočet'!$A$2:$A$232,0),3)</f>
        <v>USB-C HUB</v>
      </c>
      <c r="D16" s="41" t="str">
        <f>INDEX('Souhrnný rozpočet'!$A$2:$K$232,MATCH(B16,'Souhrnný rozpočet'!$A$2:$A$232,0),7)</f>
        <v>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51">
      <c r="A17" s="36">
        <v>13</v>
      </c>
      <c r="B17" s="47" t="s">
        <v>466</v>
      </c>
      <c r="C17" s="41" t="str">
        <f>INDEX('Souhrnný rozpočet'!$A$2:$K$232,MATCH(B17,'Souhrnný rozpočet'!$A$2:$A$232,0),3)</f>
        <v xml:space="preserve">Videokonferenční systém </v>
      </c>
      <c r="D17" s="41" t="str">
        <f>INDEX('Souhrnný rozpočet'!$A$2:$K$232,MATCH(B17,'Souhrnný rozpočet'!$A$2:$A$232,0),7)</f>
        <v>Videokonferenční kamerový systém, barevná Full HD 1080p 30fps kamera, min. 10x zoom, min. 5 přednastavených poloh kamery, USB 2.0, speakerphone, dálkový ovladač.</v>
      </c>
      <c r="E17" s="41" t="str">
        <f>INDEX('Souhrnný rozpočet'!$A$2:$K$232,MATCH(B17,'Souhrnný rozpočet'!$A$2:$A$232,0),8)</f>
        <v>ks</v>
      </c>
      <c r="F17" s="38">
        <v>1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63.75">
      <c r="A18" s="36">
        <v>14</v>
      </c>
      <c r="B18" s="47" t="s">
        <v>61</v>
      </c>
      <c r="C18" s="41" t="str">
        <f>INDEX('Souhrnný rozpočet'!$A$2:$K$232,MATCH(B18,'Souhrnný rozpočet'!$A$2:$A$232,0),3)</f>
        <v>Reproduktorová soustava</v>
      </c>
      <c r="D18" s="41" t="str">
        <f>INDEX('Souhrnný rozpočet'!$A$2:$K$232,MATCH(B18,'Souhrnný rozpočet'!$A$2:$A$232,0),7)</f>
        <v>Dvoupásmová reprosoustava min. 8"+3/4", pokrytí min. 90˚x90˚ max. 110˚x110˚, výkon min. 200W / 8 Ω, citlivost min. 90 dB, frekvenční rozsah min. 50Hz - 20kHz, rozměry max. výška 400 x šířka 300 x hloubka 230 mm, polohovatelný držák na zeď, bílé provedení</v>
      </c>
      <c r="E18" s="41" t="str">
        <f>INDEX('Souhrnný rozpočet'!$A$2:$K$232,MATCH(B18,'Souhrnný rozpočet'!$A$2:$A$232,0),8)</f>
        <v>ks</v>
      </c>
      <c r="F18" s="38">
        <v>2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63.75">
      <c r="A19" s="36">
        <v>15</v>
      </c>
      <c r="B19" s="47" t="s">
        <v>63</v>
      </c>
      <c r="C19" s="41" t="str">
        <f>INDEX('Souhrnný rozpočet'!$A$2:$K$232,MATCH(B19,'Souhrnný rozpočet'!$A$2:$A$232,0),3)</f>
        <v>Zesilovač</v>
      </c>
      <c r="D19" s="41" t="str">
        <f>INDEX('Souhrnný rozpočet'!$A$2:$K$232,MATCH(B19,'Souhrnný rozpočet'!$A$2:$A$232,0),7)</f>
        <v>Koncový zesilovač, min. parametry: výkon 2x 120W_8Ω nebo 2x 120W /70_100V, 2x nesymetrický vstup, 2 symetrický vstup, chlazení bez hluku, individuální nastavení výšek a basů pro každý výstup, sleep mode 19" rack uchycení, šířka max. 1/2 rack.</v>
      </c>
      <c r="E19" s="41" t="str">
        <f>INDEX('Souhrnný rozpočet'!$A$2:$K$232,MATCH(B19,'Souhrnný rozpočet'!$A$2:$A$232,0),8)</f>
        <v>ks</v>
      </c>
      <c r="F19" s="38">
        <v>1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63.75">
      <c r="A20" s="36">
        <v>16</v>
      </c>
      <c r="B20" s="47" t="s">
        <v>472</v>
      </c>
      <c r="C20" s="41" t="str">
        <f>INDEX('Souhrnný rozpočet'!$A$2:$K$232,MATCH(B20,'Souhrnný rozpočet'!$A$2:$A$232,0),3)</f>
        <v>Přípojné místo do katedry včetně řídicího systému</v>
      </c>
      <c r="D20" s="41" t="str">
        <f>INDEX('Souhrnný rozpočet'!$A$2:$K$232,MATCH(B20,'Souhrnný rozpočet'!$A$2:$A$232,0),7)</f>
        <v>Přípojné místo s víkem. Vytahovací kabely - 1x HDMI, 1x LAN, 2x zásuvka 230VAC. Integrovaný tlačítkový řídicí systém. Včetně krytu kabelů. Minimální požadavky na řídicí systém - 2x relé, 1x obousměrné RS232, 1x jednosměrné RS232, 4 tlačítka.</v>
      </c>
      <c r="E20" s="41" t="str">
        <f>INDEX('Souhrnný rozpočet'!$A$2:$K$232,MATCH(B20,'Souhrnný rozpočet'!$A$2:$A$232,0),8)</f>
        <v>ks</v>
      </c>
      <c r="F20" s="38">
        <v>1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25.5">
      <c r="A21" s="36">
        <v>17</v>
      </c>
      <c r="B21" s="47" t="s">
        <v>486</v>
      </c>
      <c r="C21" s="41" t="str">
        <f>INDEX('Souhrnný rozpočet'!$A$2:$K$232,MATCH(B21,'Souhrnný rozpočet'!$A$2:$A$232,0),3)</f>
        <v>Tabule 120x180</v>
      </c>
      <c r="D21" s="41" t="str">
        <f>INDEX('Souhrnný rozpočet'!$A$2:$K$232,MATCH(B21,'Souhrnný rozpočet'!$A$2:$A$232,0),7)</f>
        <v>Bílá popisovatelná tabule - smalt, hliníkový rám, rozměr 120 x 180</v>
      </c>
      <c r="E21" s="41" t="str">
        <f>INDEX('Souhrnný rozpočet'!$A$2:$K$232,MATCH(B21,'Souhrnný rozpočet'!$A$2:$A$232,0),8)</f>
        <v>ks</v>
      </c>
      <c r="F21" s="38">
        <v>1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25.5">
      <c r="A22" s="36">
        <v>18</v>
      </c>
      <c r="B22" s="47" t="s">
        <v>487</v>
      </c>
      <c r="C22" s="41" t="str">
        <f>INDEX('Souhrnný rozpočet'!$A$2:$K$232,MATCH(B22,'Souhrnný rozpočet'!$A$2:$A$232,0),3)</f>
        <v>Tabule 120x240</v>
      </c>
      <c r="D22" s="41" t="str">
        <f>INDEX('Souhrnný rozpočet'!$A$2:$K$232,MATCH(B22,'Souhrnný rozpočet'!$A$2:$A$232,0),7)</f>
        <v>Bílá popisovatelná tabule - smalt, hliníkový rám, rozměr 120 x 240</v>
      </c>
      <c r="E22" s="41" t="str">
        <f>INDEX('Souhrnný rozpočet'!$A$2:$K$232,MATCH(B22,'Souhrnný rozpočet'!$A$2:$A$232,0),8)</f>
        <v>ks</v>
      </c>
      <c r="F22" s="38">
        <v>1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38.25">
      <c r="A23" s="36">
        <v>19</v>
      </c>
      <c r="B23" s="47" t="s">
        <v>76</v>
      </c>
      <c r="C23" s="41" t="str">
        <f>INDEX('Souhrnný rozpočet'!$A$2:$K$232,MATCH(B23,'Souhrnný rozpočet'!$A$2:$A$232,0),3)</f>
        <v>Rozvaděč vestavný</v>
      </c>
      <c r="D23" s="41" t="str">
        <f>INDEX('Souhrnný rozpočet'!$A$2:$K$232,MATCH(B23,'Souhrnný rozpočet'!$A$2:$A$232,0),7)</f>
        <v xml:space="preserve">Rozvadeč vestavný do nábytku - výška 10 - 13 RU, lehká hliníková konstrukce. Včetně vnitřního vybavení -  police, montážní příslušenství, rozvody 230VAC, rackové úchyty. </v>
      </c>
      <c r="E23" s="41" t="str">
        <f>INDEX('Souhrnný rozpočet'!$A$2:$K$232,MATCH(B23,'Souhrnný rozpočet'!$A$2:$A$232,0),8)</f>
        <v>ks</v>
      </c>
      <c r="F23" s="38">
        <v>1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26.25" thickBot="1">
      <c r="A24" s="36">
        <v>20</v>
      </c>
      <c r="B24" s="47" t="s">
        <v>145</v>
      </c>
      <c r="C24" s="41" t="str">
        <f>INDEX('Souhrnný rozpočet'!$A$2:$K$232,MATCH(B24,'Souhrnný rozpočet'!$A$2:$A$232,0),3)</f>
        <v>Drobný montážní materiál</v>
      </c>
      <c r="D24" s="41" t="str">
        <f>INDEX('Souhrnný rozpočet'!$A$2:$K$232,MATCH(B24,'Souhrnný rozpočet'!$A$2:$A$232,0),7)</f>
        <v>Drobný montážní materiál</v>
      </c>
      <c r="E24" s="41" t="str">
        <f>INDEX('Souhrnný rozpočet'!$A$2:$K$232,MATCH(B24,'Souhrnný rozpočet'!$A$2:$A$232,0),8)</f>
        <v>ks</v>
      </c>
      <c r="F24" s="38">
        <v>3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 ht="23.25" customHeight="1" thickBot="1">
      <c r="A25" s="31"/>
      <c r="B25" s="32"/>
      <c r="C25" s="33" t="s">
        <v>9</v>
      </c>
      <c r="D25" s="32"/>
      <c r="E25" s="34"/>
      <c r="F25" s="34"/>
      <c r="G25" s="32"/>
      <c r="H25" s="35">
        <f>SUM(H5:H24)</f>
        <v>0</v>
      </c>
    </row>
    <row r="27" spans="1:9" ht="24.95" customHeight="1"/>
    <row r="28" spans="1:9" ht="24.95" customHeight="1"/>
    <row r="29" spans="1:9" ht="24.95" customHeight="1"/>
    <row r="30" spans="1:9" s="20" customFormat="1" ht="24.95" customHeight="1">
      <c r="B30" s="9"/>
      <c r="C30" s="9"/>
      <c r="D30" s="9"/>
      <c r="E30" s="11"/>
      <c r="F30" s="11"/>
      <c r="G30" s="9"/>
      <c r="H30" s="9"/>
      <c r="I30" s="9"/>
    </row>
    <row r="31" spans="1:9" s="20" customFormat="1" ht="24.95" customHeight="1">
      <c r="B31" s="9"/>
      <c r="C31" s="9"/>
      <c r="D31" s="9"/>
      <c r="E31" s="11"/>
      <c r="F31" s="11"/>
      <c r="G31" s="9"/>
      <c r="H31" s="9"/>
      <c r="I31" s="9"/>
    </row>
    <row r="32" spans="1:9" s="20" customFormat="1" ht="24.95" customHeight="1">
      <c r="B32" s="9"/>
      <c r="C32" s="9"/>
      <c r="D32" s="9"/>
      <c r="E32" s="11"/>
      <c r="F32" s="11"/>
      <c r="G32" s="9"/>
      <c r="H32" s="9"/>
      <c r="I32" s="9"/>
    </row>
    <row r="33" spans="2:9" s="20" customFormat="1" ht="24.95" customHeight="1">
      <c r="B33" s="9"/>
      <c r="C33" s="9"/>
      <c r="D33" s="9"/>
      <c r="E33" s="11"/>
      <c r="F33" s="11"/>
      <c r="G33" s="9"/>
      <c r="H33" s="9"/>
      <c r="I33" s="9"/>
    </row>
    <row r="34" spans="2:9" s="20" customFormat="1" ht="24.95" customHeight="1">
      <c r="B34" s="9"/>
      <c r="C34" s="9"/>
      <c r="D34" s="9"/>
      <c r="E34" s="11"/>
      <c r="F34" s="11"/>
      <c r="G34" s="9"/>
      <c r="H34" s="9"/>
      <c r="I34" s="9"/>
    </row>
    <row r="35" spans="2:9" s="20" customFormat="1" ht="24.95" customHeight="1">
      <c r="B35" s="9"/>
      <c r="C35" s="9"/>
      <c r="D35" s="9"/>
      <c r="E35" s="11"/>
      <c r="F35" s="11"/>
      <c r="G35" s="9"/>
      <c r="H35" s="9"/>
      <c r="I35" s="9"/>
    </row>
    <row r="36" spans="2:9" s="20" customFormat="1" ht="24.95" customHeight="1">
      <c r="B36" s="9"/>
      <c r="C36" s="9"/>
      <c r="D36" s="9"/>
      <c r="E36" s="11"/>
      <c r="F36" s="11"/>
      <c r="G36" s="9"/>
      <c r="H36" s="9"/>
      <c r="I36" s="9"/>
    </row>
    <row r="37" spans="2:9" s="20" customFormat="1" ht="24.95" customHeight="1">
      <c r="B37" s="9"/>
      <c r="C37" s="9"/>
      <c r="D37" s="9"/>
      <c r="E37" s="11"/>
      <c r="F37" s="11"/>
      <c r="G37" s="9"/>
      <c r="H37" s="9"/>
      <c r="I37" s="9"/>
    </row>
    <row r="38" spans="2:9" s="20" customFormat="1" ht="24.95" customHeight="1">
      <c r="B38" s="9"/>
      <c r="C38" s="9"/>
      <c r="D38" s="9"/>
      <c r="E38" s="11"/>
      <c r="F38" s="11"/>
      <c r="G38" s="9"/>
      <c r="H38" s="9"/>
      <c r="I38" s="9"/>
    </row>
    <row r="39" spans="2:9" s="20" customFormat="1" ht="15" customHeight="1">
      <c r="B39" s="9"/>
      <c r="C39" s="9"/>
      <c r="D39" s="9"/>
      <c r="E39" s="11"/>
      <c r="F39" s="11"/>
      <c r="G39" s="9"/>
      <c r="H39" s="9"/>
      <c r="I39" s="9"/>
    </row>
    <row r="40" spans="2:9" s="20" customFormat="1" ht="24.95" customHeight="1">
      <c r="B40" s="9"/>
      <c r="C40" s="9"/>
      <c r="D40" s="9"/>
      <c r="E40" s="11"/>
      <c r="F40" s="11"/>
      <c r="G40" s="9"/>
      <c r="H40" s="9"/>
      <c r="I40" s="9"/>
    </row>
    <row r="41" spans="2:9" s="20" customFormat="1" ht="18" customHeight="1">
      <c r="B41" s="9"/>
      <c r="C41" s="9"/>
      <c r="D41" s="9"/>
      <c r="E41" s="11"/>
      <c r="F41" s="11"/>
      <c r="G41" s="9"/>
      <c r="H41" s="9"/>
      <c r="I41" s="9"/>
    </row>
    <row r="42" spans="2:9" s="20" customFormat="1" ht="24.95" customHeight="1">
      <c r="B42" s="9"/>
      <c r="C42" s="9"/>
      <c r="D42" s="9"/>
      <c r="E42" s="11"/>
      <c r="F42" s="11"/>
      <c r="G42" s="9"/>
      <c r="H42" s="9"/>
      <c r="I42" s="9"/>
    </row>
    <row r="43" spans="2:9" s="20" customFormat="1" ht="24.95" customHeight="1">
      <c r="B43" s="9"/>
      <c r="C43" s="9"/>
      <c r="D43" s="9"/>
      <c r="E43" s="11"/>
      <c r="F43" s="11"/>
      <c r="G43" s="9"/>
      <c r="H43" s="9"/>
      <c r="I43" s="9"/>
    </row>
  </sheetData>
  <sheetProtection algorithmName="SHA-512" hashValue="JCzaoYglLC1mgPrgsWeIKvXCrCC2dE590uh9DlALPq52txpaXBN+VXxrGs1797i+SYO9gTdWRh8VJiQ/zSBrrA==" saltValue="tAp1HEDSzufUMuqIhz0+fQ==" spinCount="100000" sheet="1" objects="1" scenarios="1" selectLockedCells="1" selectUnlockedCells="1"/>
  <autoFilter ref="A2:H43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38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F5FA9-CA6C-4720-93C7-2FEBDFA77554}">
  <sheetPr codeName="List12">
    <outlinePr summaryBelow="0"/>
    <pageSetUpPr fitToPage="1"/>
  </sheetPr>
  <dimension ref="A1:I42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H5" sqref="H5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5.5703125" style="9" customWidth="1"/>
    <col min="4" max="4" width="56.28515625" style="9" customWidth="1"/>
    <col min="5" max="5" width="6.28515625" style="11" customWidth="1"/>
    <col min="6" max="6" width="6" style="11" customWidth="1"/>
    <col min="7" max="7" width="32.85546875" style="9" customWidth="1"/>
    <col min="8" max="8" width="41.855468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548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127.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23" si="0">G6*F6</f>
        <v>0</v>
      </c>
      <c r="I6" s="80"/>
    </row>
    <row r="7" spans="1:9" ht="63.75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89.25">
      <c r="A8" s="36">
        <v>4</v>
      </c>
      <c r="B8" s="47" t="s">
        <v>177</v>
      </c>
      <c r="C8" s="41" t="str">
        <f>INDEX('Souhrnný rozpočet'!$A$2:$K$232,MATCH(B8,'Souhrnný rozpočet'!$A$2:$A$232,0),3)</f>
        <v>Profesionální LCD displej</v>
      </c>
      <c r="D8" s="41" t="str">
        <f>INDEX('Souhrnný rozpočet'!$A$2:$K$232,MATCH(B8,'Souhrnný rozpočet'!$A$2:$A$232,0),7)</f>
        <v>LCD displej - 43" panel, s pozorovacími úhly min. 150°, rozlišení 3840 x 2160, jas min. 500cd/m2, Haze min. 25%, provoz min. 16/7, vstup min. 2xHDMI, řízení RS232, LAN.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76.5">
      <c r="A9" s="36">
        <v>5</v>
      </c>
      <c r="B9" s="47" t="s">
        <v>33</v>
      </c>
      <c r="C9" s="41" t="str">
        <f>INDEX('Souhrnný rozpočet'!$A$2:$K$232,MATCH(B9,'Souhrnný rozpočet'!$A$2:$A$232,0),3)</f>
        <v>Stropní držák displeje</v>
      </c>
      <c r="D9" s="41" t="str">
        <f>INDEX('Souhrnný rozpočet'!$A$2:$K$232,MATCH(B9,'Souhrnný rozpočet'!$A$2:$A$232,0),7)</f>
        <v xml:space="preserve">Stropní držák pro displej úhlopříčky 40 - 50".  Min. nosnost dle použitého displeje.
Možnost náklonu displeje min. 20°. 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63.75">
      <c r="A10" s="36">
        <v>6</v>
      </c>
      <c r="B10" s="47" t="s">
        <v>142</v>
      </c>
      <c r="C10" s="41" t="str">
        <f>INDEX('Souhrnný rozpočet'!$A$2:$K$232,MATCH(B10,'Souhrnný rozpočet'!$A$2:$A$232,0),3)</f>
        <v>Distribuční zesilovač</v>
      </c>
      <c r="D10" s="41" t="str">
        <f>INDEX('Souhrnný rozpočet'!$A$2:$K$232,MATCH(B10,'Souhrnný rozpočet'!$A$2:$A$232,0),7)</f>
        <v xml:space="preserve">1x2 HDMI rozbočovač
Podpora standardů HDMI 2.0 a HDCP 2.2
Podpora rozlišení podpora 4K/UHD @ 60 Hz 4:4:4 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102">
      <c r="A11" s="36">
        <v>7</v>
      </c>
      <c r="B11" s="47" t="s">
        <v>197</v>
      </c>
      <c r="C11" s="41" t="str">
        <f>INDEX('Souhrnný rozpočet'!$A$2:$K$232,MATCH(B11,'Souhrnný rozpočet'!$A$2:$A$232,0),3)</f>
        <v>Extender HDMI signálu - vysílač/přepínač</v>
      </c>
      <c r="D11" s="41" t="str">
        <f>INDEX('Souhrnný rozpočet'!$A$2:$K$232,MATCH(B11,'Souhrnný rozpočet'!$A$2:$A$232,0),7)</f>
        <v>Převodník/přepína 2x1 HDMI na HDBase-T - vysílač. Podpora standardů HDBase-T, HDMI 2.0, HDCP 2.3, podpora 4K/UHD@60Hz 4:2:4. Přenos na min. 70 m. Podpora přenosu napájení pro opačný převodník.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102">
      <c r="A12" s="36">
        <v>8</v>
      </c>
      <c r="B12" s="47" t="s">
        <v>196</v>
      </c>
      <c r="C12" s="41" t="str">
        <f>INDEX('Souhrnný rozpočet'!$A$2:$K$232,MATCH(B12,'Souhrnný rozpočet'!$A$2:$A$232,0),3)</f>
        <v>Extender HDMI signálu - vysílač</v>
      </c>
      <c r="D12" s="41" t="str">
        <f>INDEX('Souhrnný rozpočet'!$A$2:$K$232,MATCH(B12,'Souhrnný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102">
      <c r="A13" s="36">
        <v>9</v>
      </c>
      <c r="B13" s="47" t="s">
        <v>198</v>
      </c>
      <c r="C13" s="41" t="str">
        <f>INDEX('Souhrnný rozpočet'!$A$2:$K$232,MATCH(B13,'Souhrnný rozpočet'!$A$2:$A$232,0),3)</f>
        <v>Extender HDMI signálu - přijímač</v>
      </c>
      <c r="D13" s="41" t="str">
        <f>INDEX('Souhrnný rozpočet'!$A$2:$K$232,MATCH(B13,'Souhrnný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51">
      <c r="A14" s="36">
        <v>10</v>
      </c>
      <c r="B14" s="47" t="s">
        <v>199</v>
      </c>
      <c r="C14" s="41" t="str">
        <f>INDEX('Souhrnný rozpočet'!$A$2:$K$232,MATCH(B14,'Souhrnný rozpočet'!$A$2:$A$232,0),3)</f>
        <v>HDMI audio de-embedder</v>
      </c>
      <c r="D14" s="41" t="str">
        <f>INDEX('Souhrnný rozpočet'!$A$2:$K$232,MATCH(B14,'Souhrnný rozpočet'!$A$2:$A$232,0),7)</f>
        <v>HDMI audio de-embedder. Podpora standardů HDMI 2.0, HDCP 2.3, podpora 4K/UHD@60Hz 4:4:4</v>
      </c>
      <c r="E14" s="41" t="str">
        <f>INDEX('Souhrnný rozpočet'!$A$2:$K$232,MATCH(B14,'Souhrnný rozpočet'!$A$2:$A$232,0),8)</f>
        <v>ks</v>
      </c>
      <c r="F14" s="38">
        <v>1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153">
      <c r="A15" s="36">
        <v>11</v>
      </c>
      <c r="B15" s="47" t="s">
        <v>200</v>
      </c>
      <c r="C15" s="41" t="str">
        <f>INDEX('Souhrnný rozpočet'!$A$2:$K$232,MATCH(B15,'Souhrnný rozpočet'!$A$2:$A$232,0),3)</f>
        <v>USB-C HUB</v>
      </c>
      <c r="D15" s="41" t="str">
        <f>INDEX('Souhrnný rozpočet'!$A$2:$K$232,MATCH(B15,'Souhrnný rozpočet'!$A$2:$A$232,0),7)</f>
        <v>USB Hub pro počítače s USB-C rozhraním. Minimální technické parametry:: 1x host USB3.2 Gen2 10 Gbit pro PC connection, 1x HDMI výstup 4K@30Hz, 2x USB3.0 vstup 5 Gbit (USB3.2 Gen1), 1x USB-C vstup 5 Gbit (USB3.2 Gen1),1x USB2.0 vstup 480 Mbps,1x Ethernet RJ45 Gigabit, 1x USB-C PD min.100W</v>
      </c>
      <c r="E15" s="41" t="str">
        <f>INDEX('Souhrnný rozpočet'!$A$2:$K$232,MATCH(B15,'Souhrnný rozpočet'!$A$2:$A$232,0),8)</f>
        <v>ks</v>
      </c>
      <c r="F15" s="38">
        <v>1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102">
      <c r="A16" s="36">
        <v>12</v>
      </c>
      <c r="B16" s="47" t="s">
        <v>466</v>
      </c>
      <c r="C16" s="41" t="str">
        <f>INDEX('Souhrnný rozpočet'!$A$2:$K$232,MATCH(B16,'Souhrnný rozpočet'!$A$2:$A$232,0),3)</f>
        <v xml:space="preserve">Videokonferenční systém </v>
      </c>
      <c r="D16" s="41" t="str">
        <f>INDEX('Souhrnný rozpočet'!$A$2:$K$232,MATCH(B16,'Souhrnný rozpočet'!$A$2:$A$232,0),7)</f>
        <v>Videokonferenční kamerový systém, barevná Full HD 1080p 30fps kamera, min. 10x zoom, min. 5 přednastavených poloh kamery, USB 2.0, speakerphone, dálkový ovladač.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127.5">
      <c r="A17" s="36">
        <v>13</v>
      </c>
      <c r="B17" s="47" t="s">
        <v>61</v>
      </c>
      <c r="C17" s="41" t="str">
        <f>INDEX('Souhrnný rozpočet'!$A$2:$K$232,MATCH(B17,'Souhrnný rozpočet'!$A$2:$A$232,0),3)</f>
        <v>Reproduktorová soustava</v>
      </c>
      <c r="D17" s="41" t="str">
        <f>INDEX('Souhrnný rozpočet'!$A$2:$K$232,MATCH(B17,'Souhrnný rozpočet'!$A$2:$A$232,0),7)</f>
        <v>Dvoupásmová reprosoustava min. 8"+3/4", pokrytí min. 90˚x90˚ max. 110˚x110˚, výkon min. 200W / 8 Ω, citlivost min. 90 dB, frekvenční rozsah min. 50Hz - 20kHz, rozměry max. výška 400 x šířka 300 x hloubka 230 mm, polohovatelný držák na zeď, bílé provedení</v>
      </c>
      <c r="E17" s="41" t="str">
        <f>INDEX('Souhrnný rozpočet'!$A$2:$K$232,MATCH(B17,'Souhrnný rozpočet'!$A$2:$A$232,0),8)</f>
        <v>ks</v>
      </c>
      <c r="F17" s="38">
        <v>2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127.5">
      <c r="A18" s="36">
        <v>14</v>
      </c>
      <c r="B18" s="47" t="s">
        <v>63</v>
      </c>
      <c r="C18" s="41" t="str">
        <f>INDEX('Souhrnný rozpočet'!$A$2:$K$232,MATCH(B18,'Souhrnný rozpočet'!$A$2:$A$232,0),3)</f>
        <v>Zesilovač</v>
      </c>
      <c r="D18" s="41" t="str">
        <f>INDEX('Souhrnný rozpočet'!$A$2:$K$232,MATCH(B18,'Souhrnný rozpočet'!$A$2:$A$232,0),7)</f>
        <v>Koncový zesilovač, min. parametry: výkon 2x 120W_8Ω nebo 2x 120W /70_100V, 2x nesymetrický vstup, 2 symetrický vstup, chlazení bez hluku, individuální nastavení výšek a basů pro každý výstup, sleep mode 19" rack uchycení, šířka max. 1/2 rack.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127.5">
      <c r="A19" s="36">
        <v>15</v>
      </c>
      <c r="B19" s="47" t="s">
        <v>472</v>
      </c>
      <c r="C19" s="41" t="str">
        <f>INDEX('Souhrnný rozpočet'!$A$2:$K$232,MATCH(B19,'Souhrnný rozpočet'!$A$2:$A$232,0),3)</f>
        <v>Přípojné místo do katedry včetně řídicího systému</v>
      </c>
      <c r="D19" s="41" t="str">
        <f>INDEX('Souhrnný rozpočet'!$A$2:$K$232,MATCH(B19,'Souhrnný rozpočet'!$A$2:$A$232,0),7)</f>
        <v>Přípojné místo s víkem. Vytahovací kabely - 1x HDMI, 1x LAN, 2x zásuvka 230VAC. Integrovaný tlačítkový řídicí systém. Včetně krytu kabelů. Minimální požadavky na řídicí systém - 2x relé, 1x obousměrné RS232, 1x jednosměrné RS232, 4 tlačítka.</v>
      </c>
      <c r="E19" s="41" t="str">
        <f>INDEX('Souhrnný rozpočet'!$A$2:$K$232,MATCH(B19,'Souhrnný rozpočet'!$A$2:$A$232,0),8)</f>
        <v>ks</v>
      </c>
      <c r="F19" s="38">
        <v>1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38.25">
      <c r="A20" s="36">
        <v>16</v>
      </c>
      <c r="B20" s="47" t="s">
        <v>486</v>
      </c>
      <c r="C20" s="41" t="str">
        <f>INDEX('Souhrnný rozpočet'!$A$2:$K$232,MATCH(B20,'Souhrnný rozpočet'!$A$2:$A$232,0),3)</f>
        <v>Tabule 120x180</v>
      </c>
      <c r="D20" s="41" t="str">
        <f>INDEX('Souhrnný rozpočet'!$A$2:$K$232,MATCH(B20,'Souhrnný rozpočet'!$A$2:$A$232,0),7)</f>
        <v>Bílá popisovatelná tabule - smalt, hliníkový rám, rozměr 120 x 180</v>
      </c>
      <c r="E20" s="41" t="str">
        <f>INDEX('Souhrnný rozpočet'!$A$2:$K$232,MATCH(B20,'Souhrnný rozpočet'!$A$2:$A$232,0),8)</f>
        <v>ks</v>
      </c>
      <c r="F20" s="38">
        <v>1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38.25">
      <c r="A21" s="36">
        <v>17</v>
      </c>
      <c r="B21" s="47" t="s">
        <v>487</v>
      </c>
      <c r="C21" s="41" t="str">
        <f>INDEX('Souhrnný rozpočet'!$A$2:$K$232,MATCH(B21,'Souhrnný rozpočet'!$A$2:$A$232,0),3)</f>
        <v>Tabule 120x240</v>
      </c>
      <c r="D21" s="41" t="str">
        <f>INDEX('Souhrnný rozpočet'!$A$2:$K$232,MATCH(B21,'Souhrnný rozpočet'!$A$2:$A$232,0),7)</f>
        <v>Bílá popisovatelná tabule - smalt, hliníkový rám, rozměr 120 x 240</v>
      </c>
      <c r="E21" s="41" t="str">
        <f>INDEX('Souhrnný rozpočet'!$A$2:$K$232,MATCH(B21,'Souhrnný rozpočet'!$A$2:$A$232,0),8)</f>
        <v>ks</v>
      </c>
      <c r="F21" s="38">
        <v>1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89.25">
      <c r="A22" s="36">
        <v>18</v>
      </c>
      <c r="B22" s="47" t="s">
        <v>76</v>
      </c>
      <c r="C22" s="41" t="str">
        <f>INDEX('Souhrnný rozpočet'!$A$2:$K$232,MATCH(B22,'Souhrnný rozpočet'!$A$2:$A$232,0),3)</f>
        <v>Rozvaděč vestavný</v>
      </c>
      <c r="D22" s="41" t="str">
        <f>INDEX('Souhrnný rozpočet'!$A$2:$K$232,MATCH(B22,'Souhrnný rozpočet'!$A$2:$A$232,0),7)</f>
        <v xml:space="preserve">Rozvadeč vestavný do nábytku - výška 10 - 13 RU, lehká hliníková konstrukce. Včetně vnitřního vybavení -  police, montážní příslušenství, rozvody 230VAC, rackové úchyty. </v>
      </c>
      <c r="E22" s="41" t="str">
        <f>INDEX('Souhrnný rozpočet'!$A$2:$K$232,MATCH(B22,'Souhrnný rozpočet'!$A$2:$A$232,0),8)</f>
        <v>ks</v>
      </c>
      <c r="F22" s="38">
        <v>1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26.25" thickBot="1">
      <c r="A23" s="36">
        <v>19</v>
      </c>
      <c r="B23" s="47" t="s">
        <v>145</v>
      </c>
      <c r="C23" s="41" t="str">
        <f>INDEX('Souhrnný rozpočet'!$A$2:$K$232,MATCH(B23,'Souhrnný rozpočet'!$A$2:$A$232,0),3)</f>
        <v>Drobný montážní materiál</v>
      </c>
      <c r="D23" s="41" t="str">
        <f>INDEX('Souhrnný rozpočet'!$A$2:$K$232,MATCH(B23,'Souhrnný rozpočet'!$A$2:$A$232,0),7)</f>
        <v>Drobný montážní materiál</v>
      </c>
      <c r="E23" s="41" t="str">
        <f>INDEX('Souhrnný rozpočet'!$A$2:$K$232,MATCH(B23,'Souhrnný rozpočet'!$A$2:$A$232,0),8)</f>
        <v>ks</v>
      </c>
      <c r="F23" s="38">
        <v>2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23.25" customHeight="1" thickBot="1">
      <c r="A24" s="31"/>
      <c r="B24" s="32"/>
      <c r="C24" s="33" t="s">
        <v>9</v>
      </c>
      <c r="D24" s="32"/>
      <c r="E24" s="34"/>
      <c r="F24" s="34"/>
      <c r="G24" s="32"/>
      <c r="H24" s="35">
        <f>SUM(H5:H23)</f>
        <v>0</v>
      </c>
    </row>
    <row r="26" spans="1:9" ht="24.95" customHeight="1"/>
    <row r="27" spans="1:9" ht="24.95" customHeight="1"/>
    <row r="28" spans="1:9" ht="24.95" customHeight="1"/>
    <row r="29" spans="1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1:9" s="20" customFormat="1" ht="24.95" customHeight="1">
      <c r="B30" s="9"/>
      <c r="C30" s="9"/>
      <c r="D30" s="9"/>
      <c r="E30" s="11"/>
      <c r="F30" s="11"/>
      <c r="G30" s="9"/>
      <c r="H30" s="9"/>
      <c r="I30" s="9"/>
    </row>
    <row r="31" spans="1:9" s="20" customFormat="1" ht="24.95" customHeight="1">
      <c r="B31" s="9"/>
      <c r="C31" s="9"/>
      <c r="D31" s="9"/>
      <c r="E31" s="11"/>
      <c r="F31" s="11"/>
      <c r="G31" s="9"/>
      <c r="H31" s="9"/>
      <c r="I31" s="9"/>
    </row>
    <row r="32" spans="1:9" s="20" customFormat="1" ht="24.95" customHeight="1">
      <c r="B32" s="9"/>
      <c r="C32" s="9"/>
      <c r="D32" s="9"/>
      <c r="E32" s="11"/>
      <c r="F32" s="11"/>
      <c r="G32" s="9"/>
      <c r="H32" s="9"/>
      <c r="I32" s="9"/>
    </row>
    <row r="33" spans="2:9" s="20" customFormat="1" ht="24.95" customHeight="1">
      <c r="B33" s="9"/>
      <c r="C33" s="9"/>
      <c r="D33" s="9"/>
      <c r="E33" s="11"/>
      <c r="F33" s="11"/>
      <c r="G33" s="9"/>
      <c r="H33" s="9"/>
      <c r="I33" s="9"/>
    </row>
    <row r="34" spans="2:9" s="20" customFormat="1" ht="24.95" customHeight="1">
      <c r="B34" s="9"/>
      <c r="C34" s="9"/>
      <c r="D34" s="9"/>
      <c r="E34" s="11"/>
      <c r="F34" s="11"/>
      <c r="G34" s="9"/>
      <c r="H34" s="9"/>
      <c r="I34" s="9"/>
    </row>
    <row r="35" spans="2:9" s="20" customFormat="1" ht="24.95" customHeight="1">
      <c r="B35" s="9"/>
      <c r="C35" s="9"/>
      <c r="D35" s="9"/>
      <c r="E35" s="11"/>
      <c r="F35" s="11"/>
      <c r="G35" s="9"/>
      <c r="H35" s="9"/>
      <c r="I35" s="9"/>
    </row>
    <row r="36" spans="2:9" s="20" customFormat="1" ht="24.95" customHeight="1">
      <c r="B36" s="9"/>
      <c r="C36" s="9"/>
      <c r="D36" s="9"/>
      <c r="E36" s="11"/>
      <c r="F36" s="11"/>
      <c r="G36" s="9"/>
      <c r="H36" s="9"/>
      <c r="I36" s="9"/>
    </row>
    <row r="37" spans="2:9" s="20" customFormat="1" ht="24.95" customHeight="1">
      <c r="B37" s="9"/>
      <c r="C37" s="9"/>
      <c r="D37" s="9"/>
      <c r="E37" s="11"/>
      <c r="F37" s="11"/>
      <c r="G37" s="9"/>
      <c r="H37" s="9"/>
      <c r="I37" s="9"/>
    </row>
    <row r="38" spans="2:9" s="20" customFormat="1" ht="15" customHeight="1">
      <c r="B38" s="9"/>
      <c r="C38" s="9"/>
      <c r="D38" s="9"/>
      <c r="E38" s="11"/>
      <c r="F38" s="11"/>
      <c r="G38" s="9"/>
      <c r="H38" s="9"/>
      <c r="I38" s="9"/>
    </row>
    <row r="39" spans="2:9" s="20" customFormat="1" ht="24.95" customHeight="1">
      <c r="B39" s="9"/>
      <c r="C39" s="9"/>
      <c r="D39" s="9"/>
      <c r="E39" s="11"/>
      <c r="F39" s="11"/>
      <c r="G39" s="9"/>
      <c r="H39" s="9"/>
      <c r="I39" s="9"/>
    </row>
    <row r="40" spans="2:9" s="20" customFormat="1" ht="18" customHeight="1">
      <c r="B40" s="9"/>
      <c r="C40" s="9"/>
      <c r="D40" s="9"/>
      <c r="E40" s="11"/>
      <c r="F40" s="11"/>
      <c r="G40" s="9"/>
      <c r="H40" s="9"/>
      <c r="I40" s="9"/>
    </row>
    <row r="41" spans="2:9" s="20" customFormat="1" ht="24.95" customHeight="1">
      <c r="B41" s="9"/>
      <c r="C41" s="9"/>
      <c r="D41" s="9"/>
      <c r="E41" s="11"/>
      <c r="F41" s="11"/>
      <c r="G41" s="9"/>
      <c r="H41" s="9"/>
      <c r="I41" s="9"/>
    </row>
    <row r="42" spans="2:9" s="20" customFormat="1" ht="24.95" customHeight="1">
      <c r="B42" s="9"/>
      <c r="C42" s="9"/>
      <c r="D42" s="9"/>
      <c r="E42" s="11"/>
      <c r="F42" s="11"/>
      <c r="G42" s="9"/>
      <c r="H42" s="9"/>
      <c r="I42" s="9"/>
    </row>
  </sheetData>
  <sheetProtection algorithmName="SHA-512" hashValue="8xjnYvs/FKPMfFykLCVTSXHvNEuylKBdgVrZZXzGJQ3ytpoa1/n6DWP/8oneYU2jFL8dcj8BeCXWuThRqc3dYg==" saltValue="xZ9YNuO2Wc5cUccTqzuNjg==" spinCount="100000" sheet="1" objects="1" scenarios="1" selectLockedCells="1" selectUnlockedCells="1"/>
  <autoFilter ref="A2:H42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5" firstPageNumber="0" fitToHeight="6" orientation="portrait" r:id="rId1"/>
  <headerFooter alignWithMargins="0">
    <oddFooter>&amp;C&amp;P/&amp;N</oddFooter>
  </headerFooter>
  <rowBreaks count="1" manualBreakCount="1">
    <brk id="37" max="1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B9FED-D6E3-47C6-A952-19685D6B8D30}">
  <sheetPr codeName="List13">
    <outlinePr summaryBelow="0"/>
    <pageSetUpPr fitToPage="1"/>
  </sheetPr>
  <dimension ref="A1:I32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G6" sqref="G6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31.140625" style="9" customWidth="1"/>
    <col min="4" max="4" width="71.7109375" style="9" customWidth="1"/>
    <col min="5" max="5" width="6.28515625" style="11" customWidth="1"/>
    <col min="6" max="6" width="6" style="11" customWidth="1"/>
    <col min="7" max="7" width="31.7109375" style="9" customWidth="1"/>
    <col min="8" max="8" width="33.5703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592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63.7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3" si="0">G6*F6</f>
        <v>0</v>
      </c>
      <c r="I6" s="80"/>
    </row>
    <row r="7" spans="1:9" ht="38.25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51">
      <c r="A8" s="36">
        <v>4</v>
      </c>
      <c r="B8" s="47" t="s">
        <v>195</v>
      </c>
      <c r="C8" s="41" t="str">
        <f>INDEX('Souhrnný rozpočet'!$A$2:$K$232,MATCH(B8,'Souhrnný rozpočet'!$A$2:$A$232,0),3)</f>
        <v>Extender HDMI signálu - vysílač</v>
      </c>
      <c r="D8" s="41" t="str">
        <f>INDEX('Souhrnný rozpočet'!$A$2:$K$232,MATCH(B8,'Souhrnný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63.75">
      <c r="A9" s="36">
        <v>5</v>
      </c>
      <c r="B9" s="47" t="s">
        <v>29</v>
      </c>
      <c r="C9" s="41" t="str">
        <f>INDEX('Souhrnný rozpočet'!$A$2:$K$232,MATCH(B9,'Souhrnný rozpočet'!$A$2:$A$232,0),3)</f>
        <v>Reproduktorová soustava</v>
      </c>
      <c r="D9" s="41" t="str">
        <f>INDEX('Souhrnný rozpočet'!$A$2:$K$232,MATCH(B9,'Souhrnný rozpočet'!$A$2:$A$232,0),7)</f>
        <v>Dvoupásmová reprosoustava min. 5"+3/4", pokrytí min. 90˚x90˚ max. 110˚x110˚, výkon min. 200W / 8 Ω, citlivost min. 88 dB, frekvenční rozsah min. 70Hz - 20kHz, rozměry max. výška 250 x šířka 200 x hloubka 150 mm, polohovatelný držák na zeď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38.25">
      <c r="A10" s="36">
        <v>6</v>
      </c>
      <c r="B10" s="47" t="s">
        <v>25</v>
      </c>
      <c r="C10" s="41" t="str">
        <f>INDEX('Souhrnný rozpočet'!$A$2:$K$232,MATCH(B10,'Souhrnný rozpočet'!$A$2:$A$232,0),3)</f>
        <v>Zesilovač</v>
      </c>
      <c r="D10" s="41" t="str">
        <f>INDEX('Souhrnný rozpočet'!$A$2:$K$232,MATCH(B10,'Souhrnný rozpočet'!$A$2:$A$232,0),7)</f>
        <v>Miniaturní výkonový zesilovač min. parametry: 2x 15W/4 Ω, symetrický vstup, řiditelná hlasitost, bez větráku,  ENERGY STAR, rozměry max. 50x150x200 mm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63.75">
      <c r="A11" s="36">
        <v>7</v>
      </c>
      <c r="B11" s="47" t="s">
        <v>473</v>
      </c>
      <c r="C11" s="41" t="str">
        <f>INDEX('Souhrnný rozpočet'!$A$2:$K$232,MATCH(B11,'Souhrnný rozpočet'!$A$2:$A$232,0),3)</f>
        <v>Přípojné místo do stolu včetně řídicího systému</v>
      </c>
      <c r="D11" s="41" t="str">
        <f>INDEX('Souhrnný rozpočet'!$A$2:$K$232,MATCH(B11,'Souhrnný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5.5">
      <c r="A12" s="36">
        <v>8</v>
      </c>
      <c r="B12" s="47" t="s">
        <v>487</v>
      </c>
      <c r="C12" s="41" t="str">
        <f>INDEX('Souhrnný rozpočet'!$A$2:$K$232,MATCH(B12,'Souhrnný rozpočet'!$A$2:$A$232,0),3)</f>
        <v>Tabule 120x240</v>
      </c>
      <c r="D12" s="41" t="str">
        <f>INDEX('Souhrnný rozpočet'!$A$2:$K$232,MATCH(B12,'Souhrnný rozpočet'!$A$2:$A$232,0),7)</f>
        <v>Bílá popisovatelná tabule - smalt, hliníkový rám, rozměr 120 x 240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26.25" thickBot="1">
      <c r="A13" s="36">
        <v>9</v>
      </c>
      <c r="B13" s="47" t="s">
        <v>145</v>
      </c>
      <c r="C13" s="41" t="str">
        <f>INDEX('Souhrnný rozpočet'!$A$2:$K$232,MATCH(B13,'Souhrnný rozpočet'!$A$2:$A$232,0),3)</f>
        <v>Drobný montážní materiál</v>
      </c>
      <c r="D13" s="41" t="str">
        <f>INDEX('Souhrnný rozpočet'!$A$2:$K$232,MATCH(B13,'Souhrnný rozpočet'!$A$2:$A$232,0),7)</f>
        <v>Drobný montážní materiál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23.25" customHeight="1" thickBot="1">
      <c r="A14" s="31"/>
      <c r="B14" s="32"/>
      <c r="C14" s="33" t="s">
        <v>9</v>
      </c>
      <c r="D14" s="32"/>
      <c r="E14" s="34"/>
      <c r="F14" s="34"/>
      <c r="G14" s="32"/>
      <c r="H14" s="35">
        <f>SUM(H5:H13)</f>
        <v>0</v>
      </c>
    </row>
    <row r="16" spans="1:9" ht="24.95" customHeight="1"/>
    <row r="17" spans="2:9" ht="24.95" customHeight="1"/>
    <row r="18" spans="2:9" ht="24.95" customHeight="1"/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5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18" customHeight="1">
      <c r="B30" s="9"/>
      <c r="C30" s="9"/>
      <c r="D30" s="9"/>
      <c r="E30" s="11"/>
      <c r="F30" s="11"/>
      <c r="G30" s="9"/>
      <c r="H30" s="9"/>
      <c r="I30" s="9"/>
    </row>
    <row r="31" spans="2:9" s="20" customFormat="1" ht="24.95" customHeight="1">
      <c r="B31" s="9"/>
      <c r="C31" s="9"/>
      <c r="D31" s="9"/>
      <c r="E31" s="11"/>
      <c r="F31" s="11"/>
      <c r="G31" s="9"/>
      <c r="H31" s="9"/>
      <c r="I31" s="9"/>
    </row>
    <row r="32" spans="2:9" s="20" customFormat="1" ht="24.95" customHeight="1">
      <c r="B32" s="9"/>
      <c r="C32" s="9"/>
      <c r="D32" s="9"/>
      <c r="E32" s="11"/>
      <c r="F32" s="11"/>
      <c r="G32" s="9"/>
      <c r="H32" s="9"/>
      <c r="I32" s="9"/>
    </row>
  </sheetData>
  <sheetProtection algorithmName="SHA-512" hashValue="QljtqExeLVhnOGr3lOHz6WPId5D2e8tarnQn+JJTIyhqNmWtGapKl0N3k1E3gOAhdT3qF6fqzX7HVkap3fI4eg==" saltValue="l8h3yWL8KRXUwrlAXqqx/A==" spinCount="100000" sheet="1" objects="1" scenarios="1" selectLockedCells="1" selectUnlockedCells="1"/>
  <autoFilter ref="A2:H32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27" max="1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634B9-E053-4BCA-93C0-36E821716D3C}">
  <sheetPr codeName="List14">
    <outlinePr summaryBelow="0"/>
    <pageSetUpPr fitToPage="1"/>
  </sheetPr>
  <dimension ref="A1:I32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P9" sqref="P9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5.28515625" style="9" customWidth="1"/>
    <col min="4" max="4" width="82.28515625" style="9" customWidth="1"/>
    <col min="5" max="5" width="6.28515625" style="11" customWidth="1"/>
    <col min="6" max="6" width="6" style="11" customWidth="1"/>
    <col min="7" max="7" width="36.5703125" style="9" customWidth="1"/>
    <col min="8" max="8" width="38.140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549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63.7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3" si="0">G6*F6</f>
        <v>0</v>
      </c>
      <c r="I6" s="80"/>
    </row>
    <row r="7" spans="1:9" ht="38.25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51">
      <c r="A8" s="36">
        <v>4</v>
      </c>
      <c r="B8" s="47" t="s">
        <v>194</v>
      </c>
      <c r="C8" s="41" t="str">
        <f>INDEX('Souhrnný rozpočet'!$A$2:$K$232,MATCH(B8,'Souhrnný rozpočet'!$A$2:$A$232,0),3)</f>
        <v>Extender HDMI signálu - vysílač nástěnný</v>
      </c>
      <c r="D8" s="41" t="str">
        <f>INDEX('Souhrnný rozpočet'!$A$2:$K$232,MATCH(B8,'Souhrnný rozpočet'!$A$2:$A$232,0),7)</f>
        <v>Převodník HDMI na HDBase-T - vysílač. Podpora standardů HDBase-T, min. HDMI 2.0, HDCP 2.3, podpora 4K/UHD@60Hz 4:2:4. Přenos na min. 50 m.  Nástěnné provedení se zabudováním do stěny - konektor HDMI.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63.75">
      <c r="A9" s="36">
        <v>5</v>
      </c>
      <c r="B9" s="47" t="s">
        <v>29</v>
      </c>
      <c r="C9" s="41" t="str">
        <f>INDEX('Souhrnný rozpočet'!$A$2:$K$232,MATCH(B9,'Souhrnný rozpočet'!$A$2:$A$232,0),3)</f>
        <v>Reproduktorová soustava</v>
      </c>
      <c r="D9" s="41" t="str">
        <f>INDEX('Souhrnný rozpočet'!$A$2:$K$232,MATCH(B9,'Souhrnný rozpočet'!$A$2:$A$232,0),7)</f>
        <v>Dvoupásmová reprosoustava min. 5"+3/4", pokrytí min. 90˚x90˚ max. 110˚x110˚, výkon min. 200W / 8 Ω, citlivost min. 88 dB, frekvenční rozsah min. 70Hz - 20kHz, rozměry max. výška 250 x šířka 200 x hloubka 150 mm, polohovatelný držák na zeď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38.25">
      <c r="A10" s="36">
        <v>6</v>
      </c>
      <c r="B10" s="47" t="s">
        <v>25</v>
      </c>
      <c r="C10" s="41" t="str">
        <f>INDEX('Souhrnný rozpočet'!$A$2:$K$232,MATCH(B10,'Souhrnný rozpočet'!$A$2:$A$232,0),3)</f>
        <v>Zesilovač</v>
      </c>
      <c r="D10" s="41" t="str">
        <f>INDEX('Souhrnný rozpočet'!$A$2:$K$232,MATCH(B10,'Souhrnný rozpočet'!$A$2:$A$232,0),7)</f>
        <v>Miniaturní výkonový zesilovač min. parametry: 2x 15W/4 Ω, symetrický vstup, řiditelná hlasitost, bez větráku,  ENERGY STAR, rozměry max. 50x150x200 mm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38.25">
      <c r="A11" s="36">
        <v>7</v>
      </c>
      <c r="B11" s="47" t="s">
        <v>217</v>
      </c>
      <c r="C11" s="41" t="str">
        <f>INDEX('Souhrnný rozpočet'!$A$2:$K$232,MATCH(B11,'Souhrnný rozpočet'!$A$2:$A$232,0),3)</f>
        <v>Tlačítkový řídicí systém</v>
      </c>
      <c r="D11" s="41" t="str">
        <f>INDEX('Souhrnný rozpočet'!$A$2:$K$232,MATCH(B11,'Souhrnný rozpočet'!$A$2:$A$232,0),7)</f>
        <v>Tlačítkový řídicí systém s min. 2x relé, 1x obousměrné RS232, 1x jednosměrné RS232, 4 tlačítka. Včetně krabice pro instalaci do stěny.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5.5">
      <c r="A12" s="36">
        <v>8</v>
      </c>
      <c r="B12" s="47" t="s">
        <v>487</v>
      </c>
      <c r="C12" s="41" t="str">
        <f>INDEX('Souhrnný rozpočet'!$A$2:$K$232,MATCH(B12,'Souhrnný rozpočet'!$A$2:$A$232,0),3)</f>
        <v>Tabule 120x240</v>
      </c>
      <c r="D12" s="41" t="str">
        <f>INDEX('Souhrnný rozpočet'!$A$2:$K$232,MATCH(B12,'Souhrnný rozpočet'!$A$2:$A$232,0),7)</f>
        <v>Bílá popisovatelná tabule - smalt, hliníkový rám, rozměr 120 x 240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26.25" thickBot="1">
      <c r="A13" s="36">
        <v>9</v>
      </c>
      <c r="B13" s="47" t="s">
        <v>145</v>
      </c>
      <c r="C13" s="41" t="str">
        <f>INDEX('Souhrnný rozpočet'!$A$2:$K$232,MATCH(B13,'Souhrnný rozpočet'!$A$2:$A$232,0),3)</f>
        <v>Drobný montážní materiál</v>
      </c>
      <c r="D13" s="41" t="str">
        <f>INDEX('Souhrnný rozpočet'!$A$2:$K$232,MATCH(B13,'Souhrnný rozpočet'!$A$2:$A$232,0),7)</f>
        <v>Drobný montážní materiál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23.25" customHeight="1" thickBot="1">
      <c r="A14" s="31"/>
      <c r="B14" s="32"/>
      <c r="C14" s="33" t="s">
        <v>9</v>
      </c>
      <c r="D14" s="32"/>
      <c r="E14" s="34"/>
      <c r="F14" s="34"/>
      <c r="G14" s="32"/>
      <c r="H14" s="35">
        <f>SUM(H5:H13)</f>
        <v>0</v>
      </c>
    </row>
    <row r="16" spans="1:9" ht="24.95" customHeight="1"/>
    <row r="17" spans="2:9" ht="24.95" customHeight="1"/>
    <row r="18" spans="2:9" ht="24.95" customHeight="1"/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5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18" customHeight="1">
      <c r="B30" s="9"/>
      <c r="C30" s="9"/>
      <c r="D30" s="9"/>
      <c r="E30" s="11"/>
      <c r="F30" s="11"/>
      <c r="G30" s="9"/>
      <c r="H30" s="9"/>
      <c r="I30" s="9"/>
    </row>
    <row r="31" spans="2:9" s="20" customFormat="1" ht="24.95" customHeight="1">
      <c r="B31" s="9"/>
      <c r="C31" s="9"/>
      <c r="D31" s="9"/>
      <c r="E31" s="11"/>
      <c r="F31" s="11"/>
      <c r="G31" s="9"/>
      <c r="H31" s="9"/>
      <c r="I31" s="9"/>
    </row>
    <row r="32" spans="2:9" s="20" customFormat="1" ht="24.95" customHeight="1">
      <c r="B32" s="9"/>
      <c r="C32" s="9"/>
      <c r="D32" s="9"/>
      <c r="E32" s="11"/>
      <c r="F32" s="11"/>
      <c r="G32" s="9"/>
      <c r="H32" s="9"/>
      <c r="I32" s="9"/>
    </row>
  </sheetData>
  <sheetProtection algorithmName="SHA-512" hashValue="qlFcIkgOY7kTcMkwZFXJksfVo4PXL70gPpKihw3athrkTEqGNuU+yEgvR74G0OZ/yt8b6GQw8niUzJHScVyo9w==" saltValue="qKgfws0YlZy+sZ0Zxg9kEw==" spinCount="100000" sheet="1" objects="1" scenarios="1" selectLockedCells="1" selectUnlockedCells="1"/>
  <autoFilter ref="A2:H32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39" firstPageNumber="0" fitToHeight="6" orientation="portrait" r:id="rId1"/>
  <headerFooter alignWithMargins="0">
    <oddFooter>&amp;C&amp;P/&amp;N</oddFooter>
  </headerFooter>
  <rowBreaks count="1" manualBreakCount="1">
    <brk id="27" max="1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3AB92-62B7-4F6D-B996-6B710E5E2497}">
  <sheetPr codeName="List15">
    <outlinePr summaryBelow="0"/>
    <pageSetUpPr fitToPage="1"/>
  </sheetPr>
  <dimension ref="A1:I30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N5" sqref="N5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3.140625" style="9" customWidth="1"/>
    <col min="4" max="4" width="73" style="9" customWidth="1"/>
    <col min="5" max="5" width="9" style="11" customWidth="1"/>
    <col min="6" max="6" width="7" style="11" customWidth="1"/>
    <col min="7" max="7" width="32.7109375" style="9" customWidth="1"/>
    <col min="8" max="8" width="34.28515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553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255">
      <c r="A5" s="36">
        <v>1</v>
      </c>
      <c r="B5" s="47" t="s">
        <v>135</v>
      </c>
      <c r="C5" s="41" t="str">
        <f>INDEX('Souhrnný rozpočet'!$A$2:$K$232,MATCH(B5,'Souhrnný rozpočet'!$A$2:$A$232,0),3)</f>
        <v>Interaktivní displej</v>
      </c>
      <c r="D5" s="41" t="str">
        <f>INDEX('Souhrnný rozpočet'!$A$2:$K$232,MATCH(B5,'Souhrnný rozpočet'!$A$2:$A$232,0),7)</f>
        <v>Interaktivní displej s úhlopříčkou min. 86" (218cm) a rozlišením obrazu 4K UHD. Dotyková technologie umožňuje odlišit dotyk prstem (pro ovládání) a popisovačem (pro psaní) a také odlišit popisovače (např. pro psaní různou barvou).
Součástí displeje musí být počítačový modul s minimálními parametry 4GB RAM a 32GB, který obsahuje aplikaci pro psaní na bílé ploše a prohlížeč webových stránek.
Pro připojení má displej minimálně konektory HDMI a USB-C, bezdrátovou konektivitu Wifi (2,4 i 5GHz) a Bluetooth (min. verze 4.2) a slot pro integraci plnohodnotého učitelského PC.
Zařízení musí mít certifikaci ENERGY STAR.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114.75">
      <c r="A6" s="36">
        <v>2</v>
      </c>
      <c r="B6" s="47" t="s">
        <v>136</v>
      </c>
      <c r="C6" s="41" t="str">
        <f>INDEX('Souhrnný rozpočet'!$A$2:$K$232,MATCH(B6,'Souhrnný rozpočet'!$A$2:$A$232,0),3)</f>
        <v>Nástěnný držák displeje</v>
      </c>
      <c r="D6" s="41" t="str">
        <f>INDEX('Souhrnný rozpočet'!$A$2:$K$232,MATCH(B6,'Souhrnný rozpočet'!$A$2:$A$232,0),7)</f>
        <v>Nástěnný držák pro displej úhlopříčky 75" - 90".  Min. nosnost dle použitého displeje.
Možnost horizontálního posunu po instalaci min. +/- 100 mm doleva a doprava. 
Možnost doladění výšky a vodováhy po instalaci na stěnu pomocí nastavovacích šroubů.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1" si="0">G6*F6</f>
        <v>0</v>
      </c>
      <c r="I6" s="80"/>
    </row>
    <row r="7" spans="1:9" ht="51">
      <c r="A7" s="36">
        <v>3</v>
      </c>
      <c r="B7" s="47" t="s">
        <v>192</v>
      </c>
      <c r="C7" s="41" t="str">
        <f>INDEX('Souhrnný rozpočet'!$A$2:$K$232,MATCH(B7,'Souhrnný rozpočet'!$A$2:$A$232,0),3)</f>
        <v>EDID manager</v>
      </c>
      <c r="D7" s="41" t="str">
        <f>INDEX('Souhrnný rozpočet'!$A$2:$K$232,MATCH(B7,'Souhrnný rozpočet'!$A$2:$A$232,0),7)</f>
        <v>HDMI EDID manažer umožňující nastavení požadovaného EDID na zdroji signálu, s funkcí obnovy HDMI signálu (reclocking).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102">
      <c r="A8" s="36">
        <v>4</v>
      </c>
      <c r="B8" s="47" t="s">
        <v>473</v>
      </c>
      <c r="C8" s="41" t="str">
        <f>INDEX('Souhrnný rozpočet'!$A$2:$K$232,MATCH(B8,'Souhrnný rozpočet'!$A$2:$A$232,0),3)</f>
        <v>Přípojné místo do stolu včetně řídicího systému</v>
      </c>
      <c r="D8" s="41" t="str">
        <f>INDEX('Souhrnný rozpočet'!$A$2:$K$232,MATCH(B8,'Souhrnný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25.5">
      <c r="A9" s="36">
        <v>5</v>
      </c>
      <c r="B9" s="47" t="s">
        <v>486</v>
      </c>
      <c r="C9" s="41" t="str">
        <f>INDEX('Souhrnný rozpočet'!$A$2:$K$232,MATCH(B9,'Souhrnný rozpočet'!$A$2:$A$232,0),3)</f>
        <v>Tabule 120x180</v>
      </c>
      <c r="D9" s="41" t="str">
        <f>INDEX('Souhrnný rozpočet'!$A$2:$K$232,MATCH(B9,'Souhrnný rozpočet'!$A$2:$A$232,0),7)</f>
        <v>Bílá popisovatelná tabule - smalt, hliníkový rám, rozměr 120 x 180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5.5">
      <c r="A10" s="36">
        <v>6</v>
      </c>
      <c r="B10" s="47" t="s">
        <v>487</v>
      </c>
      <c r="C10" s="41" t="str">
        <f>INDEX('Souhrnný rozpočet'!$A$2:$K$232,MATCH(B10,'Souhrnný rozpočet'!$A$2:$A$232,0),3)</f>
        <v>Tabule 120x240</v>
      </c>
      <c r="D10" s="41" t="str">
        <f>INDEX('Souhrnný rozpočet'!$A$2:$K$232,MATCH(B10,'Souhrnný rozpočet'!$A$2:$A$232,0),7)</f>
        <v>Bílá popisovatelná tabule - smalt, hliníkový rám, rozměr 120 x 240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13.5" thickBot="1">
      <c r="A11" s="36">
        <v>7</v>
      </c>
      <c r="B11" s="47" t="s">
        <v>145</v>
      </c>
      <c r="C11" s="41" t="str">
        <f>INDEX('Souhrnný rozpočet'!$A$2:$K$232,MATCH(B11,'Souhrnný rozpočet'!$A$2:$A$232,0),3)</f>
        <v>Drobný montážní materiál</v>
      </c>
      <c r="D11" s="41" t="str">
        <f>INDEX('Souhrnný rozpočet'!$A$2:$K$232,MATCH(B11,'Souhrnný rozpočet'!$A$2:$A$232,0),7)</f>
        <v>Drobný montážní materiál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3.25" customHeight="1" thickBot="1">
      <c r="A12" s="31"/>
      <c r="B12" s="32"/>
      <c r="C12" s="33" t="s">
        <v>9</v>
      </c>
      <c r="D12" s="32"/>
      <c r="E12" s="34"/>
      <c r="F12" s="34"/>
      <c r="G12" s="32"/>
      <c r="H12" s="35">
        <f>SUM(H5:H11)</f>
        <v>0</v>
      </c>
    </row>
    <row r="14" spans="1:9" ht="24.95" customHeight="1"/>
    <row r="15" spans="1:9" ht="24.95" customHeight="1"/>
    <row r="16" spans="1:9" ht="24.95" customHeight="1"/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1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8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24.95" customHeight="1">
      <c r="B30" s="9"/>
      <c r="C30" s="9"/>
      <c r="D30" s="9"/>
      <c r="E30" s="11"/>
      <c r="F30" s="11"/>
      <c r="G30" s="9"/>
      <c r="H30" s="9"/>
      <c r="I30" s="9"/>
    </row>
  </sheetData>
  <sheetProtection algorithmName="SHA-512" hashValue="lpUoc286nytd8D4nURbLBgDhD59SWhzNw992Ch6k5rCNuUfB4RFKxnSvr3qI6QRqyQ6lNJRvqlNQ9MKNsdJewQ==" saltValue="soLrPTaaKeifTZp1afqu0A==" spinCount="100000" sheet="1" objects="1" scenarios="1" selectLockedCells="1" selectUnlockedCells="1"/>
  <autoFilter ref="A2:H30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25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563BA-A6A5-4D35-AAD4-58FBA37B256D}">
  <sheetPr codeName="List16">
    <outlinePr summaryBelow="0"/>
    <pageSetUpPr fitToPage="1"/>
  </sheetPr>
  <dimension ref="A1:I25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6" sqref="D16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58.85546875" style="9" customWidth="1"/>
    <col min="5" max="5" width="6.28515625" style="11" customWidth="1"/>
    <col min="6" max="6" width="6" style="11" customWidth="1"/>
    <col min="7" max="7" width="42.85546875" style="9" customWidth="1"/>
    <col min="8" max="8" width="46.42578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614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25.5">
      <c r="A5" s="36">
        <v>1</v>
      </c>
      <c r="B5" s="47" t="s">
        <v>487</v>
      </c>
      <c r="C5" s="41" t="str">
        <f>INDEX('Souhrnný rozpočet'!$A$2:$K$232,MATCH(B5,'Souhrnný rozpočet'!$A$2:$A$232,0),3)</f>
        <v>Tabule 120x240</v>
      </c>
      <c r="D5" s="41" t="str">
        <f>INDEX('Souhrnný rozpočet'!$A$2:$K$232,MATCH(B5,'Souhrnný rozpočet'!$A$2:$A$232,0),7)</f>
        <v>Bílá popisovatelná tabule - smalt, hliníkový rám, rozměr 120 x 240</v>
      </c>
      <c r="E5" s="41" t="str">
        <f>INDEX('Souhrnný rozpočet'!$A$2:$K$232,MATCH(B5,'Souhrnný rozpočet'!$A$2:$A$232,0),8)</f>
        <v>ks</v>
      </c>
      <c r="F5" s="38">
        <v>2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26.25" thickBot="1">
      <c r="A6" s="36">
        <v>2</v>
      </c>
      <c r="B6" s="47" t="s">
        <v>145</v>
      </c>
      <c r="C6" s="41" t="str">
        <f>INDEX('Souhrnný rozpočet'!$A$2:$K$232,MATCH(B6,'Souhrnný rozpočet'!$A$2:$A$232,0),3)</f>
        <v>Drobný montážní materiál</v>
      </c>
      <c r="D6" s="41" t="str">
        <f>INDEX('Souhrnný rozpočet'!$A$2:$K$232,MATCH(B6,'Souhrnný rozpočet'!$A$2:$A$232,0),7)</f>
        <v>Drobný montážní materiál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>G6*F6</f>
        <v>0</v>
      </c>
      <c r="I6" s="80"/>
    </row>
    <row r="7" spans="1:9" ht="23.25" customHeight="1" thickBot="1">
      <c r="A7" s="31"/>
      <c r="B7" s="32"/>
      <c r="C7" s="33" t="s">
        <v>9</v>
      </c>
      <c r="D7" s="32"/>
      <c r="E7" s="34"/>
      <c r="F7" s="34"/>
      <c r="G7" s="32"/>
      <c r="H7" s="35">
        <f>SUM(H5:H6)</f>
        <v>0</v>
      </c>
    </row>
    <row r="9" spans="1:9" ht="24.95" customHeight="1"/>
    <row r="10" spans="1:9" ht="24.95" customHeight="1"/>
    <row r="11" spans="1:9" ht="24.95" customHeight="1"/>
    <row r="12" spans="1:9" s="20" customFormat="1" ht="24.95" customHeight="1">
      <c r="B12" s="9"/>
      <c r="C12" s="9"/>
      <c r="D12" s="9"/>
      <c r="E12" s="11"/>
      <c r="F12" s="11"/>
      <c r="G12" s="9"/>
      <c r="H12" s="9"/>
      <c r="I12" s="9"/>
    </row>
    <row r="13" spans="1:9" s="20" customFormat="1" ht="24.95" customHeight="1">
      <c r="B13" s="9"/>
      <c r="C13" s="9"/>
      <c r="D13" s="9"/>
      <c r="E13" s="11"/>
      <c r="F13" s="11"/>
      <c r="G13" s="9"/>
      <c r="H13" s="9"/>
      <c r="I13" s="9"/>
    </row>
    <row r="14" spans="1:9" s="20" customFormat="1" ht="24.95" customHeight="1">
      <c r="B14" s="9"/>
      <c r="C14" s="9"/>
      <c r="D14" s="9"/>
      <c r="E14" s="11"/>
      <c r="F14" s="11"/>
      <c r="G14" s="9"/>
      <c r="H14" s="9"/>
      <c r="I14" s="9"/>
    </row>
    <row r="15" spans="1:9" s="20" customFormat="1" ht="24.95" customHeight="1">
      <c r="B15" s="9"/>
      <c r="C15" s="9"/>
      <c r="D15" s="9"/>
      <c r="E15" s="11"/>
      <c r="F15" s="11"/>
      <c r="G15" s="9"/>
      <c r="H15" s="9"/>
      <c r="I15" s="9"/>
    </row>
    <row r="16" spans="1:9" s="20" customFormat="1" ht="24.95" customHeight="1">
      <c r="B16" s="9"/>
      <c r="C16" s="9"/>
      <c r="D16" s="9"/>
      <c r="E16" s="11"/>
      <c r="F16" s="11"/>
      <c r="G16" s="9"/>
      <c r="H16" s="9"/>
      <c r="I16" s="9"/>
    </row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1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18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</sheetData>
  <sheetProtection algorithmName="SHA-512" hashValue="DCoP5CTtKp9O731TxMJDsBm35reTGVTTpLt7ivm6WjMITBYmRgKdvFACDLukkE9jA9Y0HJgNuRcrl1aucaVWPg==" saltValue="HOpu5ieMmhDBUFdO4MG4OQ==" spinCount="100000" sheet="1" objects="1" scenarios="1" selectLockedCells="1" selectUnlockedCells="1"/>
  <autoFilter ref="A2:H25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20" max="1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0BBA9-FC8A-4C26-9087-C91EE7CD6407}">
  <sheetPr codeName="List17">
    <outlinePr summaryBelow="0"/>
    <pageSetUpPr fitToPage="1"/>
  </sheetPr>
  <dimension ref="A1:I33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N7" sqref="N7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6.42578125" style="9" customWidth="1"/>
    <col min="4" max="4" width="63" style="9" customWidth="1"/>
    <col min="5" max="5" width="6.28515625" style="11" customWidth="1"/>
    <col min="6" max="6" width="6" style="11" customWidth="1"/>
    <col min="7" max="7" width="43.5703125" style="9" customWidth="1"/>
    <col min="8" max="8" width="38.140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552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114.75">
      <c r="A5" s="36">
        <v>1</v>
      </c>
      <c r="B5" s="47" t="s">
        <v>31</v>
      </c>
      <c r="C5" s="41" t="str">
        <f>INDEX('Souhrnný rozpočet'!$A$2:$K$232,MATCH(B5,'Souhrnný rozpočet'!$A$2:$A$232,0),3)</f>
        <v>Datový projektor</v>
      </c>
      <c r="D5" s="41" t="str">
        <f>INDEX('Souhrnný rozpočet'!$A$2:$K$232,MATCH(B5,'Souhrnný rozpočet'!$A$2:$A$232,0),7)</f>
        <v>konferenční datový projektor s laserovým světelným zdrojem s životností min. 15 000 hodin, technologie 3LCD, rozlišení min. 1920 x 1200, výkon min. 5000 ANSI lumen, kontrast min. 3 000 000:1, V a H lens shift, vstupy min. 1 x HDMI,  1 x HDBaseT, barva bílá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32</v>
      </c>
      <c r="C6" s="41" t="str">
        <f>INDEX('Souhrnný rozpočet'!$A$2:$K$232,MATCH(B6,'Souhrnný rozpočet'!$A$2:$A$232,0),3)</f>
        <v>Stropní držák projektoru</v>
      </c>
      <c r="D6" s="41" t="str">
        <f>INDEX('Souhrnný rozpočet'!$A$2:$K$232,MATCH(B6,'Souhrnný rozpočet'!$A$2:$A$232,0),7)</f>
        <v xml:space="preserve">Univerzální držák projektoru - komplet vč. universálního adaptéru pro projektory.
Bílá barva. Nosnost dle použitého typu projektoru.
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4" si="0">G6*F6</f>
        <v>0</v>
      </c>
      <c r="I6" s="80"/>
    </row>
    <row r="7" spans="1:9" ht="51">
      <c r="A7" s="36">
        <v>3</v>
      </c>
      <c r="B7" s="47" t="s">
        <v>532</v>
      </c>
      <c r="C7" s="41" t="str">
        <f>INDEX('Souhrnný rozpočet'!$A$2:$K$232,MATCH(B7,'Souhrnný rozpočet'!$A$2:$A$232,0),3)</f>
        <v>Projekční plátno elektrické - vestavné</v>
      </c>
      <c r="D7" s="41" t="str">
        <f>INDEX('Souhrnný rozpočet'!$A$2:$K$232,MATCH(B7,'Souhrnný rozpočet'!$A$2:$A$232,0),7)</f>
        <v>Elektrické projekční plátno s rámem pro vestavbu do podhledu, s černým rámečkem. Šířka obrazu 230 -240cm, formát 16:9.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89.25">
      <c r="A8" s="36">
        <v>4</v>
      </c>
      <c r="B8" s="47" t="s">
        <v>195</v>
      </c>
      <c r="C8" s="41" t="str">
        <f>INDEX('Souhrnný rozpočet'!$A$2:$K$232,MATCH(B8,'Souhrnný rozpočet'!$A$2:$A$232,0),3)</f>
        <v>Extender HDMI signálu - vysílač</v>
      </c>
      <c r="D8" s="41" t="str">
        <f>INDEX('Souhrnný rozpočet'!$A$2:$K$232,MATCH(B8,'Souhrnný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102">
      <c r="A9" s="36">
        <v>5</v>
      </c>
      <c r="B9" s="47" t="s">
        <v>29</v>
      </c>
      <c r="C9" s="41" t="str">
        <f>INDEX('Souhrnný rozpočet'!$A$2:$K$232,MATCH(B9,'Souhrnný rozpočet'!$A$2:$A$232,0),3)</f>
        <v>Reproduktorová soustava</v>
      </c>
      <c r="D9" s="41" t="str">
        <f>INDEX('Souhrnný rozpočet'!$A$2:$K$232,MATCH(B9,'Souhrnný rozpočet'!$A$2:$A$232,0),7)</f>
        <v>Dvoupásmová reprosoustava min. 5"+3/4", pokrytí min. 90˚x90˚ max. 110˚x110˚, výkon min. 200W / 8 Ω, citlivost min. 88 dB, frekvenční rozsah min. 70Hz - 20kHz, rozměry max. výška 250 x šířka 200 x hloubka 150 mm, polohovatelný držák na zeď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76.5">
      <c r="A10" s="36">
        <v>6</v>
      </c>
      <c r="B10" s="47" t="s">
        <v>25</v>
      </c>
      <c r="C10" s="41" t="str">
        <f>INDEX('Souhrnný rozpočet'!$A$2:$K$232,MATCH(B10,'Souhrnný rozpočet'!$A$2:$A$232,0),3)</f>
        <v>Zesilovač</v>
      </c>
      <c r="D10" s="41" t="str">
        <f>INDEX('Souhrnný rozpočet'!$A$2:$K$232,MATCH(B10,'Souhrnný rozpočet'!$A$2:$A$232,0),7)</f>
        <v>Miniaturní výkonový zesilovač min. parametry: 2x 15W/4 Ω, symetrický vstup, řiditelná hlasitost, bez větráku,  ENERGY STAR, rozměry max. 50x150x200 mm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114.75">
      <c r="A11" s="36">
        <v>7</v>
      </c>
      <c r="B11" s="47" t="s">
        <v>473</v>
      </c>
      <c r="C11" s="41" t="str">
        <f>INDEX('Souhrnný rozpočet'!$A$2:$K$232,MATCH(B11,'Souhrnný rozpočet'!$A$2:$A$232,0),3)</f>
        <v>Přípojné místo do stolu včetně řídicího systému</v>
      </c>
      <c r="D11" s="41" t="str">
        <f>INDEX('Souhrnný rozpočet'!$A$2:$K$232,MATCH(B11,'Souhrnný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5.5">
      <c r="A12" s="36">
        <v>8</v>
      </c>
      <c r="B12" s="47" t="s">
        <v>486</v>
      </c>
      <c r="C12" s="41" t="str">
        <f>INDEX('Souhrnný rozpočet'!$A$2:$K$232,MATCH(B12,'Souhrnný rozpočet'!$A$2:$A$232,0),3)</f>
        <v>Tabule 120x180</v>
      </c>
      <c r="D12" s="41" t="str">
        <f>INDEX('Souhrnný rozpočet'!$A$2:$K$232,MATCH(B12,'Souhrnný rozpočet'!$A$2:$A$232,0),7)</f>
        <v>Bílá popisovatelná tabule - smalt, hliníkový rám, rozměr 120 x 180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25.5">
      <c r="A13" s="36">
        <v>9</v>
      </c>
      <c r="B13" s="47" t="s">
        <v>487</v>
      </c>
      <c r="C13" s="41" t="str">
        <f>INDEX('Souhrnný rozpočet'!$A$2:$K$232,MATCH(B13,'Souhrnný rozpočet'!$A$2:$A$232,0),3)</f>
        <v>Tabule 120x240</v>
      </c>
      <c r="D13" s="41" t="str">
        <f>INDEX('Souhrnný rozpočet'!$A$2:$K$232,MATCH(B13,'Souhrnný rozpočet'!$A$2:$A$232,0),7)</f>
        <v>Bílá popisovatelná tabule - smalt, hliníkový rám, rozměr 120 x 240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26.25" thickBot="1">
      <c r="A14" s="36">
        <v>10</v>
      </c>
      <c r="B14" s="47" t="s">
        <v>145</v>
      </c>
      <c r="C14" s="41" t="str">
        <f>INDEX('Souhrnný rozpočet'!$A$2:$K$232,MATCH(B14,'Souhrnný rozpočet'!$A$2:$A$232,0),3)</f>
        <v>Drobný montážní materiál</v>
      </c>
      <c r="D14" s="41" t="str">
        <f>INDEX('Souhrnný rozpočet'!$A$2:$K$232,MATCH(B14,'Souhrnný rozpočet'!$A$2:$A$232,0),7)</f>
        <v>Drobný montážní materiál</v>
      </c>
      <c r="E14" s="41" t="str">
        <f>INDEX('Souhrnný rozpočet'!$A$2:$K$232,MATCH(B14,'Souhrnný rozpočet'!$A$2:$A$232,0),8)</f>
        <v>ks</v>
      </c>
      <c r="F14" s="38">
        <v>1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23.25" customHeight="1" thickBot="1">
      <c r="A15" s="31"/>
      <c r="B15" s="32"/>
      <c r="C15" s="33" t="s">
        <v>9</v>
      </c>
      <c r="D15" s="32"/>
      <c r="E15" s="34"/>
      <c r="F15" s="34"/>
      <c r="G15" s="32"/>
      <c r="H15" s="35">
        <f>SUM(H5:H14)</f>
        <v>0</v>
      </c>
    </row>
    <row r="17" spans="2:9" ht="24.95" customHeight="1"/>
    <row r="18" spans="2:9" ht="24.95" customHeight="1"/>
    <row r="19" spans="2:9" ht="24.95" customHeight="1"/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24.95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1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24.95" customHeight="1">
      <c r="B30" s="9"/>
      <c r="C30" s="9"/>
      <c r="D30" s="9"/>
      <c r="E30" s="11"/>
      <c r="F30" s="11"/>
      <c r="G30" s="9"/>
      <c r="H30" s="9"/>
      <c r="I30" s="9"/>
    </row>
    <row r="31" spans="2:9" s="20" customFormat="1" ht="18" customHeight="1">
      <c r="B31" s="9"/>
      <c r="C31" s="9"/>
      <c r="D31" s="9"/>
      <c r="E31" s="11"/>
      <c r="F31" s="11"/>
      <c r="G31" s="9"/>
      <c r="H31" s="9"/>
      <c r="I31" s="9"/>
    </row>
    <row r="32" spans="2:9" s="20" customFormat="1" ht="24.95" customHeight="1">
      <c r="B32" s="9"/>
      <c r="C32" s="9"/>
      <c r="D32" s="9"/>
      <c r="E32" s="11"/>
      <c r="F32" s="11"/>
      <c r="G32" s="9"/>
      <c r="H32" s="9"/>
      <c r="I32" s="9"/>
    </row>
    <row r="33" spans="2:9" s="20" customFormat="1" ht="24.95" customHeight="1">
      <c r="B33" s="9"/>
      <c r="C33" s="9"/>
      <c r="D33" s="9"/>
      <c r="E33" s="11"/>
      <c r="F33" s="11"/>
      <c r="G33" s="9"/>
      <c r="H33" s="9"/>
      <c r="I33" s="9"/>
    </row>
  </sheetData>
  <sheetProtection algorithmName="SHA-512" hashValue="Isxx86x8nlW97qK3zOhQb8y/+DfAL3lh3y4JRmXNW+SgudwaB51pkJy4iOC2fsEEMTJnTIIoVj9LBqC4YrPexg==" saltValue="FP6M5rGt+5ILaIrstAeW+A==" spinCount="100000" sheet="1" objects="1" scenarios="1" selectLockedCells="1" selectUnlockedCells="1"/>
  <autoFilter ref="A2:H33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28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DA8E3-B4D0-4B87-99CA-A6C65B467D58}">
  <sheetPr codeName="List7"/>
  <dimension ref="A3:E347"/>
  <sheetViews>
    <sheetView topLeftCell="A211" workbookViewId="0">
      <selection activeCell="F163" sqref="F163"/>
    </sheetView>
  </sheetViews>
  <sheetFormatPr defaultRowHeight="12.75"/>
  <cols>
    <col min="1" max="1" width="14.7109375" bestFit="1" customWidth="1"/>
    <col min="2" max="2" width="8.7109375" bestFit="1" customWidth="1"/>
    <col min="3" max="3" width="22.5703125" bestFit="1" customWidth="1"/>
    <col min="4" max="6" width="19.140625" bestFit="1" customWidth="1"/>
    <col min="7" max="12" width="14.5703125" bestFit="1" customWidth="1"/>
  </cols>
  <sheetData>
    <row r="3" spans="1:5">
      <c r="C3" s="91" t="s">
        <v>124</v>
      </c>
    </row>
    <row r="4" spans="1:5">
      <c r="A4" s="91" t="s">
        <v>5</v>
      </c>
      <c r="B4" s="91" t="s">
        <v>106</v>
      </c>
      <c r="C4" t="s">
        <v>125</v>
      </c>
      <c r="D4" t="s">
        <v>226</v>
      </c>
      <c r="E4" t="s">
        <v>227</v>
      </c>
    </row>
    <row r="5" spans="1:5">
      <c r="A5">
        <v>0</v>
      </c>
      <c r="B5" t="s">
        <v>151</v>
      </c>
      <c r="C5">
        <v>0</v>
      </c>
      <c r="D5">
        <v>0</v>
      </c>
      <c r="E5">
        <v>214</v>
      </c>
    </row>
    <row r="6" spans="1:5">
      <c r="A6" t="s">
        <v>20</v>
      </c>
      <c r="B6" t="s">
        <v>151</v>
      </c>
      <c r="C6">
        <v>6</v>
      </c>
      <c r="D6">
        <v>6</v>
      </c>
      <c r="E6">
        <v>100</v>
      </c>
    </row>
    <row r="7" spans="1:5">
      <c r="A7" t="s">
        <v>21</v>
      </c>
      <c r="B7" t="s">
        <v>151</v>
      </c>
      <c r="C7">
        <v>9</v>
      </c>
      <c r="D7">
        <v>9</v>
      </c>
      <c r="E7">
        <v>105</v>
      </c>
    </row>
    <row r="8" spans="1:5">
      <c r="A8" t="s">
        <v>22</v>
      </c>
      <c r="B8" t="s">
        <v>151</v>
      </c>
      <c r="C8">
        <v>3</v>
      </c>
      <c r="D8">
        <v>3</v>
      </c>
      <c r="E8">
        <v>26</v>
      </c>
    </row>
    <row r="9" spans="1:5">
      <c r="A9" t="s">
        <v>23</v>
      </c>
      <c r="B9" t="s">
        <v>151</v>
      </c>
      <c r="C9">
        <v>4</v>
      </c>
      <c r="D9">
        <v>4</v>
      </c>
      <c r="E9">
        <v>98</v>
      </c>
    </row>
    <row r="10" spans="1:5">
      <c r="A10" t="s">
        <v>52</v>
      </c>
      <c r="B10" t="s">
        <v>151</v>
      </c>
      <c r="C10">
        <v>3</v>
      </c>
      <c r="D10">
        <v>3</v>
      </c>
      <c r="E10">
        <v>43</v>
      </c>
    </row>
    <row r="11" spans="1:5">
      <c r="A11" t="s">
        <v>24</v>
      </c>
      <c r="B11" t="s">
        <v>151</v>
      </c>
      <c r="C11">
        <v>4</v>
      </c>
      <c r="D11">
        <v>4</v>
      </c>
      <c r="E11">
        <v>81</v>
      </c>
    </row>
    <row r="12" spans="1:5">
      <c r="A12" t="s">
        <v>172</v>
      </c>
      <c r="B12" t="s">
        <v>151</v>
      </c>
      <c r="C12">
        <v>5</v>
      </c>
      <c r="D12">
        <v>5</v>
      </c>
      <c r="E12">
        <v>120</v>
      </c>
    </row>
    <row r="13" spans="1:5">
      <c r="A13" t="s">
        <v>25</v>
      </c>
      <c r="B13" t="s">
        <v>151</v>
      </c>
      <c r="C13">
        <v>5</v>
      </c>
      <c r="D13">
        <v>3</v>
      </c>
      <c r="E13">
        <v>18</v>
      </c>
    </row>
    <row r="14" spans="1:5">
      <c r="A14" t="s">
        <v>207</v>
      </c>
      <c r="B14" t="s">
        <v>151</v>
      </c>
      <c r="C14">
        <v>4</v>
      </c>
      <c r="D14">
        <v>4</v>
      </c>
      <c r="E14">
        <v>36</v>
      </c>
    </row>
    <row r="15" spans="1:5">
      <c r="A15" t="s">
        <v>26</v>
      </c>
      <c r="B15" t="s">
        <v>151</v>
      </c>
      <c r="C15">
        <v>8</v>
      </c>
      <c r="D15">
        <v>8</v>
      </c>
      <c r="E15">
        <v>70</v>
      </c>
    </row>
    <row r="16" spans="1:5">
      <c r="A16" t="s">
        <v>27</v>
      </c>
      <c r="B16" t="s">
        <v>151</v>
      </c>
      <c r="C16">
        <v>8</v>
      </c>
      <c r="D16">
        <v>8</v>
      </c>
      <c r="E16">
        <v>74</v>
      </c>
    </row>
    <row r="17" spans="1:5">
      <c r="A17" t="s">
        <v>28</v>
      </c>
      <c r="B17" t="s">
        <v>151</v>
      </c>
      <c r="C17">
        <v>6</v>
      </c>
      <c r="D17">
        <v>6</v>
      </c>
      <c r="E17">
        <v>13</v>
      </c>
    </row>
    <row r="18" spans="1:5">
      <c r="A18" t="s">
        <v>29</v>
      </c>
      <c r="B18" t="s">
        <v>151</v>
      </c>
      <c r="C18">
        <v>22</v>
      </c>
      <c r="D18">
        <v>8</v>
      </c>
      <c r="E18">
        <v>24</v>
      </c>
    </row>
    <row r="19" spans="1:5">
      <c r="A19" t="s">
        <v>61</v>
      </c>
      <c r="B19" t="s">
        <v>151</v>
      </c>
      <c r="C19">
        <v>4</v>
      </c>
      <c r="D19">
        <v>4</v>
      </c>
      <c r="E19">
        <v>27</v>
      </c>
    </row>
    <row r="20" spans="1:5">
      <c r="A20" t="s">
        <v>62</v>
      </c>
      <c r="B20" t="s">
        <v>151</v>
      </c>
      <c r="C20">
        <v>2</v>
      </c>
      <c r="D20">
        <v>2</v>
      </c>
      <c r="E20">
        <v>21</v>
      </c>
    </row>
    <row r="21" spans="1:5">
      <c r="A21" t="s">
        <v>63</v>
      </c>
      <c r="B21" t="s">
        <v>151</v>
      </c>
      <c r="C21">
        <v>3</v>
      </c>
      <c r="D21">
        <v>3</v>
      </c>
      <c r="E21">
        <v>43</v>
      </c>
    </row>
    <row r="22" spans="1:5">
      <c r="A22" t="s">
        <v>64</v>
      </c>
      <c r="B22" t="s">
        <v>151</v>
      </c>
      <c r="C22">
        <v>6</v>
      </c>
      <c r="D22">
        <v>1</v>
      </c>
      <c r="E22">
        <v>10</v>
      </c>
    </row>
    <row r="23" spans="1:5">
      <c r="A23" t="s">
        <v>65</v>
      </c>
      <c r="B23" t="s">
        <v>151</v>
      </c>
      <c r="C23">
        <v>11</v>
      </c>
      <c r="D23">
        <v>11</v>
      </c>
      <c r="E23">
        <v>125</v>
      </c>
    </row>
    <row r="24" spans="1:5">
      <c r="A24" t="s">
        <v>66</v>
      </c>
      <c r="B24" t="s">
        <v>151</v>
      </c>
      <c r="C24">
        <v>9</v>
      </c>
      <c r="D24">
        <v>9</v>
      </c>
      <c r="E24">
        <v>130</v>
      </c>
    </row>
    <row r="25" spans="1:5">
      <c r="A25" t="s">
        <v>67</v>
      </c>
      <c r="B25" t="s">
        <v>151</v>
      </c>
      <c r="C25">
        <v>5</v>
      </c>
      <c r="D25">
        <v>5</v>
      </c>
      <c r="E25">
        <v>135</v>
      </c>
    </row>
    <row r="26" spans="1:5">
      <c r="A26" t="s">
        <v>68</v>
      </c>
      <c r="B26" t="s">
        <v>151</v>
      </c>
      <c r="C26">
        <v>4</v>
      </c>
      <c r="D26">
        <v>4</v>
      </c>
      <c r="E26">
        <v>118</v>
      </c>
    </row>
    <row r="27" spans="1:5">
      <c r="A27" t="s">
        <v>69</v>
      </c>
      <c r="B27" t="s">
        <v>151</v>
      </c>
      <c r="C27">
        <v>8</v>
      </c>
      <c r="D27">
        <v>8</v>
      </c>
      <c r="E27">
        <v>122</v>
      </c>
    </row>
    <row r="28" spans="1:5">
      <c r="A28" t="s">
        <v>70</v>
      </c>
      <c r="B28" t="s">
        <v>151</v>
      </c>
      <c r="C28">
        <v>8</v>
      </c>
      <c r="D28">
        <v>8</v>
      </c>
      <c r="E28">
        <v>126</v>
      </c>
    </row>
    <row r="29" spans="1:5">
      <c r="A29" t="s">
        <v>71</v>
      </c>
      <c r="B29" t="s">
        <v>151</v>
      </c>
      <c r="C29">
        <v>8</v>
      </c>
      <c r="D29">
        <v>8</v>
      </c>
      <c r="E29">
        <v>130</v>
      </c>
    </row>
    <row r="30" spans="1:5">
      <c r="A30" t="s">
        <v>77</v>
      </c>
      <c r="B30" t="s">
        <v>151</v>
      </c>
      <c r="C30">
        <v>8</v>
      </c>
      <c r="D30">
        <v>8</v>
      </c>
      <c r="E30">
        <v>134</v>
      </c>
    </row>
    <row r="31" spans="1:5">
      <c r="A31" t="s">
        <v>78</v>
      </c>
      <c r="B31" t="s">
        <v>151</v>
      </c>
      <c r="C31">
        <v>8</v>
      </c>
      <c r="D31">
        <v>8</v>
      </c>
      <c r="E31">
        <v>138</v>
      </c>
    </row>
    <row r="32" spans="1:5">
      <c r="A32" t="s">
        <v>79</v>
      </c>
      <c r="B32" t="s">
        <v>151</v>
      </c>
      <c r="C32">
        <v>6</v>
      </c>
      <c r="D32">
        <v>6</v>
      </c>
      <c r="E32">
        <v>39</v>
      </c>
    </row>
    <row r="33" spans="1:5">
      <c r="A33" t="s">
        <v>93</v>
      </c>
      <c r="B33" t="s">
        <v>151</v>
      </c>
      <c r="C33">
        <v>6</v>
      </c>
      <c r="D33">
        <v>6</v>
      </c>
      <c r="E33">
        <v>40</v>
      </c>
    </row>
    <row r="34" spans="1:5">
      <c r="A34" t="s">
        <v>126</v>
      </c>
      <c r="B34" t="s">
        <v>151</v>
      </c>
      <c r="C34">
        <v>6</v>
      </c>
      <c r="D34">
        <v>6</v>
      </c>
      <c r="E34">
        <v>41</v>
      </c>
    </row>
    <row r="35" spans="1:5">
      <c r="A35" t="s">
        <v>128</v>
      </c>
      <c r="B35" t="s">
        <v>151</v>
      </c>
      <c r="C35">
        <v>11</v>
      </c>
      <c r="D35">
        <v>11</v>
      </c>
      <c r="E35">
        <v>167</v>
      </c>
    </row>
    <row r="36" spans="1:5">
      <c r="A36" t="s">
        <v>129</v>
      </c>
      <c r="B36" t="s">
        <v>151</v>
      </c>
      <c r="C36">
        <v>11</v>
      </c>
      <c r="D36">
        <v>11</v>
      </c>
      <c r="E36">
        <v>172</v>
      </c>
    </row>
    <row r="37" spans="1:5">
      <c r="A37" t="s">
        <v>147</v>
      </c>
      <c r="B37" t="s">
        <v>151</v>
      </c>
      <c r="C37">
        <v>6</v>
      </c>
      <c r="D37">
        <v>6</v>
      </c>
      <c r="E37">
        <v>177</v>
      </c>
    </row>
    <row r="38" spans="1:5">
      <c r="A38" t="s">
        <v>148</v>
      </c>
      <c r="B38" t="s">
        <v>151</v>
      </c>
      <c r="C38">
        <v>2</v>
      </c>
      <c r="D38">
        <v>2</v>
      </c>
      <c r="E38">
        <v>25</v>
      </c>
    </row>
    <row r="39" spans="1:5">
      <c r="A39" t="s">
        <v>171</v>
      </c>
      <c r="B39" t="s">
        <v>151</v>
      </c>
      <c r="C39">
        <v>5</v>
      </c>
      <c r="D39">
        <v>5</v>
      </c>
      <c r="E39">
        <v>111</v>
      </c>
    </row>
    <row r="40" spans="1:5">
      <c r="A40" t="s">
        <v>603</v>
      </c>
      <c r="B40" t="s">
        <v>151</v>
      </c>
      <c r="C40">
        <v>2</v>
      </c>
      <c r="D40">
        <v>2</v>
      </c>
      <c r="E40">
        <v>4</v>
      </c>
    </row>
    <row r="41" spans="1:5">
      <c r="A41" t="s">
        <v>604</v>
      </c>
      <c r="B41" t="s">
        <v>151</v>
      </c>
      <c r="C41">
        <v>1</v>
      </c>
      <c r="D41">
        <v>1</v>
      </c>
      <c r="E41">
        <v>5</v>
      </c>
    </row>
    <row r="42" spans="1:5">
      <c r="A42" t="s">
        <v>37</v>
      </c>
      <c r="B42" t="s">
        <v>151</v>
      </c>
      <c r="C42">
        <v>5600</v>
      </c>
      <c r="D42">
        <v>5600</v>
      </c>
      <c r="E42">
        <v>1</v>
      </c>
    </row>
    <row r="43" spans="1:5">
      <c r="A43" t="s">
        <v>39</v>
      </c>
      <c r="B43" t="s">
        <v>151</v>
      </c>
      <c r="C43">
        <v>420</v>
      </c>
      <c r="D43">
        <v>420</v>
      </c>
      <c r="E43">
        <v>2</v>
      </c>
    </row>
    <row r="44" spans="1:5">
      <c r="A44" t="s">
        <v>40</v>
      </c>
      <c r="B44" t="s">
        <v>151</v>
      </c>
      <c r="C44">
        <v>300</v>
      </c>
      <c r="D44">
        <v>300</v>
      </c>
      <c r="E44">
        <v>3</v>
      </c>
    </row>
    <row r="45" spans="1:5">
      <c r="A45" t="s">
        <v>41</v>
      </c>
      <c r="B45" t="s">
        <v>151</v>
      </c>
      <c r="C45">
        <v>40</v>
      </c>
      <c r="D45">
        <v>40</v>
      </c>
      <c r="E45">
        <v>4</v>
      </c>
    </row>
    <row r="46" spans="1:5">
      <c r="A46" t="s">
        <v>42</v>
      </c>
      <c r="B46" t="s">
        <v>151</v>
      </c>
      <c r="C46">
        <v>151</v>
      </c>
      <c r="D46">
        <v>151</v>
      </c>
      <c r="E46">
        <v>5</v>
      </c>
    </row>
    <row r="47" spans="1:5">
      <c r="A47" t="s">
        <v>43</v>
      </c>
      <c r="B47" t="s">
        <v>151</v>
      </c>
      <c r="C47">
        <v>120</v>
      </c>
      <c r="D47">
        <v>120</v>
      </c>
      <c r="E47">
        <v>6</v>
      </c>
    </row>
    <row r="48" spans="1:5">
      <c r="A48" t="s">
        <v>44</v>
      </c>
      <c r="B48" t="s">
        <v>151</v>
      </c>
      <c r="C48">
        <v>60</v>
      </c>
      <c r="D48">
        <v>60</v>
      </c>
      <c r="E48">
        <v>7</v>
      </c>
    </row>
    <row r="49" spans="1:5">
      <c r="A49" t="s">
        <v>166</v>
      </c>
      <c r="B49" t="s">
        <v>151</v>
      </c>
      <c r="C49">
        <v>20</v>
      </c>
      <c r="D49">
        <v>20</v>
      </c>
      <c r="E49">
        <v>8</v>
      </c>
    </row>
    <row r="50" spans="1:5">
      <c r="A50" t="s">
        <v>167</v>
      </c>
      <c r="B50" t="s">
        <v>151</v>
      </c>
      <c r="C50">
        <v>20</v>
      </c>
      <c r="D50">
        <v>20</v>
      </c>
      <c r="E50">
        <v>9</v>
      </c>
    </row>
    <row r="51" spans="1:5">
      <c r="A51" t="s">
        <v>588</v>
      </c>
      <c r="B51" t="s">
        <v>151</v>
      </c>
      <c r="C51">
        <v>220</v>
      </c>
      <c r="D51">
        <v>220</v>
      </c>
      <c r="E51">
        <v>10</v>
      </c>
    </row>
    <row r="52" spans="1:5">
      <c r="A52" t="s">
        <v>589</v>
      </c>
      <c r="B52" t="s">
        <v>151</v>
      </c>
      <c r="C52">
        <v>700</v>
      </c>
      <c r="D52">
        <v>700</v>
      </c>
      <c r="E52">
        <v>11</v>
      </c>
    </row>
    <row r="53" spans="1:5">
      <c r="A53" t="s">
        <v>617</v>
      </c>
      <c r="B53" t="s">
        <v>151</v>
      </c>
      <c r="C53">
        <v>17</v>
      </c>
      <c r="D53">
        <v>17</v>
      </c>
      <c r="E53">
        <v>12</v>
      </c>
    </row>
    <row r="54" spans="1:5">
      <c r="A54" t="s">
        <v>59</v>
      </c>
      <c r="B54" t="s">
        <v>151</v>
      </c>
      <c r="C54">
        <v>2</v>
      </c>
      <c r="D54">
        <v>2</v>
      </c>
      <c r="E54">
        <v>118</v>
      </c>
    </row>
    <row r="55" spans="1:5">
      <c r="A55" t="s">
        <v>76</v>
      </c>
      <c r="B55" t="s">
        <v>151</v>
      </c>
      <c r="C55">
        <v>8</v>
      </c>
      <c r="D55">
        <v>3</v>
      </c>
      <c r="E55">
        <v>51</v>
      </c>
    </row>
    <row r="56" spans="1:5">
      <c r="A56" t="s">
        <v>145</v>
      </c>
      <c r="B56" t="s">
        <v>151</v>
      </c>
      <c r="C56">
        <v>99</v>
      </c>
      <c r="D56">
        <v>86</v>
      </c>
      <c r="E56">
        <v>364</v>
      </c>
    </row>
    <row r="57" spans="1:5">
      <c r="A57" t="s">
        <v>581</v>
      </c>
      <c r="B57" t="s">
        <v>151</v>
      </c>
      <c r="C57">
        <v>13</v>
      </c>
      <c r="D57">
        <v>13</v>
      </c>
      <c r="E57">
        <v>3</v>
      </c>
    </row>
    <row r="58" spans="1:5">
      <c r="A58" t="s">
        <v>81</v>
      </c>
      <c r="B58" t="s">
        <v>151</v>
      </c>
      <c r="C58">
        <v>326</v>
      </c>
      <c r="D58">
        <v>326</v>
      </c>
      <c r="E58">
        <v>13</v>
      </c>
    </row>
    <row r="59" spans="1:5">
      <c r="A59" t="s">
        <v>82</v>
      </c>
      <c r="B59" t="s">
        <v>151</v>
      </c>
      <c r="C59">
        <v>364</v>
      </c>
      <c r="D59">
        <v>364</v>
      </c>
      <c r="E59">
        <v>14</v>
      </c>
    </row>
    <row r="60" spans="1:5">
      <c r="A60" t="s">
        <v>83</v>
      </c>
      <c r="B60" t="s">
        <v>151</v>
      </c>
      <c r="C60">
        <v>362</v>
      </c>
      <c r="D60">
        <v>362</v>
      </c>
      <c r="E60">
        <v>15</v>
      </c>
    </row>
    <row r="61" spans="1:5">
      <c r="A61" t="s">
        <v>84</v>
      </c>
      <c r="B61" t="s">
        <v>151</v>
      </c>
      <c r="C61">
        <v>276</v>
      </c>
      <c r="D61">
        <v>276</v>
      </c>
      <c r="E61">
        <v>16</v>
      </c>
    </row>
    <row r="62" spans="1:5">
      <c r="A62" t="s">
        <v>85</v>
      </c>
      <c r="B62" t="s">
        <v>151</v>
      </c>
      <c r="C62">
        <v>86</v>
      </c>
      <c r="D62">
        <v>86</v>
      </c>
      <c r="E62">
        <v>17</v>
      </c>
    </row>
    <row r="63" spans="1:5">
      <c r="A63" t="s">
        <v>86</v>
      </c>
      <c r="B63" t="s">
        <v>151</v>
      </c>
      <c r="C63">
        <v>98</v>
      </c>
      <c r="D63">
        <v>98</v>
      </c>
      <c r="E63">
        <v>18</v>
      </c>
    </row>
    <row r="64" spans="1:5">
      <c r="A64" t="s">
        <v>87</v>
      </c>
      <c r="B64" t="s">
        <v>151</v>
      </c>
      <c r="C64">
        <v>502</v>
      </c>
      <c r="D64">
        <v>502</v>
      </c>
      <c r="E64">
        <v>19</v>
      </c>
    </row>
    <row r="65" spans="1:5">
      <c r="A65" t="s">
        <v>88</v>
      </c>
      <c r="B65" t="s">
        <v>151</v>
      </c>
      <c r="C65">
        <v>120</v>
      </c>
      <c r="D65">
        <v>120</v>
      </c>
      <c r="E65">
        <v>20</v>
      </c>
    </row>
    <row r="66" spans="1:5">
      <c r="A66" t="s">
        <v>89</v>
      </c>
      <c r="B66" t="s">
        <v>151</v>
      </c>
      <c r="C66">
        <v>280</v>
      </c>
      <c r="D66">
        <v>280</v>
      </c>
      <c r="E66">
        <v>21</v>
      </c>
    </row>
    <row r="67" spans="1:5">
      <c r="A67" t="s">
        <v>90</v>
      </c>
      <c r="B67" t="s">
        <v>151</v>
      </c>
      <c r="C67">
        <v>1</v>
      </c>
      <c r="D67">
        <v>1</v>
      </c>
      <c r="E67">
        <v>29</v>
      </c>
    </row>
    <row r="68" spans="1:5">
      <c r="A68" t="s">
        <v>639</v>
      </c>
      <c r="B68" t="s">
        <v>151</v>
      </c>
      <c r="C68">
        <v>2750</v>
      </c>
      <c r="D68">
        <v>2750</v>
      </c>
      <c r="E68">
        <v>22</v>
      </c>
    </row>
    <row r="69" spans="1:5">
      <c r="A69" t="s">
        <v>640</v>
      </c>
      <c r="B69" t="s">
        <v>151</v>
      </c>
      <c r="C69">
        <v>320</v>
      </c>
      <c r="D69">
        <v>320</v>
      </c>
      <c r="E69">
        <v>23</v>
      </c>
    </row>
    <row r="70" spans="1:5">
      <c r="A70" t="s">
        <v>641</v>
      </c>
      <c r="B70" t="s">
        <v>151</v>
      </c>
      <c r="C70">
        <v>70</v>
      </c>
      <c r="D70">
        <v>70</v>
      </c>
      <c r="E70">
        <v>24</v>
      </c>
    </row>
    <row r="71" spans="1:5">
      <c r="A71" t="s">
        <v>642</v>
      </c>
      <c r="B71" t="s">
        <v>151</v>
      </c>
      <c r="C71">
        <v>28</v>
      </c>
      <c r="D71">
        <v>28</v>
      </c>
      <c r="E71">
        <v>25</v>
      </c>
    </row>
    <row r="72" spans="1:5">
      <c r="A72" t="s">
        <v>643</v>
      </c>
      <c r="B72" t="s">
        <v>151</v>
      </c>
      <c r="C72">
        <v>28</v>
      </c>
      <c r="D72">
        <v>28</v>
      </c>
      <c r="E72">
        <v>26</v>
      </c>
    </row>
    <row r="73" spans="1:5">
      <c r="A73" t="s">
        <v>644</v>
      </c>
      <c r="B73" t="s">
        <v>151</v>
      </c>
      <c r="C73">
        <v>84</v>
      </c>
      <c r="D73">
        <v>84</v>
      </c>
      <c r="E73">
        <v>27</v>
      </c>
    </row>
    <row r="74" spans="1:5">
      <c r="A74" t="s">
        <v>653</v>
      </c>
      <c r="B74" t="s">
        <v>151</v>
      </c>
      <c r="C74">
        <v>18</v>
      </c>
      <c r="D74">
        <v>18</v>
      </c>
      <c r="E74">
        <v>28</v>
      </c>
    </row>
    <row r="75" spans="1:5">
      <c r="A75" t="s">
        <v>662</v>
      </c>
      <c r="B75" t="s">
        <v>151</v>
      </c>
      <c r="C75">
        <v>2</v>
      </c>
      <c r="D75">
        <v>2</v>
      </c>
      <c r="E75">
        <v>1</v>
      </c>
    </row>
    <row r="76" spans="1:5">
      <c r="A76" t="s">
        <v>664</v>
      </c>
      <c r="B76" t="s">
        <v>151</v>
      </c>
      <c r="C76">
        <v>13</v>
      </c>
      <c r="D76">
        <v>13</v>
      </c>
      <c r="E76">
        <v>2</v>
      </c>
    </row>
    <row r="77" spans="1:5">
      <c r="A77" t="s">
        <v>665</v>
      </c>
      <c r="B77" t="s">
        <v>151</v>
      </c>
      <c r="C77">
        <v>2</v>
      </c>
      <c r="D77">
        <v>2</v>
      </c>
      <c r="E77">
        <v>3</v>
      </c>
    </row>
    <row r="78" spans="1:5">
      <c r="A78" t="s">
        <v>666</v>
      </c>
      <c r="B78" t="s">
        <v>151</v>
      </c>
      <c r="C78">
        <v>2</v>
      </c>
      <c r="D78">
        <v>2</v>
      </c>
      <c r="E78">
        <v>4</v>
      </c>
    </row>
    <row r="79" spans="1:5">
      <c r="A79" t="s">
        <v>667</v>
      </c>
      <c r="B79" t="s">
        <v>151</v>
      </c>
      <c r="C79">
        <v>1</v>
      </c>
      <c r="D79">
        <v>1</v>
      </c>
      <c r="E79">
        <v>5</v>
      </c>
    </row>
    <row r="80" spans="1:5">
      <c r="A80" t="s">
        <v>668</v>
      </c>
      <c r="B80" t="s">
        <v>151</v>
      </c>
      <c r="C80">
        <v>2</v>
      </c>
      <c r="D80">
        <v>2</v>
      </c>
      <c r="E80">
        <v>6</v>
      </c>
    </row>
    <row r="81" spans="1:5">
      <c r="A81" t="s">
        <v>669</v>
      </c>
      <c r="B81" t="s">
        <v>151</v>
      </c>
      <c r="C81">
        <v>1</v>
      </c>
      <c r="D81">
        <v>1</v>
      </c>
      <c r="E81">
        <v>7</v>
      </c>
    </row>
    <row r="82" spans="1:5">
      <c r="A82" t="s">
        <v>670</v>
      </c>
      <c r="B82" t="s">
        <v>151</v>
      </c>
      <c r="C82">
        <v>8</v>
      </c>
      <c r="D82">
        <v>8</v>
      </c>
      <c r="E82">
        <v>8</v>
      </c>
    </row>
    <row r="83" spans="1:5">
      <c r="A83" t="s">
        <v>671</v>
      </c>
      <c r="B83" t="s">
        <v>151</v>
      </c>
      <c r="C83">
        <v>14</v>
      </c>
      <c r="D83">
        <v>14</v>
      </c>
      <c r="E83">
        <v>9</v>
      </c>
    </row>
    <row r="84" spans="1:5">
      <c r="A84" t="s">
        <v>672</v>
      </c>
      <c r="B84" t="s">
        <v>151</v>
      </c>
      <c r="C84">
        <v>2</v>
      </c>
      <c r="D84">
        <v>2</v>
      </c>
      <c r="E84">
        <v>10</v>
      </c>
    </row>
    <row r="85" spans="1:5">
      <c r="A85" t="s">
        <v>673</v>
      </c>
      <c r="B85" t="s">
        <v>151</v>
      </c>
      <c r="C85">
        <v>1</v>
      </c>
      <c r="D85">
        <v>1</v>
      </c>
      <c r="E85">
        <v>11</v>
      </c>
    </row>
    <row r="86" spans="1:5">
      <c r="A86" t="s">
        <v>674</v>
      </c>
      <c r="B86" t="s">
        <v>151</v>
      </c>
      <c r="C86">
        <v>2</v>
      </c>
      <c r="D86">
        <v>2</v>
      </c>
      <c r="E86">
        <v>12</v>
      </c>
    </row>
    <row r="87" spans="1:5">
      <c r="A87" t="s">
        <v>675</v>
      </c>
      <c r="B87" t="s">
        <v>151</v>
      </c>
      <c r="C87">
        <v>1</v>
      </c>
      <c r="D87">
        <v>1</v>
      </c>
      <c r="E87">
        <v>13</v>
      </c>
    </row>
    <row r="88" spans="1:5">
      <c r="A88" t="s">
        <v>676</v>
      </c>
      <c r="B88" t="s">
        <v>151</v>
      </c>
      <c r="C88">
        <v>2</v>
      </c>
      <c r="D88">
        <v>2</v>
      </c>
      <c r="E88">
        <v>14</v>
      </c>
    </row>
    <row r="89" spans="1:5">
      <c r="A89" t="s">
        <v>677</v>
      </c>
      <c r="B89" t="s">
        <v>151</v>
      </c>
      <c r="C89">
        <v>23</v>
      </c>
      <c r="D89">
        <v>23</v>
      </c>
      <c r="E89">
        <v>15</v>
      </c>
    </row>
    <row r="90" spans="1:5">
      <c r="A90" t="s">
        <v>678</v>
      </c>
      <c r="B90" t="s">
        <v>151</v>
      </c>
      <c r="C90">
        <v>18</v>
      </c>
      <c r="D90">
        <v>18</v>
      </c>
      <c r="E90">
        <v>16</v>
      </c>
    </row>
    <row r="91" spans="1:5">
      <c r="A91" t="s">
        <v>679</v>
      </c>
      <c r="B91" t="s">
        <v>151</v>
      </c>
      <c r="C91">
        <v>4</v>
      </c>
      <c r="D91">
        <v>4</v>
      </c>
      <c r="E91">
        <v>17</v>
      </c>
    </row>
    <row r="92" spans="1:5">
      <c r="A92" t="s">
        <v>680</v>
      </c>
      <c r="B92" t="s">
        <v>151</v>
      </c>
      <c r="C92">
        <v>1</v>
      </c>
      <c r="D92">
        <v>1</v>
      </c>
      <c r="E92">
        <v>18</v>
      </c>
    </row>
    <row r="93" spans="1:5">
      <c r="A93" t="s">
        <v>681</v>
      </c>
      <c r="B93" t="s">
        <v>151</v>
      </c>
      <c r="C93">
        <v>2</v>
      </c>
      <c r="D93">
        <v>2</v>
      </c>
      <c r="E93">
        <v>19</v>
      </c>
    </row>
    <row r="94" spans="1:5">
      <c r="A94" t="s">
        <v>682</v>
      </c>
      <c r="B94" t="s">
        <v>151</v>
      </c>
      <c r="C94">
        <v>1</v>
      </c>
      <c r="D94">
        <v>1</v>
      </c>
      <c r="E94">
        <v>20</v>
      </c>
    </row>
    <row r="95" spans="1:5">
      <c r="A95" t="s">
        <v>683</v>
      </c>
      <c r="B95" t="s">
        <v>151</v>
      </c>
      <c r="C95">
        <v>2</v>
      </c>
      <c r="D95">
        <v>2</v>
      </c>
      <c r="E95">
        <v>21</v>
      </c>
    </row>
    <row r="96" spans="1:5">
      <c r="A96" t="s">
        <v>684</v>
      </c>
      <c r="B96" t="s">
        <v>151</v>
      </c>
      <c r="C96">
        <v>1</v>
      </c>
      <c r="D96">
        <v>1</v>
      </c>
      <c r="E96">
        <v>22</v>
      </c>
    </row>
    <row r="97" spans="1:5">
      <c r="A97" t="s">
        <v>685</v>
      </c>
      <c r="B97" t="s">
        <v>151</v>
      </c>
      <c r="C97">
        <v>3</v>
      </c>
      <c r="D97">
        <v>3</v>
      </c>
      <c r="E97">
        <v>23</v>
      </c>
    </row>
    <row r="98" spans="1:5">
      <c r="A98" t="s">
        <v>686</v>
      </c>
      <c r="B98" t="s">
        <v>151</v>
      </c>
      <c r="C98">
        <v>3</v>
      </c>
      <c r="D98">
        <v>3</v>
      </c>
      <c r="E98">
        <v>24</v>
      </c>
    </row>
    <row r="99" spans="1:5">
      <c r="A99" t="s">
        <v>687</v>
      </c>
      <c r="B99" t="s">
        <v>151</v>
      </c>
      <c r="C99">
        <v>1</v>
      </c>
      <c r="D99">
        <v>1</v>
      </c>
      <c r="E99">
        <v>25</v>
      </c>
    </row>
    <row r="100" spans="1:5">
      <c r="A100" t="s">
        <v>688</v>
      </c>
      <c r="B100" t="s">
        <v>151</v>
      </c>
      <c r="C100">
        <v>1</v>
      </c>
      <c r="D100">
        <v>1</v>
      </c>
      <c r="E100">
        <v>26</v>
      </c>
    </row>
    <row r="101" spans="1:5">
      <c r="A101" t="s">
        <v>689</v>
      </c>
      <c r="B101" t="s">
        <v>151</v>
      </c>
      <c r="C101">
        <v>1</v>
      </c>
      <c r="D101">
        <v>1</v>
      </c>
      <c r="E101">
        <v>27</v>
      </c>
    </row>
    <row r="102" spans="1:5">
      <c r="A102" t="s">
        <v>690</v>
      </c>
      <c r="B102" t="s">
        <v>151</v>
      </c>
      <c r="C102">
        <v>114</v>
      </c>
      <c r="D102">
        <v>114</v>
      </c>
      <c r="E102">
        <v>29</v>
      </c>
    </row>
    <row r="103" spans="1:5">
      <c r="A103" t="s">
        <v>691</v>
      </c>
      <c r="B103" t="s">
        <v>151</v>
      </c>
      <c r="C103">
        <v>1</v>
      </c>
      <c r="D103">
        <v>1</v>
      </c>
      <c r="E103">
        <v>30</v>
      </c>
    </row>
    <row r="104" spans="1:5">
      <c r="A104" t="s">
        <v>692</v>
      </c>
      <c r="B104" t="s">
        <v>151</v>
      </c>
      <c r="C104">
        <v>2400</v>
      </c>
      <c r="D104">
        <v>2400</v>
      </c>
      <c r="E104">
        <v>31</v>
      </c>
    </row>
    <row r="105" spans="1:5">
      <c r="A105" t="s">
        <v>693</v>
      </c>
      <c r="B105" t="s">
        <v>151</v>
      </c>
      <c r="C105">
        <v>1</v>
      </c>
      <c r="D105">
        <v>1</v>
      </c>
      <c r="E105">
        <v>32</v>
      </c>
    </row>
    <row r="106" spans="1:5">
      <c r="A106" t="s">
        <v>768</v>
      </c>
      <c r="B106" t="s">
        <v>151</v>
      </c>
      <c r="C106">
        <v>356</v>
      </c>
      <c r="D106">
        <v>356</v>
      </c>
      <c r="E106">
        <v>34</v>
      </c>
    </row>
    <row r="107" spans="1:5">
      <c r="A107" t="s">
        <v>769</v>
      </c>
      <c r="B107" t="s">
        <v>151</v>
      </c>
      <c r="C107">
        <v>184</v>
      </c>
      <c r="D107">
        <v>184</v>
      </c>
      <c r="E107">
        <v>35</v>
      </c>
    </row>
    <row r="108" spans="1:5">
      <c r="A108" t="s">
        <v>770</v>
      </c>
      <c r="B108" t="s">
        <v>151</v>
      </c>
      <c r="C108">
        <v>12</v>
      </c>
      <c r="D108">
        <v>12</v>
      </c>
      <c r="E108">
        <v>36</v>
      </c>
    </row>
    <row r="109" spans="1:5">
      <c r="A109" t="s">
        <v>771</v>
      </c>
      <c r="B109" t="s">
        <v>151</v>
      </c>
      <c r="C109">
        <v>1</v>
      </c>
      <c r="D109">
        <v>1</v>
      </c>
      <c r="E109">
        <v>37</v>
      </c>
    </row>
    <row r="110" spans="1:5">
      <c r="A110" t="s">
        <v>772</v>
      </c>
      <c r="B110" t="s">
        <v>151</v>
      </c>
      <c r="C110">
        <v>12</v>
      </c>
      <c r="D110">
        <v>12</v>
      </c>
      <c r="E110">
        <v>38</v>
      </c>
    </row>
    <row r="111" spans="1:5">
      <c r="A111" t="s">
        <v>773</v>
      </c>
      <c r="B111" t="s">
        <v>151</v>
      </c>
      <c r="C111">
        <v>1</v>
      </c>
      <c r="D111">
        <v>1</v>
      </c>
      <c r="E111">
        <v>39</v>
      </c>
    </row>
    <row r="112" spans="1:5">
      <c r="A112" t="s">
        <v>774</v>
      </c>
      <c r="B112" t="s">
        <v>151</v>
      </c>
      <c r="C112">
        <v>1</v>
      </c>
      <c r="D112">
        <v>1</v>
      </c>
      <c r="E112">
        <v>40</v>
      </c>
    </row>
    <row r="113" spans="1:5">
      <c r="A113" t="s">
        <v>775</v>
      </c>
      <c r="B113" t="s">
        <v>151</v>
      </c>
      <c r="C113">
        <v>1</v>
      </c>
      <c r="D113">
        <v>1</v>
      </c>
      <c r="E113">
        <v>41</v>
      </c>
    </row>
    <row r="114" spans="1:5">
      <c r="A114" t="s">
        <v>776</v>
      </c>
      <c r="B114" t="s">
        <v>151</v>
      </c>
      <c r="C114">
        <v>9880</v>
      </c>
      <c r="D114">
        <v>9880</v>
      </c>
      <c r="E114">
        <v>43</v>
      </c>
    </row>
    <row r="115" spans="1:5">
      <c r="A115" t="s">
        <v>777</v>
      </c>
      <c r="B115" t="s">
        <v>151</v>
      </c>
      <c r="C115">
        <v>1960</v>
      </c>
      <c r="D115">
        <v>1960</v>
      </c>
      <c r="E115">
        <v>44</v>
      </c>
    </row>
    <row r="116" spans="1:5">
      <c r="A116" t="s">
        <v>778</v>
      </c>
      <c r="B116" t="s">
        <v>151</v>
      </c>
      <c r="C116">
        <v>1960</v>
      </c>
      <c r="D116">
        <v>1960</v>
      </c>
      <c r="E116">
        <v>45</v>
      </c>
    </row>
    <row r="117" spans="1:5">
      <c r="A117" t="s">
        <v>779</v>
      </c>
      <c r="B117" t="s">
        <v>151</v>
      </c>
      <c r="C117">
        <v>1680</v>
      </c>
      <c r="D117">
        <v>1680</v>
      </c>
      <c r="E117">
        <v>46</v>
      </c>
    </row>
    <row r="118" spans="1:5">
      <c r="A118" t="s">
        <v>780</v>
      </c>
      <c r="B118" t="s">
        <v>151</v>
      </c>
      <c r="C118">
        <v>8900</v>
      </c>
      <c r="D118">
        <v>8900</v>
      </c>
      <c r="E118">
        <v>47</v>
      </c>
    </row>
    <row r="119" spans="1:5">
      <c r="A119" t="s">
        <v>781</v>
      </c>
      <c r="B119" t="s">
        <v>151</v>
      </c>
      <c r="C119">
        <v>200</v>
      </c>
      <c r="D119">
        <v>200</v>
      </c>
      <c r="E119">
        <v>48</v>
      </c>
    </row>
    <row r="120" spans="1:5">
      <c r="A120" t="s">
        <v>782</v>
      </c>
      <c r="B120" t="s">
        <v>151</v>
      </c>
      <c r="C120">
        <v>600</v>
      </c>
      <c r="D120">
        <v>600</v>
      </c>
      <c r="E120">
        <v>50</v>
      </c>
    </row>
    <row r="121" spans="1:5">
      <c r="A121" t="s">
        <v>783</v>
      </c>
      <c r="B121" t="s">
        <v>151</v>
      </c>
      <c r="C121">
        <v>184</v>
      </c>
      <c r="D121">
        <v>184</v>
      </c>
      <c r="E121">
        <v>51</v>
      </c>
    </row>
    <row r="122" spans="1:5">
      <c r="A122" t="s">
        <v>784</v>
      </c>
      <c r="B122" t="s">
        <v>151</v>
      </c>
      <c r="C122">
        <v>620</v>
      </c>
      <c r="D122">
        <v>620</v>
      </c>
      <c r="E122">
        <v>52</v>
      </c>
    </row>
    <row r="123" spans="1:5">
      <c r="A123" t="s">
        <v>785</v>
      </c>
      <c r="B123" t="s">
        <v>151</v>
      </c>
      <c r="C123">
        <v>620</v>
      </c>
      <c r="D123">
        <v>620</v>
      </c>
      <c r="E123">
        <v>53</v>
      </c>
    </row>
    <row r="124" spans="1:5">
      <c r="A124" t="s">
        <v>786</v>
      </c>
      <c r="B124" t="s">
        <v>151</v>
      </c>
      <c r="C124">
        <v>620</v>
      </c>
      <c r="D124">
        <v>620</v>
      </c>
      <c r="E124">
        <v>54</v>
      </c>
    </row>
    <row r="125" spans="1:5">
      <c r="A125" t="s">
        <v>787</v>
      </c>
      <c r="B125" t="s">
        <v>151</v>
      </c>
      <c r="C125">
        <v>1</v>
      </c>
      <c r="D125">
        <v>1</v>
      </c>
      <c r="E125">
        <v>55</v>
      </c>
    </row>
    <row r="126" spans="1:5">
      <c r="A126" t="s">
        <v>788</v>
      </c>
      <c r="B126" t="s">
        <v>151</v>
      </c>
      <c r="C126">
        <v>450</v>
      </c>
      <c r="D126">
        <v>450</v>
      </c>
      <c r="E126">
        <v>56</v>
      </c>
    </row>
    <row r="127" spans="1:5">
      <c r="A127" t="s">
        <v>789</v>
      </c>
      <c r="B127" t="s">
        <v>151</v>
      </c>
      <c r="C127">
        <v>1</v>
      </c>
      <c r="D127">
        <v>1</v>
      </c>
      <c r="E127">
        <v>57</v>
      </c>
    </row>
    <row r="128" spans="1:5">
      <c r="A128" t="s">
        <v>790</v>
      </c>
      <c r="B128" t="s">
        <v>151</v>
      </c>
      <c r="C128">
        <v>1</v>
      </c>
      <c r="D128">
        <v>1</v>
      </c>
      <c r="E128">
        <v>58</v>
      </c>
    </row>
    <row r="129" spans="1:5">
      <c r="A129" t="s">
        <v>791</v>
      </c>
      <c r="B129" t="s">
        <v>151</v>
      </c>
      <c r="C129">
        <v>2400</v>
      </c>
      <c r="D129">
        <v>2400</v>
      </c>
      <c r="E129">
        <v>59</v>
      </c>
    </row>
    <row r="130" spans="1:5">
      <c r="A130" t="s">
        <v>792</v>
      </c>
      <c r="B130" t="s">
        <v>151</v>
      </c>
      <c r="C130">
        <v>2400</v>
      </c>
      <c r="D130">
        <v>2400</v>
      </c>
      <c r="E130">
        <v>60</v>
      </c>
    </row>
    <row r="131" spans="1:5">
      <c r="A131" t="s">
        <v>793</v>
      </c>
      <c r="B131" t="s">
        <v>151</v>
      </c>
      <c r="C131">
        <v>1</v>
      </c>
      <c r="D131">
        <v>1</v>
      </c>
      <c r="E131">
        <v>61</v>
      </c>
    </row>
    <row r="132" spans="1:5">
      <c r="A132" t="s">
        <v>794</v>
      </c>
      <c r="B132" t="s">
        <v>151</v>
      </c>
      <c r="C132">
        <v>1</v>
      </c>
      <c r="D132">
        <v>1</v>
      </c>
      <c r="E132">
        <v>63</v>
      </c>
    </row>
    <row r="133" spans="1:5">
      <c r="A133" t="s">
        <v>795</v>
      </c>
      <c r="B133" t="s">
        <v>151</v>
      </c>
      <c r="C133">
        <v>1</v>
      </c>
      <c r="D133">
        <v>1</v>
      </c>
      <c r="E133">
        <v>64</v>
      </c>
    </row>
    <row r="134" spans="1:5">
      <c r="A134" t="s">
        <v>796</v>
      </c>
      <c r="B134" t="s">
        <v>151</v>
      </c>
      <c r="C134">
        <v>540</v>
      </c>
      <c r="D134">
        <v>540</v>
      </c>
      <c r="E134">
        <v>65</v>
      </c>
    </row>
    <row r="135" spans="1:5">
      <c r="A135" t="s">
        <v>797</v>
      </c>
      <c r="B135" t="s">
        <v>151</v>
      </c>
      <c r="C135">
        <v>12</v>
      </c>
      <c r="D135">
        <v>12</v>
      </c>
      <c r="E135">
        <v>66</v>
      </c>
    </row>
    <row r="136" spans="1:5">
      <c r="A136" t="s">
        <v>798</v>
      </c>
      <c r="B136" t="s">
        <v>151</v>
      </c>
      <c r="C136">
        <v>1</v>
      </c>
      <c r="D136">
        <v>1</v>
      </c>
      <c r="E136">
        <v>67</v>
      </c>
    </row>
    <row r="137" spans="1:5">
      <c r="A137" t="s">
        <v>799</v>
      </c>
      <c r="B137" t="s">
        <v>151</v>
      </c>
      <c r="C137">
        <v>1</v>
      </c>
      <c r="D137">
        <v>1</v>
      </c>
      <c r="E137">
        <v>68</v>
      </c>
    </row>
    <row r="138" spans="1:5">
      <c r="A138" t="s">
        <v>800</v>
      </c>
      <c r="B138" t="s">
        <v>151</v>
      </c>
      <c r="C138">
        <v>1</v>
      </c>
      <c r="D138">
        <v>1</v>
      </c>
      <c r="E138">
        <v>69</v>
      </c>
    </row>
    <row r="139" spans="1:5">
      <c r="A139" t="s">
        <v>801</v>
      </c>
      <c r="B139" t="s">
        <v>151</v>
      </c>
      <c r="C139">
        <v>1</v>
      </c>
      <c r="D139">
        <v>1</v>
      </c>
      <c r="E139">
        <v>70</v>
      </c>
    </row>
    <row r="140" spans="1:5">
      <c r="A140" t="s">
        <v>470</v>
      </c>
      <c r="B140" t="s">
        <v>151</v>
      </c>
      <c r="C140">
        <v>1</v>
      </c>
      <c r="D140">
        <v>1</v>
      </c>
      <c r="E140">
        <v>45</v>
      </c>
    </row>
    <row r="141" spans="1:5">
      <c r="A141" t="s">
        <v>471</v>
      </c>
      <c r="B141" t="s">
        <v>151</v>
      </c>
      <c r="C141">
        <v>3</v>
      </c>
      <c r="D141">
        <v>3</v>
      </c>
      <c r="E141">
        <v>112</v>
      </c>
    </row>
    <row r="142" spans="1:5">
      <c r="A142" t="s">
        <v>472</v>
      </c>
      <c r="B142" t="s">
        <v>151</v>
      </c>
      <c r="C142">
        <v>8</v>
      </c>
      <c r="D142">
        <v>3</v>
      </c>
      <c r="E142">
        <v>42</v>
      </c>
    </row>
    <row r="143" spans="1:5">
      <c r="A143" t="s">
        <v>473</v>
      </c>
      <c r="B143" t="s">
        <v>151</v>
      </c>
      <c r="C143">
        <v>9</v>
      </c>
      <c r="D143">
        <v>7</v>
      </c>
      <c r="E143">
        <v>38</v>
      </c>
    </row>
    <row r="144" spans="1:5">
      <c r="A144" t="s">
        <v>474</v>
      </c>
      <c r="B144" t="s">
        <v>151</v>
      </c>
      <c r="C144">
        <v>1</v>
      </c>
      <c r="D144">
        <v>1</v>
      </c>
      <c r="E144">
        <v>26</v>
      </c>
    </row>
    <row r="145" spans="1:5">
      <c r="A145" t="s">
        <v>475</v>
      </c>
      <c r="B145" t="s">
        <v>151</v>
      </c>
      <c r="C145">
        <v>2</v>
      </c>
      <c r="D145">
        <v>2</v>
      </c>
      <c r="E145">
        <v>27</v>
      </c>
    </row>
    <row r="146" spans="1:5">
      <c r="A146" t="s">
        <v>476</v>
      </c>
      <c r="B146" t="s">
        <v>151</v>
      </c>
      <c r="C146">
        <v>5</v>
      </c>
      <c r="D146">
        <v>5</v>
      </c>
      <c r="E146">
        <v>28</v>
      </c>
    </row>
    <row r="147" spans="1:5">
      <c r="A147" t="s">
        <v>56</v>
      </c>
      <c r="B147" t="s">
        <v>151</v>
      </c>
      <c r="C147">
        <v>5</v>
      </c>
      <c r="D147">
        <v>5</v>
      </c>
      <c r="E147">
        <v>190</v>
      </c>
    </row>
    <row r="148" spans="1:5">
      <c r="A148" t="s">
        <v>216</v>
      </c>
      <c r="B148" t="s">
        <v>151</v>
      </c>
      <c r="C148">
        <v>1</v>
      </c>
      <c r="D148">
        <v>1</v>
      </c>
      <c r="E148">
        <v>47</v>
      </c>
    </row>
    <row r="149" spans="1:5">
      <c r="A149" t="s">
        <v>57</v>
      </c>
      <c r="B149" t="s">
        <v>151</v>
      </c>
      <c r="C149">
        <v>1</v>
      </c>
      <c r="D149">
        <v>1</v>
      </c>
      <c r="E149">
        <v>30</v>
      </c>
    </row>
    <row r="150" spans="1:5">
      <c r="A150" t="s">
        <v>150</v>
      </c>
      <c r="B150" t="s">
        <v>151</v>
      </c>
      <c r="C150">
        <v>5</v>
      </c>
      <c r="D150">
        <v>5</v>
      </c>
      <c r="E150">
        <v>197</v>
      </c>
    </row>
    <row r="151" spans="1:5">
      <c r="A151" t="s">
        <v>217</v>
      </c>
      <c r="B151" t="s">
        <v>151</v>
      </c>
      <c r="C151">
        <v>2</v>
      </c>
      <c r="D151">
        <v>1</v>
      </c>
      <c r="E151">
        <v>7</v>
      </c>
    </row>
    <row r="152" spans="1:5">
      <c r="A152" t="s">
        <v>218</v>
      </c>
      <c r="B152" t="s">
        <v>151</v>
      </c>
      <c r="C152">
        <v>5</v>
      </c>
      <c r="D152">
        <v>5</v>
      </c>
      <c r="E152">
        <v>202</v>
      </c>
    </row>
    <row r="153" spans="1:5">
      <c r="A153" t="s">
        <v>219</v>
      </c>
      <c r="B153" t="s">
        <v>151</v>
      </c>
      <c r="C153">
        <v>5</v>
      </c>
      <c r="D153">
        <v>5</v>
      </c>
      <c r="E153">
        <v>207</v>
      </c>
    </row>
    <row r="154" spans="1:5">
      <c r="A154" t="s">
        <v>352</v>
      </c>
      <c r="B154" t="s">
        <v>151</v>
      </c>
      <c r="C154">
        <v>7</v>
      </c>
      <c r="D154">
        <v>7</v>
      </c>
      <c r="E154">
        <v>212</v>
      </c>
    </row>
    <row r="155" spans="1:5">
      <c r="A155" t="s">
        <v>477</v>
      </c>
      <c r="B155" t="s">
        <v>151</v>
      </c>
      <c r="C155">
        <v>7</v>
      </c>
      <c r="D155">
        <v>7</v>
      </c>
      <c r="E155">
        <v>217</v>
      </c>
    </row>
    <row r="156" spans="1:5">
      <c r="A156" t="s">
        <v>478</v>
      </c>
      <c r="B156" t="s">
        <v>151</v>
      </c>
      <c r="C156">
        <v>5</v>
      </c>
      <c r="D156">
        <v>5</v>
      </c>
      <c r="E156">
        <v>222</v>
      </c>
    </row>
    <row r="157" spans="1:5">
      <c r="A157" t="s">
        <v>515</v>
      </c>
      <c r="B157" t="s">
        <v>151</v>
      </c>
      <c r="C157">
        <v>1</v>
      </c>
      <c r="D157">
        <v>1</v>
      </c>
      <c r="E157">
        <v>55</v>
      </c>
    </row>
    <row r="158" spans="1:5">
      <c r="A158" t="s">
        <v>516</v>
      </c>
      <c r="B158" t="s">
        <v>151</v>
      </c>
      <c r="C158">
        <v>2</v>
      </c>
      <c r="D158">
        <v>2</v>
      </c>
      <c r="E158">
        <v>56</v>
      </c>
    </row>
    <row r="159" spans="1:5">
      <c r="A159" t="s">
        <v>517</v>
      </c>
      <c r="B159" t="s">
        <v>151</v>
      </c>
      <c r="C159">
        <v>1</v>
      </c>
      <c r="D159">
        <v>1</v>
      </c>
      <c r="E159">
        <v>57</v>
      </c>
    </row>
    <row r="160" spans="1:5">
      <c r="A160" t="s">
        <v>518</v>
      </c>
      <c r="B160" t="s">
        <v>151</v>
      </c>
      <c r="C160">
        <v>1</v>
      </c>
      <c r="D160">
        <v>1</v>
      </c>
      <c r="E160">
        <v>58</v>
      </c>
    </row>
    <row r="161" spans="1:5">
      <c r="A161" t="s">
        <v>519</v>
      </c>
      <c r="B161" t="s">
        <v>151</v>
      </c>
      <c r="C161">
        <v>1</v>
      </c>
      <c r="D161">
        <v>1</v>
      </c>
      <c r="E161">
        <v>59</v>
      </c>
    </row>
    <row r="162" spans="1:5">
      <c r="A162" t="s">
        <v>520</v>
      </c>
      <c r="B162" t="s">
        <v>151</v>
      </c>
      <c r="C162">
        <v>1</v>
      </c>
      <c r="D162">
        <v>1</v>
      </c>
      <c r="E162">
        <v>60</v>
      </c>
    </row>
    <row r="163" spans="1:5">
      <c r="A163" t="s">
        <v>521</v>
      </c>
      <c r="B163" t="s">
        <v>151</v>
      </c>
      <c r="C163">
        <v>90</v>
      </c>
      <c r="D163">
        <v>90</v>
      </c>
      <c r="E163">
        <v>61</v>
      </c>
    </row>
    <row r="164" spans="1:5">
      <c r="A164" t="s">
        <v>522</v>
      </c>
      <c r="B164" t="s">
        <v>151</v>
      </c>
      <c r="C164">
        <v>4</v>
      </c>
      <c r="D164">
        <v>4</v>
      </c>
      <c r="E164">
        <v>62</v>
      </c>
    </row>
    <row r="165" spans="1:5">
      <c r="A165" t="s">
        <v>523</v>
      </c>
      <c r="B165" t="s">
        <v>151</v>
      </c>
      <c r="C165">
        <v>6</v>
      </c>
      <c r="D165">
        <v>6</v>
      </c>
      <c r="E165">
        <v>63</v>
      </c>
    </row>
    <row r="166" spans="1:5">
      <c r="A166" t="s">
        <v>524</v>
      </c>
      <c r="B166" t="s">
        <v>151</v>
      </c>
      <c r="C166">
        <v>2</v>
      </c>
      <c r="D166">
        <v>2</v>
      </c>
      <c r="E166">
        <v>64</v>
      </c>
    </row>
    <row r="167" spans="1:5">
      <c r="A167" t="s">
        <v>525</v>
      </c>
      <c r="B167" t="s">
        <v>151</v>
      </c>
      <c r="C167">
        <v>1</v>
      </c>
      <c r="D167">
        <v>1</v>
      </c>
      <c r="E167">
        <v>65</v>
      </c>
    </row>
    <row r="168" spans="1:5">
      <c r="A168" t="s">
        <v>526</v>
      </c>
      <c r="B168" t="s">
        <v>151</v>
      </c>
      <c r="C168">
        <v>1</v>
      </c>
      <c r="D168">
        <v>1</v>
      </c>
      <c r="E168">
        <v>66</v>
      </c>
    </row>
    <row r="169" spans="1:5">
      <c r="A169" t="s">
        <v>527</v>
      </c>
      <c r="B169" t="s">
        <v>151</v>
      </c>
      <c r="C169">
        <v>1</v>
      </c>
      <c r="D169">
        <v>1</v>
      </c>
      <c r="E169">
        <v>67</v>
      </c>
    </row>
    <row r="170" spans="1:5">
      <c r="A170" t="s">
        <v>528</v>
      </c>
      <c r="B170" t="s">
        <v>151</v>
      </c>
      <c r="C170">
        <v>1</v>
      </c>
      <c r="D170">
        <v>1</v>
      </c>
      <c r="E170">
        <v>68</v>
      </c>
    </row>
    <row r="171" spans="1:5">
      <c r="A171" t="s">
        <v>486</v>
      </c>
      <c r="B171" t="s">
        <v>151</v>
      </c>
      <c r="C171">
        <v>14</v>
      </c>
      <c r="D171">
        <v>7</v>
      </c>
      <c r="E171">
        <v>64</v>
      </c>
    </row>
    <row r="172" spans="1:5">
      <c r="A172" t="s">
        <v>487</v>
      </c>
      <c r="B172" t="s">
        <v>151</v>
      </c>
      <c r="C172">
        <v>16</v>
      </c>
      <c r="D172">
        <v>9</v>
      </c>
      <c r="E172">
        <v>80</v>
      </c>
    </row>
    <row r="173" spans="1:5">
      <c r="A173" t="s">
        <v>488</v>
      </c>
      <c r="B173" t="s">
        <v>151</v>
      </c>
      <c r="C173">
        <v>1</v>
      </c>
      <c r="D173">
        <v>1</v>
      </c>
      <c r="E173">
        <v>5</v>
      </c>
    </row>
    <row r="174" spans="1:5">
      <c r="A174" t="s">
        <v>543</v>
      </c>
      <c r="B174" t="s">
        <v>151</v>
      </c>
      <c r="C174">
        <v>4</v>
      </c>
      <c r="D174">
        <v>4</v>
      </c>
      <c r="E174">
        <v>190</v>
      </c>
    </row>
    <row r="175" spans="1:5">
      <c r="A175" t="s">
        <v>30</v>
      </c>
      <c r="B175" t="s">
        <v>151</v>
      </c>
      <c r="C175">
        <v>9</v>
      </c>
      <c r="D175">
        <v>9</v>
      </c>
      <c r="E175">
        <v>4</v>
      </c>
    </row>
    <row r="176" spans="1:5">
      <c r="A176" t="s">
        <v>53</v>
      </c>
      <c r="B176" t="s">
        <v>151</v>
      </c>
      <c r="C176">
        <v>3</v>
      </c>
      <c r="D176">
        <v>3</v>
      </c>
      <c r="E176">
        <v>2</v>
      </c>
    </row>
    <row r="177" spans="1:5">
      <c r="A177" t="s">
        <v>54</v>
      </c>
      <c r="B177" t="s">
        <v>151</v>
      </c>
      <c r="C177">
        <v>6</v>
      </c>
      <c r="D177">
        <v>6</v>
      </c>
      <c r="E177">
        <v>6</v>
      </c>
    </row>
    <row r="178" spans="1:5">
      <c r="A178" t="s">
        <v>31</v>
      </c>
      <c r="B178" t="s">
        <v>151</v>
      </c>
      <c r="C178">
        <v>13</v>
      </c>
      <c r="D178">
        <v>6</v>
      </c>
      <c r="E178">
        <v>6</v>
      </c>
    </row>
    <row r="179" spans="1:5">
      <c r="A179" t="s">
        <v>32</v>
      </c>
      <c r="B179" t="s">
        <v>151</v>
      </c>
      <c r="C179">
        <v>22</v>
      </c>
      <c r="D179">
        <v>15</v>
      </c>
      <c r="E179">
        <v>24</v>
      </c>
    </row>
    <row r="180" spans="1:5">
      <c r="A180" t="s">
        <v>176</v>
      </c>
      <c r="B180" t="s">
        <v>151</v>
      </c>
      <c r="C180">
        <v>1</v>
      </c>
      <c r="D180">
        <v>1</v>
      </c>
      <c r="E180">
        <v>1</v>
      </c>
    </row>
    <row r="181" spans="1:5">
      <c r="A181" t="s">
        <v>177</v>
      </c>
      <c r="B181" t="s">
        <v>151</v>
      </c>
      <c r="C181">
        <v>6</v>
      </c>
      <c r="D181">
        <v>6</v>
      </c>
      <c r="E181">
        <v>12</v>
      </c>
    </row>
    <row r="182" spans="1:5">
      <c r="A182" t="s">
        <v>33</v>
      </c>
      <c r="B182" t="s">
        <v>151</v>
      </c>
      <c r="C182">
        <v>5</v>
      </c>
      <c r="D182">
        <v>5</v>
      </c>
      <c r="E182">
        <v>10</v>
      </c>
    </row>
    <row r="183" spans="1:5">
      <c r="A183" t="s">
        <v>34</v>
      </c>
      <c r="B183" t="s">
        <v>151</v>
      </c>
      <c r="C183">
        <v>5</v>
      </c>
      <c r="D183">
        <v>5</v>
      </c>
      <c r="E183">
        <v>3</v>
      </c>
    </row>
    <row r="184" spans="1:5">
      <c r="A184" t="s">
        <v>35</v>
      </c>
      <c r="B184" t="s">
        <v>151</v>
      </c>
      <c r="C184">
        <v>2</v>
      </c>
      <c r="D184">
        <v>2</v>
      </c>
      <c r="E184">
        <v>4</v>
      </c>
    </row>
    <row r="185" spans="1:5">
      <c r="A185" t="s">
        <v>178</v>
      </c>
      <c r="B185" t="s">
        <v>151</v>
      </c>
      <c r="C185">
        <v>1</v>
      </c>
      <c r="D185">
        <v>1</v>
      </c>
      <c r="E185">
        <v>5</v>
      </c>
    </row>
    <row r="186" spans="1:5">
      <c r="A186" t="s">
        <v>80</v>
      </c>
      <c r="B186" t="s">
        <v>151</v>
      </c>
      <c r="C186">
        <v>8</v>
      </c>
      <c r="D186">
        <v>8</v>
      </c>
      <c r="E186">
        <v>8</v>
      </c>
    </row>
    <row r="187" spans="1:5">
      <c r="A187" t="s">
        <v>132</v>
      </c>
      <c r="B187" t="s">
        <v>151</v>
      </c>
      <c r="C187">
        <v>4</v>
      </c>
      <c r="D187">
        <v>4</v>
      </c>
      <c r="E187">
        <v>10</v>
      </c>
    </row>
    <row r="188" spans="1:5">
      <c r="A188" t="s">
        <v>133</v>
      </c>
      <c r="B188" t="s">
        <v>151</v>
      </c>
      <c r="C188">
        <v>3</v>
      </c>
      <c r="D188">
        <v>2</v>
      </c>
      <c r="E188">
        <v>2</v>
      </c>
    </row>
    <row r="189" spans="1:5">
      <c r="A189" t="s">
        <v>134</v>
      </c>
      <c r="B189" t="s">
        <v>151</v>
      </c>
      <c r="C189">
        <v>2</v>
      </c>
      <c r="D189">
        <v>2</v>
      </c>
      <c r="E189">
        <v>2</v>
      </c>
    </row>
    <row r="190" spans="1:5">
      <c r="A190" t="s">
        <v>135</v>
      </c>
      <c r="B190" t="s">
        <v>151</v>
      </c>
      <c r="C190">
        <v>1</v>
      </c>
      <c r="D190">
        <v>1</v>
      </c>
      <c r="E190">
        <v>1</v>
      </c>
    </row>
    <row r="191" spans="1:5">
      <c r="A191" t="s">
        <v>136</v>
      </c>
      <c r="B191" t="s">
        <v>151</v>
      </c>
      <c r="C191">
        <v>6</v>
      </c>
      <c r="D191">
        <v>5</v>
      </c>
      <c r="E191">
        <v>10</v>
      </c>
    </row>
    <row r="192" spans="1:5">
      <c r="A192" t="s">
        <v>138</v>
      </c>
      <c r="B192" t="s">
        <v>151</v>
      </c>
      <c r="C192">
        <v>13</v>
      </c>
      <c r="D192">
        <v>13</v>
      </c>
      <c r="E192">
        <v>1</v>
      </c>
    </row>
    <row r="193" spans="1:5">
      <c r="A193" t="s">
        <v>139</v>
      </c>
      <c r="B193" t="s">
        <v>151</v>
      </c>
      <c r="C193">
        <v>13</v>
      </c>
      <c r="D193">
        <v>13</v>
      </c>
      <c r="E193">
        <v>2</v>
      </c>
    </row>
    <row r="194" spans="1:5">
      <c r="A194" t="s">
        <v>140</v>
      </c>
      <c r="B194" t="s">
        <v>151</v>
      </c>
      <c r="C194">
        <v>4</v>
      </c>
      <c r="D194">
        <v>4</v>
      </c>
      <c r="E194">
        <v>28</v>
      </c>
    </row>
    <row r="195" spans="1:5">
      <c r="A195" t="s">
        <v>141</v>
      </c>
      <c r="B195" t="s">
        <v>151</v>
      </c>
      <c r="C195">
        <v>4</v>
      </c>
      <c r="D195">
        <v>4</v>
      </c>
      <c r="E195">
        <v>32</v>
      </c>
    </row>
    <row r="196" spans="1:5">
      <c r="A196" t="s">
        <v>142</v>
      </c>
      <c r="B196" t="s">
        <v>151</v>
      </c>
      <c r="C196">
        <v>24</v>
      </c>
      <c r="D196">
        <v>19</v>
      </c>
      <c r="E196">
        <v>52</v>
      </c>
    </row>
    <row r="197" spans="1:5">
      <c r="A197" t="s">
        <v>143</v>
      </c>
      <c r="B197" t="s">
        <v>151</v>
      </c>
      <c r="C197">
        <v>1</v>
      </c>
      <c r="D197">
        <v>1</v>
      </c>
      <c r="E197">
        <v>7</v>
      </c>
    </row>
    <row r="198" spans="1:5">
      <c r="A198" t="s">
        <v>146</v>
      </c>
      <c r="B198" t="s">
        <v>151</v>
      </c>
      <c r="C198">
        <v>1</v>
      </c>
      <c r="D198">
        <v>1</v>
      </c>
      <c r="E198">
        <v>6</v>
      </c>
    </row>
    <row r="199" spans="1:5">
      <c r="A199" t="s">
        <v>173</v>
      </c>
      <c r="B199" t="s">
        <v>151</v>
      </c>
      <c r="C199">
        <v>5</v>
      </c>
      <c r="D199">
        <v>5</v>
      </c>
      <c r="E199">
        <v>62</v>
      </c>
    </row>
    <row r="200" spans="1:5">
      <c r="A200" t="s">
        <v>192</v>
      </c>
      <c r="B200" t="s">
        <v>151</v>
      </c>
      <c r="C200">
        <v>5</v>
      </c>
      <c r="D200">
        <v>4</v>
      </c>
      <c r="E200">
        <v>12</v>
      </c>
    </row>
    <row r="201" spans="1:5">
      <c r="A201" t="s">
        <v>193</v>
      </c>
      <c r="B201" t="s">
        <v>151</v>
      </c>
      <c r="C201">
        <v>1</v>
      </c>
      <c r="D201">
        <v>1</v>
      </c>
      <c r="E201">
        <v>7</v>
      </c>
    </row>
    <row r="202" spans="1:5">
      <c r="A202" t="s">
        <v>194</v>
      </c>
      <c r="B202" t="s">
        <v>151</v>
      </c>
      <c r="C202">
        <v>2</v>
      </c>
      <c r="D202">
        <v>1</v>
      </c>
      <c r="E202">
        <v>4</v>
      </c>
    </row>
    <row r="203" spans="1:5">
      <c r="A203" t="s">
        <v>195</v>
      </c>
      <c r="B203" t="s">
        <v>151</v>
      </c>
      <c r="C203">
        <v>12</v>
      </c>
      <c r="D203">
        <v>11</v>
      </c>
      <c r="E203">
        <v>48</v>
      </c>
    </row>
    <row r="204" spans="1:5">
      <c r="A204" t="s">
        <v>196</v>
      </c>
      <c r="B204" t="s">
        <v>151</v>
      </c>
      <c r="C204">
        <v>41</v>
      </c>
      <c r="D204">
        <v>41</v>
      </c>
      <c r="E204">
        <v>71</v>
      </c>
    </row>
    <row r="205" spans="1:5">
      <c r="A205" t="s">
        <v>197</v>
      </c>
      <c r="B205" t="s">
        <v>151</v>
      </c>
      <c r="C205">
        <v>8</v>
      </c>
      <c r="D205">
        <v>3</v>
      </c>
      <c r="E205">
        <v>20</v>
      </c>
    </row>
    <row r="206" spans="1:5">
      <c r="A206" t="s">
        <v>198</v>
      </c>
      <c r="B206" t="s">
        <v>151</v>
      </c>
      <c r="C206">
        <v>41</v>
      </c>
      <c r="D206">
        <v>41</v>
      </c>
      <c r="E206">
        <v>79</v>
      </c>
    </row>
    <row r="207" spans="1:5">
      <c r="A207" t="s">
        <v>199</v>
      </c>
      <c r="B207" t="s">
        <v>151</v>
      </c>
      <c r="C207">
        <v>8</v>
      </c>
      <c r="D207">
        <v>3</v>
      </c>
      <c r="E207">
        <v>27</v>
      </c>
    </row>
    <row r="208" spans="1:5">
      <c r="A208" t="s">
        <v>200</v>
      </c>
      <c r="B208" t="s">
        <v>151</v>
      </c>
      <c r="C208">
        <v>8</v>
      </c>
      <c r="D208">
        <v>3</v>
      </c>
      <c r="E208">
        <v>30</v>
      </c>
    </row>
    <row r="209" spans="1:5">
      <c r="A209" t="s">
        <v>348</v>
      </c>
      <c r="B209" t="s">
        <v>151</v>
      </c>
      <c r="C209">
        <v>8</v>
      </c>
      <c r="D209">
        <v>8</v>
      </c>
      <c r="E209">
        <v>56</v>
      </c>
    </row>
    <row r="210" spans="1:5">
      <c r="A210" t="s">
        <v>463</v>
      </c>
      <c r="B210" t="s">
        <v>151</v>
      </c>
      <c r="C210">
        <v>4</v>
      </c>
      <c r="D210">
        <v>4</v>
      </c>
      <c r="E210">
        <v>60</v>
      </c>
    </row>
    <row r="211" spans="1:5">
      <c r="A211" t="s">
        <v>464</v>
      </c>
      <c r="B211" t="s">
        <v>151</v>
      </c>
      <c r="C211">
        <v>1</v>
      </c>
      <c r="D211">
        <v>1</v>
      </c>
      <c r="E211">
        <v>11</v>
      </c>
    </row>
    <row r="212" spans="1:5">
      <c r="A212" t="s">
        <v>465</v>
      </c>
      <c r="B212" t="s">
        <v>151</v>
      </c>
      <c r="C212">
        <v>8</v>
      </c>
      <c r="D212">
        <v>8</v>
      </c>
      <c r="E212">
        <v>24</v>
      </c>
    </row>
    <row r="213" spans="1:5">
      <c r="A213" t="s">
        <v>466</v>
      </c>
      <c r="B213" t="s">
        <v>151</v>
      </c>
      <c r="C213">
        <v>8</v>
      </c>
      <c r="D213">
        <v>3</v>
      </c>
      <c r="E213">
        <v>33</v>
      </c>
    </row>
    <row r="214" spans="1:5">
      <c r="A214" t="s">
        <v>467</v>
      </c>
      <c r="B214" t="s">
        <v>151</v>
      </c>
      <c r="C214">
        <v>4</v>
      </c>
      <c r="D214">
        <v>3</v>
      </c>
      <c r="E214">
        <v>12</v>
      </c>
    </row>
    <row r="215" spans="1:5">
      <c r="A215" t="s">
        <v>468</v>
      </c>
      <c r="B215" t="s">
        <v>151</v>
      </c>
      <c r="C215">
        <v>1</v>
      </c>
      <c r="D215">
        <v>1</v>
      </c>
      <c r="E215">
        <v>5</v>
      </c>
    </row>
    <row r="216" spans="1:5">
      <c r="A216" t="s">
        <v>469</v>
      </c>
      <c r="B216" t="s">
        <v>151</v>
      </c>
      <c r="C216">
        <v>1</v>
      </c>
      <c r="D216">
        <v>1</v>
      </c>
      <c r="E216">
        <v>12</v>
      </c>
    </row>
    <row r="217" spans="1:5">
      <c r="A217" t="s">
        <v>532</v>
      </c>
      <c r="B217" t="s">
        <v>151</v>
      </c>
      <c r="C217">
        <v>13</v>
      </c>
      <c r="D217">
        <v>6</v>
      </c>
      <c r="E217">
        <v>18</v>
      </c>
    </row>
    <row r="218" spans="1:5">
      <c r="A218" t="s">
        <v>533</v>
      </c>
      <c r="B218" t="s">
        <v>151</v>
      </c>
      <c r="C218">
        <v>4</v>
      </c>
      <c r="D218">
        <v>4</v>
      </c>
      <c r="E218">
        <v>20</v>
      </c>
    </row>
    <row r="219" spans="1:5">
      <c r="A219" t="s">
        <v>575</v>
      </c>
      <c r="B219" t="s">
        <v>151</v>
      </c>
      <c r="C219">
        <v>1</v>
      </c>
      <c r="D219">
        <v>1</v>
      </c>
      <c r="E219">
        <v>5</v>
      </c>
    </row>
    <row r="220" spans="1:5">
      <c r="A220" t="s">
        <v>576</v>
      </c>
      <c r="B220" t="s">
        <v>151</v>
      </c>
      <c r="C220">
        <v>3</v>
      </c>
      <c r="D220">
        <v>3</v>
      </c>
      <c r="E220">
        <v>6</v>
      </c>
    </row>
    <row r="221" spans="1:5">
      <c r="A221" t="s">
        <v>595</v>
      </c>
      <c r="B221" t="s">
        <v>151</v>
      </c>
      <c r="C221">
        <v>1</v>
      </c>
      <c r="D221">
        <v>1</v>
      </c>
      <c r="E221">
        <v>1</v>
      </c>
    </row>
    <row r="222" spans="1:5">
      <c r="A222" t="s">
        <v>596</v>
      </c>
      <c r="B222" t="s">
        <v>151</v>
      </c>
      <c r="C222">
        <v>1</v>
      </c>
      <c r="D222">
        <v>1</v>
      </c>
      <c r="E222">
        <v>2</v>
      </c>
    </row>
    <row r="223" spans="1:5">
      <c r="A223" t="s">
        <v>597</v>
      </c>
      <c r="B223" t="s">
        <v>151</v>
      </c>
      <c r="C223">
        <v>1</v>
      </c>
      <c r="D223">
        <v>1</v>
      </c>
      <c r="E223">
        <v>3</v>
      </c>
    </row>
    <row r="224" spans="1:5">
      <c r="A224" t="s">
        <v>622</v>
      </c>
      <c r="B224" t="s">
        <v>151</v>
      </c>
      <c r="C224">
        <v>2</v>
      </c>
      <c r="D224">
        <v>2</v>
      </c>
      <c r="E224">
        <v>5</v>
      </c>
    </row>
    <row r="225" spans="1:5">
      <c r="A225" t="s">
        <v>636</v>
      </c>
      <c r="B225" t="s">
        <v>151</v>
      </c>
      <c r="C225">
        <v>16</v>
      </c>
      <c r="D225">
        <v>16</v>
      </c>
      <c r="E225">
        <v>64</v>
      </c>
    </row>
    <row r="226" spans="1:5">
      <c r="A226" t="s">
        <v>228</v>
      </c>
      <c r="B226" t="s">
        <v>151</v>
      </c>
    </row>
    <row r="227" spans="1:5">
      <c r="A227" t="s">
        <v>229</v>
      </c>
      <c r="B227" t="s">
        <v>151</v>
      </c>
    </row>
    <row r="228" spans="1:5">
      <c r="A228" t="s">
        <v>230</v>
      </c>
      <c r="B228" t="s">
        <v>151</v>
      </c>
    </row>
    <row r="229" spans="1:5">
      <c r="A229" t="s">
        <v>231</v>
      </c>
      <c r="B229" t="s">
        <v>151</v>
      </c>
    </row>
    <row r="230" spans="1:5">
      <c r="A230" t="s">
        <v>232</v>
      </c>
      <c r="B230" t="s">
        <v>151</v>
      </c>
    </row>
    <row r="231" spans="1:5">
      <c r="A231" t="s">
        <v>233</v>
      </c>
      <c r="B231" t="s">
        <v>151</v>
      </c>
    </row>
    <row r="232" spans="1:5">
      <c r="A232" t="s">
        <v>234</v>
      </c>
      <c r="B232" t="s">
        <v>151</v>
      </c>
    </row>
    <row r="233" spans="1:5">
      <c r="A233" t="s">
        <v>235</v>
      </c>
      <c r="B233" t="s">
        <v>151</v>
      </c>
    </row>
    <row r="234" spans="1:5">
      <c r="A234" t="s">
        <v>236</v>
      </c>
      <c r="B234" t="s">
        <v>151</v>
      </c>
    </row>
    <row r="235" spans="1:5">
      <c r="A235" t="s">
        <v>237</v>
      </c>
      <c r="B235" t="s">
        <v>151</v>
      </c>
    </row>
    <row r="236" spans="1:5">
      <c r="A236" t="s">
        <v>238</v>
      </c>
      <c r="B236" t="s">
        <v>151</v>
      </c>
    </row>
    <row r="237" spans="1:5">
      <c r="A237" t="s">
        <v>239</v>
      </c>
      <c r="B237" t="s">
        <v>151</v>
      </c>
    </row>
    <row r="238" spans="1:5">
      <c r="A238" t="s">
        <v>240</v>
      </c>
      <c r="B238" t="s">
        <v>151</v>
      </c>
    </row>
    <row r="239" spans="1:5">
      <c r="A239" t="s">
        <v>241</v>
      </c>
      <c r="B239" t="s">
        <v>151</v>
      </c>
    </row>
    <row r="240" spans="1:5">
      <c r="A240" t="s">
        <v>242</v>
      </c>
      <c r="B240" t="s">
        <v>151</v>
      </c>
    </row>
    <row r="241" spans="1:2">
      <c r="A241" t="s">
        <v>243</v>
      </c>
      <c r="B241" t="s">
        <v>151</v>
      </c>
    </row>
    <row r="242" spans="1:2">
      <c r="A242" t="s">
        <v>244</v>
      </c>
      <c r="B242" t="s">
        <v>151</v>
      </c>
    </row>
    <row r="243" spans="1:2">
      <c r="A243" t="s">
        <v>245</v>
      </c>
      <c r="B243" t="s">
        <v>151</v>
      </c>
    </row>
    <row r="244" spans="1:2">
      <c r="A244" t="s">
        <v>246</v>
      </c>
      <c r="B244" t="s">
        <v>151</v>
      </c>
    </row>
    <row r="245" spans="1:2">
      <c r="A245" t="s">
        <v>247</v>
      </c>
      <c r="B245" t="s">
        <v>151</v>
      </c>
    </row>
    <row r="246" spans="1:2">
      <c r="A246" t="s">
        <v>248</v>
      </c>
      <c r="B246" t="s">
        <v>151</v>
      </c>
    </row>
    <row r="247" spans="1:2">
      <c r="A247" t="s">
        <v>249</v>
      </c>
      <c r="B247" t="s">
        <v>151</v>
      </c>
    </row>
    <row r="248" spans="1:2">
      <c r="A248" t="s">
        <v>250</v>
      </c>
      <c r="B248" t="s">
        <v>151</v>
      </c>
    </row>
    <row r="249" spans="1:2">
      <c r="A249" t="s">
        <v>251</v>
      </c>
      <c r="B249" t="s">
        <v>151</v>
      </c>
    </row>
    <row r="250" spans="1:2">
      <c r="A250" t="s">
        <v>252</v>
      </c>
      <c r="B250" t="s">
        <v>151</v>
      </c>
    </row>
    <row r="251" spans="1:2">
      <c r="A251" t="s">
        <v>253</v>
      </c>
      <c r="B251" t="s">
        <v>151</v>
      </c>
    </row>
    <row r="252" spans="1:2">
      <c r="A252" t="s">
        <v>254</v>
      </c>
      <c r="B252" t="s">
        <v>151</v>
      </c>
    </row>
    <row r="253" spans="1:2">
      <c r="A253" t="s">
        <v>255</v>
      </c>
      <c r="B253" t="s">
        <v>151</v>
      </c>
    </row>
    <row r="254" spans="1:2">
      <c r="A254" t="s">
        <v>256</v>
      </c>
      <c r="B254" t="s">
        <v>151</v>
      </c>
    </row>
    <row r="255" spans="1:2">
      <c r="A255" t="s">
        <v>257</v>
      </c>
      <c r="B255" t="s">
        <v>151</v>
      </c>
    </row>
    <row r="256" spans="1:2">
      <c r="A256" t="s">
        <v>258</v>
      </c>
      <c r="B256" t="s">
        <v>151</v>
      </c>
    </row>
    <row r="257" spans="1:2">
      <c r="A257" t="s">
        <v>259</v>
      </c>
      <c r="B257" t="s">
        <v>151</v>
      </c>
    </row>
    <row r="258" spans="1:2">
      <c r="A258" t="s">
        <v>260</v>
      </c>
      <c r="B258" t="s">
        <v>151</v>
      </c>
    </row>
    <row r="259" spans="1:2">
      <c r="A259" t="s">
        <v>261</v>
      </c>
      <c r="B259" t="s">
        <v>151</v>
      </c>
    </row>
    <row r="260" spans="1:2">
      <c r="A260" t="s">
        <v>262</v>
      </c>
      <c r="B260" t="s">
        <v>151</v>
      </c>
    </row>
    <row r="261" spans="1:2">
      <c r="A261" t="s">
        <v>263</v>
      </c>
      <c r="B261" t="s">
        <v>151</v>
      </c>
    </row>
    <row r="262" spans="1:2">
      <c r="A262" t="s">
        <v>264</v>
      </c>
      <c r="B262" t="s">
        <v>151</v>
      </c>
    </row>
    <row r="263" spans="1:2">
      <c r="A263" t="s">
        <v>265</v>
      </c>
      <c r="B263" t="s">
        <v>151</v>
      </c>
    </row>
    <row r="264" spans="1:2">
      <c r="A264" t="s">
        <v>266</v>
      </c>
      <c r="B264" t="s">
        <v>151</v>
      </c>
    </row>
    <row r="265" spans="1:2">
      <c r="A265" t="s">
        <v>267</v>
      </c>
      <c r="B265" t="s">
        <v>151</v>
      </c>
    </row>
    <row r="266" spans="1:2">
      <c r="A266" t="s">
        <v>268</v>
      </c>
      <c r="B266" t="s">
        <v>151</v>
      </c>
    </row>
    <row r="267" spans="1:2">
      <c r="A267" t="s">
        <v>269</v>
      </c>
      <c r="B267" t="s">
        <v>151</v>
      </c>
    </row>
    <row r="268" spans="1:2">
      <c r="A268" t="s">
        <v>270</v>
      </c>
      <c r="B268" t="s">
        <v>151</v>
      </c>
    </row>
    <row r="269" spans="1:2">
      <c r="A269" t="s">
        <v>271</v>
      </c>
      <c r="B269" t="s">
        <v>151</v>
      </c>
    </row>
    <row r="270" spans="1:2">
      <c r="A270" t="s">
        <v>272</v>
      </c>
      <c r="B270" t="s">
        <v>151</v>
      </c>
    </row>
    <row r="271" spans="1:2">
      <c r="A271" t="s">
        <v>273</v>
      </c>
      <c r="B271" t="s">
        <v>151</v>
      </c>
    </row>
    <row r="272" spans="1:2">
      <c r="A272" t="s">
        <v>274</v>
      </c>
      <c r="B272" t="s">
        <v>151</v>
      </c>
    </row>
    <row r="273" spans="1:2">
      <c r="A273" t="s">
        <v>275</v>
      </c>
      <c r="B273" t="s">
        <v>151</v>
      </c>
    </row>
    <row r="274" spans="1:2">
      <c r="A274" t="s">
        <v>276</v>
      </c>
      <c r="B274" t="s">
        <v>151</v>
      </c>
    </row>
    <row r="275" spans="1:2">
      <c r="A275" t="s">
        <v>277</v>
      </c>
      <c r="B275" t="s">
        <v>151</v>
      </c>
    </row>
    <row r="276" spans="1:2">
      <c r="A276" t="s">
        <v>278</v>
      </c>
      <c r="B276" t="s">
        <v>151</v>
      </c>
    </row>
    <row r="277" spans="1:2">
      <c r="A277" t="s">
        <v>279</v>
      </c>
      <c r="B277" t="s">
        <v>151</v>
      </c>
    </row>
    <row r="278" spans="1:2">
      <c r="A278" t="s">
        <v>280</v>
      </c>
      <c r="B278" t="s">
        <v>151</v>
      </c>
    </row>
    <row r="279" spans="1:2">
      <c r="A279" t="s">
        <v>281</v>
      </c>
      <c r="B279" t="s">
        <v>151</v>
      </c>
    </row>
    <row r="280" spans="1:2">
      <c r="A280" t="s">
        <v>282</v>
      </c>
      <c r="B280" t="s">
        <v>151</v>
      </c>
    </row>
    <row r="281" spans="1:2">
      <c r="A281" t="s">
        <v>283</v>
      </c>
      <c r="B281" t="s">
        <v>151</v>
      </c>
    </row>
    <row r="282" spans="1:2">
      <c r="A282" t="s">
        <v>284</v>
      </c>
      <c r="B282" t="s">
        <v>151</v>
      </c>
    </row>
    <row r="283" spans="1:2">
      <c r="A283" t="s">
        <v>285</v>
      </c>
      <c r="B283" t="s">
        <v>151</v>
      </c>
    </row>
    <row r="284" spans="1:2">
      <c r="A284" t="s">
        <v>286</v>
      </c>
      <c r="B284" t="s">
        <v>151</v>
      </c>
    </row>
    <row r="285" spans="1:2">
      <c r="A285" t="s">
        <v>287</v>
      </c>
      <c r="B285" t="s">
        <v>151</v>
      </c>
    </row>
    <row r="286" spans="1:2">
      <c r="A286" t="s">
        <v>288</v>
      </c>
      <c r="B286" t="s">
        <v>151</v>
      </c>
    </row>
    <row r="287" spans="1:2">
      <c r="A287" t="s">
        <v>289</v>
      </c>
      <c r="B287" t="s">
        <v>151</v>
      </c>
    </row>
    <row r="288" spans="1:2">
      <c r="A288" t="s">
        <v>290</v>
      </c>
      <c r="B288" t="s">
        <v>151</v>
      </c>
    </row>
    <row r="289" spans="1:2">
      <c r="A289" t="s">
        <v>291</v>
      </c>
      <c r="B289" t="s">
        <v>151</v>
      </c>
    </row>
    <row r="290" spans="1:2">
      <c r="A290" t="s">
        <v>292</v>
      </c>
      <c r="B290" t="s">
        <v>151</v>
      </c>
    </row>
    <row r="291" spans="1:2">
      <c r="A291" t="s">
        <v>293</v>
      </c>
      <c r="B291" t="s">
        <v>151</v>
      </c>
    </row>
    <row r="292" spans="1:2">
      <c r="A292" t="s">
        <v>294</v>
      </c>
      <c r="B292" t="s">
        <v>151</v>
      </c>
    </row>
    <row r="293" spans="1:2">
      <c r="A293" t="s">
        <v>295</v>
      </c>
      <c r="B293" t="s">
        <v>151</v>
      </c>
    </row>
    <row r="294" spans="1:2">
      <c r="A294" t="s">
        <v>296</v>
      </c>
      <c r="B294" t="s">
        <v>151</v>
      </c>
    </row>
    <row r="295" spans="1:2">
      <c r="A295" t="s">
        <v>297</v>
      </c>
      <c r="B295" t="s">
        <v>151</v>
      </c>
    </row>
    <row r="296" spans="1:2">
      <c r="A296" t="s">
        <v>298</v>
      </c>
      <c r="B296" t="s">
        <v>151</v>
      </c>
    </row>
    <row r="297" spans="1:2">
      <c r="A297" t="s">
        <v>299</v>
      </c>
      <c r="B297" t="s">
        <v>151</v>
      </c>
    </row>
    <row r="298" spans="1:2">
      <c r="A298" t="s">
        <v>300</v>
      </c>
      <c r="B298" t="s">
        <v>151</v>
      </c>
    </row>
    <row r="299" spans="1:2">
      <c r="A299" t="s">
        <v>301</v>
      </c>
      <c r="B299" t="s">
        <v>151</v>
      </c>
    </row>
    <row r="300" spans="1:2">
      <c r="A300" t="s">
        <v>302</v>
      </c>
      <c r="B300" t="s">
        <v>151</v>
      </c>
    </row>
    <row r="301" spans="1:2">
      <c r="A301" t="s">
        <v>303</v>
      </c>
      <c r="B301" t="s">
        <v>151</v>
      </c>
    </row>
    <row r="302" spans="1:2">
      <c r="A302" t="s">
        <v>304</v>
      </c>
      <c r="B302" t="s">
        <v>151</v>
      </c>
    </row>
    <row r="303" spans="1:2">
      <c r="A303" t="s">
        <v>305</v>
      </c>
      <c r="B303" t="s">
        <v>151</v>
      </c>
    </row>
    <row r="304" spans="1:2">
      <c r="A304" t="s">
        <v>306</v>
      </c>
      <c r="B304" t="s">
        <v>151</v>
      </c>
    </row>
    <row r="305" spans="1:2">
      <c r="A305" t="s">
        <v>307</v>
      </c>
      <c r="B305" t="s">
        <v>151</v>
      </c>
    </row>
    <row r="306" spans="1:2">
      <c r="A306" t="s">
        <v>308</v>
      </c>
      <c r="B306" t="s">
        <v>151</v>
      </c>
    </row>
    <row r="307" spans="1:2">
      <c r="A307" t="s">
        <v>309</v>
      </c>
      <c r="B307" t="s">
        <v>151</v>
      </c>
    </row>
    <row r="308" spans="1:2">
      <c r="A308" t="s">
        <v>310</v>
      </c>
      <c r="B308" t="s">
        <v>151</v>
      </c>
    </row>
    <row r="309" spans="1:2">
      <c r="A309" t="s">
        <v>311</v>
      </c>
      <c r="B309" t="s">
        <v>151</v>
      </c>
    </row>
    <row r="310" spans="1:2">
      <c r="A310" t="s">
        <v>312</v>
      </c>
      <c r="B310" t="s">
        <v>151</v>
      </c>
    </row>
    <row r="311" spans="1:2">
      <c r="A311" t="s">
        <v>313</v>
      </c>
      <c r="B311" t="s">
        <v>151</v>
      </c>
    </row>
    <row r="312" spans="1:2">
      <c r="A312" t="s">
        <v>314</v>
      </c>
      <c r="B312" t="s">
        <v>151</v>
      </c>
    </row>
    <row r="313" spans="1:2">
      <c r="A313" t="s">
        <v>315</v>
      </c>
      <c r="B313" t="s">
        <v>151</v>
      </c>
    </row>
    <row r="314" spans="1:2">
      <c r="A314" t="s">
        <v>316</v>
      </c>
      <c r="B314" t="s">
        <v>151</v>
      </c>
    </row>
    <row r="315" spans="1:2">
      <c r="A315" t="s">
        <v>317</v>
      </c>
      <c r="B315" t="s">
        <v>151</v>
      </c>
    </row>
    <row r="316" spans="1:2">
      <c r="A316" t="s">
        <v>318</v>
      </c>
      <c r="B316" t="s">
        <v>151</v>
      </c>
    </row>
    <row r="317" spans="1:2">
      <c r="A317" t="s">
        <v>319</v>
      </c>
      <c r="B317" t="s">
        <v>151</v>
      </c>
    </row>
    <row r="318" spans="1:2">
      <c r="A318" t="s">
        <v>320</v>
      </c>
      <c r="B318" t="s">
        <v>151</v>
      </c>
    </row>
    <row r="319" spans="1:2">
      <c r="A319" t="s">
        <v>321</v>
      </c>
      <c r="B319" t="s">
        <v>151</v>
      </c>
    </row>
    <row r="320" spans="1:2">
      <c r="A320" t="s">
        <v>322</v>
      </c>
      <c r="B320" t="s">
        <v>151</v>
      </c>
    </row>
    <row r="321" spans="1:2">
      <c r="A321" t="s">
        <v>323</v>
      </c>
      <c r="B321" t="s">
        <v>151</v>
      </c>
    </row>
    <row r="322" spans="1:2">
      <c r="A322" t="s">
        <v>324</v>
      </c>
      <c r="B322" t="s">
        <v>151</v>
      </c>
    </row>
    <row r="323" spans="1:2">
      <c r="A323" t="s">
        <v>325</v>
      </c>
      <c r="B323" t="s">
        <v>151</v>
      </c>
    </row>
    <row r="324" spans="1:2">
      <c r="A324" t="s">
        <v>326</v>
      </c>
      <c r="B324" t="s">
        <v>151</v>
      </c>
    </row>
    <row r="325" spans="1:2">
      <c r="A325" t="s">
        <v>327</v>
      </c>
      <c r="B325" t="s">
        <v>151</v>
      </c>
    </row>
    <row r="326" spans="1:2">
      <c r="A326" t="s">
        <v>328</v>
      </c>
      <c r="B326" t="s">
        <v>151</v>
      </c>
    </row>
    <row r="327" spans="1:2">
      <c r="A327" t="s">
        <v>329</v>
      </c>
      <c r="B327" t="s">
        <v>151</v>
      </c>
    </row>
    <row r="328" spans="1:2">
      <c r="A328" t="s">
        <v>330</v>
      </c>
      <c r="B328" t="s">
        <v>151</v>
      </c>
    </row>
    <row r="329" spans="1:2">
      <c r="A329" t="s">
        <v>331</v>
      </c>
      <c r="B329" t="s">
        <v>151</v>
      </c>
    </row>
    <row r="330" spans="1:2">
      <c r="A330" t="s">
        <v>332</v>
      </c>
      <c r="B330" t="s">
        <v>151</v>
      </c>
    </row>
    <row r="331" spans="1:2">
      <c r="A331" t="s">
        <v>333</v>
      </c>
      <c r="B331" t="s">
        <v>151</v>
      </c>
    </row>
    <row r="332" spans="1:2">
      <c r="A332" t="s">
        <v>334</v>
      </c>
      <c r="B332" t="s">
        <v>151</v>
      </c>
    </row>
    <row r="333" spans="1:2">
      <c r="A333" t="s">
        <v>335</v>
      </c>
      <c r="B333" t="s">
        <v>151</v>
      </c>
    </row>
    <row r="334" spans="1:2">
      <c r="A334" t="s">
        <v>336</v>
      </c>
      <c r="B334" t="s">
        <v>151</v>
      </c>
    </row>
    <row r="335" spans="1:2">
      <c r="A335" t="s">
        <v>337</v>
      </c>
      <c r="B335" t="s">
        <v>151</v>
      </c>
    </row>
    <row r="336" spans="1:2">
      <c r="A336" t="s">
        <v>338</v>
      </c>
      <c r="B336" t="s">
        <v>151</v>
      </c>
    </row>
    <row r="337" spans="1:5">
      <c r="A337" t="s">
        <v>339</v>
      </c>
      <c r="B337" t="s">
        <v>151</v>
      </c>
    </row>
    <row r="338" spans="1:5">
      <c r="A338" t="s">
        <v>340</v>
      </c>
      <c r="B338" t="s">
        <v>151</v>
      </c>
    </row>
    <row r="339" spans="1:5">
      <c r="A339" t="s">
        <v>341</v>
      </c>
      <c r="B339" t="s">
        <v>151</v>
      </c>
    </row>
    <row r="340" spans="1:5">
      <c r="A340" t="s">
        <v>342</v>
      </c>
      <c r="B340" t="s">
        <v>151</v>
      </c>
    </row>
    <row r="341" spans="1:5">
      <c r="A341" t="s">
        <v>343</v>
      </c>
      <c r="B341" t="s">
        <v>151</v>
      </c>
    </row>
    <row r="342" spans="1:5">
      <c r="A342" t="s">
        <v>344</v>
      </c>
      <c r="B342" t="s">
        <v>151</v>
      </c>
    </row>
    <row r="343" spans="1:5">
      <c r="A343" t="s">
        <v>345</v>
      </c>
      <c r="B343" t="s">
        <v>151</v>
      </c>
    </row>
    <row r="344" spans="1:5">
      <c r="A344" t="s">
        <v>346</v>
      </c>
      <c r="B344" t="s">
        <v>151</v>
      </c>
    </row>
    <row r="345" spans="1:5">
      <c r="A345" t="s">
        <v>347</v>
      </c>
      <c r="B345" t="s">
        <v>151</v>
      </c>
    </row>
    <row r="346" spans="1:5">
      <c r="A346" t="s">
        <v>613</v>
      </c>
      <c r="B346" t="s">
        <v>151</v>
      </c>
      <c r="C346" t="e">
        <v>#N/A</v>
      </c>
      <c r="D346" t="e">
        <v>#N/A</v>
      </c>
      <c r="E346" t="e">
        <v>#N/A</v>
      </c>
    </row>
    <row r="347" spans="1:5">
      <c r="A347" t="s">
        <v>97</v>
      </c>
      <c r="C347" t="e">
        <v>#N/A</v>
      </c>
      <c r="D347" t="e">
        <v>#N/A</v>
      </c>
      <c r="E347" t="e">
        <v>#N/A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D490A-FB41-4AE5-B117-D50FDB205818}">
  <sheetPr codeName="List19">
    <outlinePr summaryBelow="0"/>
    <pageSetUpPr fitToPage="1"/>
  </sheetPr>
  <dimension ref="A1:I29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9" sqref="D19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30.42578125" style="9" customWidth="1"/>
    <col min="4" max="4" width="70.42578125" style="9" customWidth="1"/>
    <col min="5" max="5" width="6.28515625" style="11" customWidth="1"/>
    <col min="6" max="6" width="6" style="11" customWidth="1"/>
    <col min="7" max="7" width="35" style="9" customWidth="1"/>
    <col min="8" max="8" width="40.71093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554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63.75">
      <c r="A5" s="36">
        <v>1</v>
      </c>
      <c r="B5" s="47" t="s">
        <v>176</v>
      </c>
      <c r="C5" s="41" t="str">
        <f>INDEX('Souhrnný rozpočet'!$A$2:$K$232,MATCH(B5,'Souhrnný rozpočet'!$A$2:$A$232,0),3)</f>
        <v xml:space="preserve">Ultrakrátký datový projektor </v>
      </c>
      <c r="D5" s="41" t="str">
        <f>INDEX('Souhrnný rozpočet'!$A$2:$K$232,MATCH(B5,'Souhrnný rozpočet'!$A$2:$A$232,0),7)</f>
        <v>Ultrakrátký datový projektor, technologie laser + 3LCD, rozlišení min.  1920 x 1080,  výkon min. 3500 ANSI lumenů, projekční poměr max. 0,36:1, kontrast min. 2 500 000 : 1, obrazové vstupy min. 1 x HDMI, včetně držáku na stěnu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>
      <c r="A6" s="36">
        <v>2</v>
      </c>
      <c r="B6" s="47" t="s">
        <v>196</v>
      </c>
      <c r="C6" s="41" t="str">
        <f>INDEX('Souhrnný rozpočet'!$A$2:$K$232,MATCH(B6,'Souhrnný rozpočet'!$A$2:$A$232,0),3)</f>
        <v>Extender HDMI signálu - vysílač</v>
      </c>
      <c r="D6" s="41" t="str">
        <f>INDEX('Souhrnný rozpočet'!$A$2:$K$232,MATCH(B6,'Souhrnný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0" si="0">G6*F6</f>
        <v>0</v>
      </c>
      <c r="I6" s="80"/>
    </row>
    <row r="7" spans="1:9" ht="51">
      <c r="A7" s="36">
        <v>3</v>
      </c>
      <c r="B7" s="47" t="s">
        <v>198</v>
      </c>
      <c r="C7" s="41" t="str">
        <f>INDEX('Souhrnný rozpočet'!$A$2:$K$232,MATCH(B7,'Souhrnný rozpočet'!$A$2:$A$232,0),3)</f>
        <v>Extender HDMI signálu - přijímač</v>
      </c>
      <c r="D7" s="41" t="str">
        <f>INDEX('Souhrnný rozpočet'!$A$2:$K$232,MATCH(B7,'Souhrnný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63.75">
      <c r="A8" s="36">
        <v>4</v>
      </c>
      <c r="B8" s="47" t="s">
        <v>473</v>
      </c>
      <c r="C8" s="41" t="str">
        <f>INDEX('Souhrnný rozpočet'!$A$2:$K$232,MATCH(B8,'Souhrnný rozpočet'!$A$2:$A$232,0),3)</f>
        <v>Přípojné místo do stolu včetně řídicího systému</v>
      </c>
      <c r="D8" s="41" t="str">
        <f>INDEX('Souhrnný rozpočet'!$A$2:$K$232,MATCH(B8,'Souhrnný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25.5">
      <c r="A9" s="36">
        <v>5</v>
      </c>
      <c r="B9" s="47" t="s">
        <v>488</v>
      </c>
      <c r="C9" s="41" t="str">
        <f>INDEX('Souhrnný rozpočet'!$A$2:$K$232,MATCH(B9,'Souhrnný rozpočet'!$A$2:$A$232,0),3)</f>
        <v>Tabule 120x214 projekční</v>
      </c>
      <c r="D9" s="41" t="str">
        <f>INDEX('Souhrnný rozpočet'!$A$2:$K$232,MATCH(B9,'Souhrnný rozpočet'!$A$2:$A$232,0),7)</f>
        <v>Bílá popisovatelná tabule s minimalizací odlesků, hliníkový rám, rozměr 120 x 214, vhodná pro projekci.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6.25" thickBot="1">
      <c r="A10" s="36">
        <v>6</v>
      </c>
      <c r="B10" s="47" t="s">
        <v>145</v>
      </c>
      <c r="C10" s="41" t="str">
        <f>INDEX('Souhrnný rozpočet'!$A$2:$K$232,MATCH(B10,'Souhrnný rozpočet'!$A$2:$A$232,0),3)</f>
        <v>Drobný montážní materiál</v>
      </c>
      <c r="D10" s="41" t="str">
        <f>INDEX('Souhrnný rozpočet'!$A$2:$K$232,MATCH(B10,'Souhrnný rozpočet'!$A$2:$A$232,0),7)</f>
        <v>Drobný montážní materiál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23.25" customHeight="1" thickBot="1">
      <c r="A11" s="31"/>
      <c r="B11" s="32"/>
      <c r="C11" s="33" t="s">
        <v>9</v>
      </c>
      <c r="D11" s="32"/>
      <c r="E11" s="34"/>
      <c r="F11" s="34"/>
      <c r="G11" s="32"/>
      <c r="H11" s="35">
        <f>SUM(H5:H10)</f>
        <v>0</v>
      </c>
    </row>
    <row r="13" spans="1:9" ht="24.95" customHeight="1"/>
    <row r="14" spans="1:9" ht="24.95" customHeight="1"/>
    <row r="15" spans="1:9" ht="24.95" customHeight="1"/>
    <row r="16" spans="1:9" s="20" customFormat="1" ht="24.95" customHeight="1">
      <c r="B16" s="9"/>
      <c r="C16" s="9"/>
      <c r="D16" s="9"/>
      <c r="E16" s="11"/>
      <c r="F16" s="11"/>
      <c r="G16" s="9"/>
      <c r="H16" s="9"/>
      <c r="I16" s="9"/>
    </row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1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18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24.95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</sheetData>
  <sheetProtection algorithmName="SHA-512" hashValue="m97EDPA7Mxj3T/LPwgq657xGDk5335GHJC9zJyRbyNpVgzIESq6ME2w5RmbgA9iccDTa4U91voHrymyMN0rhuA==" saltValue="XUgpuxixcjtTXAlB1C6eDg==" spinCount="100000" sheet="1" objects="1" scenarios="1" selectLockedCells="1" selectUnlockedCells="1"/>
  <autoFilter ref="A2:H29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0" firstPageNumber="0" fitToHeight="6" orientation="portrait" r:id="rId1"/>
  <headerFooter alignWithMargins="0">
    <oddFooter>&amp;C&amp;P/&amp;N</oddFooter>
  </headerFooter>
  <rowBreaks count="1" manualBreakCount="1">
    <brk id="24" max="14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A2CD9-1B8D-4BD1-BD4D-0490EA4DDD58}">
  <sheetPr codeName="List20">
    <outlinePr summaryBelow="0"/>
    <pageSetUpPr fitToPage="1"/>
  </sheetPr>
  <dimension ref="A1:I30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" sqref="D1:D1048576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30.85546875" style="9" customWidth="1"/>
    <col min="4" max="4" width="68.5703125" style="9" customWidth="1"/>
    <col min="5" max="5" width="6.28515625" style="11" customWidth="1"/>
    <col min="6" max="6" width="6" style="11" customWidth="1"/>
    <col min="7" max="7" width="37.85546875" style="9" customWidth="1"/>
    <col min="8" max="8" width="39.28515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555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38.25">
      <c r="A5" s="36">
        <v>1</v>
      </c>
      <c r="B5" s="47" t="s">
        <v>133</v>
      </c>
      <c r="C5" s="41" t="str">
        <f>INDEX('Souhrnný rozpočet'!$A$2:$K$232,MATCH(B5,'Souhrnný rozpočet'!$A$2:$A$232,0),3)</f>
        <v>Profesionální LCD displej</v>
      </c>
      <c r="D5" s="41" t="str">
        <f>INDEX('Souhrnný rozpočet'!$A$2:$K$232,MATCH(B5,'Souhrnný rozpočet'!$A$2:$A$232,0),7)</f>
        <v>LCD displej - 75" panel, s pozorovacími úhly min. 150°, rozlišení 3840 x 2160, jas min. 500cd/m2, Haze min. 25%, provoz min. 16/7, vstup min. 2xHDMI, řízení RS232, LAN.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136</v>
      </c>
      <c r="C6" s="41" t="str">
        <f>INDEX('Souhrnný rozpočet'!$A$2:$K$232,MATCH(B6,'Souhrnný rozpočet'!$A$2:$A$232,0),3)</f>
        <v>Nástěnný držák displeje</v>
      </c>
      <c r="D6" s="41" t="str">
        <f>INDEX('Souhrnný rozpočet'!$A$2:$K$232,MATCH(B6,'Souhrnný rozpočet'!$A$2:$A$232,0),7)</f>
        <v>Nástěnný držák pro displej úhlopříčky 75" - 90".  Min. nosnost dle použitého displeje.
Možnost horizontálního posunu po instalaci min. +/- 100 mm doleva a doprava. 
Možnost doladění výšky a vodováhy po instalaci na stěnu pomocí nastavovacích šroubů.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1" si="0">G6*F6</f>
        <v>0</v>
      </c>
      <c r="I6" s="80"/>
    </row>
    <row r="7" spans="1:9" ht="38.25">
      <c r="A7" s="36">
        <v>3</v>
      </c>
      <c r="B7" s="47" t="s">
        <v>192</v>
      </c>
      <c r="C7" s="41" t="str">
        <f>INDEX('Souhrnný rozpočet'!$A$2:$K$232,MATCH(B7,'Souhrnný rozpočet'!$A$2:$A$232,0),3)</f>
        <v>EDID manager</v>
      </c>
      <c r="D7" s="41" t="str">
        <f>INDEX('Souhrnný rozpočet'!$A$2:$K$232,MATCH(B7,'Souhrnný rozpočet'!$A$2:$A$232,0),7)</f>
        <v>HDMI EDID manažer umožňující nastavení požadovaného EDID na zdroji signálu, s funkcí obnovy HDMI signálu (reclocking).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63.75">
      <c r="A8" s="36">
        <v>4</v>
      </c>
      <c r="B8" s="47" t="s">
        <v>467</v>
      </c>
      <c r="C8" s="41" t="str">
        <f>INDEX('Souhrnný rozpočet'!$A$2:$K$232,MATCH(B8,'Souhrnný rozpočet'!$A$2:$A$232,0),3)</f>
        <v>USB sounbar s integrovanou kamerou pro střední a velké místnosti</v>
      </c>
      <c r="D8" s="41" t="str">
        <f>INDEX('Souhrnný rozpočet'!$A$2:$K$232,MATCH(B8,'Souhrnný rozpočet'!$A$2:$A$232,0),7)</f>
        <v>USB soundbar s integrovanou kamerou. 
Specifikace soundbaru: integrovaná kamera s min. 5x optickým zoomem a funkcí ePTZ, min. 5 mikrofonů s technologií formování paprsku, reproduktory, USB Plug and play připojení. Dosah mikrofonů min. 6,5 metru.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63.75">
      <c r="A9" s="36">
        <v>5</v>
      </c>
      <c r="B9" s="47" t="s">
        <v>473</v>
      </c>
      <c r="C9" s="41" t="str">
        <f>INDEX('Souhrnný rozpočet'!$A$2:$K$232,MATCH(B9,'Souhrnný rozpočet'!$A$2:$A$232,0),3)</f>
        <v>Přípojné místo do stolu včetně řídicího systému</v>
      </c>
      <c r="D9" s="41" t="str">
        <f>INDEX('Souhrnný rozpočet'!$A$2:$K$232,MATCH(B9,'Souhrnný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5.5">
      <c r="A10" s="36">
        <v>6</v>
      </c>
      <c r="B10" s="47" t="s">
        <v>486</v>
      </c>
      <c r="C10" s="41" t="str">
        <f>INDEX('Souhrnný rozpočet'!$A$2:$K$232,MATCH(B10,'Souhrnný rozpočet'!$A$2:$A$232,0),3)</f>
        <v>Tabule 120x180</v>
      </c>
      <c r="D10" s="41" t="str">
        <f>INDEX('Souhrnný rozpočet'!$A$2:$K$232,MATCH(B10,'Souhrnný rozpočet'!$A$2:$A$232,0),7)</f>
        <v>Bílá popisovatelná tabule - smalt, hliníkový rám, rozměr 120 x 180</v>
      </c>
      <c r="E10" s="41" t="str">
        <f>INDEX('Souhrnný rozpočet'!$A$2:$K$232,MATCH(B10,'Souhrnný rozpočet'!$A$2:$A$232,0),8)</f>
        <v>ks</v>
      </c>
      <c r="F10" s="38">
        <v>2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26.25" thickBot="1">
      <c r="A11" s="36">
        <v>7</v>
      </c>
      <c r="B11" s="47" t="s">
        <v>145</v>
      </c>
      <c r="C11" s="41" t="str">
        <f>INDEX('Souhrnný rozpočet'!$A$2:$K$232,MATCH(B11,'Souhrnný rozpočet'!$A$2:$A$232,0),3)</f>
        <v>Drobný montážní materiál</v>
      </c>
      <c r="D11" s="41" t="str">
        <f>INDEX('Souhrnný rozpočet'!$A$2:$K$232,MATCH(B11,'Souhrnný rozpočet'!$A$2:$A$232,0),7)</f>
        <v>Drobný montážní materiál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3.25" customHeight="1" thickBot="1">
      <c r="A12" s="31"/>
      <c r="B12" s="32"/>
      <c r="C12" s="33" t="s">
        <v>9</v>
      </c>
      <c r="D12" s="32"/>
      <c r="E12" s="34"/>
      <c r="F12" s="34"/>
      <c r="G12" s="32"/>
      <c r="H12" s="35">
        <f>SUM(H5:H11)</f>
        <v>0</v>
      </c>
    </row>
    <row r="14" spans="1:9" ht="24.95" customHeight="1"/>
    <row r="15" spans="1:9" ht="24.95" customHeight="1"/>
    <row r="16" spans="1:9" ht="24.95" customHeight="1"/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1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8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24.95" customHeight="1">
      <c r="B30" s="9"/>
      <c r="C30" s="9"/>
      <c r="D30" s="9"/>
      <c r="E30" s="11"/>
      <c r="F30" s="11"/>
      <c r="G30" s="9"/>
      <c r="H30" s="9"/>
      <c r="I30" s="9"/>
    </row>
  </sheetData>
  <sheetProtection algorithmName="SHA-512" hashValue="hT5cioVN0U8LWVqahvgjTxgMlIwH+C+QwkYOlkCc1SUO4d1zlVUO8ZnBhlI+KOMUlVB4vCVUY67rY2e2OZnVxQ==" saltValue="D8Q+rurK5v0KvM2DrUHV2g==" spinCount="100000" sheet="1" objects="1" scenarios="1" selectLockedCells="1" selectUnlockedCells="1"/>
  <autoFilter ref="A2:H30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0" firstPageNumber="0" fitToHeight="6" orientation="portrait" r:id="rId1"/>
  <headerFooter alignWithMargins="0">
    <oddFooter>&amp;C&amp;P/&amp;N</oddFooter>
  </headerFooter>
  <rowBreaks count="1" manualBreakCount="1">
    <brk id="25" max="14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8D7A4-37F5-4A87-AC59-86E011EBD586}">
  <sheetPr codeName="List21">
    <outlinePr summaryBelow="0"/>
    <pageSetUpPr fitToPage="1"/>
  </sheetPr>
  <dimension ref="A1:I60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M7" sqref="M7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7.5703125" style="9" customWidth="1"/>
    <col min="4" max="4" width="79.140625" style="9" customWidth="1"/>
    <col min="5" max="5" width="6.28515625" style="11" customWidth="1"/>
    <col min="6" max="6" width="6" style="11" customWidth="1"/>
    <col min="7" max="7" width="33" style="9" customWidth="1"/>
    <col min="8" max="8" width="35.5703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66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570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51">
      <c r="A5" s="36">
        <v>1</v>
      </c>
      <c r="B5" s="47" t="s">
        <v>134</v>
      </c>
      <c r="C5" s="41" t="str">
        <f>INDEX('Souhrnný rozpočet'!$A$2:$K$232,MATCH(B5,'Souhrnný rozpočet'!$A$2:$A$232,0),3)</f>
        <v>Profesionální LCD displej</v>
      </c>
      <c r="D5" s="41" t="str">
        <f>INDEX('Souhrnný rozpočet'!$A$2:$K$232,MATCH(B5,'Souhrnný rozpočet'!$A$2:$A$232,0),7)</f>
        <v>LCD displej - 80 - 90" panel, s pozorovacími úhly min. 150°, rozlišení 3840 x 2160, jas min. 500cd/m2, Haze min. 25%, provoz min. 16/7, vstup min. 2xHDMI, řízení RS232, LAN.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136</v>
      </c>
      <c r="C6" s="41" t="str">
        <f>INDEX('Souhrnný rozpočet'!$A$2:$K$232,MATCH(B6,'Souhrnný rozpočet'!$A$2:$A$232,0),3)</f>
        <v>Nástěnný držák displeje</v>
      </c>
      <c r="D6" s="41" t="str">
        <f>INDEX('Souhrnný rozpočet'!$A$2:$K$232,MATCH(B6,'Souhrnný rozpočet'!$A$2:$A$232,0),7)</f>
        <v>Nástěnný držák pro displej úhlopříčky 75" - 90".  Min. nosnost dle použitého displeje.
Možnost horizontálního posunu po instalaci min. +/- 100 mm doleva a doprava. 
Možnost doladění výšky a vodováhy po instalaci na stěnu pomocí nastavovacích šroubů.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41" si="0">G6*F6</f>
        <v>0</v>
      </c>
      <c r="I6" s="80"/>
    </row>
    <row r="7" spans="1:9" ht="38.25">
      <c r="A7" s="36">
        <v>3</v>
      </c>
      <c r="B7" s="47" t="s">
        <v>34</v>
      </c>
      <c r="C7" s="41" t="str">
        <f>INDEX('Souhrnný rozpočet'!$A$2:$K$232,MATCH(B7,'Souhrnný rozpočet'!$A$2:$A$232,0),3)</f>
        <v>Profesionální LCD displej</v>
      </c>
      <c r="D7" s="41" t="str">
        <f>INDEX('Souhrnný rozpočet'!$A$2:$K$232,MATCH(B7,'Souhrnný rozpočet'!$A$2:$A$232,0),7)</f>
        <v>LCD displej - 55" panel, s pozorovacími úhly min. 150°, rozlišení 3840 x 2160, jas min. 400cd/m2, provoz min. 16/7, vstup min. 2xHDMI, řízení RS232, LAN.</v>
      </c>
      <c r="E7" s="41" t="str">
        <f>INDEX('Souhrnný rozpočet'!$A$2:$K$232,MATCH(B7,'Souhrnný rozpočet'!$A$2:$A$232,0),8)</f>
        <v>ks</v>
      </c>
      <c r="F7" s="38">
        <v>5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35</v>
      </c>
      <c r="C8" s="41" t="str">
        <f>INDEX('Souhrnný rozpočet'!$A$2:$K$232,MATCH(B8,'Souhrnný rozpočet'!$A$2:$A$232,0),3)</f>
        <v>Nízký stojan na 2 displeje</v>
      </c>
      <c r="D8" s="41" t="str">
        <f>INDEX('Souhrnný rozpočet'!$A$2:$K$232,MATCH(B8,'Souhrnný rozpočet'!$A$2:$A$232,0),7)</f>
        <v>Stojan pro displej dva displeje zády k sobě - úhlopříčky 55". Možnost náklonu displeje min. 20°, horní hrana displeje 90 - 100 cm.</v>
      </c>
      <c r="E8" s="41" t="str">
        <f>INDEX('Souhrnný rozpočet'!$A$2:$K$232,MATCH(B8,'Souhrnný rozpočet'!$A$2:$A$232,0),8)</f>
        <v>ks</v>
      </c>
      <c r="F8" s="38">
        <v>2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25.5">
      <c r="A9" s="36">
        <v>5</v>
      </c>
      <c r="B9" s="47" t="s">
        <v>178</v>
      </c>
      <c r="C9" s="41" t="str">
        <f>INDEX('Souhrnný rozpočet'!$A$2:$K$232,MATCH(B9,'Souhrnný rozpočet'!$A$2:$A$232,0),3)</f>
        <v>Nízký stojan na displej</v>
      </c>
      <c r="D9" s="41" t="str">
        <f>INDEX('Souhrnný rozpočet'!$A$2:$K$232,MATCH(B9,'Souhrnný rozpočet'!$A$2:$A$232,0),7)</f>
        <v>Stojan pro displej - úhlopříčky 55". Možnost náklonu displeje min. 20°, horní hrana displeje 90 - 100 cm.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38.25">
      <c r="A10" s="36">
        <v>6</v>
      </c>
      <c r="B10" s="47" t="s">
        <v>146</v>
      </c>
      <c r="C10" s="41" t="str">
        <f>INDEX('Souhrnný rozpočet'!$A$2:$K$232,MATCH(B10,'Souhrnný rozpočet'!$A$2:$A$232,0),3)</f>
        <v>Distribuční zesilovač</v>
      </c>
      <c r="D10" s="41" t="str">
        <f>INDEX('Souhrnný rozpočet'!$A$2:$K$232,MATCH(B10,'Souhrnný rozpočet'!$A$2:$A$232,0),7)</f>
        <v xml:space="preserve">1x6 HDMI rozbočovač
Podpora standardů HDMI 2.0 a HDCP 2.2
Podpora rozlišení podpora 4K/UHD @ 60 Hz 4:4:4 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51">
      <c r="A11" s="36">
        <v>7</v>
      </c>
      <c r="B11" s="47" t="s">
        <v>193</v>
      </c>
      <c r="C11" s="41" t="str">
        <f>INDEX('Souhrnný rozpočet'!$A$2:$K$232,MATCH(B11,'Souhrnný rozpočet'!$A$2:$A$232,0),3)</f>
        <v>Přepínač</v>
      </c>
      <c r="D11" s="41" t="str">
        <f>INDEX('Souhrnný rozpočet'!$A$2:$K$232,MATCH(B11,'Souhrnný rozpočet'!$A$2:$A$232,0),7)</f>
        <v xml:space="preserve">Přepínač 4x1 HDMI
Podpora standardů HDMI 2.0 a HDCP 2.2
Podpora rozlišení podpora 4K/UHD @ 60 Hz 4:4:4
Řízení RS232 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51">
      <c r="A12" s="36">
        <v>8</v>
      </c>
      <c r="B12" s="47" t="s">
        <v>196</v>
      </c>
      <c r="C12" s="41" t="str">
        <f>INDEX('Souhrnný rozpočet'!$A$2:$K$232,MATCH(B12,'Souhrnný rozpočet'!$A$2:$A$232,0),3)</f>
        <v>Extender HDMI signálu - vysílač</v>
      </c>
      <c r="D12" s="41" t="str">
        <f>INDEX('Souhrnný rozpočet'!$A$2:$K$232,MATCH(B12,'Souhrnný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51">
      <c r="A13" s="36">
        <v>9</v>
      </c>
      <c r="B13" s="47" t="s">
        <v>198</v>
      </c>
      <c r="C13" s="41" t="str">
        <f>INDEX('Souhrnný rozpočet'!$A$2:$K$232,MATCH(B13,'Souhrnný rozpočet'!$A$2:$A$232,0),3)</f>
        <v>Extender HDMI signálu - přijímač</v>
      </c>
      <c r="D13" s="41" t="str">
        <f>INDEX('Souhrnný rozpočet'!$A$2:$K$232,MATCH(B13,'Souhrnný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63.75">
      <c r="A14" s="36">
        <v>10</v>
      </c>
      <c r="B14" s="47" t="s">
        <v>173</v>
      </c>
      <c r="C14" s="41" t="str">
        <f>INDEX('Souhrnný rozpočet'!$A$2:$K$232,MATCH(B14,'Souhrnný rozpočet'!$A$2:$A$232,0),3)</f>
        <v>HDMI a USB maticový přepínač</v>
      </c>
      <c r="D14" s="41" t="str">
        <f>INDEX('Souhrnný rozpočet'!$A$2:$K$232,MATCH(B14,'Souhrnný rozpočet'!$A$2:$A$232,0),7)</f>
        <v>Maticový přepínač HDMI a USB. Min. 2x vstup plnohodnotné USB-C 3.1 gen 1 s napájením, 2x vstup HDMI + USB B, výstup 2x HDMI. Připojení periferií (kamera, audio, touch, HID) min. 3x USB-A. Řízení RS232 nebo LAN.</v>
      </c>
      <c r="E14" s="41" t="str">
        <f>INDEX('Souhrnný rozpočet'!$A$2:$K$232,MATCH(B14,'Souhrnný rozpočet'!$A$2:$A$232,0),8)</f>
        <v>ks</v>
      </c>
      <c r="F14" s="38">
        <v>1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89.25">
      <c r="A15" s="36">
        <v>11</v>
      </c>
      <c r="B15" s="47" t="s">
        <v>464</v>
      </c>
      <c r="C15" s="41" t="str">
        <f>INDEX('Souhrnný rozpočet'!$A$2:$K$232,MATCH(B15,'Souhrnný rozpočet'!$A$2:$A$232,0),3)</f>
        <v>Bezdrátový přepínač</v>
      </c>
      <c r="D15" s="41" t="str">
        <f>INDEX('Souhrnný rozpočet'!$A$2:$K$232,MATCH(B15,'Souhrnný rozpočet'!$A$2:$A$232,0),7)</f>
        <v>Bezdrátový konferenční přepínač pro sdílení obrazu a zvuku ze zařízení typu notebook, smartphone, tablet na displej nebo projektor. K notebooku lze bezdrátově připojit rovněž USB konferenční periferie typu webkamera, soundbar, mikrofon. Vlastní Access Point, připojení přes aplikaci/ zrcadlení plochy nebo přes USB tlačítka. Sdílení až dvou zařízení najednou. Součástí 2x USB tlačítko.</v>
      </c>
      <c r="E15" s="41" t="str">
        <f>INDEX('Souhrnný rozpočet'!$A$2:$K$232,MATCH(B15,'Souhrnný rozpočet'!$A$2:$A$232,0),8)</f>
        <v>ks</v>
      </c>
      <c r="F15" s="38">
        <v>1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114.75">
      <c r="A16" s="36">
        <v>12</v>
      </c>
      <c r="B16" s="47" t="s">
        <v>469</v>
      </c>
      <c r="C16" s="41" t="str">
        <f>INDEX('Souhrnný rozpočet'!$A$2:$K$232,MATCH(B16,'Souhrnný rozpočet'!$A$2:$A$232,0),3)</f>
        <v>Příslušenství videokonference</v>
      </c>
      <c r="D16" s="41" t="str">
        <f>INDEX('Souhrnný rozpočet'!$A$2:$K$232,MATCH(B16,'Souhrnný rozpočet'!$A$2:$A$232,0),7)</f>
        <v>Konferenční kamera Inteligentní kamera určená k připojení k libovolné konferenční aplikaci.
Minimální specifikace kamery: 20 Megapixel 1" sensor, 5x digitální zoom, FOV 100º diagonal, 90º horizontal, 60º vertical, objektiv f/2.9, minimální vzdálenost objektu 1,6m, rozlišení HD 1080p @ 30 fps, automatická detekce obličeje a jeho sledování v záběru, připojení kamery ke kodeku přes Ethernet RJ45 (CATx) a adaptér s převodníkem USB na CATx, napájení PoE</v>
      </c>
      <c r="E16" s="41" t="str">
        <f>INDEX('Souhrnný rozpočet'!$A$2:$K$232,MATCH(B16,'Souhrnný rozpočet'!$A$2:$A$232,0),8)</f>
        <v>ks</v>
      </c>
      <c r="F16" s="38">
        <v>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51">
      <c r="A17" s="36">
        <v>13</v>
      </c>
      <c r="B17" s="47" t="s">
        <v>28</v>
      </c>
      <c r="C17" s="41" t="str">
        <f>INDEX('Souhrnný rozpočet'!$A$2:$K$232,MATCH(B17,'Souhrnný rozpočet'!$A$2:$A$232,0),3)</f>
        <v>Reproduktorová soustava</v>
      </c>
      <c r="D17" s="41" t="str">
        <f>INDEX('Souhrnný rozpočet'!$A$2:$K$232,MATCH(B17,'Souhrnný rozpočet'!$A$2:$A$232,0),7)</f>
        <v>Dvoupásmová podhledová reprosoustava, vč. zadního krytu, min. parametry: 50W / 70_100V, 87dB, 80Hz–18kHz, 100°-120° pokrytí. rozměry max: 260x220 (průměr x výška) mm.</v>
      </c>
      <c r="E17" s="41" t="str">
        <f>INDEX('Souhrnný rozpočet'!$A$2:$K$232,MATCH(B17,'Souhrnný rozpočet'!$A$2:$A$232,0),8)</f>
        <v>ks</v>
      </c>
      <c r="F17" s="38">
        <v>6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63.75">
      <c r="A18" s="36">
        <v>14</v>
      </c>
      <c r="B18" s="47" t="s">
        <v>63</v>
      </c>
      <c r="C18" s="41" t="str">
        <f>INDEX('Souhrnný rozpočet'!$A$2:$K$232,MATCH(B18,'Souhrnný rozpočet'!$A$2:$A$232,0),3)</f>
        <v>Zesilovač</v>
      </c>
      <c r="D18" s="41" t="str">
        <f>INDEX('Souhrnný rozpočet'!$A$2:$K$232,MATCH(B18,'Souhrnný rozpočet'!$A$2:$A$232,0),7)</f>
        <v>Koncový zesilovač, min. parametry: výkon 2x 120W_8Ω nebo 2x 120W /70_100V, 2x nesymetrický vstup, 2 symetrický vstup, chlazení bez hluku, individuální nastavení výšek a basů pro každý výstup, sleep mode 19" rack uchycení, šířka max. 1/2 rack.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 ht="89.25">
      <c r="A19" s="36">
        <v>15</v>
      </c>
      <c r="B19" s="47" t="s">
        <v>20</v>
      </c>
      <c r="C19" s="41" t="str">
        <f>INDEX('Souhrnný rozpočet'!$A$2:$K$232,MATCH(B19,'Souhrnný rozpočet'!$A$2:$A$232,0),3)</f>
        <v>Mixážní systém</v>
      </c>
      <c r="D19" s="41" t="str">
        <f>INDEX('Souhrnný rozpočet'!$A$2:$K$232,MATCH(B19,'Souhrnný rozpočet'!$A$2:$A$232,0),7)</f>
        <v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v>
      </c>
      <c r="E19" s="41" t="str">
        <f>INDEX('Souhrnný rozpočet'!$A$2:$K$232,MATCH(B19,'Souhrnný rozpočet'!$A$2:$A$232,0),8)</f>
        <v>ks</v>
      </c>
      <c r="F19" s="38">
        <v>1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25.5">
      <c r="A20" s="36">
        <v>16</v>
      </c>
      <c r="B20" s="47" t="s">
        <v>21</v>
      </c>
      <c r="C20" s="41" t="str">
        <f>INDEX('Souhrnný rozpočet'!$A$2:$K$232,MATCH(B20,'Souhrnný rozpočet'!$A$2:$A$232,0),3)</f>
        <v>Dante převodník</v>
      </c>
      <c r="D20" s="41" t="str">
        <f>INDEX('Souhrnný rozpočet'!$A$2:$K$232,MATCH(B20,'Souhrnný rozpočet'!$A$2:$A$232,0),7)</f>
        <v>Dante  - min. 2x USB vstup a 2x USB výstup, napájení PoE</v>
      </c>
      <c r="E20" s="41" t="str">
        <f>INDEX('Souhrnný rozpočet'!$A$2:$K$232,MATCH(B20,'Souhrnný rozpočet'!$A$2:$A$232,0),8)</f>
        <v>ks</v>
      </c>
      <c r="F20" s="38">
        <v>1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>
      <c r="A21" s="36">
        <v>17</v>
      </c>
      <c r="B21" s="47" t="s">
        <v>171</v>
      </c>
      <c r="C21" s="41" t="str">
        <f>INDEX('Souhrnný rozpočet'!$A$2:$K$232,MATCH(B21,'Souhrnný rozpočet'!$A$2:$A$232,0),3)</f>
        <v>Switch pro Dante</v>
      </c>
      <c r="D21" s="41" t="str">
        <f>INDEX('Souhrnný rozpočet'!$A$2:$K$232,MATCH(B21,'Souhrnný rozpočet'!$A$2:$A$232,0),7)</f>
        <v>Switch pro Dante - min. 8 portů RJ45, PoE min. 60W.</v>
      </c>
      <c r="E21" s="41" t="str">
        <f>INDEX('Souhrnný rozpočet'!$A$2:$K$232,MATCH(B21,'Souhrnný rozpočet'!$A$2:$A$232,0),8)</f>
        <v>ks</v>
      </c>
      <c r="F21" s="38">
        <v>1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>
      <c r="A22" s="36">
        <v>18</v>
      </c>
      <c r="B22" s="47" t="s">
        <v>172</v>
      </c>
      <c r="C22" s="41" t="str">
        <f>INDEX('Souhrnný rozpočet'!$A$2:$K$232,MATCH(B22,'Souhrnný rozpočet'!$A$2:$A$232,0),3)</f>
        <v>Eliminátor zpětné vazby</v>
      </c>
      <c r="D22" s="41" t="str">
        <f>INDEX('Souhrnný rozpočet'!$A$2:$K$232,MATCH(B22,'Souhrnný rozpočet'!$A$2:$A$232,0),7)</f>
        <v>Dvoukanálový eliminátor zpětné vazby, min. 24 filtrů / kanál</v>
      </c>
      <c r="E22" s="41" t="str">
        <f>INDEX('Souhrnný rozpočet'!$A$2:$K$232,MATCH(B22,'Souhrnný rozpočet'!$A$2:$A$232,0),8)</f>
        <v>ks</v>
      </c>
      <c r="F22" s="38">
        <v>1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89.25">
      <c r="A23" s="36">
        <v>19</v>
      </c>
      <c r="B23" s="47" t="s">
        <v>65</v>
      </c>
      <c r="C23" s="41" t="str">
        <f>INDEX('Souhrnný rozpočet'!$A$2:$K$232,MATCH(B23,'Souhrnný rozpočet'!$A$2:$A$232,0),3)</f>
        <v>Mikrofon bezdrátový</v>
      </c>
      <c r="D23" s="41" t="str">
        <f>INDEX('Souhrnný rozpočet'!$A$2:$K$232,MATCH(B23,'Souhrnný rozpočet'!$A$2:$A$232,0),7)</f>
        <v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v>
      </c>
      <c r="E23" s="41" t="str">
        <f>INDEX('Souhrnný rozpočet'!$A$2:$K$232,MATCH(B23,'Souhrnný rozpočet'!$A$2:$A$232,0),8)</f>
        <v>ks</v>
      </c>
      <c r="F23" s="38">
        <v>1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76.5">
      <c r="A24" s="36">
        <v>20</v>
      </c>
      <c r="B24" s="47" t="s">
        <v>66</v>
      </c>
      <c r="C24" s="41" t="str">
        <f>INDEX('Souhrnný rozpočet'!$A$2:$K$232,MATCH(B24,'Souhrnný rozpočet'!$A$2:$A$232,0),3)</f>
        <v>Mikrofon bezdrátový</v>
      </c>
      <c r="D24" s="41" t="str">
        <f>INDEX('Souhrnný rozpočet'!$A$2:$K$232,MATCH(B24,'Souhrnný rozpočet'!$A$2:$A$232,0),7)</f>
        <v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v>
      </c>
      <c r="E24" s="41" t="str">
        <f>INDEX('Souhrnný rozpočet'!$A$2:$K$232,MATCH(B24,'Souhrnný rozpočet'!$A$2:$A$232,0),8)</f>
        <v>ks</v>
      </c>
      <c r="F24" s="38">
        <v>1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 ht="25.5">
      <c r="A25" s="36">
        <v>21</v>
      </c>
      <c r="B25" s="47" t="s">
        <v>67</v>
      </c>
      <c r="C25" s="41" t="str">
        <f>INDEX('Souhrnný rozpočet'!$A$2:$K$232,MATCH(B25,'Souhrnný rozpočet'!$A$2:$A$232,0),3)</f>
        <v>Mikrofon náhlavní</v>
      </c>
      <c r="D25" s="41" t="str">
        <f>INDEX('Souhrnný rozpočet'!$A$2:$K$232,MATCH(B25,'Souhrnný rozpočet'!$A$2:$A$232,0),7)</f>
        <v>Systémový náhlavní mikrofon s úzce směrovou charakteristikou</v>
      </c>
      <c r="E25" s="41" t="str">
        <f>INDEX('Souhrnný rozpočet'!$A$2:$K$232,MATCH(B25,'Souhrnný rozpočet'!$A$2:$A$232,0),8)</f>
        <v>ks</v>
      </c>
      <c r="F25" s="38">
        <v>1</v>
      </c>
      <c r="G25" s="40">
        <f>INDEX('Souhrnný rozpočet'!$A$2:$K$232,MATCH(B25,'Souhrnný rozpočet'!$A$2:$A$232,0),10)</f>
        <v>0</v>
      </c>
      <c r="H25" s="74">
        <f t="shared" si="0"/>
        <v>0</v>
      </c>
      <c r="I25" s="80"/>
    </row>
    <row r="26" spans="1:9" ht="25.5">
      <c r="A26" s="36">
        <v>22</v>
      </c>
      <c r="B26" s="47" t="s">
        <v>128</v>
      </c>
      <c r="C26" s="41" t="str">
        <f>INDEX('Souhrnný rozpočet'!$A$2:$K$232,MATCH(B26,'Souhrnný rozpočet'!$A$2:$A$232,0),3)</f>
        <v>Stojánek bezdrátového mikrofonu</v>
      </c>
      <c r="D26" s="41" t="str">
        <f>INDEX('Souhrnný rozpočet'!$A$2:$K$232,MATCH(B26,'Souhrnný rozpočet'!$A$2:$A$232,0),7)</f>
        <v>Stolní stojánek s nástavcem, závit 3/8" hmotnost cca 1,0 kg, výška 160 - 180 mm, Ø max 150 mm, Barva černá</v>
      </c>
      <c r="E26" s="41" t="str">
        <f>INDEX('Souhrnný rozpočet'!$A$2:$K$232,MATCH(B26,'Souhrnný rozpočet'!$A$2:$A$232,0),8)</f>
        <v>ks</v>
      </c>
      <c r="F26" s="38">
        <v>1</v>
      </c>
      <c r="G26" s="40">
        <f>INDEX('Souhrnný rozpočet'!$A$2:$K$232,MATCH(B26,'Souhrnný rozpočet'!$A$2:$A$232,0),10)</f>
        <v>0</v>
      </c>
      <c r="H26" s="74">
        <f t="shared" si="0"/>
        <v>0</v>
      </c>
      <c r="I26" s="80"/>
    </row>
    <row r="27" spans="1:9" ht="25.5">
      <c r="A27" s="36">
        <v>23</v>
      </c>
      <c r="B27" s="47" t="s">
        <v>129</v>
      </c>
      <c r="C27" s="41" t="str">
        <f>INDEX('Souhrnný rozpočet'!$A$2:$K$232,MATCH(B27,'Souhrnný rozpočet'!$A$2:$A$232,0),3)</f>
        <v>Mikrofonní stativ</v>
      </c>
      <c r="D27" s="41" t="str">
        <f>INDEX('Souhrnný rozpočet'!$A$2:$K$232,MATCH(B27,'Souhrnný rozpočet'!$A$2:$A$232,0),7)</f>
        <v>Mikrofonní stativ s ramenem, hmotnost max. 3,5 kg, výška 950-1600 mm, rameno 500-700 mm, černý</v>
      </c>
      <c r="E27" s="41" t="str">
        <f>INDEX('Souhrnný rozpočet'!$A$2:$K$232,MATCH(B27,'Souhrnný rozpočet'!$A$2:$A$232,0),8)</f>
        <v>ks</v>
      </c>
      <c r="F27" s="38">
        <v>1</v>
      </c>
      <c r="G27" s="40">
        <f>INDEX('Souhrnný rozpočet'!$A$2:$K$232,MATCH(B27,'Souhrnný rozpočet'!$A$2:$A$232,0),10)</f>
        <v>0</v>
      </c>
      <c r="H27" s="74">
        <f t="shared" si="0"/>
        <v>0</v>
      </c>
      <c r="I27" s="80"/>
    </row>
    <row r="28" spans="1:9" ht="25.5">
      <c r="A28" s="36">
        <v>24</v>
      </c>
      <c r="B28" s="47" t="s">
        <v>147</v>
      </c>
      <c r="C28" s="41" t="str">
        <f>INDEX('Souhrnný rozpočet'!$A$2:$K$232,MATCH(B28,'Souhrnný rozpočet'!$A$2:$A$232,0),3)</f>
        <v>Příslušenství audio technika</v>
      </c>
      <c r="D28" s="41" t="str">
        <f>INDEX('Souhrnný rozpočet'!$A$2:$K$232,MATCH(B28,'Souhrnný rozpočet'!$A$2:$A$232,0),7)</f>
        <v>Nylonový voděodolný obal pro 2 mikrofonní stativy.</v>
      </c>
      <c r="E28" s="41" t="str">
        <f>INDEX('Souhrnný rozpočet'!$A$2:$K$232,MATCH(B28,'Souhrnný rozpočet'!$A$2:$A$232,0),8)</f>
        <v>ks</v>
      </c>
      <c r="F28" s="38">
        <v>1</v>
      </c>
      <c r="G28" s="40">
        <f>INDEX('Souhrnný rozpočet'!$A$2:$K$232,MATCH(B28,'Souhrnný rozpočet'!$A$2:$A$232,0),10)</f>
        <v>0</v>
      </c>
      <c r="H28" s="74">
        <f t="shared" si="0"/>
        <v>0</v>
      </c>
      <c r="I28" s="80"/>
    </row>
    <row r="29" spans="1:9" ht="63.75">
      <c r="A29" s="36">
        <v>25</v>
      </c>
      <c r="B29" s="47" t="s">
        <v>148</v>
      </c>
      <c r="C29" s="41" t="str">
        <f>INDEX('Souhrnný rozpočet'!$A$2:$K$232,MATCH(B29,'Souhrnný rozpočet'!$A$2:$A$232,0),3)</f>
        <v>Mikrofonní pole</v>
      </c>
      <c r="D29" s="41" t="str">
        <f>INDEX('Souhrnný rozpočet'!$A$2:$K$232,MATCH(B29,'Souhrnný rozpočet'!$A$2:$A$232,0),7)</f>
        <v>Sestava stropního mikrofonní pole pro videokonference, min. požadavky: pokrytí 360°, automatické směrování na řečníka, automatická mixáž, Dante připojení, pro podhledy 600x600mm, váha max. 6,5 kg, bílé provedení, příprava na uchycení do podhledu nebo pro zavěšení na lanka</v>
      </c>
      <c r="E29" s="41" t="str">
        <f>INDEX('Souhrnný rozpočet'!$A$2:$K$232,MATCH(B29,'Souhrnný rozpočet'!$A$2:$A$232,0),8)</f>
        <v>ks</v>
      </c>
      <c r="F29" s="38">
        <v>2</v>
      </c>
      <c r="G29" s="40">
        <f>INDEX('Souhrnný rozpočet'!$A$2:$K$232,MATCH(B29,'Souhrnný rozpočet'!$A$2:$A$232,0),10)</f>
        <v>0</v>
      </c>
      <c r="H29" s="74">
        <f t="shared" si="0"/>
        <v>0</v>
      </c>
      <c r="I29" s="80"/>
    </row>
    <row r="30" spans="1:9" ht="38.25">
      <c r="A30" s="36">
        <v>26</v>
      </c>
      <c r="B30" s="47" t="s">
        <v>474</v>
      </c>
      <c r="C30" s="41" t="str">
        <f>INDEX('Souhrnný rozpočet'!$A$2:$K$232,MATCH(B30,'Souhrnný rozpočet'!$A$2:$A$232,0),3)</f>
        <v>Přípojné místo 1 do stolu velká zas.</v>
      </c>
      <c r="D30" s="41" t="str">
        <f>INDEX('Souhrnný rozpočet'!$A$2:$K$232,MATCH(B30,'Souhrnný rozpočet'!$A$2:$A$232,0),7)</f>
        <v>Přípojné místo s víkem. Vytahovací kabely - 1x HDMI, 1x USB-A, 1x LAN, 2x zásuvka 230VAC. Včetně krytu kabelů.</v>
      </c>
      <c r="E30" s="41" t="str">
        <f>INDEX('Souhrnný rozpočet'!$A$2:$K$232,MATCH(B30,'Souhrnný rozpočet'!$A$2:$A$232,0),8)</f>
        <v>ks</v>
      </c>
      <c r="F30" s="38">
        <v>1</v>
      </c>
      <c r="G30" s="40">
        <f>INDEX('Souhrnný rozpočet'!$A$2:$K$232,MATCH(B30,'Souhrnný rozpočet'!$A$2:$A$232,0),10)</f>
        <v>0</v>
      </c>
      <c r="H30" s="74">
        <f t="shared" si="0"/>
        <v>0</v>
      </c>
      <c r="I30" s="80"/>
    </row>
    <row r="31" spans="1:9" ht="25.5">
      <c r="A31" s="36">
        <v>27</v>
      </c>
      <c r="B31" s="47" t="s">
        <v>475</v>
      </c>
      <c r="C31" s="41" t="str">
        <f>INDEX('Souhrnný rozpočet'!$A$2:$K$232,MATCH(B31,'Souhrnný rozpočet'!$A$2:$A$232,0),3)</f>
        <v>Přípojné místo 2 do stolu velká zas.</v>
      </c>
      <c r="D31" s="41" t="str">
        <f>INDEX('Souhrnný rozpočet'!$A$2:$K$232,MATCH(B31,'Souhrnný rozpočet'!$A$2:$A$232,0),7)</f>
        <v>Přípojné místo s víkem. Vytahovací kabely - 1x HDMI, 1x LAN, 2x zásuvka 230VAC. Včetně krytu kabelů.</v>
      </c>
      <c r="E31" s="41" t="str">
        <f>INDEX('Souhrnný rozpočet'!$A$2:$K$232,MATCH(B31,'Souhrnný rozpočet'!$A$2:$A$232,0),8)</f>
        <v>ks</v>
      </c>
      <c r="F31" s="38">
        <v>2</v>
      </c>
      <c r="G31" s="40">
        <f>INDEX('Souhrnný rozpočet'!$A$2:$K$232,MATCH(B31,'Souhrnný rozpočet'!$A$2:$A$232,0),10)</f>
        <v>0</v>
      </c>
      <c r="H31" s="74">
        <f t="shared" si="0"/>
        <v>0</v>
      </c>
      <c r="I31" s="80"/>
    </row>
    <row r="32" spans="1:9" ht="25.5">
      <c r="A32" s="36">
        <v>28</v>
      </c>
      <c r="B32" s="47" t="s">
        <v>476</v>
      </c>
      <c r="C32" s="41" t="str">
        <f>INDEX('Souhrnný rozpočet'!$A$2:$K$232,MATCH(B32,'Souhrnný rozpočet'!$A$2:$A$232,0),3)</f>
        <v>Přípojné místo 3 do stolu velká zas.</v>
      </c>
      <c r="D32" s="41" t="str">
        <f>INDEX('Souhrnný rozpočet'!$A$2:$K$232,MATCH(B32,'Souhrnný rozpočet'!$A$2:$A$232,0),7)</f>
        <v>Přípojné místo s víkem.  4x zásuvka 230VAC.</v>
      </c>
      <c r="E32" s="41" t="str">
        <f>INDEX('Souhrnný rozpočet'!$A$2:$K$232,MATCH(B32,'Souhrnný rozpočet'!$A$2:$A$232,0),8)</f>
        <v>ks</v>
      </c>
      <c r="F32" s="38">
        <v>5</v>
      </c>
      <c r="G32" s="40">
        <f>INDEX('Souhrnný rozpočet'!$A$2:$K$232,MATCH(B32,'Souhrnný rozpočet'!$A$2:$A$232,0),10)</f>
        <v>0</v>
      </c>
      <c r="H32" s="74">
        <f t="shared" si="0"/>
        <v>0</v>
      </c>
      <c r="I32" s="80"/>
    </row>
    <row r="33" spans="1:9" ht="38.25">
      <c r="A33" s="36">
        <v>29</v>
      </c>
      <c r="B33" s="47" t="s">
        <v>56</v>
      </c>
      <c r="C33" s="41" t="str">
        <f>INDEX('Souhrnný rozpočet'!$A$2:$K$232,MATCH(B33,'Souhrnný rozpočet'!$A$2:$A$232,0),3)</f>
        <v>Kontrolér řídicího systému</v>
      </c>
      <c r="D33" s="41" t="str">
        <f>INDEX('Souhrnný rozpočet'!$A$2:$K$232,MATCH(B33,'Souhrnný rozpočet'!$A$2:$A$232,0),7)</f>
        <v>Kontrolér řídicího systému. Technické parametry kontroléru: min.  8x RS232 (z toho min. 1x RS485), 1x LAN.</v>
      </c>
      <c r="E33" s="41" t="str">
        <f>INDEX('Souhrnný rozpočet'!$A$2:$K$232,MATCH(B33,'Souhrnný rozpočet'!$A$2:$A$232,0),8)</f>
        <v>ks</v>
      </c>
      <c r="F33" s="38">
        <v>1</v>
      </c>
      <c r="G33" s="40">
        <f>INDEX('Souhrnný rozpočet'!$A$2:$K$232,MATCH(B33,'Souhrnný rozpočet'!$A$2:$A$232,0),10)</f>
        <v>0</v>
      </c>
      <c r="H33" s="74">
        <f t="shared" si="0"/>
        <v>0</v>
      </c>
      <c r="I33" s="80"/>
    </row>
    <row r="34" spans="1:9" ht="25.5">
      <c r="A34" s="36">
        <v>30</v>
      </c>
      <c r="B34" s="47" t="s">
        <v>57</v>
      </c>
      <c r="C34" s="41" t="str">
        <f>INDEX('Souhrnný rozpočet'!$A$2:$K$232,MATCH(B34,'Souhrnný rozpočet'!$A$2:$A$232,0),3)</f>
        <v>Kontrolér řídicího systému</v>
      </c>
      <c r="D34" s="41" t="str">
        <f>INDEX('Souhrnný rozpočet'!$A$2:$K$232,MATCH(B34,'Souhrnný rozpočet'!$A$2:$A$232,0),7)</f>
        <v>Kontrolér řídicího systému. Technické parametry kontroléru: min.  3x RS232, 1x LAN.</v>
      </c>
      <c r="E34" s="41" t="str">
        <f>INDEX('Souhrnný rozpočet'!$A$2:$K$232,MATCH(B34,'Souhrnný rozpočet'!$A$2:$A$232,0),8)</f>
        <v>ks</v>
      </c>
      <c r="F34" s="38">
        <v>1</v>
      </c>
      <c r="G34" s="40">
        <f>INDEX('Souhrnný rozpočet'!$A$2:$K$232,MATCH(B34,'Souhrnný rozpočet'!$A$2:$A$232,0),10)</f>
        <v>0</v>
      </c>
      <c r="H34" s="74">
        <f t="shared" si="0"/>
        <v>0</v>
      </c>
      <c r="I34" s="80"/>
    </row>
    <row r="35" spans="1:9" ht="51">
      <c r="A35" s="36">
        <v>31</v>
      </c>
      <c r="B35" s="47" t="s">
        <v>150</v>
      </c>
      <c r="C35" s="41" t="str">
        <f>INDEX('Souhrnný rozpočet'!$A$2:$K$232,MATCH(B35,'Souhrnný rozpočet'!$A$2:$A$232,0),3)</f>
        <v>Dotykový panel</v>
      </c>
      <c r="D35" s="41" t="str">
        <f>INDEX('Souhrnný rozpočet'!$A$2:$K$232,MATCH(B35,'Souhrnný rozpočet'!$A$2:$A$232,0),7)</f>
        <v>Dotykový panel stolní drátový. Technické parametry panelu: úhlopříčka min. 12", rozlišení min. 1280x800, min. 24-bitové barvy, kapacitní dotykový IPS displej, IP komunikace, napájení přes PoE.</v>
      </c>
      <c r="E35" s="41" t="str">
        <f>INDEX('Souhrnný rozpočet'!$A$2:$K$232,MATCH(B35,'Souhrnný rozpočet'!$A$2:$A$232,0),8)</f>
        <v>ks</v>
      </c>
      <c r="F35" s="38">
        <v>1</v>
      </c>
      <c r="G35" s="40">
        <f>INDEX('Souhrnný rozpočet'!$A$2:$K$232,MATCH(B35,'Souhrnný rozpočet'!$A$2:$A$232,0),10)</f>
        <v>0</v>
      </c>
      <c r="H35" s="74">
        <f t="shared" si="0"/>
        <v>0</v>
      </c>
      <c r="I35" s="80"/>
    </row>
    <row r="36" spans="1:9" ht="25.5">
      <c r="A36" s="36">
        <v>32</v>
      </c>
      <c r="B36" s="47" t="s">
        <v>218</v>
      </c>
      <c r="C36" s="41" t="str">
        <f>INDEX('Souhrnný rozpočet'!$A$2:$K$232,MATCH(B36,'Souhrnný rozpočet'!$A$2:$A$232,0),3)</f>
        <v>Switch pro řízení</v>
      </c>
      <c r="D36" s="41" t="str">
        <f>INDEX('Souhrnný rozpočet'!$A$2:$K$232,MATCH(B36,'Souhrnný rozpočet'!$A$2:$A$232,0),7)</f>
        <v>Datový přepínač s min. 8 porty 10/100/1000Mbit z toho 8 portů PoE, celkový napájecí výkon přes PoE min. 60W</v>
      </c>
      <c r="E36" s="41" t="str">
        <f>INDEX('Souhrnný rozpočet'!$A$2:$K$232,MATCH(B36,'Souhrnný rozpočet'!$A$2:$A$232,0),8)</f>
        <v>ks</v>
      </c>
      <c r="F36" s="38">
        <v>1</v>
      </c>
      <c r="G36" s="40">
        <f>INDEX('Souhrnný rozpočet'!$A$2:$K$232,MATCH(B36,'Souhrnný rozpočet'!$A$2:$A$232,0),10)</f>
        <v>0</v>
      </c>
      <c r="H36" s="74">
        <f t="shared" si="0"/>
        <v>0</v>
      </c>
      <c r="I36" s="80"/>
    </row>
    <row r="37" spans="1:9" ht="38.25">
      <c r="A37" s="36">
        <v>33</v>
      </c>
      <c r="B37" s="47" t="s">
        <v>219</v>
      </c>
      <c r="C37" s="41" t="str">
        <f>INDEX('Souhrnný rozpočet'!$A$2:$K$232,MATCH(B37,'Souhrnný rozpočet'!$A$2:$A$232,0),3)</f>
        <v>Příslušenství řídicího systému do rozvaděče - převodník</v>
      </c>
      <c r="D37" s="41" t="str">
        <f>INDEX('Souhrnný rozpočet'!$A$2:$K$232,MATCH(B37,'Souhrnný rozpočet'!$A$2:$A$232,0),7)</f>
        <v>Převodník RS-232/485 pro ovládání jednotek DALI a releových jednotek.</v>
      </c>
      <c r="E37" s="41" t="str">
        <f>INDEX('Souhrnný rozpočet'!$A$2:$K$232,MATCH(B37,'Souhrnný rozpočet'!$A$2:$A$232,0),8)</f>
        <v>ks</v>
      </c>
      <c r="F37" s="38">
        <v>1</v>
      </c>
      <c r="G37" s="40">
        <f>INDEX('Souhrnný rozpočet'!$A$2:$K$232,MATCH(B37,'Souhrnný rozpočet'!$A$2:$A$232,0),10)</f>
        <v>0</v>
      </c>
      <c r="H37" s="74">
        <f t="shared" si="0"/>
        <v>0</v>
      </c>
      <c r="I37" s="80"/>
    </row>
    <row r="38" spans="1:9" ht="38.25">
      <c r="A38" s="36">
        <v>34</v>
      </c>
      <c r="B38" s="47" t="s">
        <v>352</v>
      </c>
      <c r="C38" s="41" t="str">
        <f>INDEX('Souhrnný rozpočet'!$A$2:$K$232,MATCH(B38,'Souhrnný rozpočet'!$A$2:$A$232,0),3)</f>
        <v>Příslušenství řídicího systému do rozvaděče - odrušovač</v>
      </c>
      <c r="D38" s="41" t="str">
        <f>INDEX('Souhrnný rozpočet'!$A$2:$K$232,MATCH(B38,'Souhrnný rozpočet'!$A$2:$A$232,0),7)</f>
        <v>Tříkanálová jednotka pro potlačení elektromagnetického ručšení pro napští do min. 250V.</v>
      </c>
      <c r="E38" s="41" t="str">
        <f>INDEX('Souhrnný rozpočet'!$A$2:$K$232,MATCH(B38,'Souhrnný rozpočet'!$A$2:$A$232,0),8)</f>
        <v>ks</v>
      </c>
      <c r="F38" s="38">
        <v>3</v>
      </c>
      <c r="G38" s="40">
        <f>INDEX('Souhrnný rozpočet'!$A$2:$K$232,MATCH(B38,'Souhrnný rozpočet'!$A$2:$A$232,0),10)</f>
        <v>0</v>
      </c>
      <c r="H38" s="74">
        <f t="shared" si="0"/>
        <v>0</v>
      </c>
      <c r="I38" s="80"/>
    </row>
    <row r="39" spans="1:9" ht="76.5">
      <c r="A39" s="36">
        <v>35</v>
      </c>
      <c r="B39" s="47" t="s">
        <v>477</v>
      </c>
      <c r="C39" s="41" t="str">
        <f>INDEX('Souhrnný rozpočet'!$A$2:$K$232,MATCH(B39,'Souhrnný rozpočet'!$A$2:$A$232,0),3)</f>
        <v>Příslušenství řídicího systému do rozvaděče - releová jednotka</v>
      </c>
      <c r="D39" s="41" t="str">
        <f>INDEX('Souhrnný rozpočet'!$A$2:$K$232,MATCH(B39,'Souhrnný rozpočet'!$A$2:$A$232,0),7)</f>
        <v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v>
      </c>
      <c r="E39" s="41" t="str">
        <f>INDEX('Souhrnný rozpočet'!$A$2:$K$232,MATCH(B39,'Souhrnný rozpočet'!$A$2:$A$232,0),8)</f>
        <v>ks</v>
      </c>
      <c r="F39" s="38">
        <v>3</v>
      </c>
      <c r="G39" s="40">
        <f>INDEX('Souhrnný rozpočet'!$A$2:$K$232,MATCH(B39,'Souhrnný rozpočet'!$A$2:$A$232,0),10)</f>
        <v>0</v>
      </c>
      <c r="H39" s="74">
        <f t="shared" si="0"/>
        <v>0</v>
      </c>
      <c r="I39" s="80"/>
    </row>
    <row r="40" spans="1:9" ht="63.75">
      <c r="A40" s="36">
        <v>36</v>
      </c>
      <c r="B40" s="47" t="s">
        <v>478</v>
      </c>
      <c r="C40" s="41" t="str">
        <f>INDEX('Souhrnný rozpočet'!$A$2:$K$232,MATCH(B40,'Souhrnný rozpočet'!$A$2:$A$232,0),3)</f>
        <v>Příslušenství řídicího systému do rozvaděče - DALI jednotka</v>
      </c>
      <c r="D40" s="41" t="str">
        <f>INDEX('Souhrnný rozpočet'!$A$2:$K$232,MATCH(B40,'Souhrnný rozpočet'!$A$2:$A$232,0),7)</f>
        <v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v>
      </c>
      <c r="E40" s="41" t="str">
        <f>INDEX('Souhrnný rozpočet'!$A$2:$K$232,MATCH(B40,'Souhrnný rozpočet'!$A$2:$A$232,0),8)</f>
        <v>ks</v>
      </c>
      <c r="F40" s="38">
        <v>1</v>
      </c>
      <c r="G40" s="40">
        <f>INDEX('Souhrnný rozpočet'!$A$2:$K$232,MATCH(B40,'Souhrnný rozpočet'!$A$2:$A$232,0),10)</f>
        <v>0</v>
      </c>
      <c r="H40" s="74">
        <f t="shared" si="0"/>
        <v>0</v>
      </c>
      <c r="I40" s="80"/>
    </row>
    <row r="41" spans="1:9" ht="26.25" thickBot="1">
      <c r="A41" s="36">
        <v>37</v>
      </c>
      <c r="B41" s="47" t="s">
        <v>145</v>
      </c>
      <c r="C41" s="41" t="str">
        <f>INDEX('Souhrnný rozpočet'!$A$2:$K$232,MATCH(B41,'Souhrnný rozpočet'!$A$2:$A$232,0),3)</f>
        <v>Drobný montážní materiál</v>
      </c>
      <c r="D41" s="41" t="str">
        <f>INDEX('Souhrnný rozpočet'!$A$2:$K$232,MATCH(B41,'Souhrnný rozpočet'!$A$2:$A$232,0),7)</f>
        <v>Drobný montážní materiál</v>
      </c>
      <c r="E41" s="41" t="str">
        <f>INDEX('Souhrnný rozpočet'!$A$2:$K$232,MATCH(B41,'Souhrnný rozpočet'!$A$2:$A$232,0),8)</f>
        <v>ks</v>
      </c>
      <c r="F41" s="38">
        <v>5</v>
      </c>
      <c r="G41" s="40">
        <f>INDEX('Souhrnný rozpočet'!$A$2:$K$232,MATCH(B41,'Souhrnný rozpočet'!$A$2:$A$232,0),10)</f>
        <v>0</v>
      </c>
      <c r="H41" s="74">
        <f t="shared" si="0"/>
        <v>0</v>
      </c>
      <c r="I41" s="80"/>
    </row>
    <row r="42" spans="1:9" ht="23.25" customHeight="1" thickBot="1">
      <c r="A42" s="31"/>
      <c r="B42" s="32"/>
      <c r="C42" s="33" t="s">
        <v>9</v>
      </c>
      <c r="D42" s="32"/>
      <c r="E42" s="34"/>
      <c r="F42" s="34"/>
      <c r="G42" s="32"/>
      <c r="H42" s="35">
        <f>SUM(H5:H41)</f>
        <v>0</v>
      </c>
    </row>
    <row r="44" spans="1:9" ht="24.95" customHeight="1"/>
    <row r="45" spans="1:9" ht="24.95" customHeight="1"/>
    <row r="46" spans="1:9" ht="24.95" customHeight="1"/>
    <row r="47" spans="1:9" s="20" customFormat="1" ht="24.95" customHeight="1">
      <c r="B47" s="9"/>
      <c r="C47" s="9"/>
      <c r="D47" s="9"/>
      <c r="E47" s="11"/>
      <c r="F47" s="11"/>
      <c r="G47" s="9"/>
      <c r="H47" s="9"/>
      <c r="I47" s="9"/>
    </row>
    <row r="48" spans="1:9" s="20" customFormat="1" ht="24.95" customHeight="1">
      <c r="B48" s="9"/>
      <c r="C48" s="9"/>
      <c r="D48" s="9"/>
      <c r="E48" s="11"/>
      <c r="F48" s="11"/>
      <c r="G48" s="9"/>
      <c r="H48" s="9"/>
      <c r="I48" s="9"/>
    </row>
    <row r="49" spans="2:9" s="20" customFormat="1" ht="24.95" customHeight="1">
      <c r="B49" s="9"/>
      <c r="C49" s="9"/>
      <c r="D49" s="9"/>
      <c r="E49" s="11"/>
      <c r="F49" s="11"/>
      <c r="G49" s="9"/>
      <c r="H49" s="9"/>
      <c r="I49" s="9"/>
    </row>
    <row r="50" spans="2:9" s="20" customFormat="1" ht="24.95" customHeight="1">
      <c r="B50" s="9"/>
      <c r="C50" s="9"/>
      <c r="D50" s="9"/>
      <c r="E50" s="11"/>
      <c r="F50" s="11"/>
      <c r="G50" s="9"/>
      <c r="H50" s="9"/>
      <c r="I50" s="9"/>
    </row>
    <row r="51" spans="2:9" s="20" customFormat="1" ht="24.95" customHeight="1">
      <c r="B51" s="9"/>
      <c r="C51" s="9"/>
      <c r="D51" s="9"/>
      <c r="E51" s="11"/>
      <c r="F51" s="11"/>
      <c r="G51" s="9"/>
      <c r="H51" s="9"/>
      <c r="I51" s="9"/>
    </row>
    <row r="52" spans="2:9" s="20" customFormat="1" ht="24.95" customHeight="1">
      <c r="B52" s="9"/>
      <c r="C52" s="9"/>
      <c r="D52" s="9"/>
      <c r="E52" s="11"/>
      <c r="F52" s="11"/>
      <c r="G52" s="9"/>
      <c r="H52" s="9"/>
      <c r="I52" s="9"/>
    </row>
    <row r="53" spans="2:9" s="20" customFormat="1" ht="24.95" customHeight="1">
      <c r="B53" s="9"/>
      <c r="C53" s="9"/>
      <c r="D53" s="9"/>
      <c r="E53" s="11"/>
      <c r="F53" s="11"/>
      <c r="G53" s="9"/>
      <c r="H53" s="9"/>
      <c r="I53" s="9"/>
    </row>
    <row r="54" spans="2:9" s="20" customFormat="1" ht="24.95" customHeight="1">
      <c r="B54" s="9"/>
      <c r="C54" s="9"/>
      <c r="D54" s="9"/>
      <c r="E54" s="11"/>
      <c r="F54" s="11"/>
      <c r="G54" s="9"/>
      <c r="H54" s="9"/>
      <c r="I54" s="9"/>
    </row>
    <row r="55" spans="2:9" s="20" customFormat="1" ht="24.95" customHeight="1">
      <c r="B55" s="9"/>
      <c r="C55" s="9"/>
      <c r="D55" s="9"/>
      <c r="E55" s="11"/>
      <c r="F55" s="11"/>
      <c r="G55" s="9"/>
      <c r="H55" s="9"/>
      <c r="I55" s="9"/>
    </row>
    <row r="56" spans="2:9" s="20" customFormat="1" ht="15" customHeight="1">
      <c r="B56" s="9"/>
      <c r="C56" s="9"/>
      <c r="D56" s="9"/>
      <c r="E56" s="11"/>
      <c r="F56" s="11"/>
      <c r="G56" s="9"/>
      <c r="H56" s="9"/>
      <c r="I56" s="9"/>
    </row>
    <row r="57" spans="2:9" s="20" customFormat="1" ht="24.95" customHeight="1">
      <c r="B57" s="9"/>
      <c r="C57" s="9"/>
      <c r="D57" s="9"/>
      <c r="E57" s="11"/>
      <c r="F57" s="11"/>
      <c r="G57" s="9"/>
      <c r="H57" s="9"/>
      <c r="I57" s="9"/>
    </row>
    <row r="58" spans="2:9" s="20" customFormat="1" ht="18" customHeight="1">
      <c r="B58" s="9"/>
      <c r="C58" s="9"/>
      <c r="D58" s="9"/>
      <c r="E58" s="11"/>
      <c r="F58" s="11"/>
      <c r="G58" s="9"/>
      <c r="H58" s="9"/>
      <c r="I58" s="9"/>
    </row>
    <row r="59" spans="2:9" s="20" customFormat="1" ht="24.95" customHeight="1">
      <c r="B59" s="9"/>
      <c r="C59" s="9"/>
      <c r="D59" s="9"/>
      <c r="E59" s="11"/>
      <c r="F59" s="11"/>
      <c r="G59" s="9"/>
      <c r="H59" s="9"/>
      <c r="I59" s="9"/>
    </row>
    <row r="60" spans="2:9" s="20" customFormat="1" ht="24.95" customHeight="1">
      <c r="B60" s="9"/>
      <c r="C60" s="9"/>
      <c r="D60" s="9"/>
      <c r="E60" s="11"/>
      <c r="F60" s="11"/>
      <c r="G60" s="9"/>
      <c r="H60" s="9"/>
      <c r="I60" s="9"/>
    </row>
  </sheetData>
  <sheetProtection algorithmName="SHA-512" hashValue="QMYglSekHuoyORYJDyj5mpDrfeFmR5fjALgK3mHpsXzt1i8qmQ2zwm8gJOu8NXNA0s+YcFGKA1Z+Xl6TRlIdfQ==" saltValue="BJ42AkbHbACOjMPUXUttcQ==" spinCount="100000" sheet="1" objects="1" scenarios="1" selectLockedCells="1" selectUnlockedCells="1"/>
  <autoFilter ref="A2:H60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1" firstPageNumber="0" fitToHeight="6" orientation="portrait" r:id="rId1"/>
  <headerFooter alignWithMargins="0">
    <oddFooter>&amp;C&amp;P/&amp;N</oddFooter>
  </headerFooter>
  <rowBreaks count="1" manualBreakCount="1">
    <brk id="55" max="14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7C93A-9C21-4547-B6B6-7516562DD1DD}">
  <sheetPr codeName="List22">
    <outlinePr summaryBelow="0"/>
    <pageSetUpPr fitToPage="1"/>
  </sheetPr>
  <dimension ref="A1:I29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9" sqref="D19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31" style="9" customWidth="1"/>
    <col min="4" max="4" width="70.28515625" style="9" customWidth="1"/>
    <col min="5" max="5" width="6.28515625" style="11" customWidth="1"/>
    <col min="6" max="6" width="6" style="11" customWidth="1"/>
    <col min="7" max="7" width="38.28515625" style="9" customWidth="1"/>
    <col min="8" max="8" width="38.140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610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38.25">
      <c r="A5" s="36">
        <v>1</v>
      </c>
      <c r="B5" s="47" t="s">
        <v>133</v>
      </c>
      <c r="C5" s="41" t="str">
        <f>INDEX('Souhrnný rozpočet'!$A$2:$K$232,MATCH(B5,'Souhrnný rozpočet'!$A$2:$A$232,0),3)</f>
        <v>Profesionální LCD displej</v>
      </c>
      <c r="D5" s="41" t="str">
        <f>INDEX('Souhrnný rozpočet'!$A$2:$K$232,MATCH(B5,'Souhrnný rozpočet'!$A$2:$A$232,0),7)</f>
        <v>LCD displej - 75" panel, s pozorovacími úhly min. 150°, rozlišení 3840 x 2160, jas min. 500cd/m2, Haze min. 25%, provoz min. 16/7, vstup min. 2xHDMI, řízení RS232, LAN.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136</v>
      </c>
      <c r="C6" s="41" t="str">
        <f>INDEX('Souhrnný rozpočet'!$A$2:$K$232,MATCH(B6,'Souhrnný rozpočet'!$A$2:$A$232,0),3)</f>
        <v>Nástěnný držák displeje</v>
      </c>
      <c r="D6" s="41" t="str">
        <f>INDEX('Souhrnný rozpočet'!$A$2:$K$232,MATCH(B6,'Souhrnný rozpočet'!$A$2:$A$232,0),7)</f>
        <v>Nástěnný držák pro displej úhlopříčky 75" - 90".  Min. nosnost dle použitého displeje.
Možnost horizontálního posunu po instalaci min. +/- 100 mm doleva a doprava. 
Možnost doladění výšky a vodováhy po instalaci na stěnu pomocí nastavovacích šroubů.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0" si="0">G6*F6</f>
        <v>0</v>
      </c>
      <c r="I6" s="80"/>
    </row>
    <row r="7" spans="1:9" ht="38.25">
      <c r="A7" s="36">
        <v>3</v>
      </c>
      <c r="B7" s="47" t="s">
        <v>192</v>
      </c>
      <c r="C7" s="41" t="str">
        <f>INDEX('Souhrnný rozpočet'!$A$2:$K$232,MATCH(B7,'Souhrnný rozpočet'!$A$2:$A$232,0),3)</f>
        <v>EDID manager</v>
      </c>
      <c r="D7" s="41" t="str">
        <f>INDEX('Souhrnný rozpočet'!$A$2:$K$232,MATCH(B7,'Souhrnný rozpočet'!$A$2:$A$232,0),7)</f>
        <v>HDMI EDID manažer umožňující nastavení požadovaného EDID na zdroji signálu, s funkcí obnovy HDMI signálu (reclocking).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63.75">
      <c r="A8" s="36">
        <v>4</v>
      </c>
      <c r="B8" s="47" t="s">
        <v>467</v>
      </c>
      <c r="C8" s="41" t="str">
        <f>INDEX('Souhrnný rozpočet'!$A$2:$K$232,MATCH(B8,'Souhrnný rozpočet'!$A$2:$A$232,0),3)</f>
        <v>USB sounbar s integrovanou kamerou pro střední a velké místnosti</v>
      </c>
      <c r="D8" s="41" t="str">
        <f>INDEX('Souhrnný rozpočet'!$A$2:$K$232,MATCH(B8,'Souhrnný rozpočet'!$A$2:$A$232,0),7)</f>
        <v>USB soundbar s integrovanou kamerou. 
Specifikace soundbaru: integrovaná kamera s min. 5x optickým zoomem a funkcí ePTZ, min. 5 mikrofonů s technologií formování paprsku, reproduktory, USB Plug and play připojení. Dosah mikrofonů min. 6,5 metru.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63.75">
      <c r="A9" s="36">
        <v>5</v>
      </c>
      <c r="B9" s="47" t="s">
        <v>473</v>
      </c>
      <c r="C9" s="41" t="str">
        <f>INDEX('Souhrnný rozpočet'!$A$2:$K$232,MATCH(B9,'Souhrnný rozpočet'!$A$2:$A$232,0),3)</f>
        <v>Přípojné místo do stolu včetně řídicího systému</v>
      </c>
      <c r="D9" s="41" t="str">
        <f>INDEX('Souhrnný rozpočet'!$A$2:$K$232,MATCH(B9,'Souhrnný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6.25" thickBot="1">
      <c r="A10" s="36">
        <v>6</v>
      </c>
      <c r="B10" s="47" t="s">
        <v>145</v>
      </c>
      <c r="C10" s="41" t="str">
        <f>INDEX('Souhrnný rozpočet'!$A$2:$K$232,MATCH(B10,'Souhrnný rozpočet'!$A$2:$A$232,0),3)</f>
        <v>Drobný montážní materiál</v>
      </c>
      <c r="D10" s="41" t="str">
        <f>INDEX('Souhrnný rozpočet'!$A$2:$K$232,MATCH(B10,'Souhrnný rozpočet'!$A$2:$A$232,0),7)</f>
        <v>Drobný montážní materiál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23.25" customHeight="1" thickBot="1">
      <c r="A11" s="31"/>
      <c r="B11" s="32"/>
      <c r="C11" s="33" t="s">
        <v>9</v>
      </c>
      <c r="D11" s="32"/>
      <c r="E11" s="34"/>
      <c r="F11" s="34"/>
      <c r="G11" s="32"/>
      <c r="H11" s="35">
        <f>SUM(H5:H10)</f>
        <v>0</v>
      </c>
    </row>
    <row r="13" spans="1:9" ht="24.95" customHeight="1"/>
    <row r="14" spans="1:9" ht="24.95" customHeight="1"/>
    <row r="15" spans="1:9" ht="24.95" customHeight="1"/>
    <row r="16" spans="1:9" s="20" customFormat="1" ht="24.95" customHeight="1">
      <c r="B16" s="9"/>
      <c r="C16" s="9"/>
      <c r="D16" s="9"/>
      <c r="E16" s="11"/>
      <c r="F16" s="11"/>
      <c r="G16" s="9"/>
      <c r="H16" s="9"/>
      <c r="I16" s="9"/>
    </row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1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24.9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18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24.95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</sheetData>
  <sheetProtection algorithmName="SHA-512" hashValue="zy6IklveDYBkgVJTzNZbl9ZbQia8v2/cHZiJ7ilNJLIyKun/nwDohFCXTWKQx8P3fkUKEhcKzLnc2MByjBN5jg==" saltValue="l7Ti/usTimJZfoMAYLQG5g==" spinCount="100000" sheet="1" objects="1" scenarios="1" selectLockedCells="1" selectUnlockedCells="1"/>
  <autoFilter ref="A2:H29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0" firstPageNumber="0" fitToHeight="6" orientation="portrait" r:id="rId1"/>
  <headerFooter alignWithMargins="0">
    <oddFooter>&amp;C&amp;P/&amp;N</oddFooter>
  </headerFooter>
  <rowBreaks count="1" manualBreakCount="1">
    <brk id="24" max="14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4C671-97B5-4174-A577-5ACB776C411A}">
  <sheetPr codeName="List23">
    <outlinePr summaryBelow="0"/>
    <pageSetUpPr fitToPage="1"/>
  </sheetPr>
  <dimension ref="A1:I30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I18" sqref="I18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79.7109375" style="9" customWidth="1"/>
    <col min="5" max="5" width="6.28515625" style="11" customWidth="1"/>
    <col min="6" max="6" width="6" style="11" customWidth="1"/>
    <col min="7" max="7" width="40" style="9" customWidth="1"/>
    <col min="8" max="8" width="39.71093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569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51">
      <c r="A5" s="36">
        <v>1</v>
      </c>
      <c r="B5" s="47" t="s">
        <v>134</v>
      </c>
      <c r="C5" s="41" t="str">
        <f>INDEX('Souhrnný rozpočet'!$A$2:$K$232,MATCH(B5,'Souhrnný rozpočet'!$A$2:$A$232,0),3)</f>
        <v>Profesionální LCD displej</v>
      </c>
      <c r="D5" s="41" t="str">
        <f>INDEX('Souhrnný rozpočet'!$A$2:$K$232,MATCH(B5,'Souhrnný rozpočet'!$A$2:$A$232,0),7)</f>
        <v>LCD displej - 80 - 90" panel, s pozorovacími úhly min. 150°, rozlišení 3840 x 2160, jas min. 500cd/m2, Haze min. 25%, provoz min. 16/7, vstup min. 2xHDMI, řízení RS232, LAN.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76.5">
      <c r="A6" s="36">
        <v>2</v>
      </c>
      <c r="B6" s="47" t="s">
        <v>136</v>
      </c>
      <c r="C6" s="41" t="str">
        <f>INDEX('Souhrnný rozpočet'!$A$2:$K$232,MATCH(B6,'Souhrnný rozpočet'!$A$2:$A$232,0),3)</f>
        <v>Nástěnný držák displeje</v>
      </c>
      <c r="D6" s="41" t="str">
        <f>INDEX('Souhrnný rozpočet'!$A$2:$K$232,MATCH(B6,'Souhrnný rozpočet'!$A$2:$A$232,0),7)</f>
        <v>Nástěnný držák pro displej úhlopříčky 75" - 90".  Min. nosnost dle použitého displeje.
Možnost horizontálního posunu po instalaci min. +/- 100 mm doleva a doprava. 
Možnost doladění výšky a vodováhy po instalaci na stěnu pomocí nastavovacích šroubů.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11" si="0">G6*F6</f>
        <v>0</v>
      </c>
      <c r="I6" s="80"/>
    </row>
    <row r="7" spans="1:9" ht="38.25">
      <c r="A7" s="36">
        <v>3</v>
      </c>
      <c r="B7" s="47" t="s">
        <v>192</v>
      </c>
      <c r="C7" s="41" t="str">
        <f>INDEX('Souhrnný rozpočet'!$A$2:$K$232,MATCH(B7,'Souhrnný rozpočet'!$A$2:$A$232,0),3)</f>
        <v>EDID manager</v>
      </c>
      <c r="D7" s="41" t="str">
        <f>INDEX('Souhrnný rozpočet'!$A$2:$K$232,MATCH(B7,'Souhrnný rozpočet'!$A$2:$A$232,0),7)</f>
        <v>HDMI EDID manažer umožňující nastavení požadovaného EDID na zdroji signálu, s funkcí obnovy HDMI signálu (reclocking).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63.75">
      <c r="A8" s="36">
        <v>4</v>
      </c>
      <c r="B8" s="47" t="s">
        <v>467</v>
      </c>
      <c r="C8" s="41" t="str">
        <f>INDEX('Souhrnný rozpočet'!$A$2:$K$232,MATCH(B8,'Souhrnný rozpočet'!$A$2:$A$232,0),3)</f>
        <v>USB sounbar s integrovanou kamerou pro střední a velké místnosti</v>
      </c>
      <c r="D8" s="41" t="str">
        <f>INDEX('Souhrnný rozpočet'!$A$2:$K$232,MATCH(B8,'Souhrnný rozpočet'!$A$2:$A$232,0),7)</f>
        <v>USB soundbar s integrovanou kamerou. 
Specifikace soundbaru: integrovaná kamera s min. 5x optickým zoomem a funkcí ePTZ, min. 5 mikrofonů s technologií formování paprsku, reproduktory, USB Plug and play připojení. Dosah mikrofonů min. 6,5 metru.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38.25">
      <c r="A9" s="36">
        <v>5</v>
      </c>
      <c r="B9" s="47" t="s">
        <v>468</v>
      </c>
      <c r="C9" s="41" t="str">
        <f>INDEX('Souhrnný rozpočet'!$A$2:$K$232,MATCH(B9,'Souhrnný rozpočet'!$A$2:$A$232,0),3)</f>
        <v>Rozšiřující mikrofony k USB soundbaru s kmaerou</v>
      </c>
      <c r="D9" s="41" t="str">
        <f>INDEX('Souhrnný rozpočet'!$A$2:$K$232,MATCH(B9,'Souhrnný rozpočet'!$A$2:$A$232,0),7)</f>
        <v>Systémový rozšiřující mikrofon kompatibilní s USB soundbarem s kamerou. Položení na stůl, možnost řetězení, Dosah mikrofonu min. 4 metry.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63.75">
      <c r="A10" s="36">
        <v>6</v>
      </c>
      <c r="B10" s="47" t="s">
        <v>473</v>
      </c>
      <c r="C10" s="41" t="str">
        <f>INDEX('Souhrnný rozpočet'!$A$2:$K$232,MATCH(B10,'Souhrnný rozpočet'!$A$2:$A$232,0),3)</f>
        <v>Přípojné místo do stolu včetně řídicího systému</v>
      </c>
      <c r="D10" s="41" t="str">
        <f>INDEX('Souhrnný rozpočet'!$A$2:$K$232,MATCH(B10,'Souhrnný rozpočet'!$A$2:$A$232,0),7)</f>
        <v>Přípojné místo s víkem. Vytahovací kabely - 1x HDMI, 1x LAN, 1xUSB-A, 2x zásuvka 230VAC. Integrovaný tlačítkový řídicí systém. Včetně krytu kabelů. Minimální požadavky na řídicí systém - 2x relé, 1x obousměrné RS232, 1x jednosměrné RS232, 4 tlačítka.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26.25" thickBot="1">
      <c r="A11" s="36">
        <v>7</v>
      </c>
      <c r="B11" s="47" t="s">
        <v>145</v>
      </c>
      <c r="C11" s="41" t="str">
        <f>INDEX('Souhrnný rozpočet'!$A$2:$K$232,MATCH(B11,'Souhrnný rozpočet'!$A$2:$A$232,0),3)</f>
        <v>Drobný montážní materiál</v>
      </c>
      <c r="D11" s="41" t="str">
        <f>INDEX('Souhrnný rozpočet'!$A$2:$K$232,MATCH(B11,'Souhrnný rozpočet'!$A$2:$A$232,0),7)</f>
        <v>Drobný montážní materiál</v>
      </c>
      <c r="E11" s="41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3.25" customHeight="1" thickBot="1">
      <c r="A12" s="31"/>
      <c r="B12" s="32"/>
      <c r="C12" s="33" t="s">
        <v>9</v>
      </c>
      <c r="D12" s="32"/>
      <c r="E12" s="34"/>
      <c r="F12" s="34"/>
      <c r="G12" s="32"/>
      <c r="H12" s="35">
        <f>SUM(H5:H11)</f>
        <v>0</v>
      </c>
    </row>
    <row r="14" spans="1:9" ht="24.95" customHeight="1"/>
    <row r="15" spans="1:9" ht="24.95" customHeight="1"/>
    <row r="16" spans="1:9" ht="24.95" customHeight="1"/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1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8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24.95" customHeight="1">
      <c r="B30" s="9"/>
      <c r="C30" s="9"/>
      <c r="D30" s="9"/>
      <c r="E30" s="11"/>
      <c r="F30" s="11"/>
      <c r="G30" s="9"/>
      <c r="H30" s="9"/>
      <c r="I30" s="9"/>
    </row>
  </sheetData>
  <sheetProtection algorithmName="SHA-512" hashValue="bMlcR79vZdtfyyQi2Mn9RdjSfsW6VrNI9R39WWnS2xxddrrgLcNzDqojz3gYlyT68oiOoLWfkB78yvlSAmUw7g==" saltValue="+tBN64bUmyrswl1oJYUojw==" spinCount="100000" sheet="1" objects="1" scenarios="1" selectLockedCells="1" selectUnlockedCells="1"/>
  <autoFilter ref="A2:H30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0" firstPageNumber="0" fitToHeight="6" orientation="portrait" r:id="rId1"/>
  <headerFooter alignWithMargins="0">
    <oddFooter>&amp;C&amp;P/&amp;N</oddFooter>
  </headerFooter>
  <rowBreaks count="1" manualBreakCount="1">
    <brk id="25" max="1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9A24-343A-4555-9A40-7248BDEE0CCE}">
  <sheetPr codeName="List24">
    <outlinePr summaryBelow="0"/>
    <pageSetUpPr fitToPage="1"/>
  </sheetPr>
  <dimension ref="A1:I30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D15" sqref="D15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4" style="9" customWidth="1"/>
    <col min="4" max="4" width="69" style="9" customWidth="1"/>
    <col min="5" max="5" width="6.28515625" style="11" customWidth="1"/>
    <col min="6" max="6" width="6" style="11" customWidth="1"/>
    <col min="7" max="7" width="31.28515625" style="9" customWidth="1"/>
    <col min="8" max="8" width="36.1406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>
      <c r="A3" s="77"/>
      <c r="B3" s="12"/>
      <c r="C3" s="13" t="s">
        <v>578</v>
      </c>
      <c r="D3" s="13"/>
      <c r="E3" s="13"/>
      <c r="F3" s="13"/>
      <c r="G3" s="13"/>
      <c r="H3" s="7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38.25">
      <c r="A5" s="36">
        <v>1</v>
      </c>
      <c r="B5" s="47" t="s">
        <v>138</v>
      </c>
      <c r="C5" s="41" t="str">
        <f>INDEX('Souhrnný rozpočet'!$A$2:$K$232,MATCH(B5,'Souhrnný rozpočet'!$A$2:$A$232,0),3)</f>
        <v>Profesionální LCD displej pro rozvrh</v>
      </c>
      <c r="D5" s="41" t="str">
        <f>INDEX('Souhrnný rozpočet'!$A$2:$K$232,MATCH(B5,'Souhrnný rozpočet'!$A$2:$A$232,0),7)</f>
        <v>LCD displej - 24" , s pozorovacími úhly min. 150°, rozlišení min. 1920 x 1080, jas min. 250 cd/m2, redukce odlesků, provoz min. 16/7, vstup min. 1xHDMI, řízení RS232, LAN.</v>
      </c>
      <c r="E5" s="41" t="str">
        <f>INDEX('Souhrnný rozpočet'!$A$2:$K$232,MATCH(B5,'Souhrnný rozpočet'!$A$2:$A$232,0),8)</f>
        <v>ks</v>
      </c>
      <c r="F5" s="38">
        <v>13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>
      <c r="A6" s="36">
        <v>2</v>
      </c>
      <c r="B6" s="47" t="s">
        <v>139</v>
      </c>
      <c r="C6" s="41" t="str">
        <f>INDEX('Souhrnný rozpočet'!$A$2:$K$232,MATCH(B6,'Souhrnný rozpočet'!$A$2:$A$232,0),3)</f>
        <v>Držák LCD monitoru</v>
      </c>
      <c r="D6" s="41" t="str">
        <f>INDEX('Souhrnný rozpočet'!$A$2:$K$232,MATCH(B6,'Souhrnný rozpočet'!$A$2:$A$232,0),7)</f>
        <v>Držák na stěnu pro LCD displej 22".</v>
      </c>
      <c r="E6" s="41" t="str">
        <f>INDEX('Souhrnný rozpočet'!$A$2:$K$232,MATCH(B6,'Souhrnný rozpočet'!$A$2:$A$232,0),8)</f>
        <v>ks</v>
      </c>
      <c r="F6" s="38">
        <v>13</v>
      </c>
      <c r="G6" s="40">
        <f>INDEX('Souhrnný rozpočet'!$A$2:$K$232,MATCH(B6,'Souhrnný rozpočet'!$A$2:$A$232,0),10)</f>
        <v>0</v>
      </c>
      <c r="H6" s="74">
        <f t="shared" ref="H6:H11" si="0">G6*F6</f>
        <v>0</v>
      </c>
      <c r="I6" s="80"/>
    </row>
    <row r="7" spans="1:9" ht="25.5">
      <c r="A7" s="36">
        <v>3</v>
      </c>
      <c r="B7" s="47" t="s">
        <v>581</v>
      </c>
      <c r="C7" s="41" t="str">
        <f>INDEX('Souhrnný rozpočet'!$A$2:$K$232,MATCH(B7,'Souhrnný rozpočet'!$A$2:$A$232,0),3)</f>
        <v>Zákryt displejů rozvrhů</v>
      </c>
      <c r="D7" s="41" t="str">
        <f>INDEX('Souhrnný rozpočet'!$A$2:$K$232,MATCH(B7,'Souhrnný rozpočet'!$A$2:$A$232,0),7)</f>
        <v>Anti-vandal průhledný zákryt zapuštěných displejů rozvrhu. Včetně montážního materiálu.</v>
      </c>
      <c r="E7" s="41" t="str">
        <f>INDEX('Souhrnný rozpočet'!$A$2:$K$232,MATCH(B7,'Souhrnný rozpočet'!$A$2:$A$232,0),8)</f>
        <v>ks</v>
      </c>
      <c r="F7" s="38">
        <v>13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177</v>
      </c>
      <c r="C8" s="41" t="str">
        <f>INDEX('Souhrnný rozpočet'!$A$2:$K$232,MATCH(B8,'Souhrnný rozpočet'!$A$2:$A$232,0),3)</f>
        <v>Profesionální LCD displej</v>
      </c>
      <c r="D8" s="41" t="str">
        <f>INDEX('Souhrnný rozpočet'!$A$2:$K$232,MATCH(B8,'Souhrnný rozpočet'!$A$2:$A$232,0),7)</f>
        <v>LCD displej - 43" panel, s pozorovacími úhly min. 150°, rozlišení 3840 x 2160, jas min. 500cd/m2, Haze min. 25%, provoz min. 16/7, vstup min. 2xHDMI, řízení RS232, LAN.</v>
      </c>
      <c r="E8" s="41" t="str">
        <f>INDEX('Souhrnný rozpočet'!$A$2:$K$232,MATCH(B8,'Souhrnný rozpočet'!$A$2:$A$232,0),8)</f>
        <v>ks</v>
      </c>
      <c r="F8" s="38">
        <v>1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38.25">
      <c r="A9" s="36">
        <v>5</v>
      </c>
      <c r="B9" s="47" t="s">
        <v>575</v>
      </c>
      <c r="C9" s="41" t="str">
        <f>INDEX('Souhrnný rozpočet'!$A$2:$K$232,MATCH(B9,'Souhrnný rozpočet'!$A$2:$A$232,0),3)</f>
        <v>Profesionální LCD displej</v>
      </c>
      <c r="D9" s="41" t="str">
        <f>INDEX('Souhrnný rozpočet'!$A$2:$K$232,MATCH(B9,'Souhrnný rozpočet'!$A$2:$A$232,0),7)</f>
        <v>LCD displej - 49" panel, s pozorovacími úhly min. 150°, rozlišení 3840 x 2160, jas min. 500cd/m2, Haze min. 25%, provoz min. 16/7, vstup min. 2xHDMI, řízení RS232, LAN.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76.5">
      <c r="A10" s="36">
        <v>5</v>
      </c>
      <c r="B10" s="47" t="s">
        <v>622</v>
      </c>
      <c r="C10" s="41" t="str">
        <f>INDEX('Souhrnný rozpočet'!$A$2:$K$232,MATCH(B10,'Souhrnný rozpočet'!$A$2:$A$232,0),3)</f>
        <v>Profesionální LCD displej-venkovní provedení</v>
      </c>
      <c r="D10" s="41" t="str">
        <f>INDEX('Souhrnný rozpočet'!$A$2:$K$232,MATCH(B10,'Souhrnný rozpočet'!$A$2:$A$232,0),7)</f>
        <v>LCD displej - 55" panel v provedení pro venkovní použití (otdoor) spňující min. IP56, odolné sklo min. 5mm, garantovaný provoz od max. -30° do min.50°, vlhkost až 100%,   rozlišení 3840 x 2160, pozorovací úhly min. 150°, jas min. 3000 cd/m2, provoz min. 16/7, vstup min. 2xHDMI, řízení RS232, LAN.</v>
      </c>
      <c r="E10" s="41" t="str">
        <f>INDEX('Souhrnný rozpočet'!$A$2:$K$232,MATCH(B10,'Souhrnný rozpočet'!$A$2:$A$232,0),8)</f>
        <v>ks</v>
      </c>
      <c r="F10" s="38">
        <v>2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26.25" thickBot="1">
      <c r="A11" s="36">
        <v>6</v>
      </c>
      <c r="B11" s="47" t="s">
        <v>576</v>
      </c>
      <c r="C11" s="41" t="str">
        <f>INDEX('Souhrnný rozpočet'!$A$2:$K$232,MATCH(B11,'Souhrnný rozpočet'!$A$2:$A$232,0),3)</f>
        <v>Držák displeje</v>
      </c>
      <c r="D11" s="41" t="str">
        <f>INDEX('Souhrnný rozpočet'!$A$2:$K$232,MATCH(B11,'Souhrnný rozpočet'!$A$2:$A$232,0),7)</f>
        <v>Nástěnný držák LCD displej pro úhlopříčky 40" - 55". Možnost uzamčení. Nosnost dle použitého displeje.</v>
      </c>
      <c r="E11" s="41" t="str">
        <f>INDEX('Souhrnný rozpočet'!$A$2:$K$232,MATCH(B11,'Souhrnný rozpočet'!$A$2:$A$232,0),8)</f>
        <v>ks</v>
      </c>
      <c r="F11" s="38">
        <v>3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23.25" customHeight="1" thickBot="1">
      <c r="A12" s="31"/>
      <c r="B12" s="32"/>
      <c r="C12" s="33" t="s">
        <v>9</v>
      </c>
      <c r="D12" s="32"/>
      <c r="E12" s="34"/>
      <c r="F12" s="34"/>
      <c r="G12" s="32"/>
      <c r="H12" s="35">
        <f>SUM(H5:H11)</f>
        <v>0</v>
      </c>
    </row>
    <row r="14" spans="1:9" ht="24.95" customHeight="1"/>
    <row r="15" spans="1:9" ht="24.95" customHeight="1"/>
    <row r="16" spans="1:9" ht="24.95" customHeight="1"/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24.9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15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18" customHeight="1">
      <c r="B28" s="9"/>
      <c r="C28" s="9"/>
      <c r="D28" s="9"/>
      <c r="E28" s="11"/>
      <c r="F28" s="11"/>
      <c r="G28" s="9"/>
      <c r="H28" s="9"/>
      <c r="I28" s="9"/>
    </row>
    <row r="29" spans="2:9" s="20" customFormat="1" ht="24.95" customHeight="1">
      <c r="B29" s="9"/>
      <c r="C29" s="9"/>
      <c r="D29" s="9"/>
      <c r="E29" s="11"/>
      <c r="F29" s="11"/>
      <c r="G29" s="9"/>
      <c r="H29" s="9"/>
      <c r="I29" s="9"/>
    </row>
    <row r="30" spans="2:9" s="20" customFormat="1" ht="24.95" customHeight="1">
      <c r="B30" s="9"/>
      <c r="C30" s="9"/>
      <c r="D30" s="9"/>
      <c r="E30" s="11"/>
      <c r="F30" s="11"/>
      <c r="G30" s="9"/>
      <c r="H30" s="9"/>
      <c r="I30" s="9"/>
    </row>
  </sheetData>
  <sheetProtection algorithmName="SHA-512" hashValue="IY4WQOc5H02KlSCSVOJw3xj3sAOsAoWjebOclQVMwssCsb1sI+/AMCYKOj27WhnO79Vh40djUhe53mhIDUM7CQ==" saltValue="K4f38/h3EpxpLJoj9mpb0Q==" spinCount="100000" sheet="1" objects="1" scenarios="1" selectLockedCells="1" selectUnlockedCells="1"/>
  <autoFilter ref="A2:H30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4" firstPageNumber="0" fitToHeight="6" orientation="portrait" r:id="rId1"/>
  <headerFooter alignWithMargins="0">
    <oddFooter>&amp;C&amp;P/&amp;N</oddFooter>
  </headerFooter>
  <rowBreaks count="1" manualBreakCount="1">
    <brk id="25" max="1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4458E-5AAB-4D38-AB64-70FEDB818C91}">
  <sheetPr codeName="List25">
    <outlinePr summaryBelow="0"/>
    <pageSetUpPr fitToPage="1"/>
  </sheetPr>
  <dimension ref="A1:I52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M12" sqref="M12"/>
    </sheetView>
  </sheetViews>
  <sheetFormatPr defaultColWidth="9.140625" defaultRowHeight="12.75"/>
  <cols>
    <col min="1" max="1" width="8.5703125" style="20" customWidth="1"/>
    <col min="2" max="2" width="13" style="9" customWidth="1"/>
    <col min="3" max="3" width="27.7109375" style="9" customWidth="1"/>
    <col min="4" max="4" width="78.7109375" style="9" customWidth="1"/>
    <col min="5" max="5" width="8" style="11" customWidth="1"/>
    <col min="6" max="6" width="6.7109375" style="11" customWidth="1"/>
    <col min="7" max="7" width="34" style="9" customWidth="1"/>
    <col min="8" max="8" width="31.855468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12"/>
      <c r="B3" s="12"/>
      <c r="C3" s="13" t="s">
        <v>353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>
      <c r="A5" s="36">
        <v>1</v>
      </c>
      <c r="B5" s="58" t="s">
        <v>37</v>
      </c>
      <c r="C5" s="41" t="str">
        <f>INDEX('Souhrnný rozpočet'!$A$2:$K$232,MATCH(B5,'Souhrnný rozpočet'!$A$2:$A$232,0),3)</f>
        <v>Kabel STP cat.6A</v>
      </c>
      <c r="D5" s="41" t="str">
        <f>INDEX('Souhrnný rozpočet'!$A$2:$K$232,MATCH(B5,'Souhrnný rozpočet'!$A$2:$A$232,0),7)</f>
        <v xml:space="preserve">Stíněný kabel CAT6 s LSOH pláštěm. </v>
      </c>
      <c r="E5" s="38" t="str">
        <f>INDEX('Souhrnný rozpočet'!$A$2:$K$232,MATCH(B5,'Souhrnný rozpočet'!$A$2:$A$232,0),8)</f>
        <v>m</v>
      </c>
      <c r="F5" s="38">
        <v>5600</v>
      </c>
      <c r="G5" s="40">
        <f>INDEX('Souhrnný rozpočet'!$A$2:$K$232,MATCH(B5,'Souhrnný rozpočet'!$A$2:$A$232,0),10)</f>
        <v>0</v>
      </c>
      <c r="H5" s="40">
        <f>G5*F5</f>
        <v>0</v>
      </c>
      <c r="I5" s="81"/>
    </row>
    <row r="6" spans="1:9">
      <c r="A6" s="36">
        <v>2</v>
      </c>
      <c r="B6" s="58" t="s">
        <v>39</v>
      </c>
      <c r="C6" s="41" t="str">
        <f>INDEX('Souhrnný rozpočet'!$A$2:$K$232,MATCH(B6,'Souhrnný rozpočet'!$A$2:$A$232,0),3)</f>
        <v>Keyston pro FTP cat.6A</v>
      </c>
      <c r="D6" s="41" t="str">
        <f>INDEX('Souhrnný rozpočet'!$A$2:$K$232,MATCH(B6,'Souhrnný rozpočet'!$A$2:$A$232,0),7)</f>
        <v>Konektor keystone samořezný cat.6A.</v>
      </c>
      <c r="E6" s="38" t="str">
        <f>INDEX('Souhrnný rozpočet'!$A$2:$K$232,MATCH(B6,'Souhrnný rozpočet'!$A$2:$A$232,0),8)</f>
        <v>ks</v>
      </c>
      <c r="F6" s="38">
        <v>420</v>
      </c>
      <c r="G6" s="40">
        <f>INDEX('Souhrnný rozpočet'!$A$2:$K$232,MATCH(B6,'Souhrnný rozpočet'!$A$2:$A$232,0),10)</f>
        <v>0</v>
      </c>
      <c r="H6" s="40">
        <f t="shared" ref="H6:H33" si="0">G6*F6</f>
        <v>0</v>
      </c>
      <c r="I6" s="81"/>
    </row>
    <row r="7" spans="1:9" ht="25.5">
      <c r="A7" s="36">
        <v>3</v>
      </c>
      <c r="B7" s="58" t="s">
        <v>40</v>
      </c>
      <c r="C7" s="41" t="str">
        <f>INDEX('Souhrnný rozpočet'!$A$2:$K$232,MATCH(B7,'Souhrnný rozpočet'!$A$2:$A$232,0),3)</f>
        <v>RF kabel pro antény</v>
      </c>
      <c r="D7" s="41" t="str">
        <f>INDEX('Souhrnný rozpočet'!$A$2:$K$232,MATCH(B7,'Souhrnný rozpočet'!$A$2:$A$232,0),7)</f>
        <v>Koaxialní  kabel pro RF signály. Impedance 50 ohm. Bezhalogenový, oheň retardující.</v>
      </c>
      <c r="E7" s="38" t="str">
        <f>INDEX('Souhrnný rozpočet'!$A$2:$K$232,MATCH(B7,'Souhrnný rozpočet'!$A$2:$A$232,0),8)</f>
        <v>ks</v>
      </c>
      <c r="F7" s="38">
        <v>300</v>
      </c>
      <c r="G7" s="40">
        <f>INDEX('Souhrnný rozpočet'!$A$2:$K$232,MATCH(B7,'Souhrnný rozpočet'!$A$2:$A$232,0),10)</f>
        <v>0</v>
      </c>
      <c r="H7" s="40">
        <f t="shared" si="0"/>
        <v>0</v>
      </c>
      <c r="I7" s="81"/>
    </row>
    <row r="8" spans="1:9" ht="25.5">
      <c r="A8" s="36">
        <v>4</v>
      </c>
      <c r="B8" s="58" t="s">
        <v>41</v>
      </c>
      <c r="C8" s="41" t="str">
        <f>INDEX('Souhrnný rozpočet'!$A$2:$K$232,MATCH(B8,'Souhrnný rozpočet'!$A$2:$A$232,0),3)</f>
        <v>Kabel 3x1,5</v>
      </c>
      <c r="D8" s="41" t="str">
        <f>INDEX('Souhrnný rozpočet'!$A$2:$K$232,MATCH(B8,'Souhrnný rozpočet'!$A$2:$A$232,0),7)</f>
        <v>Kabel pro 100V repro rozvod - 3x1,5 v nehořlavém provedení.</v>
      </c>
      <c r="E8" s="38" t="str">
        <f>INDEX('Souhrnný rozpočet'!$A$2:$K$232,MATCH(B8,'Souhrnný rozpočet'!$A$2:$A$232,0),8)</f>
        <v>m</v>
      </c>
      <c r="F8" s="38">
        <v>40</v>
      </c>
      <c r="G8" s="40">
        <f>INDEX('Souhrnný rozpočet'!$A$2:$K$232,MATCH(B8,'Souhrnný rozpočet'!$A$2:$A$232,0),10)</f>
        <v>0</v>
      </c>
      <c r="H8" s="40">
        <f t="shared" si="0"/>
        <v>0</v>
      </c>
      <c r="I8" s="81"/>
    </row>
    <row r="9" spans="1:9" ht="25.5">
      <c r="A9" s="36">
        <v>5</v>
      </c>
      <c r="B9" s="58" t="s">
        <v>42</v>
      </c>
      <c r="C9" s="41" t="str">
        <f>INDEX('Souhrnný rozpočet'!$A$2:$K$232,MATCH(B9,'Souhrnný rozpočet'!$A$2:$A$232,0),3)</f>
        <v>HDMI a USB propojovací kabeláž</v>
      </c>
      <c r="D9" s="41" t="str">
        <f>INDEX('Souhrnný rozpočet'!$A$2:$K$232,MATCH(B9,'Souhrnný rozpočet'!$A$2:$A$232,0),7)</f>
        <v>HDMI a USB propojovací kabeláž</v>
      </c>
      <c r="E9" s="38" t="str">
        <f>INDEX('Souhrnný rozpočet'!$A$2:$K$232,MATCH(B9,'Souhrnný rozpočet'!$A$2:$A$232,0),8)</f>
        <v>ks</v>
      </c>
      <c r="F9" s="38">
        <v>151</v>
      </c>
      <c r="G9" s="40">
        <f>INDEX('Souhrnný rozpočet'!$A$2:$K$232,MATCH(B9,'Souhrnný rozpočet'!$A$2:$A$232,0),10)</f>
        <v>0</v>
      </c>
      <c r="H9" s="40">
        <f t="shared" si="0"/>
        <v>0</v>
      </c>
      <c r="I9" s="81"/>
    </row>
    <row r="10" spans="1:9" ht="25.5">
      <c r="A10" s="36">
        <v>6</v>
      </c>
      <c r="B10" s="58" t="s">
        <v>43</v>
      </c>
      <c r="C10" s="41" t="str">
        <f>INDEX('Souhrnný rozpočet'!$A$2:$K$232,MATCH(B10,'Souhrnný rozpočet'!$A$2:$A$232,0),3)</f>
        <v>Patch kabel CAT6 SFTP PVC</v>
      </c>
      <c r="D10" s="41" t="str">
        <f>INDEX('Souhrnný rozpočet'!$A$2:$K$232,MATCH(B10,'Souhrnný rozpočet'!$A$2:$A$232,0),7)</f>
        <v>Patch kabel CAT6 SFTP PVC. Délka 1m</v>
      </c>
      <c r="E10" s="38" t="str">
        <f>INDEX('Souhrnný rozpočet'!$A$2:$K$232,MATCH(B10,'Souhrnný rozpočet'!$A$2:$A$232,0),8)</f>
        <v>ks</v>
      </c>
      <c r="F10" s="38">
        <v>120</v>
      </c>
      <c r="G10" s="40">
        <f>INDEX('Souhrnný rozpočet'!$A$2:$K$232,MATCH(B10,'Souhrnný rozpočet'!$A$2:$A$232,0),10)</f>
        <v>0</v>
      </c>
      <c r="H10" s="40">
        <f t="shared" si="0"/>
        <v>0</v>
      </c>
      <c r="I10" s="81"/>
    </row>
    <row r="11" spans="1:9" ht="25.5">
      <c r="A11" s="36">
        <v>7</v>
      </c>
      <c r="B11" s="58" t="s">
        <v>44</v>
      </c>
      <c r="C11" s="41" t="str">
        <f>INDEX('Souhrnný rozpočet'!$A$2:$K$232,MATCH(B11,'Souhrnný rozpočet'!$A$2:$A$232,0),3)</f>
        <v>Patch kabel CAT6 SFTP PVC</v>
      </c>
      <c r="D11" s="41" t="str">
        <f>INDEX('Souhrnný rozpočet'!$A$2:$K$232,MATCH(B11,'Souhrnný rozpočet'!$A$2:$A$232,0),7)</f>
        <v>Patch kabel CAT6 SFTP PVC. Délka 2m</v>
      </c>
      <c r="E11" s="38" t="str">
        <f>INDEX('Souhrnný rozpočet'!$A$2:$K$232,MATCH(B11,'Souhrnný rozpočet'!$A$2:$A$232,0),8)</f>
        <v>ks</v>
      </c>
      <c r="F11" s="38">
        <v>60</v>
      </c>
      <c r="G11" s="40">
        <f>INDEX('Souhrnný rozpočet'!$A$2:$K$232,MATCH(B11,'Souhrnný rozpočet'!$A$2:$A$232,0),10)</f>
        <v>0</v>
      </c>
      <c r="H11" s="40">
        <f t="shared" si="0"/>
        <v>0</v>
      </c>
      <c r="I11" s="81"/>
    </row>
    <row r="12" spans="1:9" ht="25.5">
      <c r="A12" s="36">
        <v>8</v>
      </c>
      <c r="B12" s="58" t="s">
        <v>166</v>
      </c>
      <c r="C12" s="41" t="str">
        <f>INDEX('Souhrnný rozpočet'!$A$2:$K$232,MATCH(B12,'Souhrnný rozpočet'!$A$2:$A$232,0),3)</f>
        <v>Patch kabel CAT6 SFTP PVC</v>
      </c>
      <c r="D12" s="41" t="str">
        <f>INDEX('Souhrnný rozpočet'!$A$2:$K$232,MATCH(B12,'Souhrnný rozpočet'!$A$2:$A$232,0),7)</f>
        <v>Patch kabel CAT6 SFTP PVC. Délka 5m</v>
      </c>
      <c r="E12" s="38" t="str">
        <f>INDEX('Souhrnný rozpočet'!$A$2:$K$232,MATCH(B12,'Souhrnný rozpočet'!$A$2:$A$232,0),8)</f>
        <v>ks</v>
      </c>
      <c r="F12" s="38">
        <v>20</v>
      </c>
      <c r="G12" s="40">
        <f>INDEX('Souhrnný rozpočet'!$A$2:$K$232,MATCH(B12,'Souhrnný rozpočet'!$A$2:$A$232,0),10)</f>
        <v>0</v>
      </c>
      <c r="H12" s="40">
        <f t="shared" si="0"/>
        <v>0</v>
      </c>
      <c r="I12" s="81"/>
    </row>
    <row r="13" spans="1:9" ht="25.5">
      <c r="A13" s="36">
        <v>9</v>
      </c>
      <c r="B13" s="58" t="s">
        <v>167</v>
      </c>
      <c r="C13" s="41" t="str">
        <f>INDEX('Souhrnný rozpočet'!$A$2:$K$232,MATCH(B13,'Souhrnný rozpočet'!$A$2:$A$232,0),3)</f>
        <v>Audio propojovací kabeláž</v>
      </c>
      <c r="D13" s="41" t="str">
        <f>INDEX('Souhrnný rozpočet'!$A$2:$K$232,MATCH(B13,'Souhrnný rozpočet'!$A$2:$A$232,0),7)</f>
        <v>Propojovací audio kabeláž</v>
      </c>
      <c r="E13" s="38" t="str">
        <f>INDEX('Souhrnný rozpočet'!$A$2:$K$232,MATCH(B13,'Souhrnný rozpočet'!$A$2:$A$232,0),8)</f>
        <v>ks</v>
      </c>
      <c r="F13" s="38">
        <v>20</v>
      </c>
      <c r="G13" s="40">
        <f>INDEX('Souhrnný rozpočet'!$A$2:$K$232,MATCH(B13,'Souhrnný rozpočet'!$A$2:$A$232,0),10)</f>
        <v>0</v>
      </c>
      <c r="H13" s="40">
        <f t="shared" si="0"/>
        <v>0</v>
      </c>
      <c r="I13" s="81"/>
    </row>
    <row r="14" spans="1:9">
      <c r="A14" s="36">
        <v>10</v>
      </c>
      <c r="B14" s="58" t="s">
        <v>588</v>
      </c>
      <c r="C14" s="41" t="str">
        <f>INDEX('Souhrnný rozpočet'!$A$2:$K$232,MATCH(B14,'Souhrnný rozpočet'!$A$2:$A$232,0),3)</f>
        <v>Repro kabel 2x2,5</v>
      </c>
      <c r="D14" s="41" t="str">
        <f>INDEX('Souhrnný rozpočet'!$A$2:$K$232,MATCH(B14,'Souhrnný rozpočet'!$A$2:$A$232,0),7)</f>
        <v>Repro kabel 2x2,5 mm v bezhalogenovém provedení</v>
      </c>
      <c r="E14" s="38" t="str">
        <f>INDEX('Souhrnný rozpočet'!$A$2:$K$232,MATCH(B14,'Souhrnný rozpočet'!$A$2:$A$232,0),8)</f>
        <v>m</v>
      </c>
      <c r="F14" s="38">
        <v>220</v>
      </c>
      <c r="G14" s="40">
        <f>INDEX('Souhrnný rozpočet'!$A$2:$K$232,MATCH(B14,'Souhrnný rozpočet'!$A$2:$A$232,0),10)</f>
        <v>0</v>
      </c>
      <c r="H14" s="40">
        <f t="shared" si="0"/>
        <v>0</v>
      </c>
      <c r="I14" s="81"/>
    </row>
    <row r="15" spans="1:9">
      <c r="A15" s="36">
        <v>11</v>
      </c>
      <c r="B15" s="58" t="s">
        <v>589</v>
      </c>
      <c r="C15" s="41" t="str">
        <f>INDEX('Souhrnný rozpočet'!$A$2:$K$232,MATCH(B15,'Souhrnný rozpočet'!$A$2:$A$232,0),3)</f>
        <v>Repro kabel 2x4</v>
      </c>
      <c r="D15" s="41" t="str">
        <f>INDEX('Souhrnný rozpočet'!$A$2:$K$232,MATCH(B15,'Souhrnný rozpočet'!$A$2:$A$232,0),7)</f>
        <v>Repro kabel 2x4 mm v bezhalogenovém provedení</v>
      </c>
      <c r="E15" s="38" t="str">
        <f>INDEX('Souhrnný rozpočet'!$A$2:$K$232,MATCH(B15,'Souhrnný rozpočet'!$A$2:$A$232,0),8)</f>
        <v>m</v>
      </c>
      <c r="F15" s="38">
        <v>700</v>
      </c>
      <c r="G15" s="40">
        <f>INDEX('Souhrnný rozpočet'!$A$2:$K$232,MATCH(B15,'Souhrnný rozpočet'!$A$2:$A$232,0),10)</f>
        <v>0</v>
      </c>
      <c r="H15" s="40">
        <f t="shared" si="0"/>
        <v>0</v>
      </c>
      <c r="I15" s="81"/>
    </row>
    <row r="16" spans="1:9" ht="51">
      <c r="A16" s="36">
        <v>12</v>
      </c>
      <c r="B16" s="58" t="s">
        <v>617</v>
      </c>
      <c r="C16" s="41" t="str">
        <f>INDEX('Souhrnný rozpočet'!$A$2:$K$232,MATCH(B16,'Souhrnný rozpočet'!$A$2:$A$232,0),3)</f>
        <v>USB-C kabel</v>
      </c>
      <c r="D16" s="41" t="str">
        <f>INDEX('Souhrnný rozpočet'!$A$2:$K$232,MATCH(B16,'Souhrnný rozpočet'!$A$2:$A$232,0),7)</f>
        <v>Propojovací kabel USB 3.1 Gen1,USB-C/USB-C, min.10Gbps (5Gbps/lane), 4 Lane Displayport Alt mode (4K/60FPS Video a Audio), nabíjení min.60 W/3A, podpora periférií USB 2.0</v>
      </c>
      <c r="E16" s="38" t="str">
        <f>INDEX('Souhrnný rozpočet'!$A$2:$K$232,MATCH(B16,'Souhrnný rozpočet'!$A$2:$A$232,0),8)</f>
        <v>ks</v>
      </c>
      <c r="F16" s="38">
        <v>17</v>
      </c>
      <c r="G16" s="40">
        <f>INDEX('Souhrnný rozpočet'!$A$2:$K$232,MATCH(B16,'Souhrnný rozpočet'!$A$2:$A$232,0),10)</f>
        <v>0</v>
      </c>
      <c r="H16" s="40">
        <f t="shared" si="0"/>
        <v>0</v>
      </c>
      <c r="I16" s="81"/>
    </row>
    <row r="17" spans="1:9" ht="25.5">
      <c r="A17" s="36">
        <v>13</v>
      </c>
      <c r="B17" s="58" t="s">
        <v>81</v>
      </c>
      <c r="C17" s="41" t="str">
        <f>INDEX('Souhrnný rozpočet'!$A$2:$K$232,MATCH(B17,'Souhrnný rozpočet'!$A$2:$A$232,0),3)</f>
        <v>Instalace techniky</v>
      </c>
      <c r="D17" s="41" t="str">
        <f>INDEX('Souhrnný rozpočet'!$A$2:$K$232,MATCH(B17,'Souhrnný rozpočet'!$A$2:$A$232,0),7)</f>
        <v>Instalace video techniky (Displeje včetně držáků, Projektory včetně držáků, Projekční plochy, Kamery, )</v>
      </c>
      <c r="E17" s="38" t="str">
        <f>INDEX('Souhrnný rozpočet'!$A$2:$K$232,MATCH(B17,'Souhrnný rozpočet'!$A$2:$A$232,0),8)</f>
        <v>hod</v>
      </c>
      <c r="F17" s="47">
        <v>326</v>
      </c>
      <c r="G17" s="40">
        <f>INDEX('Souhrnný rozpočet'!$A$2:$K$232,MATCH(B17,'Souhrnný rozpočet'!$A$2:$A$232,0),10)</f>
        <v>0</v>
      </c>
      <c r="H17" s="40">
        <f t="shared" si="0"/>
        <v>0</v>
      </c>
      <c r="I17" s="81"/>
    </row>
    <row r="18" spans="1:9" ht="38.25">
      <c r="A18" s="36">
        <v>14</v>
      </c>
      <c r="B18" s="58" t="s">
        <v>82</v>
      </c>
      <c r="C18" s="41" t="str">
        <f>INDEX('Souhrnný rozpočet'!$A$2:$K$232,MATCH(B18,'Souhrnný rozpočet'!$A$2:$A$232,0),3)</f>
        <v>Instalace techniky</v>
      </c>
      <c r="D18" s="41" t="str">
        <f>INDEX('Souhrnný rozpočet'!$A$2:$K$232,MATCH(B18,'Souhrnný rozpočet'!$A$2:$A$232,0),7)</f>
        <v>Instalace audio techniky (Reproduktory, Mikrofony, Digitální audiomatice), včetně programování audio systémů v B. 105 a B. 113</v>
      </c>
      <c r="E18" s="38" t="str">
        <f>INDEX('Souhrnný rozpočet'!$A$2:$K$232,MATCH(B18,'Souhrnný rozpočet'!$A$2:$A$232,0),8)</f>
        <v>hod</v>
      </c>
      <c r="F18" s="47">
        <v>364</v>
      </c>
      <c r="G18" s="40">
        <f>INDEX('Souhrnný rozpočet'!$A$2:$K$232,MATCH(B18,'Souhrnný rozpočet'!$A$2:$A$232,0),10)</f>
        <v>0</v>
      </c>
      <c r="H18" s="40">
        <f t="shared" si="0"/>
        <v>0</v>
      </c>
      <c r="I18" s="81"/>
    </row>
    <row r="19" spans="1:9" ht="38.25">
      <c r="A19" s="36">
        <v>15</v>
      </c>
      <c r="B19" s="58" t="s">
        <v>83</v>
      </c>
      <c r="C19" s="41" t="str">
        <f>INDEX('Souhrnný rozpočet'!$A$2:$K$232,MATCH(B19,'Souhrnný rozpočet'!$A$2:$A$232,0),3)</f>
        <v>Instalace techniky</v>
      </c>
      <c r="D19" s="41" t="str">
        <f>INDEX('Souhrnný rozpočet'!$A$2:$K$232,MATCH(B19,'Souhrnný rozpočet'!$A$2:$A$232,0),7)</f>
        <v>Instalace kabeláže včetně konektorů (Příprava a pokládka kabelového svazku. Konektory: audio, video, řízení, napájení.)</v>
      </c>
      <c r="E19" s="38" t="str">
        <f>INDEX('Souhrnný rozpočet'!$A$2:$K$232,MATCH(B19,'Souhrnný rozpočet'!$A$2:$A$232,0),8)</f>
        <v>hod</v>
      </c>
      <c r="F19" s="47">
        <v>362</v>
      </c>
      <c r="G19" s="40">
        <f>INDEX('Souhrnný rozpočet'!$A$2:$K$232,MATCH(B19,'Souhrnný rozpočet'!$A$2:$A$232,0),10)</f>
        <v>0</v>
      </c>
      <c r="H19" s="40">
        <f t="shared" si="0"/>
        <v>0</v>
      </c>
      <c r="I19" s="81"/>
    </row>
    <row r="20" spans="1:9" ht="38.25">
      <c r="A20" s="36">
        <v>16</v>
      </c>
      <c r="B20" s="58" t="s">
        <v>84</v>
      </c>
      <c r="C20" s="41" t="str">
        <f>INDEX('Souhrnný rozpočet'!$A$2:$K$232,MATCH(B20,'Souhrnný rozpočet'!$A$2:$A$232,0),3)</f>
        <v>Instalace techniky</v>
      </c>
      <c r="D20" s="41" t="str">
        <f>INDEX('Souhrnný rozpočet'!$A$2:$K$232,MATCH(B20,'Souhrnný rozpočet'!$A$2:$A$232,0),7)</f>
        <v>Instalace interfacové techniky (Instalace interfacové techniky, přístrojové skříně a rozvaděče. Vyvázání kabeláže a zapojení napájení</v>
      </c>
      <c r="E20" s="38" t="str">
        <f>INDEX('Souhrnný rozpočet'!$A$2:$K$232,MATCH(B20,'Souhrnný rozpočet'!$A$2:$A$232,0),8)</f>
        <v>hod</v>
      </c>
      <c r="F20" s="47">
        <v>276</v>
      </c>
      <c r="G20" s="40">
        <f>INDEX('Souhrnný rozpočet'!$A$2:$K$232,MATCH(B20,'Souhrnný rozpočet'!$A$2:$A$232,0),10)</f>
        <v>0</v>
      </c>
      <c r="H20" s="40">
        <f t="shared" si="0"/>
        <v>0</v>
      </c>
      <c r="I20" s="81"/>
    </row>
    <row r="21" spans="1:9" ht="25.5">
      <c r="A21" s="36">
        <v>17</v>
      </c>
      <c r="B21" s="58" t="s">
        <v>85</v>
      </c>
      <c r="C21" s="41" t="str">
        <f>INDEX('Souhrnný rozpočet'!$A$2:$K$232,MATCH(B21,'Souhrnný rozpočet'!$A$2:$A$232,0),3)</f>
        <v>Instalace techniky</v>
      </c>
      <c r="D21" s="41" t="str">
        <f>INDEX('Souhrnný rozpočet'!$A$2:$K$232,MATCH(B21,'Souhrnný rozpočet'!$A$2:$A$232,0),7)</f>
        <v>Instalace řídícího systému (Řídící jednotka, Ovládací prvky, Silové vypínače ovládané z ŘS)</v>
      </c>
      <c r="E21" s="38" t="str">
        <f>INDEX('Souhrnný rozpočet'!$A$2:$K$232,MATCH(B21,'Souhrnný rozpočet'!$A$2:$A$232,0),8)</f>
        <v>hod</v>
      </c>
      <c r="F21" s="47">
        <v>86</v>
      </c>
      <c r="G21" s="40">
        <f>INDEX('Souhrnný rozpočet'!$A$2:$K$232,MATCH(B21,'Souhrnný rozpočet'!$A$2:$A$232,0),10)</f>
        <v>0</v>
      </c>
      <c r="H21" s="40">
        <f t="shared" si="0"/>
        <v>0</v>
      </c>
      <c r="I21" s="81"/>
    </row>
    <row r="22" spans="1:9" ht="25.5">
      <c r="A22" s="36">
        <v>18</v>
      </c>
      <c r="B22" s="58" t="s">
        <v>86</v>
      </c>
      <c r="C22" s="41" t="str">
        <f>INDEX('Souhrnný rozpočet'!$A$2:$K$232,MATCH(B22,'Souhrnný rozpočet'!$A$2:$A$232,0),3)</f>
        <v>Instalace techniky</v>
      </c>
      <c r="D22" s="41" t="str">
        <f>INDEX('Souhrnný rozpočet'!$A$2:$K$232,MATCH(B22,'Souhrnný rozpočet'!$A$2:$A$232,0),7)</f>
        <v>Další práce (Vykládka/nakládka a stavba lešení. Úklid materiálu, nářadí, likvidace obalů. Pronájem lešení.)</v>
      </c>
      <c r="E22" s="38" t="str">
        <f>INDEX('Souhrnný rozpočet'!$A$2:$K$232,MATCH(B22,'Souhrnný rozpočet'!$A$2:$A$232,0),8)</f>
        <v>hod</v>
      </c>
      <c r="F22" s="47">
        <v>98</v>
      </c>
      <c r="G22" s="40">
        <f>INDEX('Souhrnný rozpočet'!$A$2:$K$232,MATCH(B22,'Souhrnný rozpočet'!$A$2:$A$232,0),10)</f>
        <v>0</v>
      </c>
      <c r="H22" s="40">
        <f t="shared" si="0"/>
        <v>0</v>
      </c>
      <c r="I22" s="81"/>
    </row>
    <row r="23" spans="1:9" ht="38.25">
      <c r="A23" s="36">
        <v>19</v>
      </c>
      <c r="B23" s="58" t="s">
        <v>87</v>
      </c>
      <c r="C23" s="41" t="str">
        <f>INDEX('Souhrnný rozpočet'!$A$2:$K$232,MATCH(B23,'Souhrnný rozpočet'!$A$2:$A$232,0),3)</f>
        <v>Instalace techniky</v>
      </c>
      <c r="D23" s="41" t="str">
        <f>INDEX('Souhrnný rozpočet'!$A$2:$K$232,MATCH(B23,'Souhrnný rozpočet'!$A$2:$A$232,0),7)</f>
        <v>Programování a SW práce (Řídící systém, Režimy a předvolby na dotykovém panelu, Programování silových okruhů, Tvorba manuálu pro systém)</v>
      </c>
      <c r="E23" s="38" t="str">
        <f>INDEX('Souhrnný rozpočet'!$A$2:$K$232,MATCH(B23,'Souhrnný rozpočet'!$A$2:$A$232,0),8)</f>
        <v>hod</v>
      </c>
      <c r="F23" s="47">
        <v>502</v>
      </c>
      <c r="G23" s="40">
        <f>INDEX('Souhrnný rozpočet'!$A$2:$K$232,MATCH(B23,'Souhrnný rozpočet'!$A$2:$A$232,0),10)</f>
        <v>0</v>
      </c>
      <c r="H23" s="40">
        <f t="shared" si="0"/>
        <v>0</v>
      </c>
      <c r="I23" s="81"/>
    </row>
    <row r="24" spans="1:9">
      <c r="A24" s="36">
        <v>20</v>
      </c>
      <c r="B24" s="58" t="s">
        <v>88</v>
      </c>
      <c r="C24" s="41" t="str">
        <f>INDEX('Souhrnný rozpočet'!$A$2:$K$232,MATCH(B24,'Souhrnný rozpočet'!$A$2:$A$232,0),3)</f>
        <v>Instalace techniky</v>
      </c>
      <c r="D24" s="41" t="str">
        <f>INDEX('Souhrnný rozpočet'!$A$2:$K$232,MATCH(B24,'Souhrnný rozpočet'!$A$2:$A$232,0),7)</f>
        <v>Koordinace výstavby, organizace instalace</v>
      </c>
      <c r="E24" s="38" t="str">
        <f>INDEX('Souhrnný rozpočet'!$A$2:$K$232,MATCH(B24,'Souhrnný rozpočet'!$A$2:$A$232,0),8)</f>
        <v>hod</v>
      </c>
      <c r="F24" s="47">
        <v>120</v>
      </c>
      <c r="G24" s="40">
        <f>INDEX('Souhrnný rozpočet'!$A$2:$K$232,MATCH(B24,'Souhrnný rozpočet'!$A$2:$A$232,0),10)</f>
        <v>0</v>
      </c>
      <c r="H24" s="40">
        <f t="shared" si="0"/>
        <v>0</v>
      </c>
      <c r="I24" s="81"/>
    </row>
    <row r="25" spans="1:9" ht="76.5">
      <c r="A25" s="36">
        <v>21</v>
      </c>
      <c r="B25" s="58" t="s">
        <v>89</v>
      </c>
      <c r="C25" s="41" t="str">
        <f>INDEX('Souhrnný rozpočet'!$A$2:$K$232,MATCH(B25,'Souhrnný rozpočet'!$A$2:$A$232,0),3)</f>
        <v>Instalace techniky</v>
      </c>
      <c r="D25" s="41" t="str">
        <f>INDEX('Souhrnný rozpočet'!$A$2:$K$232,MATCH(B25,'Souhrnný rozpočet'!$A$2:$A$232,0),7)</f>
        <v>Projektový management, projektová dokumentace, příprava, inženýring, předání, školení (Doplnění projektové dokumentace před akcí. Přejímka stavební připravenosti, převzetí místa instalace. Projektová dokumentace skutečného stavu. Předání díla. Zaškolení uživatele. Inženýring - vedení instalace. Systémové testy.</v>
      </c>
      <c r="E25" s="38" t="str">
        <f>INDEX('Souhrnný rozpočet'!$A$2:$K$232,MATCH(B25,'Souhrnný rozpočet'!$A$2:$A$232,0),8)</f>
        <v>hod</v>
      </c>
      <c r="F25" s="47">
        <v>280</v>
      </c>
      <c r="G25" s="40">
        <f>INDEX('Souhrnný rozpočet'!$A$2:$K$232,MATCH(B25,'Souhrnný rozpočet'!$A$2:$A$232,0),10)</f>
        <v>0</v>
      </c>
      <c r="H25" s="40">
        <f t="shared" si="0"/>
        <v>0</v>
      </c>
      <c r="I25" s="81"/>
    </row>
    <row r="26" spans="1:9" ht="25.5">
      <c r="A26" s="36">
        <v>22</v>
      </c>
      <c r="B26" s="58" t="s">
        <v>639</v>
      </c>
      <c r="C26" s="41" t="str">
        <f>INDEX('Souhrnný rozpočet'!$A$2:$K$232,MATCH(B26,'Souhrnný rozpočet'!$A$2:$A$232,0),3)</f>
        <v>TRUBKA plastová M 32</v>
      </c>
      <c r="D26" s="41" t="str">
        <f>INDEX('Souhrnný rozpočet'!$A$2:$K$232,MATCH(B26,'Souhrnný rozpočet'!$A$2:$A$232,0),7)</f>
        <v>TRUBKA ohebná plastová pevnost 750 N, M 32, včetně montáže</v>
      </c>
      <c r="E26" s="38" t="str">
        <f>INDEX('Souhrnný rozpočet'!$A$2:$K$232,MATCH(B26,'Souhrnný rozpočet'!$A$2:$A$232,0),8)</f>
        <v>m</v>
      </c>
      <c r="F26" s="47">
        <v>2750</v>
      </c>
      <c r="G26" s="40">
        <f>INDEX('Souhrnný rozpočet'!$A$2:$K$232,MATCH(B26,'Souhrnný rozpočet'!$A$2:$A$232,0),10)</f>
        <v>0</v>
      </c>
      <c r="H26" s="40">
        <f t="shared" si="0"/>
        <v>0</v>
      </c>
      <c r="I26" s="81"/>
    </row>
    <row r="27" spans="1:9" ht="25.5">
      <c r="A27" s="36">
        <v>23</v>
      </c>
      <c r="B27" s="58" t="s">
        <v>640</v>
      </c>
      <c r="C27" s="41" t="str">
        <f>INDEX('Souhrnný rozpočet'!$A$2:$K$232,MATCH(B27,'Souhrnný rozpočet'!$A$2:$A$232,0),3)</f>
        <v>TRUBKA plastová M 40</v>
      </c>
      <c r="D27" s="41" t="str">
        <f>INDEX('Souhrnný rozpočet'!$A$2:$K$232,MATCH(B27,'Souhrnný rozpočet'!$A$2:$A$232,0),7)</f>
        <v>TRUBKA ohebná plastová pevnost 750 N, M 40, včetně montáže</v>
      </c>
      <c r="E27" s="38" t="str">
        <f>INDEX('Souhrnný rozpočet'!$A$2:$K$232,MATCH(B27,'Souhrnný rozpočet'!$A$2:$A$232,0),8)</f>
        <v>m</v>
      </c>
      <c r="F27" s="47">
        <v>320</v>
      </c>
      <c r="G27" s="40">
        <f>INDEX('Souhrnný rozpočet'!$A$2:$K$232,MATCH(B27,'Souhrnný rozpočet'!$A$2:$A$232,0),10)</f>
        <v>0</v>
      </c>
      <c r="H27" s="40">
        <f t="shared" si="0"/>
        <v>0</v>
      </c>
      <c r="I27" s="81"/>
    </row>
    <row r="28" spans="1:9" ht="25.5">
      <c r="A28" s="36">
        <v>24</v>
      </c>
      <c r="B28" s="58" t="s">
        <v>641</v>
      </c>
      <c r="C28" s="41" t="str">
        <f>INDEX('Souhrnný rozpočet'!$A$2:$K$232,MATCH(B28,'Souhrnný rozpočet'!$A$2:$A$232,0),3)</f>
        <v>TRUBKA plastová M 50</v>
      </c>
      <c r="D28" s="41" t="str">
        <f>INDEX('Souhrnný rozpočet'!$A$2:$K$232,MATCH(B28,'Souhrnný rozpočet'!$A$2:$A$232,0),7)</f>
        <v>TRUBKA ohebná plastová pevnost 750 N, M 50, včetně montáže</v>
      </c>
      <c r="E28" s="38" t="str">
        <f>INDEX('Souhrnný rozpočet'!$A$2:$K$232,MATCH(B28,'Souhrnný rozpočet'!$A$2:$A$232,0),8)</f>
        <v>m</v>
      </c>
      <c r="F28" s="47">
        <v>70</v>
      </c>
      <c r="G28" s="40">
        <f>INDEX('Souhrnný rozpočet'!$A$2:$K$232,MATCH(B28,'Souhrnný rozpočet'!$A$2:$A$232,0),10)</f>
        <v>0</v>
      </c>
      <c r="H28" s="40">
        <f t="shared" si="0"/>
        <v>0</v>
      </c>
      <c r="I28" s="81"/>
    </row>
    <row r="29" spans="1:9">
      <c r="A29" s="36">
        <v>25</v>
      </c>
      <c r="B29" s="58" t="s">
        <v>642</v>
      </c>
      <c r="C29" s="41" t="str">
        <f>INDEX('Souhrnný rozpočet'!$A$2:$K$232,MATCH(B29,'Souhrnný rozpočet'!$A$2:$A$232,0),3)</f>
        <v xml:space="preserve">Rám podlahové krabice </v>
      </c>
      <c r="D29" s="41" t="str">
        <f>INDEX('Souhrnný rozpočet'!$A$2:$K$232,MATCH(B29,'Souhrnný rozpočet'!$A$2:$A$232,0),7)</f>
        <v>Rám podlahové krabice , včetně montáže</v>
      </c>
      <c r="E29" s="38" t="str">
        <f>INDEX('Souhrnný rozpočet'!$A$2:$K$232,MATCH(B29,'Souhrnný rozpočet'!$A$2:$A$232,0),8)</f>
        <v>ks</v>
      </c>
      <c r="F29" s="47">
        <v>28</v>
      </c>
      <c r="G29" s="40">
        <f>INDEX('Souhrnný rozpočet'!$A$2:$K$232,MATCH(B29,'Souhrnný rozpočet'!$A$2:$A$232,0),10)</f>
        <v>0</v>
      </c>
      <c r="H29" s="40">
        <f t="shared" si="0"/>
        <v>0</v>
      </c>
      <c r="I29" s="81"/>
    </row>
    <row r="30" spans="1:9" ht="25.5">
      <c r="A30" s="36">
        <v>26</v>
      </c>
      <c r="B30" s="58" t="s">
        <v>643</v>
      </c>
      <c r="C30" s="41" t="str">
        <f>INDEX('Souhrnný rozpočet'!$A$2:$K$232,MATCH(B30,'Souhrnný rozpočet'!$A$2:$A$232,0),3)</f>
        <v xml:space="preserve">Krabice univerzální podlahová </v>
      </c>
      <c r="D30" s="41" t="str">
        <f>INDEX('Souhrnný rozpočet'!$A$2:$K$232,MATCH(B30,'Souhrnný rozpočet'!$A$2:$A$232,0),7)</f>
        <v xml:space="preserve">Krabice univerzální podlahová, včetně montáže </v>
      </c>
      <c r="E30" s="38" t="str">
        <f>INDEX('Souhrnný rozpočet'!$A$2:$K$232,MATCH(B30,'Souhrnný rozpočet'!$A$2:$A$232,0),8)</f>
        <v>ks</v>
      </c>
      <c r="F30" s="47">
        <v>28</v>
      </c>
      <c r="G30" s="40">
        <f>INDEX('Souhrnný rozpočet'!$A$2:$K$232,MATCH(B30,'Souhrnný rozpočet'!$A$2:$A$232,0),10)</f>
        <v>0</v>
      </c>
      <c r="H30" s="40">
        <f t="shared" si="0"/>
        <v>0</v>
      </c>
      <c r="I30" s="81"/>
    </row>
    <row r="31" spans="1:9" ht="25.5">
      <c r="A31" s="36">
        <v>27</v>
      </c>
      <c r="B31" s="58" t="s">
        <v>644</v>
      </c>
      <c r="C31" s="41" t="str">
        <f>INDEX('Souhrnný rozpočet'!$A$2:$K$232,MATCH(B31,'Souhrnný rozpočet'!$A$2:$A$232,0),3)</f>
        <v xml:space="preserve">Krabice přístrojová do  betonu </v>
      </c>
      <c r="D31" s="41" t="str">
        <f>INDEX('Souhrnný rozpočet'!$A$2:$K$232,MATCH(B31,'Souhrnný rozpočet'!$A$2:$A$232,0),7)</f>
        <v>Krabice přístrojová do  betonu, včetně montáže</v>
      </c>
      <c r="E31" s="38" t="str">
        <f>INDEX('Souhrnný rozpočet'!$A$2:$K$232,MATCH(B31,'Souhrnný rozpočet'!$A$2:$A$232,0),8)</f>
        <v>ks</v>
      </c>
      <c r="F31" s="47">
        <v>84</v>
      </c>
      <c r="G31" s="40">
        <f>INDEX('Souhrnný rozpočet'!$A$2:$K$232,MATCH(B31,'Souhrnný rozpočet'!$A$2:$A$232,0),10)</f>
        <v>0</v>
      </c>
      <c r="H31" s="40">
        <f t="shared" si="0"/>
        <v>0</v>
      </c>
      <c r="I31" s="81"/>
    </row>
    <row r="32" spans="1:9">
      <c r="A32" s="36">
        <v>28</v>
      </c>
      <c r="B32" s="58" t="s">
        <v>653</v>
      </c>
      <c r="C32" s="41" t="str">
        <f>INDEX('Souhrnný rozpočet'!$A$2:$K$232,MATCH(B32,'Souhrnný rozpočet'!$A$2:$A$232,0),3)</f>
        <v>Krabice do SDK</v>
      </c>
      <c r="D32" s="41" t="str">
        <f>INDEX('Souhrnný rozpočet'!$A$2:$K$232,MATCH(B32,'Souhrnný rozpočet'!$A$2:$A$232,0),7)</f>
        <v>Krabice do SDK, včetně montáže</v>
      </c>
      <c r="E32" s="38" t="str">
        <f>INDEX('Souhrnný rozpočet'!$A$2:$K$232,MATCH(B32,'Souhrnný rozpočet'!$A$2:$A$232,0),8)</f>
        <v>ks</v>
      </c>
      <c r="F32" s="47">
        <v>18</v>
      </c>
      <c r="G32" s="40">
        <f>INDEX('Souhrnný rozpočet'!$A$2:$K$232,MATCH(B32,'Souhrnný rozpočet'!$A$2:$A$232,0),10)</f>
        <v>0</v>
      </c>
      <c r="H32" s="40">
        <f t="shared" si="0"/>
        <v>0</v>
      </c>
      <c r="I32" s="81"/>
    </row>
    <row r="33" spans="1:9" ht="51.75" thickBot="1">
      <c r="A33" s="36">
        <v>29</v>
      </c>
      <c r="B33" s="58" t="s">
        <v>90</v>
      </c>
      <c r="C33" s="41" t="str">
        <f>INDEX('Souhrnný rozpočet'!$A$2:$K$232,MATCH(B33,'Souhrnný rozpočet'!$A$2:$A$232,0),3)</f>
        <v>Instalace techniky</v>
      </c>
      <c r="D33" s="41" t="str">
        <f>INDEX('Souhrnný rozpočet'!$A$2:$K$232,MATCH(B33,'Souhrnný rozpočet'!$A$2:$A$232,0),7)</f>
        <v>Doprava a ubytování, vzorkování dle standardu objednatele, zařízení staveniště v nutném rozsahu, úklid, náklady na dopravu a veškerou manipulaci, opatření BOZP, pasportizace apod.</v>
      </c>
      <c r="E33" s="38" t="str">
        <f>INDEX('Souhrnný rozpočet'!$A$2:$K$232,MATCH(B33,'Souhrnný rozpočet'!$A$2:$A$232,0),8)</f>
        <v>kpl</v>
      </c>
      <c r="F33" s="47">
        <v>1</v>
      </c>
      <c r="G33" s="40">
        <f>INDEX('Souhrnný rozpočet'!$A$2:$K$232,MATCH(B33,'Souhrnný rozpočet'!$A$2:$A$232,0),10)</f>
        <v>0</v>
      </c>
      <c r="H33" s="40">
        <f t="shared" si="0"/>
        <v>0</v>
      </c>
      <c r="I33" s="81"/>
    </row>
    <row r="34" spans="1:9" ht="23.25" customHeight="1" thickBot="1">
      <c r="A34" s="31"/>
      <c r="B34" s="32"/>
      <c r="C34" s="33" t="s">
        <v>9</v>
      </c>
      <c r="D34" s="32"/>
      <c r="E34" s="34"/>
      <c r="F34" s="34"/>
      <c r="G34" s="32"/>
      <c r="H34" s="35">
        <f>SUM(H5:H33)</f>
        <v>0</v>
      </c>
    </row>
    <row r="36" spans="1:9" ht="24.95" customHeight="1"/>
    <row r="37" spans="1:9" ht="24.95" customHeight="1"/>
    <row r="38" spans="1:9" ht="24.95" customHeight="1"/>
    <row r="39" spans="1:9" s="20" customFormat="1" ht="24.95" customHeight="1">
      <c r="B39" s="9"/>
      <c r="C39" s="9"/>
      <c r="D39" s="9"/>
      <c r="E39" s="11"/>
      <c r="F39" s="11"/>
      <c r="G39" s="9"/>
      <c r="H39" s="9"/>
      <c r="I39" s="9"/>
    </row>
    <row r="40" spans="1:9" s="20" customFormat="1" ht="24.95" customHeight="1">
      <c r="B40" s="9"/>
      <c r="C40" s="9"/>
      <c r="D40" s="9"/>
      <c r="E40" s="11"/>
      <c r="F40" s="11"/>
      <c r="G40" s="9"/>
      <c r="H40" s="9"/>
      <c r="I40" s="9"/>
    </row>
    <row r="41" spans="1:9" s="20" customFormat="1" ht="24.95" customHeight="1">
      <c r="B41" s="9"/>
      <c r="C41" s="9"/>
      <c r="D41" s="9"/>
      <c r="E41" s="11"/>
      <c r="F41" s="11"/>
      <c r="G41" s="9"/>
      <c r="H41" s="9"/>
      <c r="I41" s="9"/>
    </row>
    <row r="42" spans="1:9" s="20" customFormat="1" ht="24.95" customHeight="1">
      <c r="B42" s="9"/>
      <c r="C42" s="9"/>
      <c r="D42" s="9"/>
      <c r="E42" s="11"/>
      <c r="F42" s="11"/>
      <c r="G42" s="9"/>
      <c r="H42" s="9"/>
      <c r="I42" s="9"/>
    </row>
    <row r="43" spans="1:9" s="20" customFormat="1" ht="24.95" customHeight="1">
      <c r="B43" s="9"/>
      <c r="C43" s="9"/>
      <c r="D43" s="9"/>
      <c r="E43" s="11"/>
      <c r="F43" s="11"/>
      <c r="G43" s="9"/>
      <c r="H43" s="9"/>
      <c r="I43" s="9"/>
    </row>
    <row r="44" spans="1:9" s="20" customFormat="1" ht="24.95" customHeight="1">
      <c r="B44" s="9"/>
      <c r="C44" s="9"/>
      <c r="D44" s="9"/>
      <c r="E44" s="11"/>
      <c r="F44" s="11"/>
      <c r="G44" s="9"/>
      <c r="H44" s="9"/>
      <c r="I44" s="9"/>
    </row>
    <row r="45" spans="1:9" s="20" customFormat="1" ht="24.95" customHeight="1">
      <c r="B45" s="9"/>
      <c r="C45" s="9"/>
      <c r="D45" s="9"/>
      <c r="E45" s="11"/>
      <c r="F45" s="11"/>
      <c r="G45" s="9"/>
      <c r="H45" s="9"/>
      <c r="I45" s="9"/>
    </row>
    <row r="46" spans="1:9" s="20" customFormat="1" ht="24.95" customHeight="1">
      <c r="B46" s="9"/>
      <c r="C46" s="9"/>
      <c r="D46" s="9"/>
      <c r="E46" s="11"/>
      <c r="F46" s="11"/>
      <c r="G46" s="9"/>
      <c r="H46" s="9"/>
      <c r="I46" s="9"/>
    </row>
    <row r="47" spans="1:9" s="20" customFormat="1" ht="24.95" customHeight="1">
      <c r="B47" s="9"/>
      <c r="C47" s="9"/>
      <c r="D47" s="9"/>
      <c r="E47" s="11"/>
      <c r="F47" s="11"/>
      <c r="G47" s="9"/>
      <c r="H47" s="9"/>
      <c r="I47" s="9"/>
    </row>
    <row r="48" spans="1:9" s="20" customFormat="1" ht="15" customHeight="1">
      <c r="B48" s="9"/>
      <c r="C48" s="9"/>
      <c r="D48" s="9"/>
      <c r="E48" s="11"/>
      <c r="F48" s="11"/>
      <c r="G48" s="9"/>
      <c r="H48" s="9"/>
      <c r="I48" s="9"/>
    </row>
    <row r="49" spans="2:9" s="20" customFormat="1" ht="24.95" customHeight="1">
      <c r="B49" s="9"/>
      <c r="C49" s="9"/>
      <c r="D49" s="9"/>
      <c r="E49" s="11"/>
      <c r="F49" s="11"/>
      <c r="G49" s="9"/>
      <c r="H49" s="9"/>
      <c r="I49" s="9"/>
    </row>
    <row r="50" spans="2:9" s="20" customFormat="1" ht="18" customHeight="1">
      <c r="B50" s="9"/>
      <c r="C50" s="9"/>
      <c r="D50" s="9"/>
      <c r="E50" s="11"/>
      <c r="F50" s="11"/>
      <c r="G50" s="9"/>
      <c r="H50" s="9"/>
      <c r="I50" s="9"/>
    </row>
    <row r="51" spans="2:9" s="20" customFormat="1" ht="24.95" customHeight="1">
      <c r="B51" s="9"/>
      <c r="C51" s="9"/>
      <c r="D51" s="9"/>
      <c r="E51" s="11"/>
      <c r="F51" s="11"/>
      <c r="G51" s="9"/>
      <c r="H51" s="9"/>
      <c r="I51" s="9"/>
    </row>
    <row r="52" spans="2:9" s="20" customFormat="1" ht="24.95" customHeight="1">
      <c r="B52" s="9"/>
      <c r="C52" s="9"/>
      <c r="D52" s="9"/>
      <c r="E52" s="11"/>
      <c r="F52" s="11"/>
      <c r="G52" s="9"/>
      <c r="H52" s="9"/>
      <c r="I52" s="9"/>
    </row>
  </sheetData>
  <sheetProtection algorithmName="SHA-512" hashValue="FjjO3HEaoDQ6x27pZ72r9KXUAMAMlJiGzRTLGPCxbXLVUtc6iXolifJoxfxWvYxr1paD4PMIcS8pxQ/x8OjzbQ==" saltValue="ruHsg5vQeqhcq6UakuXWvQ==" spinCount="100000" sheet="1" objects="1" scenarios="1" selectLockedCells="1" selectUnlockedCells="1"/>
  <autoFilter ref="A2:H52" xr:uid="{7A201343-2B4E-4FCC-97F1-EFA1AF06BBAC}"/>
  <dataConsolidate link="1"/>
  <phoneticPr fontId="60" type="noConversion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47" max="14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25959-BCF1-4611-9901-FBDA407D579E}">
  <sheetPr>
    <outlinePr summaryBelow="0"/>
    <pageSetUpPr fitToPage="1"/>
  </sheetPr>
  <dimension ref="A1:I93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Q12" sqref="Q12"/>
    </sheetView>
  </sheetViews>
  <sheetFormatPr defaultColWidth="9.140625" defaultRowHeight="12.75"/>
  <cols>
    <col min="1" max="1" width="8.5703125" style="20" customWidth="1"/>
    <col min="2" max="2" width="13" style="9" customWidth="1"/>
    <col min="3" max="3" width="29.5703125" style="9" customWidth="1"/>
    <col min="4" max="4" width="73.42578125" style="9" customWidth="1"/>
    <col min="5" max="5" width="8" style="11" customWidth="1"/>
    <col min="6" max="6" width="6.7109375" style="11" customWidth="1"/>
    <col min="7" max="8" width="34.5703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12"/>
      <c r="B3" s="12"/>
      <c r="C3" s="13" t="s">
        <v>661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51">
      <c r="A5" s="36">
        <v>1</v>
      </c>
      <c r="B5" s="58" t="s">
        <v>662</v>
      </c>
      <c r="C5" s="41" t="str">
        <f>INDEX('Souhrnný rozpočet'!$A$2:$K$232,MATCH(B5,'Souhrnný rozpočet'!$A$2:$A$232,0),3)</f>
        <v>Rozvodnice s ŘS pro řízení žaluzií</v>
      </c>
      <c r="D5" s="41" t="str">
        <f>INDEX('Souhrnný rozpočet'!$A$2:$K$232,MATCH(B5,'Souhrnný rozpočet'!$A$2:$A$232,0),7)</f>
        <v>7xDI, 4xDO, napájecí zdroj 24V 60VA s ochranou, komunikační port pro řízení nadřazeným systémem MaR, komunikační port přo řízení nadřazeným systémem AVT, krytí IP40/20</v>
      </c>
      <c r="E5" s="38" t="str">
        <f>INDEX('Souhrnný rozpočet'!$A$2:$K$232,MATCH(B5,'Souhrnný rozpočet'!$A$2:$A$232,0),8)</f>
        <v>ks</v>
      </c>
      <c r="F5" s="38">
        <v>2</v>
      </c>
      <c r="G5" s="40">
        <f>INDEX('Souhrnný rozpočet'!$A$2:$K$232,MATCH(B5,'Souhrnný rozpočet'!$A$2:$A$232,0),10)</f>
        <v>0</v>
      </c>
      <c r="H5" s="40">
        <f>G5*F5</f>
        <v>0</v>
      </c>
      <c r="I5" s="81"/>
    </row>
    <row r="6" spans="1:9" ht="25.5">
      <c r="A6" s="36">
        <v>2</v>
      </c>
      <c r="B6" s="58" t="s">
        <v>664</v>
      </c>
      <c r="C6" s="41" t="str">
        <f>INDEX('Souhrnný rozpočet'!$A$2:$K$232,MATCH(B6,'Souhrnný rozpočet'!$A$2:$A$232,0),3)</f>
        <v>Rozvodnice s ŘS pro řízení žaluzií</v>
      </c>
      <c r="D6" s="41" t="str">
        <f>INDEX('Souhrnný rozpočet'!$A$2:$K$232,MATCH(B6,'Souhrnný rozpočet'!$A$2:$A$232,0),7)</f>
        <v>3xDI, 2xDO, napájecí zdroj 24V 30VA s ochranou, krytí IP40/20</v>
      </c>
      <c r="E6" s="38" t="str">
        <f>INDEX('Souhrnný rozpočet'!$A$2:$K$232,MATCH(B6,'Souhrnný rozpočet'!$A$2:$A$232,0),8)</f>
        <v>ks</v>
      </c>
      <c r="F6" s="38">
        <v>13</v>
      </c>
      <c r="G6" s="40">
        <f>INDEX('Souhrnný rozpočet'!$A$2:$K$232,MATCH(B6,'Souhrnný rozpočet'!$A$2:$A$232,0),10)</f>
        <v>0</v>
      </c>
      <c r="H6" s="40">
        <f t="shared" ref="H6:H31" si="0">G6*F6</f>
        <v>0</v>
      </c>
      <c r="I6" s="81"/>
    </row>
    <row r="7" spans="1:9" ht="25.5">
      <c r="A7" s="36">
        <v>3</v>
      </c>
      <c r="B7" s="58" t="s">
        <v>665</v>
      </c>
      <c r="C7" s="41" t="str">
        <f>INDEX('Souhrnný rozpočet'!$A$2:$K$232,MATCH(B7,'Souhrnný rozpočet'!$A$2:$A$232,0),3)</f>
        <v>Rozvodnice s ŘS pro řízení žaluzií</v>
      </c>
      <c r="D7" s="41" t="str">
        <f>INDEX('Souhrnný rozpočet'!$A$2:$K$232,MATCH(B7,'Souhrnný rozpočet'!$A$2:$A$232,0),7)</f>
        <v>11xDI, 8xDO, napájecí zdroj 24V 100VA s ochranou,  krytí IP40/20</v>
      </c>
      <c r="E7" s="38" t="str">
        <f>INDEX('Souhrnný rozpočet'!$A$2:$K$232,MATCH(B7,'Souhrnný rozpočet'!$A$2:$A$232,0),8)</f>
        <v>ks</v>
      </c>
      <c r="F7" s="38">
        <v>2</v>
      </c>
      <c r="G7" s="40">
        <f>INDEX('Souhrnný rozpočet'!$A$2:$K$232,MATCH(B7,'Souhrnný rozpočet'!$A$2:$A$232,0),10)</f>
        <v>0</v>
      </c>
      <c r="H7" s="40">
        <f t="shared" si="0"/>
        <v>0</v>
      </c>
      <c r="I7" s="81"/>
    </row>
    <row r="8" spans="1:9" ht="25.5">
      <c r="A8" s="36">
        <v>4</v>
      </c>
      <c r="B8" s="58" t="s">
        <v>666</v>
      </c>
      <c r="C8" s="41" t="str">
        <f>INDEX('Souhrnný rozpočet'!$A$2:$K$232,MATCH(B8,'Souhrnný rozpočet'!$A$2:$A$232,0),3)</f>
        <v>Rozvodnice s ŘS pro řízení žaluzií</v>
      </c>
      <c r="D8" s="41" t="str">
        <f>INDEX('Souhrnný rozpočet'!$A$2:$K$232,MATCH(B8,'Souhrnný rozpočet'!$A$2:$A$232,0),7)</f>
        <v>10xDI, 8xDO, napájecí zdroj 24V 60VA s ochranou,  krytí IP40/20</v>
      </c>
      <c r="E8" s="38" t="str">
        <f>INDEX('Souhrnný rozpočet'!$A$2:$K$232,MATCH(B8,'Souhrnný rozpočet'!$A$2:$A$232,0),8)</f>
        <v>ks</v>
      </c>
      <c r="F8" s="38">
        <v>2</v>
      </c>
      <c r="G8" s="40">
        <f>INDEX('Souhrnný rozpočet'!$A$2:$K$232,MATCH(B8,'Souhrnný rozpočet'!$A$2:$A$232,0),10)</f>
        <v>0</v>
      </c>
      <c r="H8" s="40">
        <f t="shared" si="0"/>
        <v>0</v>
      </c>
      <c r="I8" s="81"/>
    </row>
    <row r="9" spans="1:9" ht="25.5">
      <c r="A9" s="36">
        <v>5</v>
      </c>
      <c r="B9" s="58" t="s">
        <v>667</v>
      </c>
      <c r="C9" s="41" t="str">
        <f>INDEX('Souhrnný rozpočet'!$A$2:$K$232,MATCH(B9,'Souhrnný rozpočet'!$A$2:$A$232,0),3)</f>
        <v>Rozvodnice s ŘS pro řízení žaluzií</v>
      </c>
      <c r="D9" s="41" t="str">
        <f>INDEX('Souhrnný rozpočet'!$A$2:$K$232,MATCH(B9,'Souhrnný rozpočet'!$A$2:$A$232,0),7)</f>
        <v>2xDI, 2xDO, napájecí zdroj 24V 30VA s ochranou, krytí IP40/20</v>
      </c>
      <c r="E9" s="38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40">
        <f t="shared" si="0"/>
        <v>0</v>
      </c>
      <c r="I9" s="81"/>
    </row>
    <row r="10" spans="1:9" ht="25.5">
      <c r="A10" s="36">
        <v>6</v>
      </c>
      <c r="B10" s="58" t="s">
        <v>668</v>
      </c>
      <c r="C10" s="41" t="str">
        <f>INDEX('Souhrnný rozpočet'!$A$2:$K$232,MATCH(B10,'Souhrnný rozpočet'!$A$2:$A$232,0),3)</f>
        <v>Rozvodnice s ŘS pro řízení žaluzií</v>
      </c>
      <c r="D10" s="41" t="str">
        <f>INDEX('Souhrnný rozpočet'!$A$2:$K$232,MATCH(B10,'Souhrnný rozpočet'!$A$2:$A$232,0),7)</f>
        <v>9xDI, 6xDO, napájecí zdroj 24V 60VA s ochranou,  krytí IP40/20</v>
      </c>
      <c r="E10" s="38" t="str">
        <f>INDEX('Souhrnný rozpočet'!$A$2:$K$232,MATCH(B10,'Souhrnný rozpočet'!$A$2:$A$232,0),8)</f>
        <v>ks</v>
      </c>
      <c r="F10" s="38">
        <v>2</v>
      </c>
      <c r="G10" s="40">
        <f>INDEX('Souhrnný rozpočet'!$A$2:$K$232,MATCH(B10,'Souhrnný rozpočet'!$A$2:$A$232,0),10)</f>
        <v>0</v>
      </c>
      <c r="H10" s="40">
        <f t="shared" si="0"/>
        <v>0</v>
      </c>
      <c r="I10" s="81"/>
    </row>
    <row r="11" spans="1:9" ht="25.5">
      <c r="A11" s="36">
        <v>7</v>
      </c>
      <c r="B11" s="58" t="s">
        <v>669</v>
      </c>
      <c r="C11" s="41" t="str">
        <f>INDEX('Souhrnný rozpočet'!$A$2:$K$232,MATCH(B11,'Souhrnný rozpočet'!$A$2:$A$232,0),3)</f>
        <v>Rozvodnice s ŘS pro řízení žaluzií</v>
      </c>
      <c r="D11" s="41" t="str">
        <f>INDEX('Souhrnný rozpočet'!$A$2:$K$232,MATCH(B11,'Souhrnný rozpočet'!$A$2:$A$232,0),7)</f>
        <v>6xDI, 4xDO, napájecí zdroj 24V 60VA s ochranou,  krytí IP40/20</v>
      </c>
      <c r="E11" s="38" t="str">
        <f>INDEX('Souhrnný rozpočet'!$A$2:$K$232,MATCH(B11,'Souhrnný rozpočet'!$A$2:$A$232,0),8)</f>
        <v>ks</v>
      </c>
      <c r="F11" s="38">
        <v>1</v>
      </c>
      <c r="G11" s="40">
        <f>INDEX('Souhrnný rozpočet'!$A$2:$K$232,MATCH(B11,'Souhrnný rozpočet'!$A$2:$A$232,0),10)</f>
        <v>0</v>
      </c>
      <c r="H11" s="40">
        <f t="shared" si="0"/>
        <v>0</v>
      </c>
      <c r="I11" s="81"/>
    </row>
    <row r="12" spans="1:9" ht="51">
      <c r="A12" s="36">
        <v>8</v>
      </c>
      <c r="B12" s="58" t="s">
        <v>670</v>
      </c>
      <c r="C12" s="41" t="str">
        <f>INDEX('Souhrnný rozpočet'!$A$2:$K$232,MATCH(B12,'Souhrnný rozpočet'!$A$2:$A$232,0),3)</f>
        <v>Rozvodnice s ŘS pro řízení žaluzií</v>
      </c>
      <c r="D12" s="41" t="str">
        <f>INDEX('Souhrnný rozpočet'!$A$2:$K$232,MATCH(B12,'Souhrnný rozpočet'!$A$2:$A$232,0),7)</f>
        <v>6xDI, 4xDO, napájecí zdroj 24V 60VA s ochranou, komunikační port pro řízení nadřazeným systémem MaR, komunikační port přo řízení nadřazeným systémem AVT, krytí IP40/20</v>
      </c>
      <c r="E12" s="38" t="str">
        <f>INDEX('Souhrnný rozpočet'!$A$2:$K$232,MATCH(B12,'Souhrnný rozpočet'!$A$2:$A$232,0),8)</f>
        <v>ks</v>
      </c>
      <c r="F12" s="38">
        <v>8</v>
      </c>
      <c r="G12" s="40">
        <f>INDEX('Souhrnný rozpočet'!$A$2:$K$232,MATCH(B12,'Souhrnný rozpočet'!$A$2:$A$232,0),10)</f>
        <v>0</v>
      </c>
      <c r="H12" s="40">
        <f t="shared" si="0"/>
        <v>0</v>
      </c>
      <c r="I12" s="81"/>
    </row>
    <row r="13" spans="1:9" ht="51">
      <c r="A13" s="36">
        <v>9</v>
      </c>
      <c r="B13" s="58" t="s">
        <v>671</v>
      </c>
      <c r="C13" s="41" t="str">
        <f>INDEX('Souhrnný rozpočet'!$A$2:$K$232,MATCH(B13,'Souhrnný rozpočet'!$A$2:$A$232,0),3)</f>
        <v>Rozvodnice s ŘS pro řízení žaluzií</v>
      </c>
      <c r="D13" s="41" t="str">
        <f>INDEX('Souhrnný rozpočet'!$A$2:$K$232,MATCH(B13,'Souhrnný rozpočet'!$A$2:$A$232,0),7)</f>
        <v>3xDI, 2xDO, napájecí zdroj 24V 60VA s ochranou, komunikační port pro řízení nadřazeným systémem MaR, komunikační port přo řízení nadřazeným systémem AVT, krytí IP40/20</v>
      </c>
      <c r="E13" s="38" t="str">
        <f>INDEX('Souhrnný rozpočet'!$A$2:$K$232,MATCH(B13,'Souhrnný rozpočet'!$A$2:$A$232,0),8)</f>
        <v>ks</v>
      </c>
      <c r="F13" s="38">
        <v>14</v>
      </c>
      <c r="G13" s="40">
        <f>INDEX('Souhrnný rozpočet'!$A$2:$K$232,MATCH(B13,'Souhrnný rozpočet'!$A$2:$A$232,0),10)</f>
        <v>0</v>
      </c>
      <c r="H13" s="40">
        <f t="shared" si="0"/>
        <v>0</v>
      </c>
      <c r="I13" s="81"/>
    </row>
    <row r="14" spans="1:9" ht="51">
      <c r="A14" s="36">
        <v>10</v>
      </c>
      <c r="B14" s="58" t="s">
        <v>672</v>
      </c>
      <c r="C14" s="41" t="str">
        <f>INDEX('Souhrnný rozpočet'!$A$2:$K$232,MATCH(B14,'Souhrnný rozpočet'!$A$2:$A$232,0),3)</f>
        <v>Rozvodnice s ŘS pro řízení žaluzií</v>
      </c>
      <c r="D14" s="41" t="str">
        <f>INDEX('Souhrnný rozpočet'!$A$2:$K$232,MATCH(B14,'Souhrnný rozpočet'!$A$2:$A$232,0),7)</f>
        <v>9xDI, 6xDO, napájecí zdroj 24V 60VA s ochranou, komunikační port pro řízení nadřazeným systémem MaR, komunikační port přo řízení nadřazeným systémem AVT,  krytí IP40/20</v>
      </c>
      <c r="E14" s="38" t="str">
        <f>INDEX('Souhrnný rozpočet'!$A$2:$K$232,MATCH(B14,'Souhrnný rozpočet'!$A$2:$A$232,0),8)</f>
        <v>ks</v>
      </c>
      <c r="F14" s="38">
        <v>2</v>
      </c>
      <c r="G14" s="40">
        <f>INDEX('Souhrnný rozpočet'!$A$2:$K$232,MATCH(B14,'Souhrnný rozpočet'!$A$2:$A$232,0),10)</f>
        <v>0</v>
      </c>
      <c r="H14" s="40">
        <f t="shared" si="0"/>
        <v>0</v>
      </c>
      <c r="I14" s="81"/>
    </row>
    <row r="15" spans="1:9" ht="51">
      <c r="A15" s="36">
        <v>11</v>
      </c>
      <c r="B15" s="58" t="s">
        <v>673</v>
      </c>
      <c r="C15" s="41" t="str">
        <f>INDEX('Souhrnný rozpočet'!$A$2:$K$232,MATCH(B15,'Souhrnný rozpočet'!$A$2:$A$232,0),3)</f>
        <v>Rozvodnice s ŘS pro řízení žaluzií</v>
      </c>
      <c r="D15" s="41" t="str">
        <f>INDEX('Souhrnný rozpočet'!$A$2:$K$232,MATCH(B15,'Souhrnný rozpočet'!$A$2:$A$232,0),7)</f>
        <v>12xDI, 8xDO, napájecí zdroj 24V 100VA s ochranou, komunikační port pro řízení nadřazeným systémem MaR, komunikační port přo řízení nadřazeným systémem AVT, krytí IP40/20</v>
      </c>
      <c r="E15" s="38" t="str">
        <f>INDEX('Souhrnný rozpočet'!$A$2:$K$232,MATCH(B15,'Souhrnný rozpočet'!$A$2:$A$232,0),8)</f>
        <v>ks</v>
      </c>
      <c r="F15" s="38">
        <v>1</v>
      </c>
      <c r="G15" s="40">
        <f>INDEX('Souhrnný rozpočet'!$A$2:$K$232,MATCH(B15,'Souhrnný rozpočet'!$A$2:$A$232,0),10)</f>
        <v>0</v>
      </c>
      <c r="H15" s="40">
        <f t="shared" si="0"/>
        <v>0</v>
      </c>
      <c r="I15" s="81"/>
    </row>
    <row r="16" spans="1:9" ht="51">
      <c r="A16" s="36">
        <v>12</v>
      </c>
      <c r="B16" s="58" t="s">
        <v>674</v>
      </c>
      <c r="C16" s="41" t="str">
        <f>INDEX('Souhrnný rozpočet'!$A$2:$K$232,MATCH(B16,'Souhrnný rozpočet'!$A$2:$A$232,0),3)</f>
        <v>Rozvodnice s ŘS pro řízení žaluzií</v>
      </c>
      <c r="D16" s="41" t="str">
        <f>INDEX('Souhrnný rozpočet'!$A$2:$K$232,MATCH(B16,'Souhrnný rozpočet'!$A$2:$A$232,0),7)</f>
        <v>4xDI, 8xDO, napájecí zdroj 24V 100VA s ochranou, komunikační port pro řízení nadřazeným systémem MaR, komunikační port přo řízení nadřazeným systémem AVT, krytí IP40/20</v>
      </c>
      <c r="E16" s="38" t="str">
        <f>INDEX('Souhrnný rozpočet'!$A$2:$K$232,MATCH(B16,'Souhrnný rozpočet'!$A$2:$A$232,0),8)</f>
        <v>ks</v>
      </c>
      <c r="F16" s="38">
        <v>2</v>
      </c>
      <c r="G16" s="40">
        <f>INDEX('Souhrnný rozpočet'!$A$2:$K$232,MATCH(B16,'Souhrnný rozpočet'!$A$2:$A$232,0),10)</f>
        <v>0</v>
      </c>
      <c r="H16" s="40">
        <f t="shared" si="0"/>
        <v>0</v>
      </c>
      <c r="I16" s="81"/>
    </row>
    <row r="17" spans="1:9" ht="38.25">
      <c r="A17" s="36">
        <v>13</v>
      </c>
      <c r="B17" s="58" t="s">
        <v>675</v>
      </c>
      <c r="C17" s="41" t="str">
        <f>INDEX('Souhrnný rozpočet'!$A$2:$K$232,MATCH(B17,'Souhrnný rozpočet'!$A$2:$A$232,0),3)</f>
        <v>Rozvodnice s ŘS pro řízení žaluzií</v>
      </c>
      <c r="D17" s="41" t="str">
        <f>INDEX('Souhrnný rozpočet'!$A$2:$K$232,MATCH(B17,'Souhrnný rozpočet'!$A$2:$A$232,0),7)</f>
        <v>6xDI, 76xDO, 4x napájecí zdroj 24V 100VA s ochranou, komunikační port pro řízení nadřazeným systémem MaR, krytí IP40/20</v>
      </c>
      <c r="E17" s="38" t="str">
        <f>INDEX('Souhrnný rozpočet'!$A$2:$K$232,MATCH(B17,'Souhrnný rozpočet'!$A$2:$A$232,0),8)</f>
        <v>ks</v>
      </c>
      <c r="F17" s="47">
        <v>1</v>
      </c>
      <c r="G17" s="40">
        <f>INDEX('Souhrnný rozpočet'!$A$2:$K$232,MATCH(B17,'Souhrnný rozpočet'!$A$2:$A$232,0),10)</f>
        <v>0</v>
      </c>
      <c r="H17" s="40">
        <f t="shared" si="0"/>
        <v>0</v>
      </c>
      <c r="I17" s="81"/>
    </row>
    <row r="18" spans="1:9" ht="38.25">
      <c r="A18" s="36">
        <v>14</v>
      </c>
      <c r="B18" s="58" t="s">
        <v>676</v>
      </c>
      <c r="C18" s="41" t="str">
        <f>INDEX('Souhrnný rozpočet'!$A$2:$K$232,MATCH(B18,'Souhrnný rozpočet'!$A$2:$A$232,0),3)</f>
        <v>Rozvodnice s ŘS pro řízení žaluzií</v>
      </c>
      <c r="D18" s="41" t="str">
        <f>INDEX('Souhrnný rozpočet'!$A$2:$K$232,MATCH(B18,'Souhrnný rozpočet'!$A$2:$A$232,0),7)</f>
        <v>6xDI, 46xDO, 4x napájecí zdroj 24V 100VA s ochranou, komunikační port pro řízení nadřazeným systémem MaR, krytí IP40/20</v>
      </c>
      <c r="E18" s="38" t="str">
        <f>INDEX('Souhrnný rozpočet'!$A$2:$K$232,MATCH(B18,'Souhrnný rozpočet'!$A$2:$A$232,0),8)</f>
        <v>ks</v>
      </c>
      <c r="F18" s="47">
        <v>2</v>
      </c>
      <c r="G18" s="40">
        <f>INDEX('Souhrnný rozpočet'!$A$2:$K$232,MATCH(B18,'Souhrnný rozpočet'!$A$2:$A$232,0),10)</f>
        <v>0</v>
      </c>
      <c r="H18" s="40">
        <f t="shared" si="0"/>
        <v>0</v>
      </c>
      <c r="I18" s="81"/>
    </row>
    <row r="19" spans="1:9" ht="38.25">
      <c r="A19" s="36">
        <v>15</v>
      </c>
      <c r="B19" s="58" t="s">
        <v>677</v>
      </c>
      <c r="C19" s="41" t="str">
        <f>INDEX('Souhrnný rozpočet'!$A$2:$K$232,MATCH(B19,'Souhrnný rozpočet'!$A$2:$A$232,0),3)</f>
        <v>Rozvodnice s ŘS pro řízení žaluzií</v>
      </c>
      <c r="D19" s="41" t="str">
        <f>INDEX('Souhrnný rozpočet'!$A$2:$K$232,MATCH(B19,'Souhrnný rozpočet'!$A$2:$A$232,0),7)</f>
        <v>3xDI, 4xDO, napájecí zdroj 24V 60VA s ochranou, komunikační port pro řízení nadřazeným systémem MaR, krytí IP40/20</v>
      </c>
      <c r="E19" s="38" t="str">
        <f>INDEX('Souhrnný rozpočet'!$A$2:$K$232,MATCH(B19,'Souhrnný rozpočet'!$A$2:$A$232,0),8)</f>
        <v>ks</v>
      </c>
      <c r="F19" s="47">
        <v>23</v>
      </c>
      <c r="G19" s="40">
        <f>INDEX('Souhrnný rozpočet'!$A$2:$K$232,MATCH(B19,'Souhrnný rozpočet'!$A$2:$A$232,0),10)</f>
        <v>0</v>
      </c>
      <c r="H19" s="40">
        <f t="shared" si="0"/>
        <v>0</v>
      </c>
      <c r="I19" s="81"/>
    </row>
    <row r="20" spans="1:9" ht="38.25">
      <c r="A20" s="36">
        <v>16</v>
      </c>
      <c r="B20" s="58" t="s">
        <v>678</v>
      </c>
      <c r="C20" s="41" t="str">
        <f>INDEX('Souhrnný rozpočet'!$A$2:$K$232,MATCH(B20,'Souhrnný rozpočet'!$A$2:$A$232,0),3)</f>
        <v>Rozvodnice s ŘS pro řízení žaluzií</v>
      </c>
      <c r="D20" s="41" t="str">
        <f>INDEX('Souhrnný rozpočet'!$A$2:$K$232,MATCH(B20,'Souhrnný rozpočet'!$A$2:$A$232,0),7)</f>
        <v>6xDI, 8xDO, napájecí zdroj 24V 100VA s ochranou, komunikační port pro řízení nadřazeným systémem MaR, krytí IP40/20</v>
      </c>
      <c r="E20" s="38" t="str">
        <f>INDEX('Souhrnný rozpočet'!$A$2:$K$232,MATCH(B20,'Souhrnný rozpočet'!$A$2:$A$232,0),8)</f>
        <v>ks</v>
      </c>
      <c r="F20" s="47">
        <v>18</v>
      </c>
      <c r="G20" s="40">
        <f>INDEX('Souhrnný rozpočet'!$A$2:$K$232,MATCH(B20,'Souhrnný rozpočet'!$A$2:$A$232,0),10)</f>
        <v>0</v>
      </c>
      <c r="H20" s="40">
        <f t="shared" si="0"/>
        <v>0</v>
      </c>
      <c r="I20" s="81"/>
    </row>
    <row r="21" spans="1:9" ht="38.25">
      <c r="A21" s="36">
        <v>17</v>
      </c>
      <c r="B21" s="58" t="s">
        <v>679</v>
      </c>
      <c r="C21" s="41" t="str">
        <f>INDEX('Souhrnný rozpočet'!$A$2:$K$232,MATCH(B21,'Souhrnný rozpočet'!$A$2:$A$232,0),3)</f>
        <v>Rozvodnice s ŘS pro řízení žaluzií</v>
      </c>
      <c r="D21" s="41" t="str">
        <f>INDEX('Souhrnný rozpočet'!$A$2:$K$232,MATCH(B21,'Souhrnný rozpočet'!$A$2:$A$232,0),7)</f>
        <v>9xDI, 12xDO, napájecí zdroj 24V 100VA s ochranou, komunikační port pro řízení nadřazeným systémem MaR, krytí IP40/20</v>
      </c>
      <c r="E21" s="38" t="str">
        <f>INDEX('Souhrnný rozpočet'!$A$2:$K$232,MATCH(B21,'Souhrnný rozpočet'!$A$2:$A$232,0),8)</f>
        <v>ks</v>
      </c>
      <c r="F21" s="47">
        <v>4</v>
      </c>
      <c r="G21" s="40">
        <f>INDEX('Souhrnný rozpočet'!$A$2:$K$232,MATCH(B21,'Souhrnný rozpočet'!$A$2:$A$232,0),10)</f>
        <v>0</v>
      </c>
      <c r="H21" s="40">
        <f t="shared" si="0"/>
        <v>0</v>
      </c>
      <c r="I21" s="81"/>
    </row>
    <row r="22" spans="1:9" ht="38.25">
      <c r="A22" s="36">
        <v>18</v>
      </c>
      <c r="B22" s="58" t="s">
        <v>680</v>
      </c>
      <c r="C22" s="41" t="str">
        <f>INDEX('Souhrnný rozpočet'!$A$2:$K$232,MATCH(B22,'Souhrnný rozpočet'!$A$2:$A$232,0),3)</f>
        <v>Rozvodnice s ŘS pro řízení žaluzií</v>
      </c>
      <c r="D22" s="41" t="str">
        <f>INDEX('Souhrnný rozpočet'!$A$2:$K$232,MATCH(B22,'Souhrnný rozpočet'!$A$2:$A$232,0),7)</f>
        <v>12xDI, 16xDO, 2x napájecí zdroj 24V 100VA s ochranou, komunikační port pro řízení nadřazeným systémem MaR, krytí IP40/20</v>
      </c>
      <c r="E22" s="38" t="str">
        <f>INDEX('Souhrnný rozpočet'!$A$2:$K$232,MATCH(B22,'Souhrnný rozpočet'!$A$2:$A$232,0),8)</f>
        <v>ks</v>
      </c>
      <c r="F22" s="47">
        <v>1</v>
      </c>
      <c r="G22" s="40">
        <f>INDEX('Souhrnný rozpočet'!$A$2:$K$232,MATCH(B22,'Souhrnný rozpočet'!$A$2:$A$232,0),10)</f>
        <v>0</v>
      </c>
      <c r="H22" s="40">
        <f t="shared" si="0"/>
        <v>0</v>
      </c>
      <c r="I22" s="81"/>
    </row>
    <row r="23" spans="1:9" ht="38.25">
      <c r="A23" s="36">
        <v>19</v>
      </c>
      <c r="B23" s="58" t="s">
        <v>681</v>
      </c>
      <c r="C23" s="41" t="str">
        <f>INDEX('Souhrnný rozpočet'!$A$2:$K$232,MATCH(B23,'Souhrnný rozpočet'!$A$2:$A$232,0),3)</f>
        <v>Rozvodnice s ŘS pro řízení žaluzií</v>
      </c>
      <c r="D23" s="41" t="str">
        <f>INDEX('Souhrnný rozpočet'!$A$2:$K$232,MATCH(B23,'Souhrnný rozpočet'!$A$2:$A$232,0),7)</f>
        <v>15xDI, 10xDO, 2x napájecí zdroj 24V 100VA s ochranou, komunikační port pro řízení nadřazeným systémem MaR, krytí IP40/20</v>
      </c>
      <c r="E23" s="38" t="str">
        <f>INDEX('Souhrnný rozpočet'!$A$2:$K$232,MATCH(B23,'Souhrnný rozpočet'!$A$2:$A$232,0),8)</f>
        <v>ks</v>
      </c>
      <c r="F23" s="47">
        <v>2</v>
      </c>
      <c r="G23" s="40">
        <f>INDEX('Souhrnný rozpočet'!$A$2:$K$232,MATCH(B23,'Souhrnný rozpočet'!$A$2:$A$232,0),10)</f>
        <v>0</v>
      </c>
      <c r="H23" s="40">
        <f t="shared" si="0"/>
        <v>0</v>
      </c>
      <c r="I23" s="81"/>
    </row>
    <row r="24" spans="1:9" ht="38.25">
      <c r="A24" s="36">
        <v>20</v>
      </c>
      <c r="B24" s="58" t="s">
        <v>682</v>
      </c>
      <c r="C24" s="41" t="str">
        <f>INDEX('Souhrnný rozpočet'!$A$2:$K$232,MATCH(B24,'Souhrnný rozpočet'!$A$2:$A$232,0),3)</f>
        <v>Rozvodnice s ŘS pro řízení žaluzií</v>
      </c>
      <c r="D24" s="41" t="str">
        <f>INDEX('Souhrnný rozpočet'!$A$2:$K$232,MATCH(B24,'Souhrnný rozpočet'!$A$2:$A$232,0),7)</f>
        <v>3xDI, 6xDO, napájecí zdroj 24V 60VA s ochranou, komunikační port pro řízení nadřazeným systémem MaR, krytí IP40/20</v>
      </c>
      <c r="E24" s="38" t="str">
        <f>INDEX('Souhrnný rozpočet'!$A$2:$K$232,MATCH(B24,'Souhrnný rozpočet'!$A$2:$A$232,0),8)</f>
        <v>ks</v>
      </c>
      <c r="F24" s="47">
        <v>1</v>
      </c>
      <c r="G24" s="40">
        <f>INDEX('Souhrnný rozpočet'!$A$2:$K$232,MATCH(B24,'Souhrnný rozpočet'!$A$2:$A$232,0),10)</f>
        <v>0</v>
      </c>
      <c r="H24" s="40">
        <f t="shared" si="0"/>
        <v>0</v>
      </c>
      <c r="I24" s="81"/>
    </row>
    <row r="25" spans="1:9" ht="38.25">
      <c r="A25" s="36">
        <v>21</v>
      </c>
      <c r="B25" s="58" t="s">
        <v>683</v>
      </c>
      <c r="C25" s="41" t="str">
        <f>INDEX('Souhrnný rozpočet'!$A$2:$K$232,MATCH(B25,'Souhrnný rozpočet'!$A$2:$A$232,0),3)</f>
        <v>Rozvodnice s ŘS pro řízení žaluzií</v>
      </c>
      <c r="D25" s="41" t="str">
        <f>INDEX('Souhrnný rozpočet'!$A$2:$K$232,MATCH(B25,'Souhrnný rozpočet'!$A$2:$A$232,0),7)</f>
        <v>3xDI, 8xDO, napájecí zdroj 24V 60VA s ochranou, komunikační port pro řízení nadřazeným systémem MaR, krytí IP40/20</v>
      </c>
      <c r="E25" s="38" t="str">
        <f>INDEX('Souhrnný rozpočet'!$A$2:$K$232,MATCH(B25,'Souhrnný rozpočet'!$A$2:$A$232,0),8)</f>
        <v>ks</v>
      </c>
      <c r="F25" s="47">
        <v>2</v>
      </c>
      <c r="G25" s="40">
        <f>INDEX('Souhrnný rozpočet'!$A$2:$K$232,MATCH(B25,'Souhrnný rozpočet'!$A$2:$A$232,0),10)</f>
        <v>0</v>
      </c>
      <c r="H25" s="40">
        <f t="shared" si="0"/>
        <v>0</v>
      </c>
      <c r="I25" s="81"/>
    </row>
    <row r="26" spans="1:9" ht="38.25">
      <c r="A26" s="36">
        <v>22</v>
      </c>
      <c r="B26" s="58" t="s">
        <v>684</v>
      </c>
      <c r="C26" s="41" t="str">
        <f>INDEX('Souhrnný rozpočet'!$A$2:$K$232,MATCH(B26,'Souhrnný rozpočet'!$A$2:$A$232,0),3)</f>
        <v>Rozvodnice s ŘS pro řízení žaluzií</v>
      </c>
      <c r="D26" s="41" t="str">
        <f>INDEX('Souhrnný rozpočet'!$A$2:$K$232,MATCH(B26,'Souhrnný rozpočet'!$A$2:$A$232,0),7)</f>
        <v>3xDI, 18xDO, 2x napájecí zdroj 24V 100VA s ochranou, komunikační port pro řízení nadřazeným systémem MaR, krytí IP40/20</v>
      </c>
      <c r="E26" s="38" t="str">
        <f>INDEX('Souhrnný rozpočet'!$A$2:$K$232,MATCH(B26,'Souhrnný rozpočet'!$A$2:$A$232,0),8)</f>
        <v>ks</v>
      </c>
      <c r="F26" s="47">
        <v>1</v>
      </c>
      <c r="G26" s="40">
        <f>INDEX('Souhrnný rozpočet'!$A$2:$K$232,MATCH(B26,'Souhrnný rozpočet'!$A$2:$A$232,0),10)</f>
        <v>0</v>
      </c>
      <c r="H26" s="40">
        <f t="shared" si="0"/>
        <v>0</v>
      </c>
      <c r="I26" s="81"/>
    </row>
    <row r="27" spans="1:9" ht="38.25">
      <c r="A27" s="36">
        <v>23</v>
      </c>
      <c r="B27" s="58" t="s">
        <v>685</v>
      </c>
      <c r="C27" s="41" t="str">
        <f>INDEX('Souhrnný rozpočet'!$A$2:$K$232,MATCH(B27,'Souhrnný rozpočet'!$A$2:$A$232,0),3)</f>
        <v>Rozvodnice s ŘS pro řízení žaluzií</v>
      </c>
      <c r="D27" s="41" t="str">
        <f>INDEX('Souhrnný rozpočet'!$A$2:$K$232,MATCH(B27,'Souhrnný rozpočet'!$A$2:$A$232,0),7)</f>
        <v>5xDI, 14xDO, 3x napájecí zdroj 24V 100VA s ochranou, komunikační port pro řízení nadřazeným systémem MaR, krytí IP40/20</v>
      </c>
      <c r="E27" s="38" t="str">
        <f>INDEX('Souhrnný rozpočet'!$A$2:$K$232,MATCH(B27,'Souhrnný rozpočet'!$A$2:$A$232,0),8)</f>
        <v>ks</v>
      </c>
      <c r="F27" s="47">
        <v>3</v>
      </c>
      <c r="G27" s="40">
        <f>INDEX('Souhrnný rozpočet'!$A$2:$K$232,MATCH(B27,'Souhrnný rozpočet'!$A$2:$A$232,0),10)</f>
        <v>0</v>
      </c>
      <c r="H27" s="40">
        <f t="shared" si="0"/>
        <v>0</v>
      </c>
      <c r="I27" s="81"/>
    </row>
    <row r="28" spans="1:9" ht="38.25">
      <c r="A28" s="36">
        <v>24</v>
      </c>
      <c r="B28" s="58" t="s">
        <v>686</v>
      </c>
      <c r="C28" s="41" t="str">
        <f>INDEX('Souhrnný rozpočet'!$A$2:$K$232,MATCH(B28,'Souhrnný rozpočet'!$A$2:$A$232,0),3)</f>
        <v>Rozvodnice s ŘS pro řízení žaluzií</v>
      </c>
      <c r="D28" s="41" t="str">
        <f>INDEX('Souhrnný rozpočet'!$A$2:$K$232,MATCH(B28,'Souhrnný rozpočet'!$A$2:$A$232,0),7)</f>
        <v>10xDI, 24xDO, 4x napájecí zdroj 24V 100VA s ochranou, komunikační port pro řízení nadřazeným systémem MaR, krytí IP40/20</v>
      </c>
      <c r="E28" s="38" t="str">
        <f>INDEX('Souhrnný rozpočet'!$A$2:$K$232,MATCH(B28,'Souhrnný rozpočet'!$A$2:$A$232,0),8)</f>
        <v>ks</v>
      </c>
      <c r="F28" s="47">
        <v>3</v>
      </c>
      <c r="G28" s="40">
        <f>INDEX('Souhrnný rozpočet'!$A$2:$K$232,MATCH(B28,'Souhrnný rozpočet'!$A$2:$A$232,0),10)</f>
        <v>0</v>
      </c>
      <c r="H28" s="40">
        <f t="shared" si="0"/>
        <v>0</v>
      </c>
      <c r="I28" s="81"/>
    </row>
    <row r="29" spans="1:9" ht="38.25">
      <c r="A29" s="36">
        <v>25</v>
      </c>
      <c r="B29" s="58" t="s">
        <v>687</v>
      </c>
      <c r="C29" s="41" t="str">
        <f>INDEX('Souhrnný rozpočet'!$A$2:$K$232,MATCH(B29,'Souhrnný rozpočet'!$A$2:$A$232,0),3)</f>
        <v>Rozvodnice s ŘS pro řízení žaluzií</v>
      </c>
      <c r="D29" s="41" t="str">
        <f>INDEX('Souhrnný rozpočet'!$A$2:$K$232,MATCH(B29,'Souhrnný rozpočet'!$A$2:$A$232,0),7)</f>
        <v>6xDI, 22xDO, 3x napájecí zdroj 24V 100VA s ochranou, komunikační port pro řízení nadřazeným systémem MaR, krytí IP40/20</v>
      </c>
      <c r="E29" s="38" t="str">
        <f>INDEX('Souhrnný rozpočet'!$A$2:$K$232,MATCH(B29,'Souhrnný rozpočet'!$A$2:$A$232,0),8)</f>
        <v>ks</v>
      </c>
      <c r="F29" s="47">
        <v>1</v>
      </c>
      <c r="G29" s="40">
        <f>INDEX('Souhrnný rozpočet'!$A$2:$K$232,MATCH(B29,'Souhrnný rozpočet'!$A$2:$A$232,0),10)</f>
        <v>0</v>
      </c>
      <c r="H29" s="40">
        <f t="shared" si="0"/>
        <v>0</v>
      </c>
      <c r="I29" s="81"/>
    </row>
    <row r="30" spans="1:9" ht="38.25">
      <c r="A30" s="36">
        <v>26</v>
      </c>
      <c r="B30" s="58" t="s">
        <v>688</v>
      </c>
      <c r="C30" s="41" t="str">
        <f>INDEX('Souhrnný rozpočet'!$A$2:$K$232,MATCH(B30,'Souhrnný rozpočet'!$A$2:$A$232,0),3)</f>
        <v>Rozvodnice s ŘS pro řízení žaluzií</v>
      </c>
      <c r="D30" s="41" t="str">
        <f>INDEX('Souhrnný rozpočet'!$A$2:$K$232,MATCH(B30,'Souhrnný rozpočet'!$A$2:$A$232,0),7)</f>
        <v>4xDI, 14xDO, 2x napájecí zdroj 24V 100VA s ochranou, komunikační port pro řízení nadřazeným systémem MaR, krytí IP40/20</v>
      </c>
      <c r="E30" s="38" t="str">
        <f>INDEX('Souhrnný rozpočet'!$A$2:$K$232,MATCH(B30,'Souhrnný rozpočet'!$A$2:$A$232,0),8)</f>
        <v>ks</v>
      </c>
      <c r="F30" s="47">
        <v>1</v>
      </c>
      <c r="G30" s="40">
        <f>INDEX('Souhrnný rozpočet'!$A$2:$K$232,MATCH(B30,'Souhrnný rozpočet'!$A$2:$A$232,0),10)</f>
        <v>0</v>
      </c>
      <c r="H30" s="40">
        <f t="shared" si="0"/>
        <v>0</v>
      </c>
      <c r="I30" s="81"/>
    </row>
    <row r="31" spans="1:9" ht="51">
      <c r="A31" s="36">
        <v>27</v>
      </c>
      <c r="B31" s="58" t="s">
        <v>689</v>
      </c>
      <c r="C31" s="41" t="str">
        <f>INDEX('Souhrnný rozpočet'!$A$2:$K$232,MATCH(B31,'Souhrnný rozpočet'!$A$2:$A$232,0),3)</f>
        <v>Rozvodnice s ŘS pro řízení žaluzií</v>
      </c>
      <c r="D31" s="41" t="str">
        <f>INDEX('Souhrnný rozpočet'!$A$2:$K$232,MATCH(B31,'Souhrnný rozpočet'!$A$2:$A$232,0),7)</f>
        <v>34xDI, 26xDO, 4x napájecí zdroj 24V 100VA s ochranou, komunikační port pro řízení nadřazeným systémem MaR, komunikační port přo řízení nadřazeným systémem AVT, krytí IP40/20</v>
      </c>
      <c r="E31" s="38" t="str">
        <f>INDEX('Souhrnný rozpočet'!$A$2:$K$232,MATCH(B31,'Souhrnný rozpočet'!$A$2:$A$232,0),8)</f>
        <v>ks</v>
      </c>
      <c r="F31" s="47">
        <v>1</v>
      </c>
      <c r="G31" s="40">
        <f>INDEX('Souhrnný rozpočet'!$A$2:$K$232,MATCH(B31,'Souhrnný rozpočet'!$A$2:$A$232,0),10)</f>
        <v>0</v>
      </c>
      <c r="H31" s="40">
        <f t="shared" si="0"/>
        <v>0</v>
      </c>
      <c r="I31" s="81"/>
    </row>
    <row r="32" spans="1:9" ht="18" customHeight="1">
      <c r="A32" s="36">
        <v>28</v>
      </c>
      <c r="B32" s="85"/>
      <c r="C32" s="86" t="s">
        <v>802</v>
      </c>
      <c r="D32" s="85"/>
      <c r="E32" s="85"/>
      <c r="F32" s="85"/>
      <c r="G32" s="85"/>
      <c r="H32" s="87"/>
      <c r="I32" s="10"/>
    </row>
    <row r="33" spans="1:9">
      <c r="A33" s="36">
        <v>29</v>
      </c>
      <c r="B33" s="58" t="s">
        <v>690</v>
      </c>
      <c r="C33" s="41" t="str">
        <f>INDEX('Souhrnný rozpočet'!$A$2:$K$232,MATCH(B33,'Souhrnný rozpočet'!$A$2:$A$232,0),3)</f>
        <v>Jistič</v>
      </c>
      <c r="D33" s="41" t="str">
        <f>INDEX('Souhrnný rozpočet'!$A$2:$K$232,MATCH(B33,'Souhrnný rozpočet'!$A$2:$A$232,0),7)</f>
        <v>jistič 10/C1</v>
      </c>
      <c r="E33" s="38" t="str">
        <f>INDEX('Souhrnný rozpočet'!$A$2:$K$232,MATCH(B33,'Souhrnný rozpočet'!$A$2:$A$232,0),8)</f>
        <v>ks</v>
      </c>
      <c r="F33" s="47">
        <v>114</v>
      </c>
      <c r="G33" s="40">
        <f>INDEX('Souhrnný rozpočet'!$A$2:$K$232,MATCH(B33,'Souhrnný rozpočet'!$A$2:$A$232,0),10)</f>
        <v>0</v>
      </c>
      <c r="H33" s="40">
        <f t="shared" ref="H33:H36" si="1">G33*F33</f>
        <v>0</v>
      </c>
      <c r="I33" s="81"/>
    </row>
    <row r="34" spans="1:9">
      <c r="A34" s="36">
        <v>30</v>
      </c>
      <c r="B34" s="58" t="s">
        <v>691</v>
      </c>
      <c r="C34" s="41" t="str">
        <f>INDEX('Souhrnný rozpočet'!$A$2:$K$232,MATCH(B34,'Souhrnný rozpočet'!$A$2:$A$232,0),3)</f>
        <v>Vodiče</v>
      </c>
      <c r="D34" s="41" t="str">
        <f>INDEX('Souhrnný rozpočet'!$A$2:$K$232,MATCH(B34,'Souhrnný rozpočet'!$A$2:$A$232,0),7)</f>
        <v>Vodiče výpletu vč.uložení a popisů</v>
      </c>
      <c r="E34" s="38" t="str">
        <f>INDEX('Souhrnný rozpočet'!$A$2:$K$232,MATCH(B34,'Souhrnný rozpočet'!$A$2:$A$232,0),8)</f>
        <v>kpl</v>
      </c>
      <c r="F34" s="47">
        <v>1</v>
      </c>
      <c r="G34" s="40">
        <f>INDEX('Souhrnný rozpočet'!$A$2:$K$232,MATCH(B34,'Souhrnný rozpočet'!$A$2:$A$232,0),10)</f>
        <v>0</v>
      </c>
      <c r="H34" s="40">
        <f t="shared" si="1"/>
        <v>0</v>
      </c>
      <c r="I34" s="81"/>
    </row>
    <row r="35" spans="1:9">
      <c r="A35" s="36">
        <v>31</v>
      </c>
      <c r="B35" s="58" t="s">
        <v>692</v>
      </c>
      <c r="C35" s="41" t="str">
        <f>INDEX('Souhrnný rozpočet'!$A$2:$K$232,MATCH(B35,'Souhrnný rozpočet'!$A$2:$A$232,0),3)</f>
        <v>Svorky</v>
      </c>
      <c r="D35" s="41" t="str">
        <f>INDEX('Souhrnný rozpočet'!$A$2:$K$232,MATCH(B35,'Souhrnný rozpočet'!$A$2:$A$232,0),7)</f>
        <v>Řadové svorky</v>
      </c>
      <c r="E35" s="38" t="str">
        <f>INDEX('Souhrnný rozpočet'!$A$2:$K$232,MATCH(B35,'Souhrnný rozpočet'!$A$2:$A$232,0),8)</f>
        <v>ks</v>
      </c>
      <c r="F35" s="47">
        <v>2400</v>
      </c>
      <c r="G35" s="40">
        <f>INDEX('Souhrnný rozpočet'!$A$2:$K$232,MATCH(B35,'Souhrnný rozpočet'!$A$2:$A$232,0),10)</f>
        <v>0</v>
      </c>
      <c r="H35" s="40">
        <f t="shared" si="1"/>
        <v>0</v>
      </c>
      <c r="I35" s="81"/>
    </row>
    <row r="36" spans="1:9">
      <c r="A36" s="36">
        <v>32</v>
      </c>
      <c r="B36" s="58" t="s">
        <v>693</v>
      </c>
      <c r="C36" s="41" t="str">
        <f>INDEX('Souhrnný rozpočet'!$A$2:$K$232,MATCH(B36,'Souhrnný rozpočet'!$A$2:$A$232,0),3)</f>
        <v>Vývodky</v>
      </c>
      <c r="D36" s="41" t="str">
        <f>INDEX('Souhrnný rozpočet'!$A$2:$K$232,MATCH(B36,'Souhrnný rozpočet'!$A$2:$A$232,0),7)</f>
        <v xml:space="preserve">Kabelové vývodky a jiný drobný materiál </v>
      </c>
      <c r="E36" s="38" t="str">
        <f>INDEX('Souhrnný rozpočet'!$A$2:$K$232,MATCH(B36,'Souhrnný rozpočet'!$A$2:$A$232,0),8)</f>
        <v>kpl</v>
      </c>
      <c r="F36" s="47">
        <v>1</v>
      </c>
      <c r="G36" s="40">
        <f>INDEX('Souhrnný rozpočet'!$A$2:$K$232,MATCH(B36,'Souhrnný rozpočet'!$A$2:$A$232,0),10)</f>
        <v>0</v>
      </c>
      <c r="H36" s="40">
        <f t="shared" si="1"/>
        <v>0</v>
      </c>
      <c r="I36" s="81"/>
    </row>
    <row r="37" spans="1:9" ht="18" customHeight="1">
      <c r="A37" s="36">
        <v>33</v>
      </c>
      <c r="B37" s="85"/>
      <c r="C37" s="86" t="s">
        <v>803</v>
      </c>
      <c r="D37" s="85"/>
      <c r="E37" s="85"/>
      <c r="F37" s="85"/>
      <c r="G37" s="85"/>
      <c r="H37" s="87"/>
      <c r="I37" s="10"/>
    </row>
    <row r="38" spans="1:9" ht="38.25">
      <c r="A38" s="36">
        <v>34</v>
      </c>
      <c r="B38" s="58" t="s">
        <v>768</v>
      </c>
      <c r="C38" s="41" t="str">
        <f>INDEX('Souhrnný rozpočet'!$A$2:$K$232,MATCH(B38,'Souhrnný rozpočet'!$A$2:$A$232,0),3)</f>
        <v>Digitální výstup bezpotenciálový, relé min. 250V 1A</v>
      </c>
      <c r="D38" s="41" t="str">
        <f>INDEX('Souhrnný rozpočet'!$A$2:$K$232,MATCH(B38,'Souhrnný rozpočet'!$A$2:$A$232,0),7)</f>
        <v>Digitální výstup bezpotenciálový, relé min. 250V 1A</v>
      </c>
      <c r="E38" s="38" t="str">
        <f>INDEX('Souhrnný rozpočet'!$A$2:$K$232,MATCH(B38,'Souhrnný rozpočet'!$A$2:$A$232,0),8)</f>
        <v>ks</v>
      </c>
      <c r="F38" s="47">
        <v>356</v>
      </c>
      <c r="G38" s="40">
        <f>INDEX('Souhrnný rozpočet'!$A$2:$K$232,MATCH(B38,'Souhrnný rozpočet'!$A$2:$A$232,0),10)</f>
        <v>0</v>
      </c>
      <c r="H38" s="40">
        <f t="shared" ref="H38:H45" si="2">G38*F38</f>
        <v>0</v>
      </c>
      <c r="I38" s="81"/>
    </row>
    <row r="39" spans="1:9">
      <c r="A39" s="36">
        <v>35</v>
      </c>
      <c r="B39" s="58" t="s">
        <v>769</v>
      </c>
      <c r="C39" s="41" t="str">
        <f>INDEX('Souhrnný rozpočet'!$A$2:$K$232,MATCH(B39,'Souhrnný rozpočet'!$A$2:$A$232,0),3)</f>
        <v>Digitální vstup DI</v>
      </c>
      <c r="D39" s="41" t="str">
        <f>INDEX('Souhrnný rozpočet'!$A$2:$K$232,MATCH(B39,'Souhrnný rozpočet'!$A$2:$A$232,0),7)</f>
        <v>Digitální vstup DI</v>
      </c>
      <c r="E39" s="38" t="str">
        <f>INDEX('Souhrnný rozpočet'!$A$2:$K$232,MATCH(B39,'Souhrnný rozpočet'!$A$2:$A$232,0),8)</f>
        <v>ks</v>
      </c>
      <c r="F39" s="47">
        <v>184</v>
      </c>
      <c r="G39" s="40">
        <f>INDEX('Souhrnný rozpočet'!$A$2:$K$232,MATCH(B39,'Souhrnný rozpočet'!$A$2:$A$232,0),10)</f>
        <v>0</v>
      </c>
      <c r="H39" s="40">
        <f t="shared" si="2"/>
        <v>0</v>
      </c>
      <c r="I39" s="81"/>
    </row>
    <row r="40" spans="1:9" ht="25.5">
      <c r="A40" s="36">
        <v>36</v>
      </c>
      <c r="B40" s="58" t="s">
        <v>770</v>
      </c>
      <c r="C40" s="41" t="str">
        <f>INDEX('Souhrnný rozpočet'!$A$2:$K$232,MATCH(B40,'Souhrnný rozpočet'!$A$2:$A$232,0),3)</f>
        <v>Komunikační port sběrnice BacNet</v>
      </c>
      <c r="D40" s="41" t="str">
        <f>INDEX('Souhrnný rozpočet'!$A$2:$K$232,MATCH(B40,'Souhrnný rozpočet'!$A$2:$A$232,0),7)</f>
        <v>Komunikační port sběrnice BacNet</v>
      </c>
      <c r="E40" s="38" t="str">
        <f>INDEX('Souhrnný rozpočet'!$A$2:$K$232,MATCH(B40,'Souhrnný rozpočet'!$A$2:$A$232,0),8)</f>
        <v>ks</v>
      </c>
      <c r="F40" s="47">
        <v>12</v>
      </c>
      <c r="G40" s="40">
        <f>INDEX('Souhrnný rozpočet'!$A$2:$K$232,MATCH(B40,'Souhrnný rozpočet'!$A$2:$A$232,0),10)</f>
        <v>0</v>
      </c>
      <c r="H40" s="40">
        <f t="shared" si="2"/>
        <v>0</v>
      </c>
      <c r="I40" s="81"/>
    </row>
    <row r="41" spans="1:9" ht="25.5">
      <c r="A41" s="36">
        <v>37</v>
      </c>
      <c r="B41" s="58" t="s">
        <v>771</v>
      </c>
      <c r="C41" s="41" t="str">
        <f>INDEX('Souhrnný rozpočet'!$A$2:$K$232,MATCH(B41,'Souhrnný rozpočet'!$A$2:$A$232,0),3)</f>
        <v>Komunikační port ModBus RTU</v>
      </c>
      <c r="D41" s="41" t="str">
        <f>INDEX('Souhrnný rozpočet'!$A$2:$K$232,MATCH(B41,'Souhrnný rozpočet'!$A$2:$A$232,0),7)</f>
        <v>Komunikační port ModBus RTU</v>
      </c>
      <c r="E41" s="38" t="str">
        <f>INDEX('Souhrnný rozpočet'!$A$2:$K$232,MATCH(B41,'Souhrnný rozpočet'!$A$2:$A$232,0),8)</f>
        <v>ks</v>
      </c>
      <c r="F41" s="47">
        <v>1</v>
      </c>
      <c r="G41" s="40">
        <f>INDEX('Souhrnný rozpočet'!$A$2:$K$232,MATCH(B41,'Souhrnný rozpočet'!$A$2:$A$232,0),10)</f>
        <v>0</v>
      </c>
      <c r="H41" s="40">
        <f t="shared" si="2"/>
        <v>0</v>
      </c>
      <c r="I41" s="81"/>
    </row>
    <row r="42" spans="1:9">
      <c r="A42" s="36">
        <v>38</v>
      </c>
      <c r="B42" s="58" t="s">
        <v>772</v>
      </c>
      <c r="C42" s="41" t="str">
        <f>INDEX('Souhrnný rozpočet'!$A$2:$K$232,MATCH(B42,'Souhrnný rozpočet'!$A$2:$A$232,0),3)</f>
        <v>Napájecí zdroj 24VDC</v>
      </c>
      <c r="D42" s="41" t="str">
        <f>INDEX('Souhrnný rozpočet'!$A$2:$K$232,MATCH(B42,'Souhrnný rozpočet'!$A$2:$A$232,0),7)</f>
        <v>Napájecí zdroj 24VDC</v>
      </c>
      <c r="E42" s="38" t="str">
        <f>INDEX('Souhrnný rozpočet'!$A$2:$K$232,MATCH(B42,'Souhrnný rozpočet'!$A$2:$A$232,0),8)</f>
        <v>ks</v>
      </c>
      <c r="F42" s="47">
        <v>12</v>
      </c>
      <c r="G42" s="40">
        <f>INDEX('Souhrnný rozpočet'!$A$2:$K$232,MATCH(B42,'Souhrnný rozpočet'!$A$2:$A$232,0),10)</f>
        <v>0</v>
      </c>
      <c r="H42" s="40">
        <f t="shared" si="2"/>
        <v>0</v>
      </c>
      <c r="I42" s="81"/>
    </row>
    <row r="43" spans="1:9" ht="25.5">
      <c r="A43" s="36">
        <v>39</v>
      </c>
      <c r="B43" s="58" t="s">
        <v>773</v>
      </c>
      <c r="C43" s="41" t="str">
        <f>INDEX('Souhrnný rozpočet'!$A$2:$K$232,MATCH(B43,'Souhrnný rozpočet'!$A$2:$A$232,0),3)</f>
        <v>Licence ve výše popsaném rozsahu</v>
      </c>
      <c r="D43" s="41" t="str">
        <f>INDEX('Souhrnný rozpočet'!$A$2:$K$232,MATCH(B43,'Souhrnný rozpočet'!$A$2:$A$232,0),7)</f>
        <v>Licence ve výše popsaném rozsahu</v>
      </c>
      <c r="E43" s="38" t="str">
        <f>INDEX('Souhrnný rozpočet'!$A$2:$K$232,MATCH(B43,'Souhrnný rozpočet'!$A$2:$A$232,0),8)</f>
        <v>kpl</v>
      </c>
      <c r="F43" s="47">
        <v>1</v>
      </c>
      <c r="G43" s="40">
        <f>INDEX('Souhrnný rozpočet'!$A$2:$K$232,MATCH(B43,'Souhrnný rozpočet'!$A$2:$A$232,0),10)</f>
        <v>0</v>
      </c>
      <c r="H43" s="40">
        <f t="shared" si="2"/>
        <v>0</v>
      </c>
      <c r="I43" s="81"/>
    </row>
    <row r="44" spans="1:9" ht="25.5">
      <c r="A44" s="36">
        <v>40</v>
      </c>
      <c r="B44" s="58" t="s">
        <v>774</v>
      </c>
      <c r="C44" s="41" t="str">
        <f>INDEX('Souhrnný rozpočet'!$A$2:$K$232,MATCH(B44,'Souhrnný rozpočet'!$A$2:$A$232,0),3)</f>
        <v>Meteostanice</v>
      </c>
      <c r="D44" s="41" t="str">
        <f>INDEX('Souhrnný rozpočet'!$A$2:$K$232,MATCH(B44,'Souhrnný rozpočet'!$A$2:$A$232,0),7)</f>
        <v>Meteostanice (síla a směr větru, teplota, komunikace ModBus)</v>
      </c>
      <c r="E44" s="38" t="str">
        <f>INDEX('Souhrnný rozpočet'!$A$2:$K$232,MATCH(B44,'Souhrnný rozpočet'!$A$2:$A$232,0),8)</f>
        <v>ks</v>
      </c>
      <c r="F44" s="47">
        <v>1</v>
      </c>
      <c r="G44" s="40">
        <f>INDEX('Souhrnný rozpočet'!$A$2:$K$232,MATCH(B44,'Souhrnný rozpočet'!$A$2:$A$232,0),10)</f>
        <v>0</v>
      </c>
      <c r="H44" s="40">
        <f t="shared" si="2"/>
        <v>0</v>
      </c>
      <c r="I44" s="81"/>
    </row>
    <row r="45" spans="1:9">
      <c r="A45" s="36">
        <v>41</v>
      </c>
      <c r="B45" s="58" t="s">
        <v>775</v>
      </c>
      <c r="C45" s="41" t="str">
        <f>INDEX('Souhrnný rozpočet'!$A$2:$K$232,MATCH(B45,'Souhrnný rozpočet'!$A$2:$A$232,0),3)</f>
        <v>Senzor solárního zisku</v>
      </c>
      <c r="D45" s="41" t="str">
        <f>INDEX('Souhrnný rozpočet'!$A$2:$K$232,MATCH(B45,'Souhrnný rozpočet'!$A$2:$A$232,0),7)</f>
        <v>Senzor solárního zisku</v>
      </c>
      <c r="E45" s="38" t="str">
        <f>INDEX('Souhrnný rozpočet'!$A$2:$K$232,MATCH(B45,'Souhrnný rozpočet'!$A$2:$A$232,0),8)</f>
        <v>ks</v>
      </c>
      <c r="F45" s="47">
        <v>1</v>
      </c>
      <c r="G45" s="40">
        <f>INDEX('Souhrnný rozpočet'!$A$2:$K$232,MATCH(B45,'Souhrnný rozpočet'!$A$2:$A$232,0),10)</f>
        <v>0</v>
      </c>
      <c r="H45" s="40">
        <f t="shared" si="2"/>
        <v>0</v>
      </c>
      <c r="I45" s="81"/>
    </row>
    <row r="46" spans="1:9" ht="18" customHeight="1">
      <c r="A46" s="36">
        <v>42</v>
      </c>
      <c r="B46" s="85"/>
      <c r="C46" s="86" t="s">
        <v>804</v>
      </c>
      <c r="D46" s="85"/>
      <c r="E46" s="85"/>
      <c r="F46" s="85"/>
      <c r="G46" s="85"/>
      <c r="H46" s="87"/>
      <c r="I46" s="10"/>
    </row>
    <row r="47" spans="1:9">
      <c r="A47" s="36">
        <v>43</v>
      </c>
      <c r="B47" s="58" t="s">
        <v>776</v>
      </c>
      <c r="C47" s="41" t="str">
        <f>INDEX('Souhrnný rozpočet'!$A$2:$K$232,MATCH(B47,'Souhrnný rozpočet'!$A$2:$A$232,0),3)</f>
        <v>CYKY J 3x1,5</v>
      </c>
      <c r="D47" s="41" t="str">
        <f>INDEX('Souhrnný rozpočet'!$A$2:$K$232,MATCH(B47,'Souhrnný rozpočet'!$A$2:$A$232,0),7)</f>
        <v>CYKY J 3x1,5</v>
      </c>
      <c r="E47" s="38" t="str">
        <f>INDEX('Souhrnný rozpočet'!$A$2:$K$232,MATCH(B47,'Souhrnný rozpočet'!$A$2:$A$232,0),8)</f>
        <v>m</v>
      </c>
      <c r="F47" s="47">
        <v>9880</v>
      </c>
      <c r="G47" s="40">
        <f>INDEX('Souhrnný rozpočet'!$A$2:$K$232,MATCH(B47,'Souhrnný rozpočet'!$A$2:$A$232,0),10)</f>
        <v>0</v>
      </c>
      <c r="H47" s="40">
        <f t="shared" ref="H47:H52" si="3">G47*F47</f>
        <v>0</v>
      </c>
      <c r="I47" s="81"/>
    </row>
    <row r="48" spans="1:9">
      <c r="A48" s="36">
        <v>44</v>
      </c>
      <c r="B48" s="58" t="s">
        <v>777</v>
      </c>
      <c r="C48" s="41" t="str">
        <f>INDEX('Souhrnný rozpočet'!$A$2:$K$232,MATCH(B48,'Souhrnný rozpočet'!$A$2:$A$232,0),3)</f>
        <v>CYKY O 2x1,5</v>
      </c>
      <c r="D48" s="41" t="str">
        <f>INDEX('Souhrnný rozpočet'!$A$2:$K$232,MATCH(B48,'Souhrnný rozpočet'!$A$2:$A$232,0),7)</f>
        <v>CYKY O 2x1,5</v>
      </c>
      <c r="E48" s="38" t="str">
        <f>INDEX('Souhrnný rozpočet'!$A$2:$K$232,MATCH(B48,'Souhrnný rozpočet'!$A$2:$A$232,0),8)</f>
        <v>m</v>
      </c>
      <c r="F48" s="47">
        <v>1960</v>
      </c>
      <c r="G48" s="40">
        <f>INDEX('Souhrnný rozpočet'!$A$2:$K$232,MATCH(B48,'Souhrnný rozpočet'!$A$2:$A$232,0),10)</f>
        <v>0</v>
      </c>
      <c r="H48" s="40">
        <f t="shared" si="3"/>
        <v>0</v>
      </c>
      <c r="I48" s="81"/>
    </row>
    <row r="49" spans="1:9">
      <c r="A49" s="36">
        <v>45</v>
      </c>
      <c r="B49" s="58" t="s">
        <v>778</v>
      </c>
      <c r="C49" s="41" t="str">
        <f>INDEX('Souhrnný rozpočet'!$A$2:$K$232,MATCH(B49,'Souhrnný rozpočet'!$A$2:$A$232,0),3)</f>
        <v>LIY-CY2X0.34</v>
      </c>
      <c r="D49" s="41" t="str">
        <f>INDEX('Souhrnný rozpočet'!$A$2:$K$232,MATCH(B49,'Souhrnný rozpočet'!$A$2:$A$232,0),7)</f>
        <v>LIY-CY2X0.34</v>
      </c>
      <c r="E49" s="38" t="str">
        <f>INDEX('Souhrnný rozpočet'!$A$2:$K$232,MATCH(B49,'Souhrnný rozpočet'!$A$2:$A$232,0),8)</f>
        <v>m</v>
      </c>
      <c r="F49" s="47">
        <v>1960</v>
      </c>
      <c r="G49" s="40">
        <f>INDEX('Souhrnný rozpočet'!$A$2:$K$232,MATCH(B49,'Souhrnný rozpočet'!$A$2:$A$232,0),10)</f>
        <v>0</v>
      </c>
      <c r="H49" s="40">
        <f t="shared" si="3"/>
        <v>0</v>
      </c>
      <c r="I49" s="81"/>
    </row>
    <row r="50" spans="1:9">
      <c r="A50" s="36">
        <v>46</v>
      </c>
      <c r="B50" s="58" t="s">
        <v>779</v>
      </c>
      <c r="C50" s="41" t="str">
        <f>INDEX('Souhrnný rozpočet'!$A$2:$K$232,MATCH(B50,'Souhrnný rozpočet'!$A$2:$A$232,0),3)</f>
        <v>CYKY O 3x1,5</v>
      </c>
      <c r="D50" s="41" t="str">
        <f>INDEX('Souhrnný rozpočet'!$A$2:$K$232,MATCH(B50,'Souhrnný rozpočet'!$A$2:$A$232,0),7)</f>
        <v>CYKY O 3x1,5</v>
      </c>
      <c r="E50" s="38" t="str">
        <f>INDEX('Souhrnný rozpočet'!$A$2:$K$232,MATCH(B50,'Souhrnný rozpočet'!$A$2:$A$232,0),8)</f>
        <v>m</v>
      </c>
      <c r="F50" s="47">
        <v>1680</v>
      </c>
      <c r="G50" s="40">
        <f>INDEX('Souhrnný rozpočet'!$A$2:$K$232,MATCH(B50,'Souhrnný rozpočet'!$A$2:$A$232,0),10)</f>
        <v>0</v>
      </c>
      <c r="H50" s="40">
        <f t="shared" si="3"/>
        <v>0</v>
      </c>
      <c r="I50" s="81"/>
    </row>
    <row r="51" spans="1:9">
      <c r="A51" s="36">
        <v>47</v>
      </c>
      <c r="B51" s="58" t="s">
        <v>780</v>
      </c>
      <c r="C51" s="41" t="str">
        <f>INDEX('Souhrnný rozpočet'!$A$2:$K$232,MATCH(B51,'Souhrnný rozpočet'!$A$2:$A$232,0),3)</f>
        <v>LiYCY; 4x1mm2</v>
      </c>
      <c r="D51" s="41" t="str">
        <f>INDEX('Souhrnný rozpočet'!$A$2:$K$232,MATCH(B51,'Souhrnný rozpočet'!$A$2:$A$232,0),7)</f>
        <v>LiYCY; 4x1mm2</v>
      </c>
      <c r="E51" s="38" t="str">
        <f>INDEX('Souhrnný rozpočet'!$A$2:$K$232,MATCH(B51,'Souhrnný rozpočet'!$A$2:$A$232,0),8)</f>
        <v>m</v>
      </c>
      <c r="F51" s="47">
        <v>8900</v>
      </c>
      <c r="G51" s="40">
        <f>INDEX('Souhrnný rozpočet'!$A$2:$K$232,MATCH(B51,'Souhrnný rozpočet'!$A$2:$A$232,0),10)</f>
        <v>0</v>
      </c>
      <c r="H51" s="40">
        <f t="shared" si="3"/>
        <v>0</v>
      </c>
      <c r="I51" s="81"/>
    </row>
    <row r="52" spans="1:9">
      <c r="A52" s="36">
        <v>48</v>
      </c>
      <c r="B52" s="58" t="s">
        <v>781</v>
      </c>
      <c r="C52" s="41" t="str">
        <f>INDEX('Souhrnný rozpočet'!$A$2:$K$232,MATCH(B52,'Souhrnný rozpočet'!$A$2:$A$232,0),3)</f>
        <v>Ovladaž žaluziový</v>
      </c>
      <c r="D52" s="41" t="str">
        <f>INDEX('Souhrnný rozpočet'!$A$2:$K$232,MATCH(B52,'Souhrnný rozpočet'!$A$2:$A$232,0),7)</f>
        <v>Ovladaž žaluziový</v>
      </c>
      <c r="E52" s="38" t="str">
        <f>INDEX('Souhrnný rozpočet'!$A$2:$K$232,MATCH(B52,'Souhrnný rozpočet'!$A$2:$A$232,0),8)</f>
        <v>ks</v>
      </c>
      <c r="F52" s="47">
        <v>200</v>
      </c>
      <c r="G52" s="40">
        <f>INDEX('Souhrnný rozpočet'!$A$2:$K$232,MATCH(B52,'Souhrnný rozpočet'!$A$2:$A$232,0),10)</f>
        <v>0</v>
      </c>
      <c r="H52" s="40">
        <f t="shared" si="3"/>
        <v>0</v>
      </c>
      <c r="I52" s="81"/>
    </row>
    <row r="53" spans="1:9" ht="18" customHeight="1">
      <c r="A53" s="36">
        <v>49</v>
      </c>
      <c r="B53" s="85"/>
      <c r="C53" s="86" t="s">
        <v>805</v>
      </c>
      <c r="D53" s="85"/>
      <c r="E53" s="85"/>
      <c r="F53" s="85"/>
      <c r="G53" s="85"/>
      <c r="H53" s="87"/>
      <c r="I53" s="10"/>
    </row>
    <row r="54" spans="1:9">
      <c r="A54" s="36">
        <v>50</v>
      </c>
      <c r="B54" s="58" t="s">
        <v>782</v>
      </c>
      <c r="C54" s="41" t="str">
        <f>INDEX('Souhrnný rozpočet'!$A$2:$K$232,MATCH(B54,'Souhrnný rozpočet'!$A$2:$A$232,0),3)</f>
        <v>Krabice instalační KU68</v>
      </c>
      <c r="D54" s="41" t="str">
        <f>INDEX('Souhrnný rozpočet'!$A$2:$K$232,MATCH(B54,'Souhrnný rozpočet'!$A$2:$A$232,0),7)</f>
        <v>Krabice instalační KU68</v>
      </c>
      <c r="E54" s="38" t="str">
        <f>INDEX('Souhrnný rozpočet'!$A$2:$K$232,MATCH(B54,'Souhrnný rozpočet'!$A$2:$A$232,0),8)</f>
        <v>ks</v>
      </c>
      <c r="F54" s="47">
        <v>600</v>
      </c>
      <c r="G54" s="40">
        <f>INDEX('Souhrnný rozpočet'!$A$2:$K$232,MATCH(B54,'Souhrnný rozpočet'!$A$2:$A$232,0),10)</f>
        <v>0</v>
      </c>
      <c r="H54" s="40">
        <f t="shared" ref="H54:H65" si="4">G54*F54</f>
        <v>0</v>
      </c>
      <c r="I54" s="81"/>
    </row>
    <row r="55" spans="1:9">
      <c r="A55" s="36">
        <v>51</v>
      </c>
      <c r="B55" s="58" t="s">
        <v>783</v>
      </c>
      <c r="C55" s="41" t="str">
        <f>INDEX('Souhrnný rozpočet'!$A$2:$K$232,MATCH(B55,'Souhrnný rozpočet'!$A$2:$A$232,0),3)</f>
        <v>Magnet závrtný kulatý</v>
      </c>
      <c r="D55" s="41" t="str">
        <f>INDEX('Souhrnný rozpočet'!$A$2:$K$232,MATCH(B55,'Souhrnný rozpočet'!$A$2:$A$232,0),7)</f>
        <v>Magnet závrtný kulatý</v>
      </c>
      <c r="E55" s="38" t="str">
        <f>INDEX('Souhrnný rozpočet'!$A$2:$K$232,MATCH(B55,'Souhrnný rozpočet'!$A$2:$A$232,0),8)</f>
        <v>ks</v>
      </c>
      <c r="F55" s="47">
        <v>184</v>
      </c>
      <c r="G55" s="40">
        <f>INDEX('Souhrnný rozpočet'!$A$2:$K$232,MATCH(B55,'Souhrnný rozpočet'!$A$2:$A$232,0),10)</f>
        <v>0</v>
      </c>
      <c r="H55" s="40">
        <f t="shared" si="4"/>
        <v>0</v>
      </c>
      <c r="I55" s="81"/>
    </row>
    <row r="56" spans="1:9">
      <c r="A56" s="36">
        <v>52</v>
      </c>
      <c r="B56" s="58" t="s">
        <v>784</v>
      </c>
      <c r="C56" s="41" t="str">
        <f>INDEX('Souhrnný rozpočet'!$A$2:$K$232,MATCH(B56,'Souhrnný rozpočet'!$A$2:$A$232,0),3)</f>
        <v>Žlab kabelový</v>
      </c>
      <c r="D56" s="41" t="str">
        <f>INDEX('Souhrnný rozpočet'!$A$2:$K$232,MATCH(B56,'Souhrnný rozpočet'!$A$2:$A$232,0),7)</f>
        <v>Žlab kabelový s integrovanou spojkou 100x125x0.70 2m</v>
      </c>
      <c r="E56" s="38" t="str">
        <f>INDEX('Souhrnný rozpočet'!$A$2:$K$232,MATCH(B56,'Souhrnný rozpočet'!$A$2:$A$232,0),8)</f>
        <v>ks</v>
      </c>
      <c r="F56" s="47">
        <v>620</v>
      </c>
      <c r="G56" s="40">
        <f>INDEX('Souhrnný rozpočet'!$A$2:$K$232,MATCH(B56,'Souhrnný rozpočet'!$A$2:$A$232,0),10)</f>
        <v>0</v>
      </c>
      <c r="H56" s="40">
        <f t="shared" si="4"/>
        <v>0</v>
      </c>
      <c r="I56" s="81"/>
    </row>
    <row r="57" spans="1:9">
      <c r="A57" s="36">
        <v>53</v>
      </c>
      <c r="B57" s="58" t="s">
        <v>785</v>
      </c>
      <c r="C57" s="41" t="str">
        <f>INDEX('Souhrnný rozpočet'!$A$2:$K$232,MATCH(B57,'Souhrnný rozpočet'!$A$2:$A$232,0),3)</f>
        <v>Přěpážka žlabu 100  2M</v>
      </c>
      <c r="D57" s="41" t="str">
        <f>INDEX('Souhrnný rozpočet'!$A$2:$K$232,MATCH(B57,'Souhrnný rozpočet'!$A$2:$A$232,0),7)</f>
        <v>Přěpážka žlabu 100  2M</v>
      </c>
      <c r="E57" s="38" t="str">
        <f>INDEX('Souhrnný rozpočet'!$A$2:$K$232,MATCH(B57,'Souhrnný rozpočet'!$A$2:$A$232,0),8)</f>
        <v>ks</v>
      </c>
      <c r="F57" s="47">
        <v>620</v>
      </c>
      <c r="G57" s="40">
        <f>INDEX('Souhrnný rozpočet'!$A$2:$K$232,MATCH(B57,'Souhrnný rozpočet'!$A$2:$A$232,0),10)</f>
        <v>0</v>
      </c>
      <c r="H57" s="40">
        <f t="shared" si="4"/>
        <v>0</v>
      </c>
      <c r="I57" s="81"/>
    </row>
    <row r="58" spans="1:9" ht="25.5">
      <c r="A58" s="36">
        <v>54</v>
      </c>
      <c r="B58" s="58" t="s">
        <v>786</v>
      </c>
      <c r="C58" s="41" t="str">
        <f>INDEX('Souhrnný rozpočet'!$A$2:$K$232,MATCH(B58,'Souhrnný rozpočet'!$A$2:$A$232,0),3)</f>
        <v>Víko kabelového žlabu 125  2m</v>
      </c>
      <c r="D58" s="41" t="str">
        <f>INDEX('Souhrnný rozpočet'!$A$2:$K$232,MATCH(B58,'Souhrnný rozpočet'!$A$2:$A$232,0),7)</f>
        <v>Víko kabelového žlabu 125  2m</v>
      </c>
      <c r="E58" s="38" t="str">
        <f>INDEX('Souhrnný rozpočet'!$A$2:$K$232,MATCH(B58,'Souhrnný rozpočet'!$A$2:$A$232,0),8)</f>
        <v>ks</v>
      </c>
      <c r="F58" s="47">
        <v>620</v>
      </c>
      <c r="G58" s="40">
        <f>INDEX('Souhrnný rozpočet'!$A$2:$K$232,MATCH(B58,'Souhrnný rozpočet'!$A$2:$A$232,0),10)</f>
        <v>0</v>
      </c>
      <c r="H58" s="40">
        <f t="shared" si="4"/>
        <v>0</v>
      </c>
      <c r="I58" s="81"/>
    </row>
    <row r="59" spans="1:9" ht="25.5">
      <c r="A59" s="36">
        <v>55</v>
      </c>
      <c r="B59" s="58" t="s">
        <v>787</v>
      </c>
      <c r="C59" s="41" t="str">
        <f>INDEX('Souhrnný rozpočet'!$A$2:$K$232,MATCH(B59,'Souhrnný rozpočet'!$A$2:$A$232,0),3)</f>
        <v>Spojovací a kotvící materiál žlabů</v>
      </c>
      <c r="D59" s="41" t="str">
        <f>INDEX('Souhrnný rozpočet'!$A$2:$K$232,MATCH(B59,'Souhrnný rozpočet'!$A$2:$A$232,0),7)</f>
        <v>Spojovací a kotvící materiál žlabů</v>
      </c>
      <c r="E59" s="38" t="str">
        <f>INDEX('Souhrnný rozpočet'!$A$2:$K$232,MATCH(B59,'Souhrnný rozpočet'!$A$2:$A$232,0),8)</f>
        <v>kpl</v>
      </c>
      <c r="F59" s="47">
        <v>1</v>
      </c>
      <c r="G59" s="40">
        <f>INDEX('Souhrnný rozpočet'!$A$2:$K$232,MATCH(B59,'Souhrnný rozpočet'!$A$2:$A$232,0),10)</f>
        <v>0</v>
      </c>
      <c r="H59" s="40">
        <f t="shared" si="4"/>
        <v>0</v>
      </c>
      <c r="I59" s="81"/>
    </row>
    <row r="60" spans="1:9" ht="25.5">
      <c r="A60" s="36">
        <v>56</v>
      </c>
      <c r="B60" s="58" t="s">
        <v>788</v>
      </c>
      <c r="C60" s="41" t="str">
        <f>INDEX('Souhrnný rozpočet'!$A$2:$K$232,MATCH(B60,'Souhrnný rozpočet'!$A$2:$A$232,0),3)</f>
        <v>Kabelové průchodky do žlabů M20</v>
      </c>
      <c r="D60" s="41" t="str">
        <f>INDEX('Souhrnný rozpočet'!$A$2:$K$232,MATCH(B60,'Souhrnný rozpočet'!$A$2:$A$232,0),7)</f>
        <v>Kabelové průchodky do žlabů M20</v>
      </c>
      <c r="E60" s="38" t="str">
        <f>INDEX('Souhrnný rozpočet'!$A$2:$K$232,MATCH(B60,'Souhrnný rozpočet'!$A$2:$A$232,0),8)</f>
        <v>ks</v>
      </c>
      <c r="F60" s="47">
        <v>450</v>
      </c>
      <c r="G60" s="40">
        <f>INDEX('Souhrnný rozpočet'!$A$2:$K$232,MATCH(B60,'Souhrnný rozpočet'!$A$2:$A$232,0),10)</f>
        <v>0</v>
      </c>
      <c r="H60" s="40">
        <f t="shared" si="4"/>
        <v>0</v>
      </c>
      <c r="I60" s="81"/>
    </row>
    <row r="61" spans="1:9">
      <c r="A61" s="36">
        <v>57</v>
      </c>
      <c r="B61" s="58" t="s">
        <v>789</v>
      </c>
      <c r="C61" s="41" t="str">
        <f>INDEX('Souhrnný rozpočet'!$A$2:$K$232,MATCH(B61,'Souhrnný rozpočet'!$A$2:$A$232,0),3)</f>
        <v>Anténní stožár</v>
      </c>
      <c r="D61" s="41" t="str">
        <f>INDEX('Souhrnný rozpočet'!$A$2:$K$232,MATCH(B61,'Souhrnný rozpočet'!$A$2:$A$232,0),7)</f>
        <v>Anténní stožár trojnožka 1,2 metru vč.příslušenství</v>
      </c>
      <c r="E61" s="38" t="str">
        <f>INDEX('Souhrnný rozpočet'!$A$2:$K$232,MATCH(B61,'Souhrnný rozpočet'!$A$2:$A$232,0),8)</f>
        <v>ks</v>
      </c>
      <c r="F61" s="47">
        <v>1</v>
      </c>
      <c r="G61" s="40">
        <f>INDEX('Souhrnný rozpočet'!$A$2:$K$232,MATCH(B61,'Souhrnný rozpočet'!$A$2:$A$232,0),10)</f>
        <v>0</v>
      </c>
      <c r="H61" s="40">
        <f t="shared" si="4"/>
        <v>0</v>
      </c>
      <c r="I61" s="81"/>
    </row>
    <row r="62" spans="1:9" ht="25.5">
      <c r="A62" s="36">
        <v>58</v>
      </c>
      <c r="B62" s="58" t="s">
        <v>790</v>
      </c>
      <c r="C62" s="41" t="str">
        <f>INDEX('Souhrnný rozpočet'!$A$2:$K$232,MATCH(B62,'Souhrnný rozpočet'!$A$2:$A$232,0),3)</f>
        <v>Systémová kabelová střešní průchodka</v>
      </c>
      <c r="D62" s="41" t="str">
        <f>INDEX('Souhrnný rozpočet'!$A$2:$K$232,MATCH(B62,'Souhrnný rozpočet'!$A$2:$A$232,0),7)</f>
        <v>Systémová kabelová střešní průchodka</v>
      </c>
      <c r="E62" s="38" t="str">
        <f>INDEX('Souhrnný rozpočet'!$A$2:$K$232,MATCH(B62,'Souhrnný rozpočet'!$A$2:$A$232,0),8)</f>
        <v>ks</v>
      </c>
      <c r="F62" s="47">
        <v>1</v>
      </c>
      <c r="G62" s="40">
        <f>INDEX('Souhrnný rozpočet'!$A$2:$K$232,MATCH(B62,'Souhrnný rozpočet'!$A$2:$A$232,0),10)</f>
        <v>0</v>
      </c>
      <c r="H62" s="40">
        <f t="shared" si="4"/>
        <v>0</v>
      </c>
      <c r="I62" s="81"/>
    </row>
    <row r="63" spans="1:9" ht="25.5">
      <c r="A63" s="36">
        <v>59</v>
      </c>
      <c r="B63" s="58" t="s">
        <v>791</v>
      </c>
      <c r="C63" s="41" t="str">
        <f>INDEX('Souhrnný rozpočet'!$A$2:$K$232,MATCH(B63,'Souhrnný rozpočet'!$A$2:$A$232,0),3)</f>
        <v>Trubka ohebná plast M 25</v>
      </c>
      <c r="D63" s="41" t="str">
        <f>INDEX('Souhrnný rozpočet'!$A$2:$K$232,MATCH(B63,'Souhrnný rozpočet'!$A$2:$A$232,0),7)</f>
        <v>Trubka ohebná plast M 25</v>
      </c>
      <c r="E63" s="38" t="str">
        <f>INDEX('Souhrnný rozpočet'!$A$2:$K$232,MATCH(B63,'Souhrnný rozpočet'!$A$2:$A$232,0),8)</f>
        <v>metr</v>
      </c>
      <c r="F63" s="47">
        <v>2400</v>
      </c>
      <c r="G63" s="40">
        <f>INDEX('Souhrnný rozpočet'!$A$2:$K$232,MATCH(B63,'Souhrnný rozpočet'!$A$2:$A$232,0),10)</f>
        <v>0</v>
      </c>
      <c r="H63" s="40">
        <f t="shared" si="4"/>
        <v>0</v>
      </c>
      <c r="I63" s="81"/>
    </row>
    <row r="64" spans="1:9" ht="25.5">
      <c r="A64" s="36">
        <v>60</v>
      </c>
      <c r="B64" s="58" t="s">
        <v>792</v>
      </c>
      <c r="C64" s="41" t="str">
        <f>INDEX('Souhrnný rozpočet'!$A$2:$K$232,MATCH(B64,'Souhrnný rozpočet'!$A$2:$A$232,0),3)</f>
        <v>Trubka ohebná plast M 32</v>
      </c>
      <c r="D64" s="41" t="str">
        <f>INDEX('Souhrnný rozpočet'!$A$2:$K$232,MATCH(B64,'Souhrnný rozpočet'!$A$2:$A$232,0),7)</f>
        <v>Trubka ohebná plast M 32</v>
      </c>
      <c r="E64" s="38" t="str">
        <f>INDEX('Souhrnný rozpočet'!$A$2:$K$232,MATCH(B64,'Souhrnný rozpočet'!$A$2:$A$232,0),8)</f>
        <v>metr</v>
      </c>
      <c r="F64" s="47">
        <v>2400</v>
      </c>
      <c r="G64" s="40">
        <f>INDEX('Souhrnný rozpočet'!$A$2:$K$232,MATCH(B64,'Souhrnný rozpočet'!$A$2:$A$232,0),10)</f>
        <v>0</v>
      </c>
      <c r="H64" s="40">
        <f t="shared" si="4"/>
        <v>0</v>
      </c>
      <c r="I64" s="81"/>
    </row>
    <row r="65" spans="1:9" ht="25.5">
      <c r="A65" s="36">
        <v>61</v>
      </c>
      <c r="B65" s="58" t="s">
        <v>793</v>
      </c>
      <c r="C65" s="41" t="str">
        <f>INDEX('Souhrnný rozpočet'!$A$2:$K$232,MATCH(B65,'Souhrnný rozpočet'!$A$2:$A$232,0),3)</f>
        <v xml:space="preserve">Drobný instalační materiál </v>
      </c>
      <c r="D65" s="41" t="str">
        <f>INDEX('Souhrnný rozpočet'!$A$2:$K$232,MATCH(B65,'Souhrnný rozpočet'!$A$2:$A$232,0),7)</f>
        <v xml:space="preserve">Drobný instalační materiál </v>
      </c>
      <c r="E65" s="38" t="str">
        <f>INDEX('Souhrnný rozpočet'!$A$2:$K$232,MATCH(B65,'Souhrnný rozpočet'!$A$2:$A$232,0),8)</f>
        <v>kpl</v>
      </c>
      <c r="F65" s="47">
        <v>1</v>
      </c>
      <c r="G65" s="40">
        <f>INDEX('Souhrnný rozpočet'!$A$2:$K$232,MATCH(B65,'Souhrnný rozpočet'!$A$2:$A$232,0),10)</f>
        <v>0</v>
      </c>
      <c r="H65" s="40">
        <f t="shared" si="4"/>
        <v>0</v>
      </c>
      <c r="I65" s="81"/>
    </row>
    <row r="66" spans="1:9" ht="18" customHeight="1">
      <c r="A66" s="36">
        <v>62</v>
      </c>
      <c r="B66" s="85"/>
      <c r="C66" s="86" t="s">
        <v>806</v>
      </c>
      <c r="D66" s="85"/>
      <c r="E66" s="85"/>
      <c r="F66" s="85"/>
      <c r="G66" s="85"/>
      <c r="H66" s="87"/>
      <c r="I66" s="10"/>
    </row>
    <row r="67" spans="1:9" ht="25.5">
      <c r="A67" s="36">
        <v>63</v>
      </c>
      <c r="B67" s="58" t="s">
        <v>794</v>
      </c>
      <c r="C67" s="41" t="str">
        <f>INDEX('Souhrnný rozpočet'!$A$2:$K$232,MATCH(B67,'Souhrnný rozpočet'!$A$2:$A$232,0),3)</f>
        <v xml:space="preserve">Analýza a projekční příprava </v>
      </c>
      <c r="D67" s="41" t="str">
        <f>INDEX('Souhrnný rozpočet'!$A$2:$K$232,MATCH(B67,'Souhrnný rozpočet'!$A$2:$A$232,0),7)</f>
        <v xml:space="preserve">Analýza a projekční příprava </v>
      </c>
      <c r="E67" s="38" t="str">
        <f>INDEX('Souhrnný rozpočet'!$A$2:$K$232,MATCH(B67,'Souhrnný rozpočet'!$A$2:$A$232,0),8)</f>
        <v>kpl</v>
      </c>
      <c r="F67" s="47">
        <v>1</v>
      </c>
      <c r="G67" s="40">
        <f>INDEX('Souhrnný rozpočet'!$A$2:$K$232,MATCH(B67,'Souhrnný rozpočet'!$A$2:$A$232,0),10)</f>
        <v>0</v>
      </c>
      <c r="H67" s="40">
        <f t="shared" ref="H67:H74" si="5">G67*F67</f>
        <v>0</v>
      </c>
      <c r="I67" s="81"/>
    </row>
    <row r="68" spans="1:9" ht="25.5">
      <c r="A68" s="36">
        <v>64</v>
      </c>
      <c r="B68" s="58" t="s">
        <v>795</v>
      </c>
      <c r="C68" s="41" t="str">
        <f>INDEX('Souhrnný rozpočet'!$A$2:$K$232,MATCH(B68,'Souhrnný rozpočet'!$A$2:$A$232,0),3)</f>
        <v>Zpracování změn do prováděcí dokumentace</v>
      </c>
      <c r="D68" s="41" t="str">
        <f>INDEX('Souhrnný rozpočet'!$A$2:$K$232,MATCH(B68,'Souhrnný rozpočet'!$A$2:$A$232,0),7)</f>
        <v>Zpracování změn do prováděcí dokumentace</v>
      </c>
      <c r="E68" s="38" t="str">
        <f>INDEX('Souhrnný rozpočet'!$A$2:$K$232,MATCH(B68,'Souhrnný rozpočet'!$A$2:$A$232,0),8)</f>
        <v>kpl</v>
      </c>
      <c r="F68" s="47">
        <v>1</v>
      </c>
      <c r="G68" s="40">
        <f>INDEX('Souhrnný rozpočet'!$A$2:$K$232,MATCH(B68,'Souhrnný rozpočet'!$A$2:$A$232,0),10)</f>
        <v>0</v>
      </c>
      <c r="H68" s="40">
        <f t="shared" si="5"/>
        <v>0</v>
      </c>
      <c r="I68" s="81"/>
    </row>
    <row r="69" spans="1:9">
      <c r="A69" s="36">
        <v>65</v>
      </c>
      <c r="B69" s="58" t="s">
        <v>796</v>
      </c>
      <c r="C69" s="41" t="str">
        <f>INDEX('Souhrnný rozpočet'!$A$2:$K$232,MATCH(B69,'Souhrnný rozpočet'!$A$2:$A$232,0),3)</f>
        <v xml:space="preserve">Programování </v>
      </c>
      <c r="D69" s="41" t="str">
        <f>INDEX('Souhrnný rozpočet'!$A$2:$K$232,MATCH(B69,'Souhrnný rozpočet'!$A$2:$A$232,0),7)</f>
        <v xml:space="preserve">Programování </v>
      </c>
      <c r="E69" s="38" t="str">
        <f>INDEX('Souhrnný rozpočet'!$A$2:$K$232,MATCH(B69,'Souhrnný rozpočet'!$A$2:$A$232,0),8)</f>
        <v>DB</v>
      </c>
      <c r="F69" s="47">
        <v>540</v>
      </c>
      <c r="G69" s="40">
        <f>INDEX('Souhrnný rozpočet'!$A$2:$K$232,MATCH(B69,'Souhrnný rozpočet'!$A$2:$A$232,0),10)</f>
        <v>0</v>
      </c>
      <c r="H69" s="40">
        <f t="shared" si="5"/>
        <v>0</v>
      </c>
      <c r="I69" s="81"/>
    </row>
    <row r="70" spans="1:9" ht="38.25">
      <c r="A70" s="36">
        <v>66</v>
      </c>
      <c r="B70" s="58" t="s">
        <v>797</v>
      </c>
      <c r="C70" s="41" t="str">
        <f>INDEX('Souhrnný rozpočet'!$A$2:$K$232,MATCH(B70,'Souhrnný rozpočet'!$A$2:$A$232,0),3)</f>
        <v>Zpracování komunikačního protokolu BacNet</v>
      </c>
      <c r="D70" s="41" t="str">
        <f>INDEX('Souhrnný rozpočet'!$A$2:$K$232,MATCH(B70,'Souhrnný rozpočet'!$A$2:$A$232,0),7)</f>
        <v>Zpracování komunikačního protokolu BacNet</v>
      </c>
      <c r="E70" s="38" t="str">
        <f>INDEX('Souhrnný rozpočet'!$A$2:$K$232,MATCH(B70,'Souhrnný rozpočet'!$A$2:$A$232,0),8)</f>
        <v>ks</v>
      </c>
      <c r="F70" s="47">
        <v>12</v>
      </c>
      <c r="G70" s="40">
        <f>INDEX('Souhrnný rozpočet'!$A$2:$K$232,MATCH(B70,'Souhrnný rozpočet'!$A$2:$A$232,0),10)</f>
        <v>0</v>
      </c>
      <c r="H70" s="40">
        <f t="shared" si="5"/>
        <v>0</v>
      </c>
      <c r="I70" s="81"/>
    </row>
    <row r="71" spans="1:9" ht="38.25">
      <c r="A71" s="36">
        <v>67</v>
      </c>
      <c r="B71" s="58" t="s">
        <v>798</v>
      </c>
      <c r="C71" s="41" t="str">
        <f>INDEX('Souhrnný rozpočet'!$A$2:$K$232,MATCH(B71,'Souhrnný rozpočet'!$A$2:$A$232,0),3)</f>
        <v>Zpracování komunikačního protokolu ModBus RTU</v>
      </c>
      <c r="D71" s="41" t="str">
        <f>INDEX('Souhrnný rozpočet'!$A$2:$K$232,MATCH(B71,'Souhrnný rozpočet'!$A$2:$A$232,0),7)</f>
        <v>Zpracování komunikačního protokolu ModBus RTU</v>
      </c>
      <c r="E71" s="38" t="str">
        <f>INDEX('Souhrnný rozpočet'!$A$2:$K$232,MATCH(B71,'Souhrnný rozpočet'!$A$2:$A$232,0),8)</f>
        <v>ks</v>
      </c>
      <c r="F71" s="47">
        <v>1</v>
      </c>
      <c r="G71" s="40">
        <f>INDEX('Souhrnný rozpočet'!$A$2:$K$232,MATCH(B71,'Souhrnný rozpočet'!$A$2:$A$232,0),10)</f>
        <v>0</v>
      </c>
      <c r="H71" s="40">
        <f t="shared" si="5"/>
        <v>0</v>
      </c>
      <c r="I71" s="81"/>
    </row>
    <row r="72" spans="1:9" ht="25.5">
      <c r="A72" s="36">
        <v>68</v>
      </c>
      <c r="B72" s="58" t="s">
        <v>799</v>
      </c>
      <c r="C72" s="41" t="str">
        <f>INDEX('Souhrnný rozpočet'!$A$2:$K$232,MATCH(B72,'Souhrnný rozpočet'!$A$2:$A$232,0),3)</f>
        <v>Implementace do systému BMS</v>
      </c>
      <c r="D72" s="41" t="str">
        <f>INDEX('Souhrnný rozpočet'!$A$2:$K$232,MATCH(B72,'Souhrnný rozpočet'!$A$2:$A$232,0),7)</f>
        <v>Implementace do systému BMS</v>
      </c>
      <c r="E72" s="38" t="str">
        <f>INDEX('Souhrnný rozpočet'!$A$2:$K$232,MATCH(B72,'Souhrnný rozpočet'!$A$2:$A$232,0),8)</f>
        <v>kpl</v>
      </c>
      <c r="F72" s="47">
        <v>1</v>
      </c>
      <c r="G72" s="40">
        <f>INDEX('Souhrnný rozpočet'!$A$2:$K$232,MATCH(B72,'Souhrnný rozpočet'!$A$2:$A$232,0),10)</f>
        <v>0</v>
      </c>
      <c r="H72" s="40">
        <f t="shared" si="5"/>
        <v>0</v>
      </c>
      <c r="I72" s="81"/>
    </row>
    <row r="73" spans="1:9" ht="25.5">
      <c r="A73" s="36">
        <v>69</v>
      </c>
      <c r="B73" s="58" t="s">
        <v>800</v>
      </c>
      <c r="C73" s="41" t="str">
        <f>INDEX('Souhrnný rozpočet'!$A$2:$K$232,MATCH(B73,'Souhrnný rozpočet'!$A$2:$A$232,0),3)</f>
        <v>Oživení, zkušební provoz</v>
      </c>
      <c r="D73" s="41" t="str">
        <f>INDEX('Souhrnný rozpočet'!$A$2:$K$232,MATCH(B73,'Souhrnný rozpočet'!$A$2:$A$232,0),7)</f>
        <v>Oživení, zkušební provoz</v>
      </c>
      <c r="E73" s="38" t="str">
        <f>INDEX('Souhrnný rozpočet'!$A$2:$K$232,MATCH(B73,'Souhrnný rozpočet'!$A$2:$A$232,0),8)</f>
        <v>kpl</v>
      </c>
      <c r="F73" s="47">
        <v>1</v>
      </c>
      <c r="G73" s="40">
        <f>INDEX('Souhrnný rozpočet'!$A$2:$K$232,MATCH(B73,'Souhrnný rozpočet'!$A$2:$A$232,0),10)</f>
        <v>0</v>
      </c>
      <c r="H73" s="40">
        <f t="shared" si="5"/>
        <v>0</v>
      </c>
      <c r="I73" s="81"/>
    </row>
    <row r="74" spans="1:9" ht="26.25" thickBot="1">
      <c r="A74" s="36">
        <v>70</v>
      </c>
      <c r="B74" s="58" t="s">
        <v>801</v>
      </c>
      <c r="C74" s="41" t="str">
        <f>INDEX('Souhrnný rozpočet'!$A$2:$K$232,MATCH(B74,'Souhrnný rozpočet'!$A$2:$A$232,0),3)</f>
        <v>Inženýring, skutečné provedení, pasportizace</v>
      </c>
      <c r="D74" s="41" t="str">
        <f>INDEX('Souhrnný rozpočet'!$A$2:$K$232,MATCH(B74,'Souhrnný rozpočet'!$A$2:$A$232,0),7)</f>
        <v>Inženýring, skutečné provedení, pasportizace</v>
      </c>
      <c r="E74" s="38" t="str">
        <f>INDEX('Souhrnný rozpočet'!$A$2:$K$232,MATCH(B74,'Souhrnný rozpočet'!$A$2:$A$232,0),8)</f>
        <v>kpl</v>
      </c>
      <c r="F74" s="47">
        <v>1</v>
      </c>
      <c r="G74" s="40">
        <f>INDEX('Souhrnný rozpočet'!$A$2:$K$232,MATCH(B74,'Souhrnný rozpočet'!$A$2:$A$232,0),10)</f>
        <v>0</v>
      </c>
      <c r="H74" s="40">
        <f t="shared" si="5"/>
        <v>0</v>
      </c>
      <c r="I74" s="81"/>
    </row>
    <row r="75" spans="1:9" ht="23.25" customHeight="1" thickBot="1">
      <c r="A75" s="31"/>
      <c r="B75" s="32"/>
      <c r="C75" s="33" t="s">
        <v>9</v>
      </c>
      <c r="D75" s="32"/>
      <c r="E75" s="34"/>
      <c r="F75" s="34"/>
      <c r="G75" s="32"/>
      <c r="H75" s="35">
        <f>SUM(H5:H74)</f>
        <v>0</v>
      </c>
    </row>
    <row r="77" spans="1:9" ht="24.95" customHeight="1"/>
    <row r="78" spans="1:9" ht="24.95" customHeight="1"/>
    <row r="79" spans="1:9" ht="24.95" customHeight="1"/>
    <row r="80" spans="1:9" s="20" customFormat="1" ht="24.95" customHeight="1">
      <c r="B80" s="9"/>
      <c r="C80" s="9"/>
      <c r="D80" s="9"/>
      <c r="E80" s="11"/>
      <c r="F80" s="11"/>
      <c r="G80" s="9"/>
      <c r="H80" s="9"/>
      <c r="I80" s="9"/>
    </row>
    <row r="81" spans="2:9" s="20" customFormat="1" ht="24.95" customHeight="1">
      <c r="B81" s="9"/>
      <c r="C81" s="9"/>
      <c r="D81" s="9"/>
      <c r="E81" s="11"/>
      <c r="F81" s="11"/>
      <c r="G81" s="9"/>
      <c r="H81" s="9"/>
      <c r="I81" s="9"/>
    </row>
    <row r="82" spans="2:9" s="20" customFormat="1" ht="24.95" customHeight="1">
      <c r="B82" s="9"/>
      <c r="C82" s="9"/>
      <c r="D82" s="9"/>
      <c r="E82" s="11"/>
      <c r="F82" s="11"/>
      <c r="G82" s="9"/>
      <c r="H82" s="9"/>
      <c r="I82" s="9"/>
    </row>
    <row r="83" spans="2:9" s="20" customFormat="1" ht="24.95" customHeight="1">
      <c r="B83" s="9"/>
      <c r="C83" s="9"/>
      <c r="D83" s="9"/>
      <c r="E83" s="11"/>
      <c r="F83" s="11"/>
      <c r="G83" s="9"/>
      <c r="H83" s="9"/>
      <c r="I83" s="9"/>
    </row>
    <row r="84" spans="2:9" s="20" customFormat="1" ht="24.95" customHeight="1">
      <c r="B84" s="9"/>
      <c r="C84" s="9"/>
      <c r="D84" s="9"/>
      <c r="E84" s="11"/>
      <c r="F84" s="11"/>
      <c r="G84" s="9"/>
      <c r="H84" s="9"/>
      <c r="I84" s="9"/>
    </row>
    <row r="85" spans="2:9" s="20" customFormat="1" ht="24.95" customHeight="1">
      <c r="B85" s="9"/>
      <c r="C85" s="9"/>
      <c r="D85" s="9"/>
      <c r="E85" s="11"/>
      <c r="F85" s="11"/>
      <c r="G85" s="9"/>
      <c r="H85" s="9"/>
      <c r="I85" s="9"/>
    </row>
    <row r="86" spans="2:9" s="20" customFormat="1" ht="24.95" customHeight="1">
      <c r="B86" s="9"/>
      <c r="C86" s="9"/>
      <c r="D86" s="9"/>
      <c r="E86" s="11"/>
      <c r="F86" s="11"/>
      <c r="G86" s="9"/>
      <c r="H86" s="9"/>
      <c r="I86" s="9"/>
    </row>
    <row r="87" spans="2:9" s="20" customFormat="1" ht="24.95" customHeight="1">
      <c r="B87" s="9"/>
      <c r="C87" s="9"/>
      <c r="D87" s="9"/>
      <c r="E87" s="11"/>
      <c r="F87" s="11"/>
      <c r="G87" s="9"/>
      <c r="H87" s="9"/>
      <c r="I87" s="9"/>
    </row>
    <row r="88" spans="2:9" s="20" customFormat="1" ht="24.95" customHeight="1">
      <c r="B88" s="9"/>
      <c r="C88" s="9"/>
      <c r="D88" s="9"/>
      <c r="E88" s="11"/>
      <c r="F88" s="11"/>
      <c r="G88" s="9"/>
      <c r="H88" s="9"/>
      <c r="I88" s="9"/>
    </row>
    <row r="89" spans="2:9" s="20" customFormat="1" ht="15" customHeight="1">
      <c r="B89" s="9"/>
      <c r="C89" s="9"/>
      <c r="D89" s="9"/>
      <c r="E89" s="11"/>
      <c r="F89" s="11"/>
      <c r="G89" s="9"/>
      <c r="H89" s="9"/>
      <c r="I89" s="9"/>
    </row>
    <row r="90" spans="2:9" s="20" customFormat="1" ht="24.95" customHeight="1">
      <c r="B90" s="9"/>
      <c r="C90" s="9"/>
      <c r="D90" s="9"/>
      <c r="E90" s="11"/>
      <c r="F90" s="11"/>
      <c r="G90" s="9"/>
      <c r="H90" s="9"/>
      <c r="I90" s="9"/>
    </row>
    <row r="91" spans="2:9" s="20" customFormat="1" ht="18" customHeight="1">
      <c r="B91" s="9"/>
      <c r="C91" s="9"/>
      <c r="D91" s="9"/>
      <c r="E91" s="11"/>
      <c r="F91" s="11"/>
      <c r="G91" s="9"/>
      <c r="H91" s="9"/>
      <c r="I91" s="9"/>
    </row>
    <row r="92" spans="2:9" s="20" customFormat="1" ht="24.95" customHeight="1">
      <c r="B92" s="9"/>
      <c r="C92" s="9"/>
      <c r="D92" s="9"/>
      <c r="E92" s="11"/>
      <c r="F92" s="11"/>
      <c r="G92" s="9"/>
      <c r="H92" s="9"/>
      <c r="I92" s="9"/>
    </row>
    <row r="93" spans="2:9" s="20" customFormat="1" ht="24.95" customHeight="1">
      <c r="B93" s="9"/>
      <c r="C93" s="9"/>
      <c r="D93" s="9"/>
      <c r="E93" s="11"/>
      <c r="F93" s="11"/>
      <c r="G93" s="9"/>
      <c r="H93" s="9"/>
      <c r="I93" s="9"/>
    </row>
  </sheetData>
  <sheetProtection algorithmName="SHA-512" hashValue="N86EGqfMc78E/HrTUH/vZvI7P9lqsWmtSMUKfFFhSWrQ6rBl8IJ0QsjDSylQwvfC6Lcb0vI02oqEi3dh162ocg==" saltValue="5PtHWxtj/nfXfJa2ZLRAgA==" spinCount="100000" sheet="1" objects="1" scenarios="1" selectLockedCells="1" selectUnlockedCells="1"/>
  <autoFilter ref="A2:H93" xr:uid="{7A201343-2B4E-4FCC-97F1-EFA1AF06BBAC}"/>
  <dataConsolidate link="1"/>
  <phoneticPr fontId="60" type="noConversion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88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B8818-18E4-466F-A60A-84A2C8C30976}">
  <sheetPr codeName="List8"/>
  <dimension ref="A1:V690"/>
  <sheetViews>
    <sheetView topLeftCell="A501" workbookViewId="0">
      <selection activeCell="B513" sqref="B513"/>
    </sheetView>
  </sheetViews>
  <sheetFormatPr defaultRowHeight="12.75"/>
  <cols>
    <col min="2" max="2" width="27" customWidth="1"/>
    <col min="9" max="9" width="10.42578125" customWidth="1"/>
    <col min="10" max="10" width="14.140625" customWidth="1"/>
    <col min="14" max="14" width="34.28515625" customWidth="1"/>
    <col min="15" max="15" width="12.5703125" customWidth="1"/>
  </cols>
  <sheetData>
    <row r="1" spans="1:22">
      <c r="I1" s="57" t="s">
        <v>98</v>
      </c>
      <c r="K1" s="57" t="s">
        <v>99</v>
      </c>
      <c r="L1" s="57" t="s">
        <v>100</v>
      </c>
      <c r="M1" s="57" t="s">
        <v>102</v>
      </c>
      <c r="N1" s="57" t="s">
        <v>120</v>
      </c>
      <c r="O1" s="57" t="s">
        <v>101</v>
      </c>
      <c r="P1" s="57" t="s">
        <v>118</v>
      </c>
      <c r="Q1" s="57" t="s">
        <v>103</v>
      </c>
      <c r="R1" s="57"/>
      <c r="S1" s="57" t="s">
        <v>119</v>
      </c>
    </row>
    <row r="5" spans="1:22">
      <c r="A5">
        <v>1</v>
      </c>
      <c r="B5" t="s">
        <v>104</v>
      </c>
      <c r="C5" t="s">
        <v>96</v>
      </c>
      <c r="D5" t="s">
        <v>105</v>
      </c>
      <c r="E5" t="s">
        <v>106</v>
      </c>
      <c r="F5" t="s">
        <v>107</v>
      </c>
      <c r="G5" t="s">
        <v>108</v>
      </c>
      <c r="H5" t="s">
        <v>109</v>
      </c>
      <c r="I5" t="s">
        <v>110</v>
      </c>
      <c r="J5" t="s">
        <v>111</v>
      </c>
      <c r="K5" t="s">
        <v>5</v>
      </c>
      <c r="L5" t="s">
        <v>112</v>
      </c>
      <c r="M5" t="s">
        <v>113</v>
      </c>
      <c r="N5" t="s">
        <v>1</v>
      </c>
      <c r="O5" t="s">
        <v>13</v>
      </c>
      <c r="P5" t="s">
        <v>2</v>
      </c>
      <c r="Q5" t="s">
        <v>3</v>
      </c>
      <c r="R5" t="s">
        <v>114</v>
      </c>
      <c r="S5" t="s">
        <v>4</v>
      </c>
      <c r="T5" t="s">
        <v>115</v>
      </c>
      <c r="U5" t="s">
        <v>116</v>
      </c>
      <c r="V5" t="s">
        <v>117</v>
      </c>
    </row>
    <row r="6" spans="1:22">
      <c r="A6">
        <f t="shared" ref="A6" si="0">IF(AND((LEN(K5)+LEN(K4)+LEN(K3))=3,A5=A4,A4=A3),A5+1,A5)</f>
        <v>1</v>
      </c>
      <c r="B6" t="str">
        <f>INDEX(SeznamListu!$A$1:$C$87,MATCH(A6,SeznamListu!$B$1:$B$87,0),1)</f>
        <v>ATRIUM N01001</v>
      </c>
      <c r="C6">
        <f>INDEX(SeznamListu!$A$1:$C$87,MATCH(A6,SeznamListu!$B$1:$B$87,0),3)</f>
        <v>1</v>
      </c>
      <c r="D6">
        <f>COUNTIF($A$6:A6,A6)</f>
        <v>1</v>
      </c>
      <c r="I6">
        <f ca="1">INDIRECT("'"&amp;$B6&amp; "'!" &amp; I$1&amp;$D6+2)</f>
        <v>0</v>
      </c>
      <c r="J6" t="str">
        <f ca="1">L6&amp;" "&amp;M6</f>
        <v>N01001 - ATRIUM 0</v>
      </c>
      <c r="K6">
        <f t="shared" ref="K6:S21" ca="1" si="1">INDIRECT("'"&amp;$B6&amp; "'!" &amp; K$1&amp;$D6+2)</f>
        <v>0</v>
      </c>
      <c r="L6" t="str">
        <f t="shared" ca="1" si="1"/>
        <v>N01001 - ATRIUM</v>
      </c>
      <c r="M6">
        <f t="shared" ca="1" si="1"/>
        <v>0</v>
      </c>
      <c r="N6">
        <f t="shared" ca="1" si="1"/>
        <v>0</v>
      </c>
      <c r="O6">
        <f t="shared" ca="1" si="1"/>
        <v>0</v>
      </c>
      <c r="P6">
        <f t="shared" ca="1" si="1"/>
        <v>0</v>
      </c>
      <c r="Q6">
        <f t="shared" ca="1" si="1"/>
        <v>0</v>
      </c>
      <c r="R6">
        <f ca="1">Q6*C6</f>
        <v>0</v>
      </c>
      <c r="S6">
        <f t="shared" ca="1" si="1"/>
        <v>0</v>
      </c>
      <c r="T6">
        <f ca="1">P6*Q6</f>
        <v>0</v>
      </c>
      <c r="U6">
        <f ca="1">T6*C6</f>
        <v>0</v>
      </c>
      <c r="V6" t="str">
        <f ca="1">IF(S6=T6,"","X")</f>
        <v/>
      </c>
    </row>
    <row r="7" spans="1:22">
      <c r="A7">
        <f t="shared" ref="A7:A70" ca="1" si="2">IF(AND((LEN(K6)+LEN(K5)+LEN(K4))=3,A6=A5,A5=A4),A6+1,A6)</f>
        <v>1</v>
      </c>
      <c r="B7" t="str">
        <f ca="1">INDEX(SeznamListu!$A$1:$C$87,MATCH(A7,SeznamListu!$B$1:$B$87,0),1)</f>
        <v>ATRIUM N01001</v>
      </c>
      <c r="C7">
        <f ca="1">INDEX(SeznamListu!$A$1:$C$87,MATCH(A7,SeznamListu!$B$1:$B$87,0),3)</f>
        <v>1</v>
      </c>
      <c r="D7">
        <f ca="1">COUNTIF($A$6:A7,A7)</f>
        <v>2</v>
      </c>
      <c r="I7">
        <f t="shared" ref="I7:I70" ca="1" si="3">INDIRECT("'"&amp;$B7&amp; "'!" &amp; I$1&amp;$D7+2)</f>
        <v>0</v>
      </c>
      <c r="J7" t="str">
        <f t="shared" ref="J7:J70" ca="1" si="4">L7&amp;" "&amp;M7</f>
        <v>0 0</v>
      </c>
      <c r="K7">
        <f t="shared" ca="1" si="1"/>
        <v>0</v>
      </c>
      <c r="L7">
        <f t="shared" ca="1" si="1"/>
        <v>0</v>
      </c>
      <c r="M7">
        <f t="shared" ca="1" si="1"/>
        <v>0</v>
      </c>
      <c r="N7">
        <f t="shared" ca="1" si="1"/>
        <v>0</v>
      </c>
      <c r="O7">
        <f t="shared" ca="1" si="1"/>
        <v>0</v>
      </c>
      <c r="P7">
        <f t="shared" ca="1" si="1"/>
        <v>0</v>
      </c>
      <c r="Q7">
        <f t="shared" ca="1" si="1"/>
        <v>0</v>
      </c>
      <c r="R7">
        <f t="shared" ref="R7:R70" ca="1" si="5">Q7*C7</f>
        <v>0</v>
      </c>
      <c r="S7">
        <f t="shared" ca="1" si="1"/>
        <v>0</v>
      </c>
      <c r="T7">
        <f t="shared" ref="T7:T70" ca="1" si="6">P7*Q7</f>
        <v>0</v>
      </c>
      <c r="U7">
        <f t="shared" ref="U7:U70" ca="1" si="7">T7*C7</f>
        <v>0</v>
      </c>
      <c r="V7" t="str">
        <f t="shared" ref="V7:V70" ca="1" si="8">IF(S7=T7,"","X")</f>
        <v/>
      </c>
    </row>
    <row r="8" spans="1:22">
      <c r="A8">
        <f t="shared" ca="1" si="2"/>
        <v>1</v>
      </c>
      <c r="B8" t="str">
        <f ca="1">INDEX(SeznamListu!$A$1:$C$87,MATCH(A8,SeznamListu!$B$1:$B$87,0),1)</f>
        <v>ATRIUM N01001</v>
      </c>
      <c r="C8">
        <f ca="1">INDEX(SeznamListu!$A$1:$C$87,MATCH(A8,SeznamListu!$B$1:$B$87,0),3)</f>
        <v>1</v>
      </c>
      <c r="D8">
        <f ca="1">COUNTIF($A$6:A8,A8)</f>
        <v>3</v>
      </c>
      <c r="I8">
        <f t="shared" ca="1" si="3"/>
        <v>1</v>
      </c>
      <c r="J8" t="str">
        <f t="shared" ca="1" si="4"/>
        <v>Projektor  0</v>
      </c>
      <c r="K8" t="str">
        <f t="shared" ca="1" si="1"/>
        <v>VD47</v>
      </c>
      <c r="L8" t="str">
        <f t="shared" ca="1" si="1"/>
        <v xml:space="preserve">Projektor </v>
      </c>
      <c r="M8">
        <f t="shared" ca="1" si="1"/>
        <v>0</v>
      </c>
      <c r="N8">
        <f t="shared" ca="1" si="1"/>
        <v>0</v>
      </c>
      <c r="O8">
        <f t="shared" ca="1" si="1"/>
        <v>0</v>
      </c>
      <c r="P8">
        <f t="shared" ca="1" si="1"/>
        <v>0</v>
      </c>
      <c r="Q8">
        <f t="shared" ca="1" si="1"/>
        <v>0</v>
      </c>
      <c r="R8">
        <f t="shared" ca="1" si="5"/>
        <v>0</v>
      </c>
      <c r="S8">
        <f t="shared" ca="1" si="1"/>
        <v>0</v>
      </c>
      <c r="T8">
        <f t="shared" ca="1" si="6"/>
        <v>0</v>
      </c>
      <c r="U8">
        <f t="shared" ca="1" si="7"/>
        <v>0</v>
      </c>
      <c r="V8" t="str">
        <f t="shared" ca="1" si="8"/>
        <v/>
      </c>
    </row>
    <row r="9" spans="1:22">
      <c r="A9">
        <f t="shared" ca="1" si="2"/>
        <v>1</v>
      </c>
      <c r="B9" t="str">
        <f ca="1">INDEX(SeznamListu!$A$1:$C$87,MATCH(A9,SeznamListu!$B$1:$B$87,0),1)</f>
        <v>ATRIUM N01001</v>
      </c>
      <c r="C9">
        <f ca="1">INDEX(SeznamListu!$A$1:$C$87,MATCH(A9,SeznamListu!$B$1:$B$87,0),3)</f>
        <v>1</v>
      </c>
      <c r="D9">
        <f ca="1">COUNTIF($A$6:A9,A9)</f>
        <v>4</v>
      </c>
      <c r="I9">
        <f t="shared" ca="1" si="3"/>
        <v>2</v>
      </c>
      <c r="J9" t="str">
        <f t="shared" ca="1" si="4"/>
        <v>Přepravní box 0</v>
      </c>
      <c r="K9" t="str">
        <f t="shared" ca="1" si="1"/>
        <v>VD48</v>
      </c>
      <c r="L9" t="str">
        <f t="shared" ca="1" si="1"/>
        <v>Přepravní box</v>
      </c>
      <c r="M9">
        <f t="shared" ca="1" si="1"/>
        <v>0</v>
      </c>
      <c r="N9">
        <f t="shared" ca="1" si="1"/>
        <v>0</v>
      </c>
      <c r="O9">
        <f t="shared" ca="1" si="1"/>
        <v>0</v>
      </c>
      <c r="P9">
        <f t="shared" ca="1" si="1"/>
        <v>0</v>
      </c>
      <c r="Q9">
        <f t="shared" ca="1" si="1"/>
        <v>0</v>
      </c>
      <c r="R9">
        <f t="shared" ca="1" si="5"/>
        <v>0</v>
      </c>
      <c r="S9">
        <f t="shared" ca="1" si="1"/>
        <v>0</v>
      </c>
      <c r="T9">
        <f t="shared" ca="1" si="6"/>
        <v>0</v>
      </c>
      <c r="U9">
        <f t="shared" ca="1" si="7"/>
        <v>0</v>
      </c>
      <c r="V9" t="str">
        <f t="shared" ca="1" si="8"/>
        <v/>
      </c>
    </row>
    <row r="10" spans="1:22">
      <c r="A10">
        <f t="shared" ca="1" si="2"/>
        <v>1</v>
      </c>
      <c r="B10" t="str">
        <f ca="1">INDEX(SeznamListu!$A$1:$C$87,MATCH(A10,SeznamListu!$B$1:$B$87,0),1)</f>
        <v>ATRIUM N01001</v>
      </c>
      <c r="C10">
        <f ca="1">INDEX(SeznamListu!$A$1:$C$87,MATCH(A10,SeznamListu!$B$1:$B$87,0),3)</f>
        <v>1</v>
      </c>
      <c r="D10">
        <f ca="1">COUNTIF($A$6:A10,A10)</f>
        <v>5</v>
      </c>
      <c r="I10">
        <f t="shared" ca="1" si="3"/>
        <v>3</v>
      </c>
      <c r="J10" t="str">
        <f t="shared" ca="1" si="4"/>
        <v>Skládací projekční plátno 0</v>
      </c>
      <c r="K10" t="str">
        <f t="shared" ca="1" si="1"/>
        <v>VD49</v>
      </c>
      <c r="L10" t="str">
        <f t="shared" ca="1" si="1"/>
        <v>Skládací projekční plátno</v>
      </c>
      <c r="M10">
        <f t="shared" ca="1" si="1"/>
        <v>0</v>
      </c>
      <c r="N10">
        <f t="shared" ca="1" si="1"/>
        <v>0</v>
      </c>
      <c r="O10">
        <f t="shared" ca="1" si="1"/>
        <v>0</v>
      </c>
      <c r="P10">
        <f t="shared" ca="1" si="1"/>
        <v>0</v>
      </c>
      <c r="Q10">
        <f t="shared" ca="1" si="1"/>
        <v>0</v>
      </c>
      <c r="R10">
        <f t="shared" ca="1" si="5"/>
        <v>0</v>
      </c>
      <c r="S10">
        <f t="shared" ca="1" si="1"/>
        <v>0</v>
      </c>
      <c r="T10">
        <f t="shared" ca="1" si="6"/>
        <v>0</v>
      </c>
      <c r="U10">
        <f t="shared" ca="1" si="7"/>
        <v>0</v>
      </c>
      <c r="V10" t="str">
        <f t="shared" ca="1" si="8"/>
        <v/>
      </c>
    </row>
    <row r="11" spans="1:22">
      <c r="A11">
        <f t="shared" ca="1" si="2"/>
        <v>1</v>
      </c>
      <c r="B11" t="str">
        <f ca="1">INDEX(SeznamListu!$A$1:$C$87,MATCH(A11,SeznamListu!$B$1:$B$87,0),1)</f>
        <v>ATRIUM N01001</v>
      </c>
      <c r="C11">
        <f ca="1">INDEX(SeznamListu!$A$1:$C$87,MATCH(A11,SeznamListu!$B$1:$B$87,0),3)</f>
        <v>1</v>
      </c>
      <c r="D11">
        <f ca="1">COUNTIF($A$6:A11,A11)</f>
        <v>6</v>
      </c>
      <c r="I11">
        <f t="shared" ca="1" si="3"/>
        <v>4</v>
      </c>
      <c r="J11" t="str">
        <f t="shared" ca="1" si="4"/>
        <v>Reproduktorová soustava přenosná 0</v>
      </c>
      <c r="K11" t="str">
        <f t="shared" ca="1" si="1"/>
        <v>AU35</v>
      </c>
      <c r="L11" t="str">
        <f t="shared" ca="1" si="1"/>
        <v>Reproduktorová soustava přenosná</v>
      </c>
      <c r="M11">
        <f t="shared" ca="1" si="1"/>
        <v>0</v>
      </c>
      <c r="N11">
        <f t="shared" ca="1" si="1"/>
        <v>0</v>
      </c>
      <c r="O11">
        <f t="shared" ca="1" si="1"/>
        <v>0</v>
      </c>
      <c r="P11">
        <f t="shared" ca="1" si="1"/>
        <v>0</v>
      </c>
      <c r="Q11">
        <f t="shared" ca="1" si="1"/>
        <v>0</v>
      </c>
      <c r="R11">
        <f t="shared" ca="1" si="5"/>
        <v>0</v>
      </c>
      <c r="S11">
        <f t="shared" ca="1" si="1"/>
        <v>0</v>
      </c>
      <c r="T11">
        <f t="shared" ca="1" si="6"/>
        <v>0</v>
      </c>
      <c r="U11">
        <f t="shared" ca="1" si="7"/>
        <v>0</v>
      </c>
      <c r="V11" t="str">
        <f t="shared" ca="1" si="8"/>
        <v/>
      </c>
    </row>
    <row r="12" spans="1:22">
      <c r="A12">
        <f t="shared" ca="1" si="2"/>
        <v>1</v>
      </c>
      <c r="B12" t="str">
        <f ca="1">INDEX(SeznamListu!$A$1:$C$87,MATCH(A12,SeznamListu!$B$1:$B$87,0),1)</f>
        <v>ATRIUM N01001</v>
      </c>
      <c r="C12">
        <f ca="1">INDEX(SeznamListu!$A$1:$C$87,MATCH(A12,SeznamListu!$B$1:$B$87,0),3)</f>
        <v>1</v>
      </c>
      <c r="D12">
        <f ca="1">COUNTIF($A$6:A12,A12)</f>
        <v>7</v>
      </c>
      <c r="I12">
        <f t="shared" ca="1" si="3"/>
        <v>5</v>
      </c>
      <c r="J12" t="str">
        <f t="shared" ca="1" si="4"/>
        <v>Signálový zesilovač 0</v>
      </c>
      <c r="K12" t="str">
        <f t="shared" ca="1" si="1"/>
        <v>AU36</v>
      </c>
      <c r="L12" t="str">
        <f t="shared" ca="1" si="1"/>
        <v>Signálový zesilovač</v>
      </c>
      <c r="M12">
        <f t="shared" ca="1" si="1"/>
        <v>0</v>
      </c>
      <c r="N12">
        <f t="shared" ca="1" si="1"/>
        <v>0</v>
      </c>
      <c r="O12">
        <f t="shared" ca="1" si="1"/>
        <v>0</v>
      </c>
      <c r="P12">
        <f t="shared" ca="1" si="1"/>
        <v>0</v>
      </c>
      <c r="Q12">
        <f t="shared" ca="1" si="1"/>
        <v>0</v>
      </c>
      <c r="R12">
        <f t="shared" ca="1" si="5"/>
        <v>0</v>
      </c>
      <c r="S12">
        <f t="shared" ca="1" si="1"/>
        <v>0</v>
      </c>
      <c r="T12">
        <f t="shared" ca="1" si="6"/>
        <v>0</v>
      </c>
      <c r="U12">
        <f t="shared" ca="1" si="7"/>
        <v>0</v>
      </c>
      <c r="V12" t="str">
        <f t="shared" ca="1" si="8"/>
        <v/>
      </c>
    </row>
    <row r="13" spans="1:22">
      <c r="A13">
        <f t="shared" ca="1" si="2"/>
        <v>1</v>
      </c>
      <c r="B13" t="str">
        <f ca="1">INDEX(SeznamListu!$A$1:$C$87,MATCH(A13,SeznamListu!$B$1:$B$87,0),1)</f>
        <v>ATRIUM N01001</v>
      </c>
      <c r="C13">
        <f ca="1">INDEX(SeznamListu!$A$1:$C$87,MATCH(A13,SeznamListu!$B$1:$B$87,0),3)</f>
        <v>1</v>
      </c>
      <c r="D13">
        <f ca="1">COUNTIF($A$6:A13,A13)</f>
        <v>8</v>
      </c>
      <c r="I13">
        <f t="shared" ca="1" si="3"/>
        <v>0</v>
      </c>
      <c r="J13" t="str">
        <f t="shared" ca="1" si="4"/>
        <v>CENA CELKEM BEZ DPH: 0</v>
      </c>
      <c r="K13">
        <f t="shared" ca="1" si="1"/>
        <v>0</v>
      </c>
      <c r="L13" t="str">
        <f t="shared" ca="1" si="1"/>
        <v>CENA CELKEM BEZ DPH:</v>
      </c>
      <c r="M13">
        <f t="shared" ca="1" si="1"/>
        <v>0</v>
      </c>
      <c r="N13">
        <f t="shared" ca="1" si="1"/>
        <v>0</v>
      </c>
      <c r="O13">
        <f t="shared" ca="1" si="1"/>
        <v>0</v>
      </c>
      <c r="P13">
        <f t="shared" ca="1" si="1"/>
        <v>0</v>
      </c>
      <c r="Q13">
        <f t="shared" ca="1" si="1"/>
        <v>0</v>
      </c>
      <c r="R13">
        <f t="shared" ca="1" si="5"/>
        <v>0</v>
      </c>
      <c r="S13">
        <f t="shared" ca="1" si="1"/>
        <v>0</v>
      </c>
      <c r="T13">
        <f t="shared" ca="1" si="6"/>
        <v>0</v>
      </c>
      <c r="U13">
        <f t="shared" ca="1" si="7"/>
        <v>0</v>
      </c>
      <c r="V13" t="str">
        <f t="shared" ca="1" si="8"/>
        <v/>
      </c>
    </row>
    <row r="14" spans="1:22">
      <c r="A14">
        <f t="shared" ca="1" si="2"/>
        <v>1</v>
      </c>
      <c r="B14" t="str">
        <f ca="1">INDEX(SeznamListu!$A$1:$C$87,MATCH(A14,SeznamListu!$B$1:$B$87,0),1)</f>
        <v>ATRIUM N01001</v>
      </c>
      <c r="C14">
        <f ca="1">INDEX(SeznamListu!$A$1:$C$87,MATCH(A14,SeznamListu!$B$1:$B$87,0),3)</f>
        <v>1</v>
      </c>
      <c r="D14">
        <f ca="1">COUNTIF($A$6:A14,A14)</f>
        <v>9</v>
      </c>
      <c r="I14">
        <f t="shared" ca="1" si="3"/>
        <v>0</v>
      </c>
      <c r="J14" t="str">
        <f t="shared" ca="1" si="4"/>
        <v>0 0</v>
      </c>
      <c r="K14">
        <f t="shared" ca="1" si="1"/>
        <v>0</v>
      </c>
      <c r="L14">
        <f t="shared" ca="1" si="1"/>
        <v>0</v>
      </c>
      <c r="M14">
        <f t="shared" ca="1" si="1"/>
        <v>0</v>
      </c>
      <c r="N14">
        <f t="shared" ca="1" si="1"/>
        <v>0</v>
      </c>
      <c r="O14">
        <f t="shared" ca="1" si="1"/>
        <v>0</v>
      </c>
      <c r="P14">
        <f t="shared" ca="1" si="1"/>
        <v>0</v>
      </c>
      <c r="Q14">
        <f t="shared" ca="1" si="1"/>
        <v>0</v>
      </c>
      <c r="R14">
        <f t="shared" ca="1" si="5"/>
        <v>0</v>
      </c>
      <c r="S14">
        <f t="shared" ca="1" si="1"/>
        <v>0</v>
      </c>
      <c r="T14">
        <f t="shared" ca="1" si="6"/>
        <v>0</v>
      </c>
      <c r="U14">
        <f t="shared" ca="1" si="7"/>
        <v>0</v>
      </c>
      <c r="V14" t="str">
        <f t="shared" ca="1" si="8"/>
        <v/>
      </c>
    </row>
    <row r="15" spans="1:22">
      <c r="A15">
        <f t="shared" ca="1" si="2"/>
        <v>1</v>
      </c>
      <c r="B15" t="str">
        <f ca="1">INDEX(SeznamListu!$A$1:$C$87,MATCH(A15,SeznamListu!$B$1:$B$87,0),1)</f>
        <v>ATRIUM N01001</v>
      </c>
      <c r="C15">
        <f ca="1">INDEX(SeznamListu!$A$1:$C$87,MATCH(A15,SeznamListu!$B$1:$B$87,0),3)</f>
        <v>1</v>
      </c>
      <c r="D15">
        <f ca="1">COUNTIF($A$6:A15,A15)</f>
        <v>10</v>
      </c>
      <c r="I15">
        <f t="shared" ca="1" si="3"/>
        <v>0</v>
      </c>
      <c r="J15" t="str">
        <f t="shared" ca="1" si="4"/>
        <v>0 0</v>
      </c>
      <c r="K15">
        <f t="shared" ca="1" si="1"/>
        <v>0</v>
      </c>
      <c r="L15">
        <f t="shared" ca="1" si="1"/>
        <v>0</v>
      </c>
      <c r="M15">
        <f t="shared" ca="1" si="1"/>
        <v>0</v>
      </c>
      <c r="N15">
        <f t="shared" ca="1" si="1"/>
        <v>0</v>
      </c>
      <c r="O15">
        <f t="shared" ca="1" si="1"/>
        <v>0</v>
      </c>
      <c r="P15">
        <f t="shared" ca="1" si="1"/>
        <v>0</v>
      </c>
      <c r="Q15">
        <f t="shared" ca="1" si="1"/>
        <v>0</v>
      </c>
      <c r="R15">
        <f t="shared" ca="1" si="5"/>
        <v>0</v>
      </c>
      <c r="S15">
        <f t="shared" ca="1" si="1"/>
        <v>0</v>
      </c>
      <c r="T15">
        <f t="shared" ca="1" si="6"/>
        <v>0</v>
      </c>
      <c r="U15">
        <f t="shared" ca="1" si="7"/>
        <v>0</v>
      </c>
      <c r="V15" t="str">
        <f t="shared" ca="1" si="8"/>
        <v/>
      </c>
    </row>
    <row r="16" spans="1:22">
      <c r="A16">
        <f t="shared" ca="1" si="2"/>
        <v>2</v>
      </c>
      <c r="B16" t="str">
        <f ca="1">INDEX(SeznamListu!$A$1:$C$87,MATCH(A16,SeznamListu!$B$1:$B$87,0),1)</f>
        <v>AULA N01911</v>
      </c>
      <c r="C16">
        <f ca="1">INDEX(SeznamListu!$A$1:$C$87,MATCH(A16,SeznamListu!$B$1:$B$87,0),3)</f>
        <v>1</v>
      </c>
      <c r="D16">
        <f ca="1">COUNTIF($A$6:A16,A16)</f>
        <v>1</v>
      </c>
      <c r="I16">
        <f t="shared" ca="1" si="3"/>
        <v>0</v>
      </c>
      <c r="J16" t="str">
        <f t="shared" ca="1" si="4"/>
        <v>N01911 - AULA 2 0</v>
      </c>
      <c r="K16">
        <f t="shared" ca="1" si="1"/>
        <v>0</v>
      </c>
      <c r="L16" t="str">
        <f t="shared" ca="1" si="1"/>
        <v>N01911 - AULA 2</v>
      </c>
      <c r="M16">
        <f t="shared" ca="1" si="1"/>
        <v>0</v>
      </c>
      <c r="N16">
        <f t="shared" ca="1" si="1"/>
        <v>0</v>
      </c>
      <c r="O16">
        <f t="shared" ca="1" si="1"/>
        <v>0</v>
      </c>
      <c r="P16">
        <f t="shared" ca="1" si="1"/>
        <v>0</v>
      </c>
      <c r="Q16">
        <f t="shared" ca="1" si="1"/>
        <v>0</v>
      </c>
      <c r="R16">
        <f t="shared" ca="1" si="5"/>
        <v>0</v>
      </c>
      <c r="S16">
        <f t="shared" ca="1" si="1"/>
        <v>0</v>
      </c>
      <c r="T16">
        <f t="shared" ca="1" si="6"/>
        <v>0</v>
      </c>
      <c r="U16">
        <f t="shared" ca="1" si="7"/>
        <v>0</v>
      </c>
      <c r="V16" t="str">
        <f t="shared" ca="1" si="8"/>
        <v/>
      </c>
    </row>
    <row r="17" spans="1:22">
      <c r="A17">
        <f t="shared" ca="1" si="2"/>
        <v>2</v>
      </c>
      <c r="B17" t="str">
        <f ca="1">INDEX(SeznamListu!$A$1:$C$87,MATCH(A17,SeznamListu!$B$1:$B$87,0),1)</f>
        <v>AULA N01911</v>
      </c>
      <c r="C17">
        <f ca="1">INDEX(SeznamListu!$A$1:$C$87,MATCH(A17,SeznamListu!$B$1:$B$87,0),3)</f>
        <v>1</v>
      </c>
      <c r="D17">
        <f ca="1">COUNTIF($A$6:A17,A17)</f>
        <v>2</v>
      </c>
      <c r="I17">
        <f t="shared" ca="1" si="3"/>
        <v>0</v>
      </c>
      <c r="J17" t="str">
        <f t="shared" ca="1" si="4"/>
        <v>0 0</v>
      </c>
      <c r="K17">
        <f t="shared" ca="1" si="1"/>
        <v>0</v>
      </c>
      <c r="L17">
        <f t="shared" ca="1" si="1"/>
        <v>0</v>
      </c>
      <c r="M17">
        <f t="shared" ca="1" si="1"/>
        <v>0</v>
      </c>
      <c r="N17">
        <f t="shared" ca="1" si="1"/>
        <v>0</v>
      </c>
      <c r="O17">
        <f t="shared" ca="1" si="1"/>
        <v>0</v>
      </c>
      <c r="P17">
        <f t="shared" ca="1" si="1"/>
        <v>0</v>
      </c>
      <c r="Q17">
        <f t="shared" ca="1" si="1"/>
        <v>0</v>
      </c>
      <c r="R17">
        <f t="shared" ca="1" si="5"/>
        <v>0</v>
      </c>
      <c r="S17">
        <f t="shared" ca="1" si="1"/>
        <v>0</v>
      </c>
      <c r="T17">
        <f t="shared" ca="1" si="6"/>
        <v>0</v>
      </c>
      <c r="U17">
        <f t="shared" ca="1" si="7"/>
        <v>0</v>
      </c>
      <c r="V17" t="str">
        <f t="shared" ca="1" si="8"/>
        <v/>
      </c>
    </row>
    <row r="18" spans="1:22">
      <c r="A18">
        <f t="shared" ca="1" si="2"/>
        <v>2</v>
      </c>
      <c r="B18" t="str">
        <f ca="1">INDEX(SeznamListu!$A$1:$C$87,MATCH(A18,SeznamListu!$B$1:$B$87,0),1)</f>
        <v>AULA N01911</v>
      </c>
      <c r="C18">
        <f ca="1">INDEX(SeznamListu!$A$1:$C$87,MATCH(A18,SeznamListu!$B$1:$B$87,0),3)</f>
        <v>1</v>
      </c>
      <c r="D18">
        <f ca="1">COUNTIF($A$6:A18,A18)</f>
        <v>3</v>
      </c>
      <c r="I18">
        <f t="shared" ca="1" si="3"/>
        <v>1</v>
      </c>
      <c r="J18" t="str">
        <f t="shared" ca="1" si="4"/>
        <v>Konferenční datový projektor 0</v>
      </c>
      <c r="K18" t="str">
        <f t="shared" ca="1" si="1"/>
        <v>VD01</v>
      </c>
      <c r="L18" t="str">
        <f t="shared" ca="1" si="1"/>
        <v>Konferenční datový projektor</v>
      </c>
      <c r="M18">
        <f t="shared" ca="1" si="1"/>
        <v>0</v>
      </c>
      <c r="N18">
        <f t="shared" ca="1" si="1"/>
        <v>0</v>
      </c>
      <c r="O18">
        <f t="shared" ca="1" si="1"/>
        <v>0</v>
      </c>
      <c r="P18">
        <f t="shared" ca="1" si="1"/>
        <v>0</v>
      </c>
      <c r="Q18">
        <f t="shared" ca="1" si="1"/>
        <v>0</v>
      </c>
      <c r="R18">
        <f t="shared" ca="1" si="5"/>
        <v>0</v>
      </c>
      <c r="S18">
        <f t="shared" ca="1" si="1"/>
        <v>0</v>
      </c>
      <c r="T18">
        <f t="shared" ca="1" si="6"/>
        <v>0</v>
      </c>
      <c r="U18">
        <f t="shared" ca="1" si="7"/>
        <v>0</v>
      </c>
      <c r="V18" t="str">
        <f t="shared" ca="1" si="8"/>
        <v/>
      </c>
    </row>
    <row r="19" spans="1:22">
      <c r="A19">
        <f t="shared" ca="1" si="2"/>
        <v>2</v>
      </c>
      <c r="B19" t="str">
        <f ca="1">INDEX(SeznamListu!$A$1:$C$87,MATCH(A19,SeznamListu!$B$1:$B$87,0),1)</f>
        <v>AULA N01911</v>
      </c>
      <c r="C19">
        <f ca="1">INDEX(SeznamListu!$A$1:$C$87,MATCH(A19,SeznamListu!$B$1:$B$87,0),3)</f>
        <v>1</v>
      </c>
      <c r="D19">
        <f ca="1">COUNTIF($A$6:A19,A19)</f>
        <v>4</v>
      </c>
      <c r="I19">
        <f t="shared" ca="1" si="3"/>
        <v>2</v>
      </c>
      <c r="J19" t="str">
        <f t="shared" ca="1" si="4"/>
        <v>Objektiv konferenčního projektoru - krátký 0</v>
      </c>
      <c r="K19" t="str">
        <f t="shared" ca="1" si="1"/>
        <v>VD02</v>
      </c>
      <c r="L19" t="str">
        <f t="shared" ca="1" si="1"/>
        <v>Objektiv konferenčního projektoru - krátký</v>
      </c>
      <c r="M19">
        <f t="shared" ca="1" si="1"/>
        <v>0</v>
      </c>
      <c r="N19">
        <f t="shared" ca="1" si="1"/>
        <v>0</v>
      </c>
      <c r="O19">
        <f t="shared" ca="1" si="1"/>
        <v>0</v>
      </c>
      <c r="P19">
        <f t="shared" ca="1" si="1"/>
        <v>0</v>
      </c>
      <c r="Q19">
        <f t="shared" ca="1" si="1"/>
        <v>0</v>
      </c>
      <c r="R19">
        <f t="shared" ca="1" si="5"/>
        <v>0</v>
      </c>
      <c r="S19">
        <f t="shared" ca="1" si="1"/>
        <v>0</v>
      </c>
      <c r="T19">
        <f t="shared" ca="1" si="6"/>
        <v>0</v>
      </c>
      <c r="U19">
        <f t="shared" ca="1" si="7"/>
        <v>0</v>
      </c>
      <c r="V19" t="str">
        <f t="shared" ca="1" si="8"/>
        <v/>
      </c>
    </row>
    <row r="20" spans="1:22">
      <c r="A20">
        <f t="shared" ca="1" si="2"/>
        <v>2</v>
      </c>
      <c r="B20" t="str">
        <f ca="1">INDEX(SeznamListu!$A$1:$C$87,MATCH(A20,SeznamListu!$B$1:$B$87,0),1)</f>
        <v>AULA N01911</v>
      </c>
      <c r="C20">
        <f ca="1">INDEX(SeznamListu!$A$1:$C$87,MATCH(A20,SeznamListu!$B$1:$B$87,0),3)</f>
        <v>1</v>
      </c>
      <c r="D20">
        <f ca="1">COUNTIF($A$6:A20,A20)</f>
        <v>5</v>
      </c>
      <c r="I20">
        <f t="shared" ca="1" si="3"/>
        <v>3</v>
      </c>
      <c r="J20" t="str">
        <f t="shared" ca="1" si="4"/>
        <v>Stropní držák projektoru 0</v>
      </c>
      <c r="K20" t="str">
        <f t="shared" ca="1" si="1"/>
        <v>VD05</v>
      </c>
      <c r="L20" t="str">
        <f t="shared" ca="1" si="1"/>
        <v>Stropní držák projektoru</v>
      </c>
      <c r="M20">
        <f t="shared" ca="1" si="1"/>
        <v>0</v>
      </c>
      <c r="N20">
        <f t="shared" ca="1" si="1"/>
        <v>0</v>
      </c>
      <c r="O20">
        <f t="shared" ca="1" si="1"/>
        <v>0</v>
      </c>
      <c r="P20">
        <f t="shared" ca="1" si="1"/>
        <v>0</v>
      </c>
      <c r="Q20">
        <f t="shared" ca="1" si="1"/>
        <v>0</v>
      </c>
      <c r="R20">
        <f t="shared" ca="1" si="5"/>
        <v>0</v>
      </c>
      <c r="S20">
        <f t="shared" ca="1" si="1"/>
        <v>0</v>
      </c>
      <c r="T20">
        <f t="shared" ca="1" si="6"/>
        <v>0</v>
      </c>
      <c r="U20">
        <f t="shared" ca="1" si="7"/>
        <v>0</v>
      </c>
      <c r="V20" t="str">
        <f t="shared" ca="1" si="8"/>
        <v/>
      </c>
    </row>
    <row r="21" spans="1:22">
      <c r="A21">
        <f t="shared" ca="1" si="2"/>
        <v>2</v>
      </c>
      <c r="B21" t="str">
        <f ca="1">INDEX(SeznamListu!$A$1:$C$87,MATCH(A21,SeznamListu!$B$1:$B$87,0),1)</f>
        <v>AULA N01911</v>
      </c>
      <c r="C21">
        <f ca="1">INDEX(SeznamListu!$A$1:$C$87,MATCH(A21,SeznamListu!$B$1:$B$87,0),3)</f>
        <v>1</v>
      </c>
      <c r="D21">
        <f ca="1">COUNTIF($A$6:A21,A21)</f>
        <v>6</v>
      </c>
      <c r="I21">
        <f t="shared" ca="1" si="3"/>
        <v>4</v>
      </c>
      <c r="J21" t="str">
        <f t="shared" ca="1" si="4"/>
        <v>Profesionální LCD displej 0</v>
      </c>
      <c r="K21" t="str">
        <f t="shared" ca="1" si="1"/>
        <v>VD12</v>
      </c>
      <c r="L21" t="str">
        <f t="shared" ca="1" si="1"/>
        <v>Profesionální LCD displej</v>
      </c>
      <c r="M21">
        <f t="shared" ca="1" si="1"/>
        <v>0</v>
      </c>
      <c r="N21">
        <f t="shared" ca="1" si="1"/>
        <v>0</v>
      </c>
      <c r="O21">
        <f t="shared" ca="1" si="1"/>
        <v>0</v>
      </c>
      <c r="P21">
        <f t="shared" ca="1" si="1"/>
        <v>0</v>
      </c>
      <c r="Q21">
        <f t="shared" ca="1" si="1"/>
        <v>0</v>
      </c>
      <c r="R21">
        <f t="shared" ca="1" si="5"/>
        <v>0</v>
      </c>
      <c r="S21">
        <f t="shared" ca="1" si="1"/>
        <v>0</v>
      </c>
      <c r="T21">
        <f t="shared" ca="1" si="6"/>
        <v>0</v>
      </c>
      <c r="U21">
        <f t="shared" ca="1" si="7"/>
        <v>0</v>
      </c>
      <c r="V21" t="str">
        <f t="shared" ca="1" si="8"/>
        <v/>
      </c>
    </row>
    <row r="22" spans="1:22">
      <c r="A22">
        <f t="shared" ca="1" si="2"/>
        <v>2</v>
      </c>
      <c r="B22" t="str">
        <f ca="1">INDEX(SeznamListu!$A$1:$C$87,MATCH(A22,SeznamListu!$B$1:$B$87,0),1)</f>
        <v>AULA N01911</v>
      </c>
      <c r="C22">
        <f ca="1">INDEX(SeznamListu!$A$1:$C$87,MATCH(A22,SeznamListu!$B$1:$B$87,0),3)</f>
        <v>1</v>
      </c>
      <c r="D22">
        <f ca="1">COUNTIF($A$6:A22,A22)</f>
        <v>7</v>
      </c>
      <c r="I22">
        <f t="shared" ca="1" si="3"/>
        <v>5</v>
      </c>
      <c r="J22" t="str">
        <f t="shared" ca="1" si="4"/>
        <v>Stropní držák pro 2 displeje 0</v>
      </c>
      <c r="K22" t="str">
        <f t="shared" ref="K22:S53" ca="1" si="9">INDIRECT("'"&amp;$B22&amp; "'!" &amp; K$1&amp;$D22+2)</f>
        <v>VD13</v>
      </c>
      <c r="L22" t="str">
        <f t="shared" ca="1" si="9"/>
        <v>Stropní držák pro 2 displeje</v>
      </c>
      <c r="M22">
        <f t="shared" ca="1" si="9"/>
        <v>0</v>
      </c>
      <c r="N22">
        <f t="shared" ca="1" si="9"/>
        <v>0</v>
      </c>
      <c r="O22">
        <f t="shared" ca="1" si="9"/>
        <v>0</v>
      </c>
      <c r="P22">
        <f t="shared" ca="1" si="9"/>
        <v>0</v>
      </c>
      <c r="Q22">
        <f t="shared" ca="1" si="9"/>
        <v>0</v>
      </c>
      <c r="R22">
        <f t="shared" ca="1" si="5"/>
        <v>0</v>
      </c>
      <c r="S22">
        <f t="shared" ca="1" si="9"/>
        <v>0</v>
      </c>
      <c r="T22">
        <f t="shared" ca="1" si="6"/>
        <v>0</v>
      </c>
      <c r="U22">
        <f t="shared" ca="1" si="7"/>
        <v>0</v>
      </c>
      <c r="V22" t="str">
        <f t="shared" ca="1" si="8"/>
        <v/>
      </c>
    </row>
    <row r="23" spans="1:22">
      <c r="A23">
        <f t="shared" ca="1" si="2"/>
        <v>2</v>
      </c>
      <c r="B23" t="str">
        <f ca="1">INDEX(SeznamListu!$A$1:$C$87,MATCH(A23,SeznamListu!$B$1:$B$87,0),1)</f>
        <v>AULA N01911</v>
      </c>
      <c r="C23">
        <f ca="1">INDEX(SeznamListu!$A$1:$C$87,MATCH(A23,SeznamListu!$B$1:$B$87,0),3)</f>
        <v>1</v>
      </c>
      <c r="D23">
        <f ca="1">COUNTIF($A$6:A23,A23)</f>
        <v>8</v>
      </c>
      <c r="I23">
        <f t="shared" ca="1" si="3"/>
        <v>6</v>
      </c>
      <c r="J23" t="str">
        <f t="shared" ca="1" si="4"/>
        <v>Projekční plátno rámové 800 0</v>
      </c>
      <c r="K23" t="str">
        <f t="shared" ca="1" si="9"/>
        <v>VD44</v>
      </c>
      <c r="L23" t="str">
        <f t="shared" ca="1" si="9"/>
        <v>Projekční plátno rámové 800</v>
      </c>
      <c r="M23">
        <f t="shared" ca="1" si="9"/>
        <v>0</v>
      </c>
      <c r="N23">
        <f t="shared" ca="1" si="9"/>
        <v>0</v>
      </c>
      <c r="O23">
        <f t="shared" ca="1" si="9"/>
        <v>0</v>
      </c>
      <c r="P23">
        <f t="shared" ca="1" si="9"/>
        <v>0</v>
      </c>
      <c r="Q23">
        <f t="shared" ca="1" si="9"/>
        <v>0</v>
      </c>
      <c r="R23">
        <f t="shared" ca="1" si="5"/>
        <v>0</v>
      </c>
      <c r="S23">
        <f t="shared" ca="1" si="9"/>
        <v>0</v>
      </c>
      <c r="T23">
        <f t="shared" ca="1" si="6"/>
        <v>0</v>
      </c>
      <c r="U23">
        <f t="shared" ca="1" si="7"/>
        <v>0</v>
      </c>
      <c r="V23" t="str">
        <f t="shared" ca="1" si="8"/>
        <v/>
      </c>
    </row>
    <row r="24" spans="1:22">
      <c r="A24">
        <f t="shared" ca="1" si="2"/>
        <v>2</v>
      </c>
      <c r="B24" t="str">
        <f ca="1">INDEX(SeznamListu!$A$1:$C$87,MATCH(A24,SeznamListu!$B$1:$B$87,0),1)</f>
        <v>AULA N01911</v>
      </c>
      <c r="C24">
        <f ca="1">INDEX(SeznamListu!$A$1:$C$87,MATCH(A24,SeznamListu!$B$1:$B$87,0),3)</f>
        <v>1</v>
      </c>
      <c r="D24">
        <f ca="1">COUNTIF($A$6:A24,A24)</f>
        <v>9</v>
      </c>
      <c r="I24">
        <f t="shared" ca="1" si="3"/>
        <v>7</v>
      </c>
      <c r="J24" t="str">
        <f t="shared" ca="1" si="4"/>
        <v>HDMI PTZ kamera 0</v>
      </c>
      <c r="K24" t="str">
        <f t="shared" ca="1" si="9"/>
        <v>VD38</v>
      </c>
      <c r="L24" t="str">
        <f t="shared" ca="1" si="9"/>
        <v>HDMI PTZ kamera</v>
      </c>
      <c r="M24">
        <f t="shared" ca="1" si="9"/>
        <v>0</v>
      </c>
      <c r="N24">
        <f t="shared" ca="1" si="9"/>
        <v>0</v>
      </c>
      <c r="O24">
        <f t="shared" ca="1" si="9"/>
        <v>0</v>
      </c>
      <c r="P24">
        <f t="shared" ca="1" si="9"/>
        <v>0</v>
      </c>
      <c r="Q24">
        <f t="shared" ca="1" si="9"/>
        <v>0</v>
      </c>
      <c r="R24">
        <f t="shared" ca="1" si="5"/>
        <v>0</v>
      </c>
      <c r="S24">
        <f t="shared" ca="1" si="9"/>
        <v>0</v>
      </c>
      <c r="T24">
        <f t="shared" ca="1" si="6"/>
        <v>0</v>
      </c>
      <c r="U24">
        <f t="shared" ca="1" si="7"/>
        <v>0</v>
      </c>
      <c r="V24" t="str">
        <f t="shared" ca="1" si="8"/>
        <v/>
      </c>
    </row>
    <row r="25" spans="1:22">
      <c r="A25">
        <f t="shared" ca="1" si="2"/>
        <v>2</v>
      </c>
      <c r="B25" t="str">
        <f ca="1">INDEX(SeznamListu!$A$1:$C$87,MATCH(A25,SeznamListu!$B$1:$B$87,0),1)</f>
        <v>AULA N01911</v>
      </c>
      <c r="C25">
        <f ca="1">INDEX(SeznamListu!$A$1:$C$87,MATCH(A25,SeznamListu!$B$1:$B$87,0),3)</f>
        <v>1</v>
      </c>
      <c r="D25">
        <f ca="1">COUNTIF($A$6:A25,A25)</f>
        <v>10</v>
      </c>
      <c r="I25">
        <f t="shared" ca="1" si="3"/>
        <v>8</v>
      </c>
      <c r="J25" t="str">
        <f t="shared" ca="1" si="4"/>
        <v>Interaktivní displej 0</v>
      </c>
      <c r="K25" t="str">
        <f t="shared" ca="1" si="9"/>
        <v>VD20</v>
      </c>
      <c r="L25" t="str">
        <f t="shared" ca="1" si="9"/>
        <v>Interaktivní displej</v>
      </c>
      <c r="M25">
        <f t="shared" ca="1" si="9"/>
        <v>0</v>
      </c>
      <c r="N25">
        <f t="shared" ca="1" si="9"/>
        <v>0</v>
      </c>
      <c r="O25">
        <f t="shared" ca="1" si="9"/>
        <v>0</v>
      </c>
      <c r="P25">
        <f t="shared" ca="1" si="9"/>
        <v>0</v>
      </c>
      <c r="Q25">
        <f t="shared" ca="1" si="9"/>
        <v>0</v>
      </c>
      <c r="R25">
        <f t="shared" ca="1" si="5"/>
        <v>0</v>
      </c>
      <c r="S25">
        <f t="shared" ca="1" si="9"/>
        <v>0</v>
      </c>
      <c r="T25">
        <f t="shared" ca="1" si="6"/>
        <v>0</v>
      </c>
      <c r="U25">
        <f t="shared" ca="1" si="7"/>
        <v>0</v>
      </c>
      <c r="V25" t="str">
        <f t="shared" ca="1" si="8"/>
        <v/>
      </c>
    </row>
    <row r="26" spans="1:22">
      <c r="A26">
        <f t="shared" ca="1" si="2"/>
        <v>2</v>
      </c>
      <c r="B26" t="str">
        <f ca="1">INDEX(SeznamListu!$A$1:$C$87,MATCH(A26,SeznamListu!$B$1:$B$87,0),1)</f>
        <v>AULA N01911</v>
      </c>
      <c r="C26">
        <f ca="1">INDEX(SeznamListu!$A$1:$C$87,MATCH(A26,SeznamListu!$B$1:$B$87,0),3)</f>
        <v>1</v>
      </c>
      <c r="D26">
        <f ca="1">COUNTIF($A$6:A26,A26)</f>
        <v>11</v>
      </c>
      <c r="I26">
        <f t="shared" ca="1" si="3"/>
        <v>9</v>
      </c>
      <c r="J26" t="str">
        <f t="shared" ca="1" si="4"/>
        <v>Maticový přepínač 0</v>
      </c>
      <c r="K26" t="str">
        <f t="shared" ca="1" si="9"/>
        <v>VD21</v>
      </c>
      <c r="L26" t="str">
        <f t="shared" ca="1" si="9"/>
        <v>Maticový přepínač</v>
      </c>
      <c r="M26">
        <f t="shared" ca="1" si="9"/>
        <v>0</v>
      </c>
      <c r="N26">
        <f t="shared" ca="1" si="9"/>
        <v>0</v>
      </c>
      <c r="O26">
        <f t="shared" ca="1" si="9"/>
        <v>0</v>
      </c>
      <c r="P26">
        <f t="shared" ca="1" si="9"/>
        <v>0</v>
      </c>
      <c r="Q26">
        <f t="shared" ca="1" si="9"/>
        <v>0</v>
      </c>
      <c r="R26">
        <f t="shared" ca="1" si="5"/>
        <v>0</v>
      </c>
      <c r="S26">
        <f t="shared" ca="1" si="9"/>
        <v>0</v>
      </c>
      <c r="T26">
        <f t="shared" ca="1" si="6"/>
        <v>0</v>
      </c>
      <c r="U26">
        <f t="shared" ca="1" si="7"/>
        <v>0</v>
      </c>
      <c r="V26" t="str">
        <f t="shared" ca="1" si="8"/>
        <v/>
      </c>
    </row>
    <row r="27" spans="1:22">
      <c r="A27">
        <f t="shared" ca="1" si="2"/>
        <v>2</v>
      </c>
      <c r="B27" t="str">
        <f ca="1">INDEX(SeznamListu!$A$1:$C$87,MATCH(A27,SeznamListu!$B$1:$B$87,0),1)</f>
        <v>AULA N01911</v>
      </c>
      <c r="C27">
        <f ca="1">INDEX(SeznamListu!$A$1:$C$87,MATCH(A27,SeznamListu!$B$1:$B$87,0),3)</f>
        <v>1</v>
      </c>
      <c r="D27">
        <f ca="1">COUNTIF($A$6:A27,A27)</f>
        <v>12</v>
      </c>
      <c r="I27">
        <f t="shared" ca="1" si="3"/>
        <v>10</v>
      </c>
      <c r="J27" t="str">
        <f t="shared" ca="1" si="4"/>
        <v>Distribuční zesilovač 0</v>
      </c>
      <c r="K27" t="str">
        <f t="shared" ca="1" si="9"/>
        <v>VD22</v>
      </c>
      <c r="L27" t="str">
        <f t="shared" ca="1" si="9"/>
        <v>Distribuční zesilovač</v>
      </c>
      <c r="M27">
        <f t="shared" ca="1" si="9"/>
        <v>0</v>
      </c>
      <c r="N27">
        <f t="shared" ca="1" si="9"/>
        <v>0</v>
      </c>
      <c r="O27">
        <f t="shared" ca="1" si="9"/>
        <v>0</v>
      </c>
      <c r="P27">
        <f t="shared" ca="1" si="9"/>
        <v>0</v>
      </c>
      <c r="Q27">
        <f t="shared" ca="1" si="9"/>
        <v>0</v>
      </c>
      <c r="R27">
        <f t="shared" ca="1" si="5"/>
        <v>0</v>
      </c>
      <c r="S27">
        <f t="shared" ca="1" si="9"/>
        <v>0</v>
      </c>
      <c r="T27">
        <f t="shared" ca="1" si="6"/>
        <v>0</v>
      </c>
      <c r="U27">
        <f t="shared" ca="1" si="7"/>
        <v>0</v>
      </c>
      <c r="V27" t="str">
        <f t="shared" ca="1" si="8"/>
        <v/>
      </c>
    </row>
    <row r="28" spans="1:22">
      <c r="A28">
        <f t="shared" ca="1" si="2"/>
        <v>2</v>
      </c>
      <c r="B28" t="str">
        <f ca="1">INDEX(SeznamListu!$A$1:$C$87,MATCH(A28,SeznamListu!$B$1:$B$87,0),1)</f>
        <v>AULA N01911</v>
      </c>
      <c r="C28">
        <f ca="1">INDEX(SeznamListu!$A$1:$C$87,MATCH(A28,SeznamListu!$B$1:$B$87,0),3)</f>
        <v>1</v>
      </c>
      <c r="D28">
        <f ca="1">COUNTIF($A$6:A28,A28)</f>
        <v>13</v>
      </c>
      <c r="I28">
        <f t="shared" ca="1" si="3"/>
        <v>11</v>
      </c>
      <c r="J28" t="str">
        <f t="shared" ca="1" si="4"/>
        <v>Extender HDMI signálu - vysílač 0</v>
      </c>
      <c r="K28" t="str">
        <f t="shared" ca="1" si="9"/>
        <v>VD29</v>
      </c>
      <c r="L28" t="str">
        <f t="shared" ca="1" si="9"/>
        <v>Extender HDMI signálu - vysílač</v>
      </c>
      <c r="M28">
        <f t="shared" ca="1" si="9"/>
        <v>0</v>
      </c>
      <c r="N28">
        <f t="shared" ca="1" si="9"/>
        <v>0</v>
      </c>
      <c r="O28">
        <f t="shared" ca="1" si="9"/>
        <v>0</v>
      </c>
      <c r="P28">
        <f t="shared" ca="1" si="9"/>
        <v>0</v>
      </c>
      <c r="Q28">
        <f t="shared" ca="1" si="9"/>
        <v>0</v>
      </c>
      <c r="R28">
        <f t="shared" ca="1" si="5"/>
        <v>0</v>
      </c>
      <c r="S28">
        <f t="shared" ca="1" si="9"/>
        <v>0</v>
      </c>
      <c r="T28">
        <f t="shared" ca="1" si="6"/>
        <v>0</v>
      </c>
      <c r="U28">
        <f t="shared" ca="1" si="7"/>
        <v>0</v>
      </c>
      <c r="V28" t="str">
        <f t="shared" ca="1" si="8"/>
        <v/>
      </c>
    </row>
    <row r="29" spans="1:22">
      <c r="A29">
        <f t="shared" ca="1" si="2"/>
        <v>2</v>
      </c>
      <c r="B29" t="str">
        <f ca="1">INDEX(SeznamListu!$A$1:$C$87,MATCH(A29,SeznamListu!$B$1:$B$87,0),1)</f>
        <v>AULA N01911</v>
      </c>
      <c r="C29">
        <f ca="1">INDEX(SeznamListu!$A$1:$C$87,MATCH(A29,SeznamListu!$B$1:$B$87,0),3)</f>
        <v>1</v>
      </c>
      <c r="D29">
        <f ca="1">COUNTIF($A$6:A29,A29)</f>
        <v>14</v>
      </c>
      <c r="I29">
        <f t="shared" ca="1" si="3"/>
        <v>12</v>
      </c>
      <c r="J29" t="str">
        <f t="shared" ca="1" si="4"/>
        <v>Extender HDMI signálu - vysílač 0</v>
      </c>
      <c r="K29" t="str">
        <f t="shared" ca="1" si="9"/>
        <v>VD30</v>
      </c>
      <c r="L29" t="str">
        <f t="shared" ca="1" si="9"/>
        <v>Extender HDMI signálu - vysílač</v>
      </c>
      <c r="M29">
        <f t="shared" ca="1" si="9"/>
        <v>0</v>
      </c>
      <c r="N29">
        <f t="shared" ca="1" si="9"/>
        <v>0</v>
      </c>
      <c r="O29">
        <f t="shared" ca="1" si="9"/>
        <v>0</v>
      </c>
      <c r="P29">
        <f t="shared" ca="1" si="9"/>
        <v>0</v>
      </c>
      <c r="Q29">
        <f t="shared" ca="1" si="9"/>
        <v>0</v>
      </c>
      <c r="R29">
        <f t="shared" ca="1" si="5"/>
        <v>0</v>
      </c>
      <c r="S29">
        <f t="shared" ca="1" si="9"/>
        <v>0</v>
      </c>
      <c r="T29">
        <f t="shared" ca="1" si="6"/>
        <v>0</v>
      </c>
      <c r="U29">
        <f t="shared" ca="1" si="7"/>
        <v>0</v>
      </c>
      <c r="V29" t="str">
        <f t="shared" ca="1" si="8"/>
        <v/>
      </c>
    </row>
    <row r="30" spans="1:22">
      <c r="A30">
        <f t="shared" ca="1" si="2"/>
        <v>2</v>
      </c>
      <c r="B30" t="str">
        <f ca="1">INDEX(SeznamListu!$A$1:$C$87,MATCH(A30,SeznamListu!$B$1:$B$87,0),1)</f>
        <v>AULA N01911</v>
      </c>
      <c r="C30">
        <f ca="1">INDEX(SeznamListu!$A$1:$C$87,MATCH(A30,SeznamListu!$B$1:$B$87,0),3)</f>
        <v>1</v>
      </c>
      <c r="D30">
        <f ca="1">COUNTIF($A$6:A30,A30)</f>
        <v>15</v>
      </c>
      <c r="I30">
        <f t="shared" ca="1" si="3"/>
        <v>13</v>
      </c>
      <c r="J30" t="str">
        <f t="shared" ca="1" si="4"/>
        <v>Extender HDMI signálu - přijímač 0</v>
      </c>
      <c r="K30" t="str">
        <f t="shared" ca="1" si="9"/>
        <v>VD32</v>
      </c>
      <c r="L30" t="str">
        <f t="shared" ca="1" si="9"/>
        <v>Extender HDMI signálu - přijímač</v>
      </c>
      <c r="M30">
        <f t="shared" ca="1" si="9"/>
        <v>0</v>
      </c>
      <c r="N30">
        <f t="shared" ca="1" si="9"/>
        <v>0</v>
      </c>
      <c r="O30">
        <f t="shared" ca="1" si="9"/>
        <v>0</v>
      </c>
      <c r="P30">
        <f t="shared" ca="1" si="9"/>
        <v>0</v>
      </c>
      <c r="Q30">
        <f t="shared" ca="1" si="9"/>
        <v>0</v>
      </c>
      <c r="R30">
        <f t="shared" ca="1" si="5"/>
        <v>0</v>
      </c>
      <c r="S30">
        <f t="shared" ca="1" si="9"/>
        <v>0</v>
      </c>
      <c r="T30">
        <f t="shared" ca="1" si="6"/>
        <v>0</v>
      </c>
      <c r="U30">
        <f t="shared" ca="1" si="7"/>
        <v>0</v>
      </c>
      <c r="V30" t="str">
        <f t="shared" ca="1" si="8"/>
        <v/>
      </c>
    </row>
    <row r="31" spans="1:22">
      <c r="A31">
        <f t="shared" ca="1" si="2"/>
        <v>2</v>
      </c>
      <c r="B31" t="str">
        <f ca="1">INDEX(SeznamListu!$A$1:$C$87,MATCH(A31,SeznamListu!$B$1:$B$87,0),1)</f>
        <v>AULA N01911</v>
      </c>
      <c r="C31">
        <f ca="1">INDEX(SeznamListu!$A$1:$C$87,MATCH(A31,SeznamListu!$B$1:$B$87,0),3)</f>
        <v>1</v>
      </c>
      <c r="D31">
        <f ca="1">COUNTIF($A$6:A31,A31)</f>
        <v>16</v>
      </c>
      <c r="I31">
        <f t="shared" ca="1" si="3"/>
        <v>14</v>
      </c>
      <c r="J31" t="str">
        <f t="shared" ca="1" si="4"/>
        <v>HDMI a USB maticový přepínač 0</v>
      </c>
      <c r="K31" t="str">
        <f t="shared" ca="1" si="9"/>
        <v>VD25</v>
      </c>
      <c r="L31" t="str">
        <f t="shared" ca="1" si="9"/>
        <v>HDMI a USB maticový přepínač</v>
      </c>
      <c r="M31">
        <f t="shared" ca="1" si="9"/>
        <v>0</v>
      </c>
      <c r="N31">
        <f t="shared" ca="1" si="9"/>
        <v>0</v>
      </c>
      <c r="O31">
        <f t="shared" ca="1" si="9"/>
        <v>0</v>
      </c>
      <c r="P31">
        <f t="shared" ca="1" si="9"/>
        <v>0</v>
      </c>
      <c r="Q31">
        <f t="shared" ca="1" si="9"/>
        <v>0</v>
      </c>
      <c r="R31">
        <f t="shared" ca="1" si="5"/>
        <v>0</v>
      </c>
      <c r="S31">
        <f t="shared" ca="1" si="9"/>
        <v>0</v>
      </c>
      <c r="T31">
        <f t="shared" ca="1" si="6"/>
        <v>0</v>
      </c>
      <c r="U31">
        <f t="shared" ca="1" si="7"/>
        <v>0</v>
      </c>
      <c r="V31" t="str">
        <f t="shared" ca="1" si="8"/>
        <v/>
      </c>
    </row>
    <row r="32" spans="1:22">
      <c r="A32">
        <f t="shared" ca="1" si="2"/>
        <v>2</v>
      </c>
      <c r="B32" t="str">
        <f ca="1">INDEX(SeznamListu!$A$1:$C$87,MATCH(A32,SeznamListu!$B$1:$B$87,0),1)</f>
        <v>AULA N01911</v>
      </c>
      <c r="C32">
        <f ca="1">INDEX(SeznamListu!$A$1:$C$87,MATCH(A32,SeznamListu!$B$1:$B$87,0),3)</f>
        <v>1</v>
      </c>
      <c r="D32">
        <f ca="1">COUNTIF($A$6:A32,A32)</f>
        <v>17</v>
      </c>
      <c r="I32">
        <f t="shared" ca="1" si="3"/>
        <v>15</v>
      </c>
      <c r="J32" t="str">
        <f t="shared" ca="1" si="4"/>
        <v>Převodník HDMI na USB 0</v>
      </c>
      <c r="K32" t="str">
        <f t="shared" ca="1" si="9"/>
        <v>VD35</v>
      </c>
      <c r="L32" t="str">
        <f t="shared" ca="1" si="9"/>
        <v>Převodník HDMI na USB</v>
      </c>
      <c r="M32">
        <f t="shared" ca="1" si="9"/>
        <v>0</v>
      </c>
      <c r="N32">
        <f t="shared" ca="1" si="9"/>
        <v>0</v>
      </c>
      <c r="O32">
        <f t="shared" ca="1" si="9"/>
        <v>0</v>
      </c>
      <c r="P32">
        <f t="shared" ca="1" si="9"/>
        <v>0</v>
      </c>
      <c r="Q32">
        <f t="shared" ca="1" si="9"/>
        <v>0</v>
      </c>
      <c r="R32">
        <f t="shared" ca="1" si="5"/>
        <v>0</v>
      </c>
      <c r="S32">
        <f t="shared" ca="1" si="9"/>
        <v>0</v>
      </c>
      <c r="T32">
        <f t="shared" ca="1" si="6"/>
        <v>0</v>
      </c>
      <c r="U32">
        <f t="shared" ca="1" si="7"/>
        <v>0</v>
      </c>
      <c r="V32" t="str">
        <f t="shared" ca="1" si="8"/>
        <v/>
      </c>
    </row>
    <row r="33" spans="1:22">
      <c r="A33">
        <f t="shared" ca="1" si="2"/>
        <v>2</v>
      </c>
      <c r="B33" t="str">
        <f ca="1">INDEX(SeznamListu!$A$1:$C$87,MATCH(A33,SeznamListu!$B$1:$B$87,0),1)</f>
        <v>AULA N01911</v>
      </c>
      <c r="C33">
        <f ca="1">INDEX(SeznamListu!$A$1:$C$87,MATCH(A33,SeznamListu!$B$1:$B$87,0),3)</f>
        <v>1</v>
      </c>
      <c r="D33">
        <f ca="1">COUNTIF($A$6:A33,A33)</f>
        <v>18</v>
      </c>
      <c r="I33">
        <f t="shared" ca="1" si="3"/>
        <v>16</v>
      </c>
      <c r="J33" t="str">
        <f t="shared" ca="1" si="4"/>
        <v>Záznam prezentací 0</v>
      </c>
      <c r="K33" t="str">
        <f t="shared" ca="1" si="9"/>
        <v>VD36</v>
      </c>
      <c r="L33" t="str">
        <f t="shared" ca="1" si="9"/>
        <v>Záznam prezentací</v>
      </c>
      <c r="M33">
        <f t="shared" ca="1" si="9"/>
        <v>0</v>
      </c>
      <c r="N33">
        <f t="shared" ca="1" si="9"/>
        <v>0</v>
      </c>
      <c r="O33">
        <f t="shared" ca="1" si="9"/>
        <v>0</v>
      </c>
      <c r="P33">
        <f t="shared" ca="1" si="9"/>
        <v>0</v>
      </c>
      <c r="Q33">
        <f t="shared" ca="1" si="9"/>
        <v>0</v>
      </c>
      <c r="R33">
        <f t="shared" ca="1" si="5"/>
        <v>0</v>
      </c>
      <c r="S33">
        <f t="shared" ca="1" si="9"/>
        <v>0</v>
      </c>
      <c r="T33">
        <f t="shared" ca="1" si="6"/>
        <v>0</v>
      </c>
      <c r="U33">
        <f t="shared" ca="1" si="7"/>
        <v>0</v>
      </c>
      <c r="V33" t="str">
        <f t="shared" ca="1" si="8"/>
        <v/>
      </c>
    </row>
    <row r="34" spans="1:22">
      <c r="A34">
        <f t="shared" ca="1" si="2"/>
        <v>2</v>
      </c>
      <c r="B34" t="str">
        <f ca="1">INDEX(SeznamListu!$A$1:$C$87,MATCH(A34,SeznamListu!$B$1:$B$87,0),1)</f>
        <v>AULA N01911</v>
      </c>
      <c r="C34">
        <f ca="1">INDEX(SeznamListu!$A$1:$C$87,MATCH(A34,SeznamListu!$B$1:$B$87,0),3)</f>
        <v>1</v>
      </c>
      <c r="D34">
        <f ca="1">COUNTIF($A$6:A34,A34)</f>
        <v>19</v>
      </c>
      <c r="I34">
        <f t="shared" ca="1" si="3"/>
        <v>17</v>
      </c>
      <c r="J34" t="str">
        <f t="shared" ca="1" si="4"/>
        <v>NDI Enkodér/dekodér 0</v>
      </c>
      <c r="K34" t="str">
        <f t="shared" ca="1" si="9"/>
        <v>VD51</v>
      </c>
      <c r="L34" t="str">
        <f t="shared" ca="1" si="9"/>
        <v>NDI Enkodér/dekodér</v>
      </c>
      <c r="M34">
        <f t="shared" ca="1" si="9"/>
        <v>0</v>
      </c>
      <c r="N34">
        <f t="shared" ca="1" si="9"/>
        <v>0</v>
      </c>
      <c r="O34">
        <f t="shared" ca="1" si="9"/>
        <v>0</v>
      </c>
      <c r="P34">
        <f t="shared" ca="1" si="9"/>
        <v>0</v>
      </c>
      <c r="Q34">
        <f t="shared" ca="1" si="9"/>
        <v>0</v>
      </c>
      <c r="R34">
        <f t="shared" ca="1" si="5"/>
        <v>0</v>
      </c>
      <c r="S34">
        <f t="shared" ca="1" si="9"/>
        <v>0</v>
      </c>
      <c r="T34">
        <f t="shared" ca="1" si="6"/>
        <v>0</v>
      </c>
      <c r="U34">
        <f t="shared" ca="1" si="7"/>
        <v>0</v>
      </c>
      <c r="V34" t="str">
        <f t="shared" ca="1" si="8"/>
        <v/>
      </c>
    </row>
    <row r="35" spans="1:22">
      <c r="A35">
        <f t="shared" ca="1" si="2"/>
        <v>2</v>
      </c>
      <c r="B35" t="str">
        <f ca="1">INDEX(SeznamListu!$A$1:$C$87,MATCH(A35,SeznamListu!$B$1:$B$87,0),1)</f>
        <v>AULA N01911</v>
      </c>
      <c r="C35">
        <f ca="1">INDEX(SeznamListu!$A$1:$C$87,MATCH(A35,SeznamListu!$B$1:$B$87,0),3)</f>
        <v>1</v>
      </c>
      <c r="D35">
        <f ca="1">COUNTIF($A$6:A35,A35)</f>
        <v>20</v>
      </c>
      <c r="I35">
        <f t="shared" ca="1" si="3"/>
        <v>18</v>
      </c>
      <c r="J35" t="str">
        <f t="shared" ca="1" si="4"/>
        <v>Reproduktorová soustava 0</v>
      </c>
      <c r="K35" t="str">
        <f t="shared" ca="1" si="9"/>
        <v>AU09</v>
      </c>
      <c r="L35" t="str">
        <f t="shared" ca="1" si="9"/>
        <v>Reproduktorová soustava</v>
      </c>
      <c r="M35">
        <f t="shared" ca="1" si="9"/>
        <v>0</v>
      </c>
      <c r="N35">
        <f t="shared" ca="1" si="9"/>
        <v>0</v>
      </c>
      <c r="O35">
        <f t="shared" ca="1" si="9"/>
        <v>0</v>
      </c>
      <c r="P35">
        <f t="shared" ca="1" si="9"/>
        <v>0</v>
      </c>
      <c r="Q35">
        <f t="shared" ca="1" si="9"/>
        <v>0</v>
      </c>
      <c r="R35">
        <f t="shared" ca="1" si="5"/>
        <v>0</v>
      </c>
      <c r="S35">
        <f t="shared" ca="1" si="9"/>
        <v>0</v>
      </c>
      <c r="T35">
        <f t="shared" ca="1" si="6"/>
        <v>0</v>
      </c>
      <c r="U35">
        <f t="shared" ca="1" si="7"/>
        <v>0</v>
      </c>
      <c r="V35" t="str">
        <f t="shared" ca="1" si="8"/>
        <v/>
      </c>
    </row>
    <row r="36" spans="1:22">
      <c r="A36">
        <f t="shared" ca="1" si="2"/>
        <v>2</v>
      </c>
      <c r="B36" t="str">
        <f ca="1">INDEX(SeznamListu!$A$1:$C$87,MATCH(A36,SeznamListu!$B$1:$B$87,0),1)</f>
        <v>AULA N01911</v>
      </c>
      <c r="C36">
        <f ca="1">INDEX(SeznamListu!$A$1:$C$87,MATCH(A36,SeznamListu!$B$1:$B$87,0),3)</f>
        <v>1</v>
      </c>
      <c r="D36">
        <f ca="1">COUNTIF($A$6:A36,A36)</f>
        <v>21</v>
      </c>
      <c r="I36">
        <f t="shared" ca="1" si="3"/>
        <v>19</v>
      </c>
      <c r="J36" t="str">
        <f t="shared" ca="1" si="4"/>
        <v>Reproduktorová soustava 0</v>
      </c>
      <c r="K36" t="str">
        <f t="shared" ca="1" si="9"/>
        <v>AU10</v>
      </c>
      <c r="L36" t="str">
        <f t="shared" ca="1" si="9"/>
        <v>Reproduktorová soustava</v>
      </c>
      <c r="M36">
        <f t="shared" ca="1" si="9"/>
        <v>0</v>
      </c>
      <c r="N36">
        <f t="shared" ca="1" si="9"/>
        <v>0</v>
      </c>
      <c r="O36">
        <f t="shared" ca="1" si="9"/>
        <v>0</v>
      </c>
      <c r="P36">
        <f t="shared" ca="1" si="9"/>
        <v>0</v>
      </c>
      <c r="Q36">
        <f t="shared" ca="1" si="9"/>
        <v>0</v>
      </c>
      <c r="R36">
        <f t="shared" ca="1" si="5"/>
        <v>0</v>
      </c>
      <c r="S36">
        <f t="shared" ca="1" si="9"/>
        <v>0</v>
      </c>
      <c r="T36">
        <f t="shared" ca="1" si="6"/>
        <v>0</v>
      </c>
      <c r="U36">
        <f t="shared" ca="1" si="7"/>
        <v>0</v>
      </c>
      <c r="V36" t="str">
        <f t="shared" ca="1" si="8"/>
        <v/>
      </c>
    </row>
    <row r="37" spans="1:22">
      <c r="A37">
        <f t="shared" ca="1" si="2"/>
        <v>2</v>
      </c>
      <c r="B37" t="str">
        <f ca="1">INDEX(SeznamListu!$A$1:$C$87,MATCH(A37,SeznamListu!$B$1:$B$87,0),1)</f>
        <v>AULA N01911</v>
      </c>
      <c r="C37">
        <f ca="1">INDEX(SeznamListu!$A$1:$C$87,MATCH(A37,SeznamListu!$B$1:$B$87,0),3)</f>
        <v>1</v>
      </c>
      <c r="D37">
        <f ca="1">COUNTIF($A$6:A37,A37)</f>
        <v>22</v>
      </c>
      <c r="I37">
        <f t="shared" ca="1" si="3"/>
        <v>20</v>
      </c>
      <c r="J37" t="str">
        <f t="shared" ca="1" si="4"/>
        <v>Reproduktorová soustava 0</v>
      </c>
      <c r="K37" t="str">
        <f t="shared" ca="1" si="9"/>
        <v>AU11</v>
      </c>
      <c r="L37" t="str">
        <f t="shared" ca="1" si="9"/>
        <v>Reproduktorová soustava</v>
      </c>
      <c r="M37">
        <f t="shared" ca="1" si="9"/>
        <v>0</v>
      </c>
      <c r="N37">
        <f t="shared" ca="1" si="9"/>
        <v>0</v>
      </c>
      <c r="O37">
        <f t="shared" ca="1" si="9"/>
        <v>0</v>
      </c>
      <c r="P37">
        <f t="shared" ca="1" si="9"/>
        <v>0</v>
      </c>
      <c r="Q37">
        <f t="shared" ca="1" si="9"/>
        <v>0</v>
      </c>
      <c r="R37">
        <f t="shared" ca="1" si="5"/>
        <v>0</v>
      </c>
      <c r="S37">
        <f t="shared" ca="1" si="9"/>
        <v>0</v>
      </c>
      <c r="T37">
        <f t="shared" ca="1" si="6"/>
        <v>0</v>
      </c>
      <c r="U37">
        <f t="shared" ca="1" si="7"/>
        <v>0</v>
      </c>
      <c r="V37" t="str">
        <f t="shared" ca="1" si="8"/>
        <v/>
      </c>
    </row>
    <row r="38" spans="1:22">
      <c r="A38">
        <f t="shared" ca="1" si="2"/>
        <v>2</v>
      </c>
      <c r="B38" t="str">
        <f ca="1">INDEX(SeznamListu!$A$1:$C$87,MATCH(A38,SeznamListu!$B$1:$B$87,0),1)</f>
        <v>AULA N01911</v>
      </c>
      <c r="C38">
        <f ca="1">INDEX(SeznamListu!$A$1:$C$87,MATCH(A38,SeznamListu!$B$1:$B$87,0),3)</f>
        <v>1</v>
      </c>
      <c r="D38">
        <f ca="1">COUNTIF($A$6:A38,A38)</f>
        <v>23</v>
      </c>
      <c r="I38">
        <f t="shared" ca="1" si="3"/>
        <v>21</v>
      </c>
      <c r="J38" t="str">
        <f t="shared" ca="1" si="4"/>
        <v>Reproduktorová soustava 0</v>
      </c>
      <c r="K38" t="str">
        <f t="shared" ca="1" si="9"/>
        <v>AU15</v>
      </c>
      <c r="L38" t="str">
        <f t="shared" ca="1" si="9"/>
        <v>Reproduktorová soustava</v>
      </c>
      <c r="M38">
        <f t="shared" ca="1" si="9"/>
        <v>0</v>
      </c>
      <c r="N38">
        <f t="shared" ca="1" si="9"/>
        <v>0</v>
      </c>
      <c r="O38">
        <f t="shared" ca="1" si="9"/>
        <v>0</v>
      </c>
      <c r="P38">
        <f t="shared" ca="1" si="9"/>
        <v>0</v>
      </c>
      <c r="Q38">
        <f t="shared" ca="1" si="9"/>
        <v>0</v>
      </c>
      <c r="R38">
        <f t="shared" ca="1" si="5"/>
        <v>0</v>
      </c>
      <c r="S38">
        <f t="shared" ca="1" si="9"/>
        <v>0</v>
      </c>
      <c r="T38">
        <f t="shared" ca="1" si="6"/>
        <v>0</v>
      </c>
      <c r="U38">
        <f t="shared" ca="1" si="7"/>
        <v>0</v>
      </c>
      <c r="V38" t="str">
        <f t="shared" ca="1" si="8"/>
        <v/>
      </c>
    </row>
    <row r="39" spans="1:22">
      <c r="A39">
        <f t="shared" ca="1" si="2"/>
        <v>2</v>
      </c>
      <c r="B39" t="str">
        <f ca="1">INDEX(SeznamListu!$A$1:$C$87,MATCH(A39,SeznamListu!$B$1:$B$87,0),1)</f>
        <v>AULA N01911</v>
      </c>
      <c r="C39">
        <f ca="1">INDEX(SeznamListu!$A$1:$C$87,MATCH(A39,SeznamListu!$B$1:$B$87,0),3)</f>
        <v>1</v>
      </c>
      <c r="D39">
        <f ca="1">COUNTIF($A$6:A39,A39)</f>
        <v>24</v>
      </c>
      <c r="I39">
        <f t="shared" ca="1" si="3"/>
        <v>22</v>
      </c>
      <c r="J39" t="str">
        <f t="shared" ca="1" si="4"/>
        <v>Zesilovač 0</v>
      </c>
      <c r="K39" t="str">
        <f t="shared" ca="1" si="9"/>
        <v>AU05</v>
      </c>
      <c r="L39" t="str">
        <f t="shared" ca="1" si="9"/>
        <v>Zesilovač</v>
      </c>
      <c r="M39">
        <f t="shared" ca="1" si="9"/>
        <v>0</v>
      </c>
      <c r="N39">
        <f t="shared" ca="1" si="9"/>
        <v>0</v>
      </c>
      <c r="O39">
        <f t="shared" ca="1" si="9"/>
        <v>0</v>
      </c>
      <c r="P39">
        <f t="shared" ca="1" si="9"/>
        <v>0</v>
      </c>
      <c r="Q39">
        <f t="shared" ca="1" si="9"/>
        <v>0</v>
      </c>
      <c r="R39">
        <f t="shared" ca="1" si="5"/>
        <v>0</v>
      </c>
      <c r="S39">
        <f t="shared" ca="1" si="9"/>
        <v>0</v>
      </c>
      <c r="T39">
        <f t="shared" ca="1" si="6"/>
        <v>0</v>
      </c>
      <c r="U39">
        <f t="shared" ca="1" si="7"/>
        <v>0</v>
      </c>
      <c r="V39" t="str">
        <f t="shared" ca="1" si="8"/>
        <v/>
      </c>
    </row>
    <row r="40" spans="1:22">
      <c r="A40">
        <f t="shared" ca="1" si="2"/>
        <v>2</v>
      </c>
      <c r="B40" t="str">
        <f ca="1">INDEX(SeznamListu!$A$1:$C$87,MATCH(A40,SeznamListu!$B$1:$B$87,0),1)</f>
        <v>AULA N01911</v>
      </c>
      <c r="C40">
        <f ca="1">INDEX(SeznamListu!$A$1:$C$87,MATCH(A40,SeznamListu!$B$1:$B$87,0),3)</f>
        <v>1</v>
      </c>
      <c r="D40">
        <f ca="1">COUNTIF($A$6:A40,A40)</f>
        <v>25</v>
      </c>
      <c r="I40">
        <f t="shared" ca="1" si="3"/>
        <v>23</v>
      </c>
      <c r="J40" t="str">
        <f t="shared" ca="1" si="4"/>
        <v>Zesilovač 0</v>
      </c>
      <c r="K40" t="str">
        <f t="shared" ca="1" si="9"/>
        <v>AU06</v>
      </c>
      <c r="L40" t="str">
        <f t="shared" ca="1" si="9"/>
        <v>Zesilovač</v>
      </c>
      <c r="M40">
        <f t="shared" ca="1" si="9"/>
        <v>0</v>
      </c>
      <c r="N40">
        <f t="shared" ca="1" si="9"/>
        <v>0</v>
      </c>
      <c r="O40">
        <f t="shared" ca="1" si="9"/>
        <v>0</v>
      </c>
      <c r="P40">
        <f t="shared" ca="1" si="9"/>
        <v>0</v>
      </c>
      <c r="Q40">
        <f t="shared" ca="1" si="9"/>
        <v>0</v>
      </c>
      <c r="R40">
        <f t="shared" ca="1" si="5"/>
        <v>0</v>
      </c>
      <c r="S40">
        <f t="shared" ca="1" si="9"/>
        <v>0</v>
      </c>
      <c r="T40">
        <f t="shared" ca="1" si="6"/>
        <v>0</v>
      </c>
      <c r="U40">
        <f t="shared" ca="1" si="7"/>
        <v>0</v>
      </c>
      <c r="V40" t="str">
        <f t="shared" ca="1" si="8"/>
        <v/>
      </c>
    </row>
    <row r="41" spans="1:22">
      <c r="A41">
        <f t="shared" ca="1" si="2"/>
        <v>2</v>
      </c>
      <c r="B41" t="str">
        <f ca="1">INDEX(SeznamListu!$A$1:$C$87,MATCH(A41,SeznamListu!$B$1:$B$87,0),1)</f>
        <v>AULA N01911</v>
      </c>
      <c r="C41">
        <f ca="1">INDEX(SeznamListu!$A$1:$C$87,MATCH(A41,SeznamListu!$B$1:$B$87,0),3)</f>
        <v>1</v>
      </c>
      <c r="D41">
        <f ca="1">COUNTIF($A$6:A41,A41)</f>
        <v>26</v>
      </c>
      <c r="I41">
        <f t="shared" ca="1" si="3"/>
        <v>24</v>
      </c>
      <c r="J41" t="str">
        <f t="shared" ca="1" si="4"/>
        <v>Mixážní systém 0</v>
      </c>
      <c r="K41" t="str">
        <f t="shared" ca="1" si="9"/>
        <v>AU01</v>
      </c>
      <c r="L41" t="str">
        <f t="shared" ca="1" si="9"/>
        <v>Mixážní systém</v>
      </c>
      <c r="M41">
        <f t="shared" ca="1" si="9"/>
        <v>0</v>
      </c>
      <c r="N41">
        <f t="shared" ca="1" si="9"/>
        <v>0</v>
      </c>
      <c r="O41">
        <f t="shared" ca="1" si="9"/>
        <v>0</v>
      </c>
      <c r="P41">
        <f t="shared" ca="1" si="9"/>
        <v>0</v>
      </c>
      <c r="Q41">
        <f t="shared" ca="1" si="9"/>
        <v>0</v>
      </c>
      <c r="R41">
        <f t="shared" ca="1" si="5"/>
        <v>0</v>
      </c>
      <c r="S41">
        <f t="shared" ca="1" si="9"/>
        <v>0</v>
      </c>
      <c r="T41">
        <f t="shared" ca="1" si="6"/>
        <v>0</v>
      </c>
      <c r="U41">
        <f t="shared" ca="1" si="7"/>
        <v>0</v>
      </c>
      <c r="V41" t="str">
        <f t="shared" ca="1" si="8"/>
        <v/>
      </c>
    </row>
    <row r="42" spans="1:22">
      <c r="A42">
        <f t="shared" ca="1" si="2"/>
        <v>2</v>
      </c>
      <c r="B42" t="str">
        <f ca="1">INDEX(SeznamListu!$A$1:$C$87,MATCH(A42,SeznamListu!$B$1:$B$87,0),1)</f>
        <v>AULA N01911</v>
      </c>
      <c r="C42">
        <f ca="1">INDEX(SeznamListu!$A$1:$C$87,MATCH(A42,SeznamListu!$B$1:$B$87,0),3)</f>
        <v>1</v>
      </c>
      <c r="D42">
        <f ca="1">COUNTIF($A$6:A42,A42)</f>
        <v>27</v>
      </c>
      <c r="I42">
        <f t="shared" ca="1" si="3"/>
        <v>25</v>
      </c>
      <c r="J42" t="str">
        <f t="shared" ca="1" si="4"/>
        <v>Dante převodník 0</v>
      </c>
      <c r="K42" t="str">
        <f t="shared" ca="1" si="9"/>
        <v>AU02</v>
      </c>
      <c r="L42" t="str">
        <f t="shared" ca="1" si="9"/>
        <v>Dante převodník</v>
      </c>
      <c r="M42">
        <f t="shared" ca="1" si="9"/>
        <v>0</v>
      </c>
      <c r="N42">
        <f t="shared" ca="1" si="9"/>
        <v>0</v>
      </c>
      <c r="O42">
        <f t="shared" ca="1" si="9"/>
        <v>0</v>
      </c>
      <c r="P42">
        <f t="shared" ca="1" si="9"/>
        <v>0</v>
      </c>
      <c r="Q42">
        <f t="shared" ca="1" si="9"/>
        <v>0</v>
      </c>
      <c r="R42">
        <f t="shared" ca="1" si="5"/>
        <v>0</v>
      </c>
      <c r="S42">
        <f t="shared" ca="1" si="9"/>
        <v>0</v>
      </c>
      <c r="T42">
        <f t="shared" ca="1" si="6"/>
        <v>0</v>
      </c>
      <c r="U42">
        <f t="shared" ca="1" si="7"/>
        <v>0</v>
      </c>
      <c r="V42" t="str">
        <f t="shared" ca="1" si="8"/>
        <v/>
      </c>
    </row>
    <row r="43" spans="1:22">
      <c r="A43">
        <f t="shared" ca="1" si="2"/>
        <v>2</v>
      </c>
      <c r="B43" t="str">
        <f ca="1">INDEX(SeznamListu!$A$1:$C$87,MATCH(A43,SeznamListu!$B$1:$B$87,0),1)</f>
        <v>AULA N01911</v>
      </c>
      <c r="C43">
        <f ca="1">INDEX(SeznamListu!$A$1:$C$87,MATCH(A43,SeznamListu!$B$1:$B$87,0),3)</f>
        <v>1</v>
      </c>
      <c r="D43">
        <f ca="1">COUNTIF($A$6:A43,A43)</f>
        <v>28</v>
      </c>
      <c r="I43">
        <f t="shared" ca="1" si="3"/>
        <v>26</v>
      </c>
      <c r="J43" t="str">
        <f t="shared" ca="1" si="4"/>
        <v>Dante převodník 0</v>
      </c>
      <c r="K43" t="str">
        <f t="shared" ca="1" si="9"/>
        <v>AU03</v>
      </c>
      <c r="L43" t="str">
        <f t="shared" ca="1" si="9"/>
        <v>Dante převodník</v>
      </c>
      <c r="M43">
        <f t="shared" ca="1" si="9"/>
        <v>0</v>
      </c>
      <c r="N43">
        <f t="shared" ca="1" si="9"/>
        <v>0</v>
      </c>
      <c r="O43">
        <f t="shared" ca="1" si="9"/>
        <v>0</v>
      </c>
      <c r="P43">
        <f t="shared" ca="1" si="9"/>
        <v>0</v>
      </c>
      <c r="Q43">
        <f t="shared" ca="1" si="9"/>
        <v>0</v>
      </c>
      <c r="R43">
        <f t="shared" ca="1" si="5"/>
        <v>0</v>
      </c>
      <c r="S43">
        <f t="shared" ca="1" si="9"/>
        <v>0</v>
      </c>
      <c r="T43">
        <f t="shared" ca="1" si="6"/>
        <v>0</v>
      </c>
      <c r="U43">
        <f t="shared" ca="1" si="7"/>
        <v>0</v>
      </c>
      <c r="V43" t="str">
        <f t="shared" ca="1" si="8"/>
        <v/>
      </c>
    </row>
    <row r="44" spans="1:22">
      <c r="A44">
        <f t="shared" ca="1" si="2"/>
        <v>2</v>
      </c>
      <c r="B44" t="str">
        <f ca="1">INDEX(SeznamListu!$A$1:$C$87,MATCH(A44,SeznamListu!$B$1:$B$87,0),1)</f>
        <v>AULA N01911</v>
      </c>
      <c r="C44">
        <f ca="1">INDEX(SeznamListu!$A$1:$C$87,MATCH(A44,SeznamListu!$B$1:$B$87,0),3)</f>
        <v>1</v>
      </c>
      <c r="D44">
        <f ca="1">COUNTIF($A$6:A44,A44)</f>
        <v>29</v>
      </c>
      <c r="I44">
        <f t="shared" ca="1" si="3"/>
        <v>27</v>
      </c>
      <c r="J44" t="str">
        <f t="shared" ca="1" si="4"/>
        <v>Switch pro Dante 0</v>
      </c>
      <c r="K44" t="str">
        <f t="shared" ca="1" si="9"/>
        <v>AU34</v>
      </c>
      <c r="L44" t="str">
        <f t="shared" ca="1" si="9"/>
        <v>Switch pro Dante</v>
      </c>
      <c r="M44">
        <f t="shared" ca="1" si="9"/>
        <v>0</v>
      </c>
      <c r="N44">
        <f t="shared" ca="1" si="9"/>
        <v>0</v>
      </c>
      <c r="O44">
        <f t="shared" ca="1" si="9"/>
        <v>0</v>
      </c>
      <c r="P44">
        <f t="shared" ca="1" si="9"/>
        <v>0</v>
      </c>
      <c r="Q44">
        <f t="shared" ca="1" si="9"/>
        <v>0</v>
      </c>
      <c r="R44">
        <f t="shared" ca="1" si="5"/>
        <v>0</v>
      </c>
      <c r="S44">
        <f t="shared" ca="1" si="9"/>
        <v>0</v>
      </c>
      <c r="T44">
        <f t="shared" ca="1" si="6"/>
        <v>0</v>
      </c>
      <c r="U44">
        <f t="shared" ca="1" si="7"/>
        <v>0</v>
      </c>
      <c r="V44" t="str">
        <f t="shared" ca="1" si="8"/>
        <v/>
      </c>
    </row>
    <row r="45" spans="1:22">
      <c r="A45">
        <f t="shared" ca="1" si="2"/>
        <v>2</v>
      </c>
      <c r="B45" t="str">
        <f ca="1">INDEX(SeznamListu!$A$1:$C$87,MATCH(A45,SeznamListu!$B$1:$B$87,0),1)</f>
        <v>AULA N01911</v>
      </c>
      <c r="C45">
        <f ca="1">INDEX(SeznamListu!$A$1:$C$87,MATCH(A45,SeznamListu!$B$1:$B$87,0),3)</f>
        <v>1</v>
      </c>
      <c r="D45">
        <f ca="1">COUNTIF($A$6:A45,A45)</f>
        <v>30</v>
      </c>
      <c r="I45">
        <f t="shared" ca="1" si="3"/>
        <v>28</v>
      </c>
      <c r="J45" t="str">
        <f t="shared" ca="1" si="4"/>
        <v>Zesilovač indukční smyčky 0</v>
      </c>
      <c r="K45" t="str">
        <f t="shared" ca="1" si="9"/>
        <v>AU04</v>
      </c>
      <c r="L45" t="str">
        <f t="shared" ca="1" si="9"/>
        <v>Zesilovač indukční smyčky</v>
      </c>
      <c r="M45">
        <f t="shared" ca="1" si="9"/>
        <v>0</v>
      </c>
      <c r="N45">
        <f t="shared" ca="1" si="9"/>
        <v>0</v>
      </c>
      <c r="O45">
        <f t="shared" ca="1" si="9"/>
        <v>0</v>
      </c>
      <c r="P45">
        <f t="shared" ca="1" si="9"/>
        <v>0</v>
      </c>
      <c r="Q45">
        <f t="shared" ca="1" si="9"/>
        <v>0</v>
      </c>
      <c r="R45">
        <f t="shared" ca="1" si="5"/>
        <v>0</v>
      </c>
      <c r="S45">
        <f t="shared" ca="1" si="9"/>
        <v>0</v>
      </c>
      <c r="T45">
        <f t="shared" ca="1" si="6"/>
        <v>0</v>
      </c>
      <c r="U45">
        <f t="shared" ca="1" si="7"/>
        <v>0</v>
      </c>
      <c r="V45" t="str">
        <f t="shared" ca="1" si="8"/>
        <v/>
      </c>
    </row>
    <row r="46" spans="1:22">
      <c r="A46">
        <f t="shared" ca="1" si="2"/>
        <v>2</v>
      </c>
      <c r="B46" t="str">
        <f ca="1">INDEX(SeznamListu!$A$1:$C$87,MATCH(A46,SeznamListu!$B$1:$B$87,0),1)</f>
        <v>AULA N01911</v>
      </c>
      <c r="C46">
        <f ca="1">INDEX(SeznamListu!$A$1:$C$87,MATCH(A46,SeznamListu!$B$1:$B$87,0),3)</f>
        <v>1</v>
      </c>
      <c r="D46">
        <f ca="1">COUNTIF($A$6:A46,A46)</f>
        <v>31</v>
      </c>
      <c r="I46">
        <f t="shared" ca="1" si="3"/>
        <v>29</v>
      </c>
      <c r="J46" t="str">
        <f t="shared" ca="1" si="4"/>
        <v>Eliminátor zpětné vazby 0</v>
      </c>
      <c r="K46" t="str">
        <f t="shared" ca="1" si="9"/>
        <v>AU07</v>
      </c>
      <c r="L46" t="str">
        <f t="shared" ca="1" si="9"/>
        <v>Eliminátor zpětné vazby</v>
      </c>
      <c r="M46">
        <f t="shared" ca="1" si="9"/>
        <v>0</v>
      </c>
      <c r="N46">
        <f t="shared" ca="1" si="9"/>
        <v>0</v>
      </c>
      <c r="O46">
        <f t="shared" ca="1" si="9"/>
        <v>0</v>
      </c>
      <c r="P46">
        <f t="shared" ca="1" si="9"/>
        <v>0</v>
      </c>
      <c r="Q46">
        <f t="shared" ca="1" si="9"/>
        <v>0</v>
      </c>
      <c r="R46">
        <f t="shared" ca="1" si="5"/>
        <v>0</v>
      </c>
      <c r="S46">
        <f t="shared" ca="1" si="9"/>
        <v>0</v>
      </c>
      <c r="T46">
        <f t="shared" ca="1" si="6"/>
        <v>0</v>
      </c>
      <c r="U46">
        <f t="shared" ca="1" si="7"/>
        <v>0</v>
      </c>
      <c r="V46" t="str">
        <f t="shared" ca="1" si="8"/>
        <v/>
      </c>
    </row>
    <row r="47" spans="1:22">
      <c r="A47">
        <f t="shared" ca="1" si="2"/>
        <v>2</v>
      </c>
      <c r="B47" t="str">
        <f ca="1">INDEX(SeznamListu!$A$1:$C$87,MATCH(A47,SeznamListu!$B$1:$B$87,0),1)</f>
        <v>AULA N01911</v>
      </c>
      <c r="C47">
        <f ca="1">INDEX(SeznamListu!$A$1:$C$87,MATCH(A47,SeznamListu!$B$1:$B$87,0),3)</f>
        <v>1</v>
      </c>
      <c r="D47">
        <f ca="1">COUNTIF($A$6:A47,A47)</f>
        <v>32</v>
      </c>
      <c r="I47">
        <f t="shared" ca="1" si="3"/>
        <v>30</v>
      </c>
      <c r="J47" t="str">
        <f t="shared" ca="1" si="4"/>
        <v>Mikrofon bezdrátový 0</v>
      </c>
      <c r="K47" t="str">
        <f t="shared" ca="1" si="9"/>
        <v>AU18</v>
      </c>
      <c r="L47" t="str">
        <f t="shared" ca="1" si="9"/>
        <v>Mikrofon bezdrátový</v>
      </c>
      <c r="M47">
        <f t="shared" ca="1" si="9"/>
        <v>0</v>
      </c>
      <c r="N47">
        <f t="shared" ca="1" si="9"/>
        <v>0</v>
      </c>
      <c r="O47">
        <f t="shared" ca="1" si="9"/>
        <v>0</v>
      </c>
      <c r="P47">
        <f t="shared" ca="1" si="9"/>
        <v>0</v>
      </c>
      <c r="Q47">
        <f t="shared" ca="1" si="9"/>
        <v>0</v>
      </c>
      <c r="R47">
        <f t="shared" ca="1" si="5"/>
        <v>0</v>
      </c>
      <c r="S47">
        <f t="shared" ca="1" si="9"/>
        <v>0</v>
      </c>
      <c r="T47">
        <f t="shared" ca="1" si="6"/>
        <v>0</v>
      </c>
      <c r="U47">
        <f t="shared" ca="1" si="7"/>
        <v>0</v>
      </c>
      <c r="V47" t="str">
        <f t="shared" ca="1" si="8"/>
        <v/>
      </c>
    </row>
    <row r="48" spans="1:22">
      <c r="A48">
        <f t="shared" ca="1" si="2"/>
        <v>2</v>
      </c>
      <c r="B48" t="str">
        <f ca="1">INDEX(SeznamListu!$A$1:$C$87,MATCH(A48,SeznamListu!$B$1:$B$87,0),1)</f>
        <v>AULA N01911</v>
      </c>
      <c r="C48">
        <f ca="1">INDEX(SeznamListu!$A$1:$C$87,MATCH(A48,SeznamListu!$B$1:$B$87,0),3)</f>
        <v>1</v>
      </c>
      <c r="D48">
        <f ca="1">COUNTIF($A$6:A48,A48)</f>
        <v>33</v>
      </c>
      <c r="I48">
        <f t="shared" ca="1" si="3"/>
        <v>31</v>
      </c>
      <c r="J48" t="str">
        <f t="shared" ca="1" si="4"/>
        <v>Mikrofon bezdrátový 0</v>
      </c>
      <c r="K48" t="str">
        <f t="shared" ca="1" si="9"/>
        <v>AU19</v>
      </c>
      <c r="L48" t="str">
        <f t="shared" ca="1" si="9"/>
        <v>Mikrofon bezdrátový</v>
      </c>
      <c r="M48">
        <f t="shared" ca="1" si="9"/>
        <v>0</v>
      </c>
      <c r="N48">
        <f t="shared" ca="1" si="9"/>
        <v>0</v>
      </c>
      <c r="O48">
        <f t="shared" ca="1" si="9"/>
        <v>0</v>
      </c>
      <c r="P48">
        <f t="shared" ca="1" si="9"/>
        <v>0</v>
      </c>
      <c r="Q48">
        <f t="shared" ca="1" si="9"/>
        <v>0</v>
      </c>
      <c r="R48">
        <f t="shared" ca="1" si="5"/>
        <v>0</v>
      </c>
      <c r="S48">
        <f t="shared" ca="1" si="9"/>
        <v>0</v>
      </c>
      <c r="T48">
        <f t="shared" ca="1" si="6"/>
        <v>0</v>
      </c>
      <c r="U48">
        <f t="shared" ca="1" si="7"/>
        <v>0</v>
      </c>
      <c r="V48" t="str">
        <f t="shared" ca="1" si="8"/>
        <v/>
      </c>
    </row>
    <row r="49" spans="1:22">
      <c r="A49">
        <f t="shared" ca="1" si="2"/>
        <v>2</v>
      </c>
      <c r="B49" t="str">
        <f ca="1">INDEX(SeznamListu!$A$1:$C$87,MATCH(A49,SeznamListu!$B$1:$B$87,0),1)</f>
        <v>AULA N01911</v>
      </c>
      <c r="C49">
        <f ca="1">INDEX(SeznamListu!$A$1:$C$87,MATCH(A49,SeznamListu!$B$1:$B$87,0),3)</f>
        <v>1</v>
      </c>
      <c r="D49">
        <f ca="1">COUNTIF($A$6:A49,A49)</f>
        <v>34</v>
      </c>
      <c r="I49">
        <f t="shared" ca="1" si="3"/>
        <v>32</v>
      </c>
      <c r="J49" t="str">
        <f t="shared" ca="1" si="4"/>
        <v>Mikrofon náhlavní 0</v>
      </c>
      <c r="K49" t="str">
        <f t="shared" ca="1" si="9"/>
        <v>AU20</v>
      </c>
      <c r="L49" t="str">
        <f t="shared" ca="1" si="9"/>
        <v>Mikrofon náhlavní</v>
      </c>
      <c r="M49">
        <f t="shared" ca="1" si="9"/>
        <v>0</v>
      </c>
      <c r="N49">
        <f t="shared" ca="1" si="9"/>
        <v>0</v>
      </c>
      <c r="O49">
        <f t="shared" ca="1" si="9"/>
        <v>0</v>
      </c>
      <c r="P49">
        <f t="shared" ca="1" si="9"/>
        <v>0</v>
      </c>
      <c r="Q49">
        <f t="shared" ca="1" si="9"/>
        <v>0</v>
      </c>
      <c r="R49">
        <f t="shared" ca="1" si="5"/>
        <v>0</v>
      </c>
      <c r="S49">
        <f t="shared" ca="1" si="9"/>
        <v>0</v>
      </c>
      <c r="T49">
        <f t="shared" ca="1" si="6"/>
        <v>0</v>
      </c>
      <c r="U49">
        <f t="shared" ca="1" si="7"/>
        <v>0</v>
      </c>
      <c r="V49" t="str">
        <f t="shared" ca="1" si="8"/>
        <v/>
      </c>
    </row>
    <row r="50" spans="1:22">
      <c r="A50">
        <f t="shared" ca="1" si="2"/>
        <v>2</v>
      </c>
      <c r="B50" t="str">
        <f ca="1">INDEX(SeznamListu!$A$1:$C$87,MATCH(A50,SeznamListu!$B$1:$B$87,0),1)</f>
        <v>AULA N01911</v>
      </c>
      <c r="C50">
        <f ca="1">INDEX(SeznamListu!$A$1:$C$87,MATCH(A50,SeznamListu!$B$1:$B$87,0),3)</f>
        <v>1</v>
      </c>
      <c r="D50">
        <f ca="1">COUNTIF($A$6:A50,A50)</f>
        <v>35</v>
      </c>
      <c r="I50">
        <f t="shared" ca="1" si="3"/>
        <v>33</v>
      </c>
      <c r="J50" t="str">
        <f t="shared" ca="1" si="4"/>
        <v>Mikrofon náhlavní 0</v>
      </c>
      <c r="K50" t="str">
        <f t="shared" ca="1" si="9"/>
        <v>AU21</v>
      </c>
      <c r="L50" t="str">
        <f t="shared" ca="1" si="9"/>
        <v>Mikrofon náhlavní</v>
      </c>
      <c r="M50">
        <f t="shared" ca="1" si="9"/>
        <v>0</v>
      </c>
      <c r="N50">
        <f t="shared" ca="1" si="9"/>
        <v>0</v>
      </c>
      <c r="O50">
        <f t="shared" ca="1" si="9"/>
        <v>0</v>
      </c>
      <c r="P50">
        <f t="shared" ca="1" si="9"/>
        <v>0</v>
      </c>
      <c r="Q50">
        <f t="shared" ca="1" si="9"/>
        <v>0</v>
      </c>
      <c r="R50">
        <f t="shared" ca="1" si="5"/>
        <v>0</v>
      </c>
      <c r="S50">
        <f t="shared" ca="1" si="9"/>
        <v>0</v>
      </c>
      <c r="T50">
        <f t="shared" ca="1" si="6"/>
        <v>0</v>
      </c>
      <c r="U50">
        <f t="shared" ca="1" si="7"/>
        <v>0</v>
      </c>
      <c r="V50" t="str">
        <f t="shared" ca="1" si="8"/>
        <v/>
      </c>
    </row>
    <row r="51" spans="1:22">
      <c r="A51">
        <f t="shared" ca="1" si="2"/>
        <v>2</v>
      </c>
      <c r="B51" t="str">
        <f ca="1">INDEX(SeznamListu!$A$1:$C$87,MATCH(A51,SeznamListu!$B$1:$B$87,0),1)</f>
        <v>AULA N01911</v>
      </c>
      <c r="C51">
        <f ca="1">INDEX(SeznamListu!$A$1:$C$87,MATCH(A51,SeznamListu!$B$1:$B$87,0),3)</f>
        <v>1</v>
      </c>
      <c r="D51">
        <f ca="1">COUNTIF($A$6:A51,A51)</f>
        <v>36</v>
      </c>
      <c r="I51">
        <f t="shared" ca="1" si="3"/>
        <v>34</v>
      </c>
      <c r="J51" t="str">
        <f t="shared" ca="1" si="4"/>
        <v>Anténa mikrofonů 0</v>
      </c>
      <c r="K51" t="str">
        <f t="shared" ca="1" si="9"/>
        <v>AU22</v>
      </c>
      <c r="L51" t="str">
        <f t="shared" ca="1" si="9"/>
        <v>Anténa mikrofonů</v>
      </c>
      <c r="M51">
        <f t="shared" ca="1" si="9"/>
        <v>0</v>
      </c>
      <c r="N51">
        <f t="shared" ca="1" si="9"/>
        <v>0</v>
      </c>
      <c r="O51">
        <f t="shared" ca="1" si="9"/>
        <v>0</v>
      </c>
      <c r="P51">
        <f t="shared" ca="1" si="9"/>
        <v>0</v>
      </c>
      <c r="Q51">
        <f t="shared" ca="1" si="9"/>
        <v>0</v>
      </c>
      <c r="R51">
        <f t="shared" ca="1" si="5"/>
        <v>0</v>
      </c>
      <c r="S51">
        <f t="shared" ca="1" si="9"/>
        <v>0</v>
      </c>
      <c r="T51">
        <f t="shared" ca="1" si="6"/>
        <v>0</v>
      </c>
      <c r="U51">
        <f t="shared" ca="1" si="7"/>
        <v>0</v>
      </c>
      <c r="V51" t="str">
        <f t="shared" ca="1" si="8"/>
        <v/>
      </c>
    </row>
    <row r="52" spans="1:22">
      <c r="A52">
        <f t="shared" ca="1" si="2"/>
        <v>2</v>
      </c>
      <c r="B52" t="str">
        <f ca="1">INDEX(SeznamListu!$A$1:$C$87,MATCH(A52,SeznamListu!$B$1:$B$87,0),1)</f>
        <v>AULA N01911</v>
      </c>
      <c r="C52">
        <f ca="1">INDEX(SeznamListu!$A$1:$C$87,MATCH(A52,SeznamListu!$B$1:$B$87,0),3)</f>
        <v>1</v>
      </c>
      <c r="D52">
        <f ca="1">COUNTIF($A$6:A52,A52)</f>
        <v>37</v>
      </c>
      <c r="I52">
        <f t="shared" ca="1" si="3"/>
        <v>35</v>
      </c>
      <c r="J52" t="str">
        <f t="shared" ca="1" si="4"/>
        <v>Držák antény 0</v>
      </c>
      <c r="K52" t="str">
        <f t="shared" ca="1" si="9"/>
        <v>AU23</v>
      </c>
      <c r="L52" t="str">
        <f t="shared" ca="1" si="9"/>
        <v>Držák antény</v>
      </c>
      <c r="M52">
        <f t="shared" ca="1" si="9"/>
        <v>0</v>
      </c>
      <c r="N52">
        <f t="shared" ca="1" si="9"/>
        <v>0</v>
      </c>
      <c r="O52">
        <f t="shared" ca="1" si="9"/>
        <v>0</v>
      </c>
      <c r="P52">
        <f t="shared" ca="1" si="9"/>
        <v>0</v>
      </c>
      <c r="Q52">
        <f t="shared" ca="1" si="9"/>
        <v>0</v>
      </c>
      <c r="R52">
        <f t="shared" ca="1" si="5"/>
        <v>0</v>
      </c>
      <c r="S52">
        <f t="shared" ca="1" si="9"/>
        <v>0</v>
      </c>
      <c r="T52">
        <f t="shared" ca="1" si="6"/>
        <v>0</v>
      </c>
      <c r="U52">
        <f t="shared" ca="1" si="7"/>
        <v>0</v>
      </c>
      <c r="V52" t="str">
        <f t="shared" ca="1" si="8"/>
        <v/>
      </c>
    </row>
    <row r="53" spans="1:22">
      <c r="A53">
        <f t="shared" ca="1" si="2"/>
        <v>2</v>
      </c>
      <c r="B53" t="str">
        <f ca="1">INDEX(SeznamListu!$A$1:$C$87,MATCH(A53,SeznamListu!$B$1:$B$87,0),1)</f>
        <v>AULA N01911</v>
      </c>
      <c r="C53">
        <f ca="1">INDEX(SeznamListu!$A$1:$C$87,MATCH(A53,SeznamListu!$B$1:$B$87,0),3)</f>
        <v>1</v>
      </c>
      <c r="D53">
        <f ca="1">COUNTIF($A$6:A53,A53)</f>
        <v>38</v>
      </c>
      <c r="I53">
        <f t="shared" ca="1" si="3"/>
        <v>36</v>
      </c>
      <c r="J53" t="str">
        <f t="shared" ca="1" si="4"/>
        <v>Anténní rozbočovač 0</v>
      </c>
      <c r="K53" t="str">
        <f t="shared" ca="1" si="9"/>
        <v>AU24</v>
      </c>
      <c r="L53" t="str">
        <f t="shared" ca="1" si="9"/>
        <v>Anténní rozbočovač</v>
      </c>
      <c r="M53">
        <f t="shared" ca="1" si="9"/>
        <v>0</v>
      </c>
      <c r="N53">
        <f t="shared" ca="1" si="9"/>
        <v>0</v>
      </c>
      <c r="O53">
        <f t="shared" ca="1" si="9"/>
        <v>0</v>
      </c>
      <c r="P53">
        <f t="shared" ca="1" si="9"/>
        <v>0</v>
      </c>
      <c r="Q53">
        <f t="shared" ca="1" si="9"/>
        <v>0</v>
      </c>
      <c r="R53">
        <f t="shared" ca="1" si="5"/>
        <v>0</v>
      </c>
      <c r="S53">
        <f t="shared" ref="K53:S85" ca="1" si="10">INDIRECT("'"&amp;$B53&amp; "'!" &amp; S$1&amp;$D53+2)</f>
        <v>0</v>
      </c>
      <c r="T53">
        <f t="shared" ca="1" si="6"/>
        <v>0</v>
      </c>
      <c r="U53">
        <f t="shared" ca="1" si="7"/>
        <v>0</v>
      </c>
      <c r="V53" t="str">
        <f t="shared" ca="1" si="8"/>
        <v/>
      </c>
    </row>
    <row r="54" spans="1:22">
      <c r="A54">
        <f t="shared" ca="1" si="2"/>
        <v>2</v>
      </c>
      <c r="B54" t="str">
        <f ca="1">INDEX(SeznamListu!$A$1:$C$87,MATCH(A54,SeznamListu!$B$1:$B$87,0),1)</f>
        <v>AULA N01911</v>
      </c>
      <c r="C54">
        <f ca="1">INDEX(SeznamListu!$A$1:$C$87,MATCH(A54,SeznamListu!$B$1:$B$87,0),3)</f>
        <v>1</v>
      </c>
      <c r="D54">
        <f ca="1">COUNTIF($A$6:A54,A54)</f>
        <v>39</v>
      </c>
      <c r="I54">
        <f t="shared" ca="1" si="3"/>
        <v>37</v>
      </c>
      <c r="J54" t="str">
        <f t="shared" ca="1" si="4"/>
        <v>Mikrofon směrový 0</v>
      </c>
      <c r="K54" t="str">
        <f t="shared" ca="1" si="10"/>
        <v>AU25</v>
      </c>
      <c r="L54" t="str">
        <f t="shared" ca="1" si="10"/>
        <v>Mikrofon směrový</v>
      </c>
      <c r="M54">
        <f t="shared" ca="1" si="10"/>
        <v>0</v>
      </c>
      <c r="N54">
        <f t="shared" ca="1" si="10"/>
        <v>0</v>
      </c>
      <c r="O54">
        <f t="shared" ca="1" si="10"/>
        <v>0</v>
      </c>
      <c r="P54">
        <f t="shared" ca="1" si="10"/>
        <v>0</v>
      </c>
      <c r="Q54">
        <f t="shared" ca="1" si="10"/>
        <v>0</v>
      </c>
      <c r="R54">
        <f t="shared" ca="1" si="5"/>
        <v>0</v>
      </c>
      <c r="S54">
        <f t="shared" ca="1" si="10"/>
        <v>0</v>
      </c>
      <c r="T54">
        <f t="shared" ca="1" si="6"/>
        <v>0</v>
      </c>
      <c r="U54">
        <f t="shared" ca="1" si="7"/>
        <v>0</v>
      </c>
      <c r="V54" t="str">
        <f t="shared" ca="1" si="8"/>
        <v/>
      </c>
    </row>
    <row r="55" spans="1:22">
      <c r="A55">
        <f t="shared" ca="1" si="2"/>
        <v>2</v>
      </c>
      <c r="B55" t="str">
        <f ca="1">INDEX(SeznamListu!$A$1:$C$87,MATCH(A55,SeznamListu!$B$1:$B$87,0),1)</f>
        <v>AULA N01911</v>
      </c>
      <c r="C55">
        <f ca="1">INDEX(SeznamListu!$A$1:$C$87,MATCH(A55,SeznamListu!$B$1:$B$87,0),3)</f>
        <v>1</v>
      </c>
      <c r="D55">
        <f ca="1">COUNTIF($A$6:A55,A55)</f>
        <v>40</v>
      </c>
      <c r="I55">
        <f t="shared" ca="1" si="3"/>
        <v>38</v>
      </c>
      <c r="J55" t="str">
        <f t="shared" ca="1" si="4"/>
        <v>Držák mikrofonu 0</v>
      </c>
      <c r="K55" t="str">
        <f t="shared" ca="1" si="10"/>
        <v>AU26</v>
      </c>
      <c r="L55" t="str">
        <f t="shared" ca="1" si="10"/>
        <v>Držák mikrofonu</v>
      </c>
      <c r="M55">
        <f t="shared" ca="1" si="10"/>
        <v>0</v>
      </c>
      <c r="N55">
        <f t="shared" ca="1" si="10"/>
        <v>0</v>
      </c>
      <c r="O55">
        <f t="shared" ca="1" si="10"/>
        <v>0</v>
      </c>
      <c r="P55">
        <f t="shared" ca="1" si="10"/>
        <v>0</v>
      </c>
      <c r="Q55">
        <f t="shared" ca="1" si="10"/>
        <v>0</v>
      </c>
      <c r="R55">
        <f t="shared" ca="1" si="5"/>
        <v>0</v>
      </c>
      <c r="S55">
        <f t="shared" ca="1" si="10"/>
        <v>0</v>
      </c>
      <c r="T55">
        <f t="shared" ca="1" si="6"/>
        <v>0</v>
      </c>
      <c r="U55">
        <f t="shared" ca="1" si="7"/>
        <v>0</v>
      </c>
      <c r="V55" t="str">
        <f t="shared" ca="1" si="8"/>
        <v/>
      </c>
    </row>
    <row r="56" spans="1:22">
      <c r="A56">
        <f t="shared" ca="1" si="2"/>
        <v>2</v>
      </c>
      <c r="B56" t="str">
        <f ca="1">INDEX(SeznamListu!$A$1:$C$87,MATCH(A56,SeznamListu!$B$1:$B$87,0),1)</f>
        <v>AULA N01911</v>
      </c>
      <c r="C56">
        <f ca="1">INDEX(SeznamListu!$A$1:$C$87,MATCH(A56,SeznamListu!$B$1:$B$87,0),3)</f>
        <v>1</v>
      </c>
      <c r="D56">
        <f ca="1">COUNTIF($A$6:A56,A56)</f>
        <v>41</v>
      </c>
      <c r="I56">
        <f t="shared" ca="1" si="3"/>
        <v>39</v>
      </c>
      <c r="J56" t="str">
        <f t="shared" ca="1" si="4"/>
        <v>Mikrofon na husím krku 0</v>
      </c>
      <c r="K56" t="str">
        <f t="shared" ca="1" si="10"/>
        <v>AU27</v>
      </c>
      <c r="L56" t="str">
        <f t="shared" ca="1" si="10"/>
        <v>Mikrofon na husím krku</v>
      </c>
      <c r="M56">
        <f t="shared" ca="1" si="10"/>
        <v>0</v>
      </c>
      <c r="N56">
        <f t="shared" ca="1" si="10"/>
        <v>0</v>
      </c>
      <c r="O56">
        <f t="shared" ca="1" si="10"/>
        <v>0</v>
      </c>
      <c r="P56">
        <f t="shared" ca="1" si="10"/>
        <v>0</v>
      </c>
      <c r="Q56">
        <f t="shared" ca="1" si="10"/>
        <v>0</v>
      </c>
      <c r="R56">
        <f t="shared" ca="1" si="5"/>
        <v>0</v>
      </c>
      <c r="S56">
        <f t="shared" ca="1" si="10"/>
        <v>0</v>
      </c>
      <c r="T56">
        <f t="shared" ca="1" si="6"/>
        <v>0</v>
      </c>
      <c r="U56">
        <f t="shared" ca="1" si="7"/>
        <v>0</v>
      </c>
      <c r="V56" t="str">
        <f t="shared" ca="1" si="8"/>
        <v/>
      </c>
    </row>
    <row r="57" spans="1:22">
      <c r="A57">
        <f t="shared" ca="1" si="2"/>
        <v>2</v>
      </c>
      <c r="B57" t="str">
        <f ca="1">INDEX(SeznamListu!$A$1:$C$87,MATCH(A57,SeznamListu!$B$1:$B$87,0),1)</f>
        <v>AULA N01911</v>
      </c>
      <c r="C57">
        <f ca="1">INDEX(SeznamListu!$A$1:$C$87,MATCH(A57,SeznamListu!$B$1:$B$87,0),3)</f>
        <v>1</v>
      </c>
      <c r="D57">
        <f ca="1">COUNTIF($A$6:A57,A57)</f>
        <v>42</v>
      </c>
      <c r="I57">
        <f t="shared" ca="1" si="3"/>
        <v>40</v>
      </c>
      <c r="J57" t="str">
        <f t="shared" ca="1" si="4"/>
        <v>Držák mikrofonu 0</v>
      </c>
      <c r="K57" t="str">
        <f t="shared" ca="1" si="10"/>
        <v>AU28</v>
      </c>
      <c r="L57" t="str">
        <f t="shared" ca="1" si="10"/>
        <v>Držák mikrofonu</v>
      </c>
      <c r="M57">
        <f t="shared" ca="1" si="10"/>
        <v>0</v>
      </c>
      <c r="N57">
        <f t="shared" ca="1" si="10"/>
        <v>0</v>
      </c>
      <c r="O57">
        <f t="shared" ca="1" si="10"/>
        <v>0</v>
      </c>
      <c r="P57">
        <f t="shared" ca="1" si="10"/>
        <v>0</v>
      </c>
      <c r="Q57">
        <f t="shared" ca="1" si="10"/>
        <v>0</v>
      </c>
      <c r="R57">
        <f t="shared" ca="1" si="5"/>
        <v>0</v>
      </c>
      <c r="S57">
        <f t="shared" ca="1" si="10"/>
        <v>0</v>
      </c>
      <c r="T57">
        <f t="shared" ca="1" si="6"/>
        <v>0</v>
      </c>
      <c r="U57">
        <f t="shared" ca="1" si="7"/>
        <v>0</v>
      </c>
      <c r="V57" t="str">
        <f t="shared" ca="1" si="8"/>
        <v/>
      </c>
    </row>
    <row r="58" spans="1:22">
      <c r="A58">
        <f t="shared" ca="1" si="2"/>
        <v>2</v>
      </c>
      <c r="B58" t="str">
        <f ca="1">INDEX(SeznamListu!$A$1:$C$87,MATCH(A58,SeznamListu!$B$1:$B$87,0),1)</f>
        <v>AULA N01911</v>
      </c>
      <c r="C58">
        <f ca="1">INDEX(SeznamListu!$A$1:$C$87,MATCH(A58,SeznamListu!$B$1:$B$87,0),3)</f>
        <v>1</v>
      </c>
      <c r="D58">
        <f ca="1">COUNTIF($A$6:A58,A58)</f>
        <v>43</v>
      </c>
      <c r="I58">
        <f t="shared" ca="1" si="3"/>
        <v>41</v>
      </c>
      <c r="J58" t="str">
        <f t="shared" ca="1" si="4"/>
        <v>Stojánek mikrofonu 0</v>
      </c>
      <c r="K58" t="str">
        <f t="shared" ca="1" si="10"/>
        <v>AU29</v>
      </c>
      <c r="L58" t="str">
        <f t="shared" ca="1" si="10"/>
        <v>Stojánek mikrofonu</v>
      </c>
      <c r="M58">
        <f t="shared" ca="1" si="10"/>
        <v>0</v>
      </c>
      <c r="N58">
        <f t="shared" ca="1" si="10"/>
        <v>0</v>
      </c>
      <c r="O58">
        <f t="shared" ca="1" si="10"/>
        <v>0</v>
      </c>
      <c r="P58">
        <f t="shared" ca="1" si="10"/>
        <v>0</v>
      </c>
      <c r="Q58">
        <f t="shared" ca="1" si="10"/>
        <v>0</v>
      </c>
      <c r="R58">
        <f t="shared" ca="1" si="5"/>
        <v>0</v>
      </c>
      <c r="S58">
        <f t="shared" ca="1" si="10"/>
        <v>0</v>
      </c>
      <c r="T58">
        <f t="shared" ca="1" si="6"/>
        <v>0</v>
      </c>
      <c r="U58">
        <f t="shared" ca="1" si="7"/>
        <v>0</v>
      </c>
      <c r="V58" t="str">
        <f t="shared" ca="1" si="8"/>
        <v/>
      </c>
    </row>
    <row r="59" spans="1:22">
      <c r="A59">
        <f t="shared" ca="1" si="2"/>
        <v>2</v>
      </c>
      <c r="B59" t="str">
        <f ca="1">INDEX(SeznamListu!$A$1:$C$87,MATCH(A59,SeznamListu!$B$1:$B$87,0),1)</f>
        <v>AULA N01911</v>
      </c>
      <c r="C59">
        <f ca="1">INDEX(SeznamListu!$A$1:$C$87,MATCH(A59,SeznamListu!$B$1:$B$87,0),3)</f>
        <v>1</v>
      </c>
      <c r="D59">
        <f ca="1">COUNTIF($A$6:A59,A59)</f>
        <v>44</v>
      </c>
      <c r="I59">
        <f t="shared" ca="1" si="3"/>
        <v>42</v>
      </c>
      <c r="J59" t="str">
        <f t="shared" ca="1" si="4"/>
        <v>Stojánek bezdrátového mikrofonu 0</v>
      </c>
      <c r="K59" t="str">
        <f t="shared" ca="1" si="10"/>
        <v>AU30</v>
      </c>
      <c r="L59" t="str">
        <f t="shared" ca="1" si="10"/>
        <v>Stojánek bezdrátového mikrofonu</v>
      </c>
      <c r="M59">
        <f t="shared" ca="1" si="10"/>
        <v>0</v>
      </c>
      <c r="N59">
        <f t="shared" ca="1" si="10"/>
        <v>0</v>
      </c>
      <c r="O59">
        <f t="shared" ca="1" si="10"/>
        <v>0</v>
      </c>
      <c r="P59">
        <f t="shared" ca="1" si="10"/>
        <v>0</v>
      </c>
      <c r="Q59">
        <f t="shared" ca="1" si="10"/>
        <v>0</v>
      </c>
      <c r="R59">
        <f t="shared" ca="1" si="5"/>
        <v>0</v>
      </c>
      <c r="S59">
        <f t="shared" ca="1" si="10"/>
        <v>0</v>
      </c>
      <c r="T59">
        <f t="shared" ca="1" si="6"/>
        <v>0</v>
      </c>
      <c r="U59">
        <f t="shared" ca="1" si="7"/>
        <v>0</v>
      </c>
      <c r="V59" t="str">
        <f t="shared" ca="1" si="8"/>
        <v/>
      </c>
    </row>
    <row r="60" spans="1:22">
      <c r="A60">
        <f t="shared" ca="1" si="2"/>
        <v>2</v>
      </c>
      <c r="B60" t="str">
        <f ca="1">INDEX(SeznamListu!$A$1:$C$87,MATCH(A60,SeznamListu!$B$1:$B$87,0),1)</f>
        <v>AULA N01911</v>
      </c>
      <c r="C60">
        <f ca="1">INDEX(SeznamListu!$A$1:$C$87,MATCH(A60,SeznamListu!$B$1:$B$87,0),3)</f>
        <v>1</v>
      </c>
      <c r="D60">
        <f ca="1">COUNTIF($A$6:A60,A60)</f>
        <v>45</v>
      </c>
      <c r="I60">
        <f t="shared" ca="1" si="3"/>
        <v>43</v>
      </c>
      <c r="J60" t="str">
        <f t="shared" ca="1" si="4"/>
        <v>Mikrofonní stativ 0</v>
      </c>
      <c r="K60" t="str">
        <f t="shared" ca="1" si="10"/>
        <v>AU31</v>
      </c>
      <c r="L60" t="str">
        <f t="shared" ca="1" si="10"/>
        <v>Mikrofonní stativ</v>
      </c>
      <c r="M60">
        <f t="shared" ca="1" si="10"/>
        <v>0</v>
      </c>
      <c r="N60">
        <f t="shared" ca="1" si="10"/>
        <v>0</v>
      </c>
      <c r="O60">
        <f t="shared" ca="1" si="10"/>
        <v>0</v>
      </c>
      <c r="P60">
        <f t="shared" ca="1" si="10"/>
        <v>0</v>
      </c>
      <c r="Q60">
        <f t="shared" ca="1" si="10"/>
        <v>0</v>
      </c>
      <c r="R60">
        <f t="shared" ca="1" si="5"/>
        <v>0</v>
      </c>
      <c r="S60">
        <f t="shared" ca="1" si="10"/>
        <v>0</v>
      </c>
      <c r="T60">
        <f t="shared" ca="1" si="6"/>
        <v>0</v>
      </c>
      <c r="U60">
        <f t="shared" ca="1" si="7"/>
        <v>0</v>
      </c>
      <c r="V60" t="str">
        <f t="shared" ca="1" si="8"/>
        <v/>
      </c>
    </row>
    <row r="61" spans="1:22">
      <c r="A61">
        <f t="shared" ca="1" si="2"/>
        <v>2</v>
      </c>
      <c r="B61" t="str">
        <f ca="1">INDEX(SeznamListu!$A$1:$C$87,MATCH(A61,SeznamListu!$B$1:$B$87,0),1)</f>
        <v>AULA N01911</v>
      </c>
      <c r="C61">
        <f ca="1">INDEX(SeznamListu!$A$1:$C$87,MATCH(A61,SeznamListu!$B$1:$B$87,0),3)</f>
        <v>1</v>
      </c>
      <c r="D61">
        <f ca="1">COUNTIF($A$6:A61,A61)</f>
        <v>46</v>
      </c>
      <c r="I61">
        <f t="shared" ca="1" si="3"/>
        <v>44</v>
      </c>
      <c r="J61" t="str">
        <f t="shared" ca="1" si="4"/>
        <v>Příslušenství audio technika 0</v>
      </c>
      <c r="K61" t="str">
        <f t="shared" ca="1" si="10"/>
        <v>AU32</v>
      </c>
      <c r="L61" t="str">
        <f t="shared" ca="1" si="10"/>
        <v>Příslušenství audio technika</v>
      </c>
      <c r="M61">
        <f t="shared" ca="1" si="10"/>
        <v>0</v>
      </c>
      <c r="N61">
        <f t="shared" ca="1" si="10"/>
        <v>0</v>
      </c>
      <c r="O61">
        <f t="shared" ca="1" si="10"/>
        <v>0</v>
      </c>
      <c r="P61">
        <f t="shared" ca="1" si="10"/>
        <v>0</v>
      </c>
      <c r="Q61">
        <f t="shared" ca="1" si="10"/>
        <v>0</v>
      </c>
      <c r="R61">
        <f t="shared" ca="1" si="5"/>
        <v>0</v>
      </c>
      <c r="S61">
        <f t="shared" ca="1" si="10"/>
        <v>0</v>
      </c>
      <c r="T61">
        <f t="shared" ca="1" si="6"/>
        <v>0</v>
      </c>
      <c r="U61">
        <f t="shared" ca="1" si="7"/>
        <v>0</v>
      </c>
      <c r="V61" t="str">
        <f t="shared" ca="1" si="8"/>
        <v/>
      </c>
    </row>
    <row r="62" spans="1:22">
      <c r="A62">
        <f t="shared" ca="1" si="2"/>
        <v>2</v>
      </c>
      <c r="B62" t="str">
        <f ca="1">INDEX(SeznamListu!$A$1:$C$87,MATCH(A62,SeznamListu!$B$1:$B$87,0),1)</f>
        <v>AULA N01911</v>
      </c>
      <c r="C62">
        <f ca="1">INDEX(SeznamListu!$A$1:$C$87,MATCH(A62,SeznamListu!$B$1:$B$87,0),3)</f>
        <v>1</v>
      </c>
      <c r="D62">
        <f ca="1">COUNTIF($A$6:A62,A62)</f>
        <v>47</v>
      </c>
      <c r="I62">
        <f t="shared" ca="1" si="3"/>
        <v>45</v>
      </c>
      <c r="J62" t="str">
        <f t="shared" ca="1" si="4"/>
        <v>Přípojné místo do řečníckého pultu 0</v>
      </c>
      <c r="K62" t="str">
        <f t="shared" ca="1" si="10"/>
        <v>PM01</v>
      </c>
      <c r="L62" t="str">
        <f t="shared" ca="1" si="10"/>
        <v>Přípojné místo do řečníckého pultu</v>
      </c>
      <c r="M62">
        <f t="shared" ca="1" si="10"/>
        <v>0</v>
      </c>
      <c r="N62">
        <f t="shared" ca="1" si="10"/>
        <v>0</v>
      </c>
      <c r="O62">
        <f t="shared" ca="1" si="10"/>
        <v>0</v>
      </c>
      <c r="P62">
        <f t="shared" ca="1" si="10"/>
        <v>0</v>
      </c>
      <c r="Q62">
        <f t="shared" ca="1" si="10"/>
        <v>0</v>
      </c>
      <c r="R62">
        <f t="shared" ca="1" si="5"/>
        <v>0</v>
      </c>
      <c r="S62">
        <f t="shared" ca="1" si="10"/>
        <v>0</v>
      </c>
      <c r="T62">
        <f t="shared" ca="1" si="6"/>
        <v>0</v>
      </c>
      <c r="U62">
        <f t="shared" ca="1" si="7"/>
        <v>0</v>
      </c>
      <c r="V62" t="str">
        <f t="shared" ca="1" si="8"/>
        <v/>
      </c>
    </row>
    <row r="63" spans="1:22">
      <c r="A63">
        <f t="shared" ca="1" si="2"/>
        <v>2</v>
      </c>
      <c r="B63" t="str">
        <f ca="1">INDEX(SeznamListu!$A$1:$C$87,MATCH(A63,SeznamListu!$B$1:$B$87,0),1)</f>
        <v>AULA N01911</v>
      </c>
      <c r="C63">
        <f ca="1">INDEX(SeznamListu!$A$1:$C$87,MATCH(A63,SeznamListu!$B$1:$B$87,0),3)</f>
        <v>1</v>
      </c>
      <c r="D63">
        <f ca="1">COUNTIF($A$6:A63,A63)</f>
        <v>48</v>
      </c>
      <c r="I63">
        <f t="shared" ca="1" si="3"/>
        <v>46</v>
      </c>
      <c r="J63" t="str">
        <f t="shared" ca="1" si="4"/>
        <v>Kontrolér řídicího systému 0</v>
      </c>
      <c r="K63" t="str">
        <f t="shared" ca="1" si="10"/>
        <v>RS01</v>
      </c>
      <c r="L63" t="str">
        <f t="shared" ca="1" si="10"/>
        <v>Kontrolér řídicího systému</v>
      </c>
      <c r="M63">
        <f t="shared" ca="1" si="10"/>
        <v>0</v>
      </c>
      <c r="N63">
        <f t="shared" ca="1" si="10"/>
        <v>0</v>
      </c>
      <c r="O63">
        <f t="shared" ca="1" si="10"/>
        <v>0</v>
      </c>
      <c r="P63">
        <f t="shared" ca="1" si="10"/>
        <v>0</v>
      </c>
      <c r="Q63">
        <f t="shared" ca="1" si="10"/>
        <v>0</v>
      </c>
      <c r="R63">
        <f t="shared" ca="1" si="5"/>
        <v>0</v>
      </c>
      <c r="S63">
        <f t="shared" ca="1" si="10"/>
        <v>0</v>
      </c>
      <c r="T63">
        <f t="shared" ca="1" si="6"/>
        <v>0</v>
      </c>
      <c r="U63">
        <f t="shared" ca="1" si="7"/>
        <v>0</v>
      </c>
      <c r="V63" t="str">
        <f t="shared" ca="1" si="8"/>
        <v/>
      </c>
    </row>
    <row r="64" spans="1:22">
      <c r="A64">
        <f t="shared" ca="1" si="2"/>
        <v>2</v>
      </c>
      <c r="B64" t="str">
        <f ca="1">INDEX(SeznamListu!$A$1:$C$87,MATCH(A64,SeznamListu!$B$1:$B$87,0),1)</f>
        <v>AULA N01911</v>
      </c>
      <c r="C64">
        <f ca="1">INDEX(SeznamListu!$A$1:$C$87,MATCH(A64,SeznamListu!$B$1:$B$87,0),3)</f>
        <v>1</v>
      </c>
      <c r="D64">
        <f ca="1">COUNTIF($A$6:A64,A64)</f>
        <v>49</v>
      </c>
      <c r="I64">
        <f t="shared" ca="1" si="3"/>
        <v>47</v>
      </c>
      <c r="J64" t="str">
        <f t="shared" ca="1" si="4"/>
        <v>Kontrolér řídicího systému 0</v>
      </c>
      <c r="K64" t="str">
        <f t="shared" ca="1" si="10"/>
        <v>RS02</v>
      </c>
      <c r="L64" t="str">
        <f t="shared" ca="1" si="10"/>
        <v>Kontrolér řídicího systému</v>
      </c>
      <c r="M64">
        <f t="shared" ca="1" si="10"/>
        <v>0</v>
      </c>
      <c r="N64">
        <f t="shared" ca="1" si="10"/>
        <v>0</v>
      </c>
      <c r="O64">
        <f t="shared" ca="1" si="10"/>
        <v>0</v>
      </c>
      <c r="P64">
        <f t="shared" ca="1" si="10"/>
        <v>0</v>
      </c>
      <c r="Q64">
        <f t="shared" ca="1" si="10"/>
        <v>0</v>
      </c>
      <c r="R64">
        <f t="shared" ca="1" si="5"/>
        <v>0</v>
      </c>
      <c r="S64">
        <f t="shared" ca="1" si="10"/>
        <v>0</v>
      </c>
      <c r="T64">
        <f t="shared" ca="1" si="6"/>
        <v>0</v>
      </c>
      <c r="U64">
        <f t="shared" ca="1" si="7"/>
        <v>0</v>
      </c>
      <c r="V64" t="str">
        <f t="shared" ca="1" si="8"/>
        <v/>
      </c>
    </row>
    <row r="65" spans="1:22">
      <c r="A65">
        <f t="shared" ca="1" si="2"/>
        <v>2</v>
      </c>
      <c r="B65" t="str">
        <f ca="1">INDEX(SeznamListu!$A$1:$C$87,MATCH(A65,SeznamListu!$B$1:$B$87,0),1)</f>
        <v>AULA N01911</v>
      </c>
      <c r="C65">
        <f ca="1">INDEX(SeznamListu!$A$1:$C$87,MATCH(A65,SeznamListu!$B$1:$B$87,0),3)</f>
        <v>1</v>
      </c>
      <c r="D65">
        <f ca="1">COUNTIF($A$6:A65,A65)</f>
        <v>50</v>
      </c>
      <c r="I65">
        <f t="shared" ca="1" si="3"/>
        <v>48</v>
      </c>
      <c r="J65" t="str">
        <f t="shared" ca="1" si="4"/>
        <v>Dotykový panel 0</v>
      </c>
      <c r="K65" t="str">
        <f t="shared" ca="1" si="10"/>
        <v>RS04</v>
      </c>
      <c r="L65" t="str">
        <f t="shared" ca="1" si="10"/>
        <v>Dotykový panel</v>
      </c>
      <c r="M65">
        <f t="shared" ca="1" si="10"/>
        <v>0</v>
      </c>
      <c r="N65">
        <f t="shared" ca="1" si="10"/>
        <v>0</v>
      </c>
      <c r="O65">
        <f t="shared" ca="1" si="10"/>
        <v>0</v>
      </c>
      <c r="P65">
        <f t="shared" ca="1" si="10"/>
        <v>0</v>
      </c>
      <c r="Q65">
        <f t="shared" ca="1" si="10"/>
        <v>0</v>
      </c>
      <c r="R65">
        <f t="shared" ca="1" si="5"/>
        <v>0</v>
      </c>
      <c r="S65">
        <f t="shared" ca="1" si="10"/>
        <v>0</v>
      </c>
      <c r="T65">
        <f t="shared" ca="1" si="6"/>
        <v>0</v>
      </c>
      <c r="U65">
        <f t="shared" ca="1" si="7"/>
        <v>0</v>
      </c>
      <c r="V65" t="str">
        <f t="shared" ca="1" si="8"/>
        <v/>
      </c>
    </row>
    <row r="66" spans="1:22">
      <c r="A66">
        <f t="shared" ca="1" si="2"/>
        <v>2</v>
      </c>
      <c r="B66" t="str">
        <f ca="1">INDEX(SeznamListu!$A$1:$C$87,MATCH(A66,SeznamListu!$B$1:$B$87,0),1)</f>
        <v>AULA N01911</v>
      </c>
      <c r="C66">
        <f ca="1">INDEX(SeznamListu!$A$1:$C$87,MATCH(A66,SeznamListu!$B$1:$B$87,0),3)</f>
        <v>1</v>
      </c>
      <c r="D66">
        <f ca="1">COUNTIF($A$6:A66,A66)</f>
        <v>51</v>
      </c>
      <c r="I66">
        <f t="shared" ca="1" si="3"/>
        <v>49</v>
      </c>
      <c r="J66" t="str">
        <f t="shared" ca="1" si="4"/>
        <v>Switch pro řízení 0</v>
      </c>
      <c r="K66" t="str">
        <f t="shared" ca="1" si="10"/>
        <v>RS06</v>
      </c>
      <c r="L66" t="str">
        <f t="shared" ca="1" si="10"/>
        <v>Switch pro řízení</v>
      </c>
      <c r="M66">
        <f t="shared" ca="1" si="10"/>
        <v>0</v>
      </c>
      <c r="N66">
        <f t="shared" ca="1" si="10"/>
        <v>0</v>
      </c>
      <c r="O66">
        <f t="shared" ca="1" si="10"/>
        <v>0</v>
      </c>
      <c r="P66">
        <f t="shared" ca="1" si="10"/>
        <v>0</v>
      </c>
      <c r="Q66">
        <f t="shared" ca="1" si="10"/>
        <v>0</v>
      </c>
      <c r="R66">
        <f t="shared" ca="1" si="5"/>
        <v>0</v>
      </c>
      <c r="S66">
        <f t="shared" ca="1" si="10"/>
        <v>0</v>
      </c>
      <c r="T66">
        <f t="shared" ca="1" si="6"/>
        <v>0</v>
      </c>
      <c r="U66">
        <f t="shared" ca="1" si="7"/>
        <v>0</v>
      </c>
      <c r="V66" t="str">
        <f t="shared" ca="1" si="8"/>
        <v/>
      </c>
    </row>
    <row r="67" spans="1:22">
      <c r="A67">
        <f t="shared" ca="1" si="2"/>
        <v>2</v>
      </c>
      <c r="B67" t="str">
        <f ca="1">INDEX(SeznamListu!$A$1:$C$87,MATCH(A67,SeznamListu!$B$1:$B$87,0),1)</f>
        <v>AULA N01911</v>
      </c>
      <c r="C67">
        <f ca="1">INDEX(SeznamListu!$A$1:$C$87,MATCH(A67,SeznamListu!$B$1:$B$87,0),3)</f>
        <v>1</v>
      </c>
      <c r="D67">
        <f ca="1">COUNTIF($A$6:A67,A67)</f>
        <v>52</v>
      </c>
      <c r="I67">
        <f t="shared" ca="1" si="3"/>
        <v>50</v>
      </c>
      <c r="J67" t="str">
        <f t="shared" ca="1" si="4"/>
        <v>Příslušenství řídicího systému do rozvaděče - převodník 0</v>
      </c>
      <c r="K67" t="str">
        <f t="shared" ca="1" si="10"/>
        <v>RS07</v>
      </c>
      <c r="L67" t="str">
        <f t="shared" ca="1" si="10"/>
        <v>Příslušenství řídicího systému do rozvaděče - převodník</v>
      </c>
      <c r="M67">
        <f t="shared" ca="1" si="10"/>
        <v>0</v>
      </c>
      <c r="N67">
        <f t="shared" ca="1" si="10"/>
        <v>0</v>
      </c>
      <c r="O67">
        <f t="shared" ca="1" si="10"/>
        <v>0</v>
      </c>
      <c r="P67">
        <f t="shared" ca="1" si="10"/>
        <v>0</v>
      </c>
      <c r="Q67">
        <f t="shared" ca="1" si="10"/>
        <v>0</v>
      </c>
      <c r="R67">
        <f t="shared" ca="1" si="5"/>
        <v>0</v>
      </c>
      <c r="S67">
        <f t="shared" ca="1" si="10"/>
        <v>0</v>
      </c>
      <c r="T67">
        <f t="shared" ca="1" si="6"/>
        <v>0</v>
      </c>
      <c r="U67">
        <f t="shared" ca="1" si="7"/>
        <v>0</v>
      </c>
      <c r="V67" t="str">
        <f t="shared" ca="1" si="8"/>
        <v/>
      </c>
    </row>
    <row r="68" spans="1:22">
      <c r="A68">
        <f t="shared" ca="1" si="2"/>
        <v>2</v>
      </c>
      <c r="B68" t="str">
        <f ca="1">INDEX(SeznamListu!$A$1:$C$87,MATCH(A68,SeznamListu!$B$1:$B$87,0),1)</f>
        <v>AULA N01911</v>
      </c>
      <c r="C68">
        <f ca="1">INDEX(SeznamListu!$A$1:$C$87,MATCH(A68,SeznamListu!$B$1:$B$87,0),3)</f>
        <v>1</v>
      </c>
      <c r="D68">
        <f ca="1">COUNTIF($A$6:A68,A68)</f>
        <v>53</v>
      </c>
      <c r="I68">
        <f t="shared" ca="1" si="3"/>
        <v>51</v>
      </c>
      <c r="J68" t="str">
        <f t="shared" ca="1" si="4"/>
        <v>Příslušenství řídicího systému do rozvaděče - odrušovač 0</v>
      </c>
      <c r="K68" t="str">
        <f t="shared" ca="1" si="10"/>
        <v>RS08</v>
      </c>
      <c r="L68" t="str">
        <f t="shared" ca="1" si="10"/>
        <v>Příslušenství řídicího systému do rozvaděče - odrušovač</v>
      </c>
      <c r="M68">
        <f t="shared" ca="1" si="10"/>
        <v>0</v>
      </c>
      <c r="N68">
        <f t="shared" ca="1" si="10"/>
        <v>0</v>
      </c>
      <c r="O68">
        <f t="shared" ca="1" si="10"/>
        <v>0</v>
      </c>
      <c r="P68">
        <f t="shared" ca="1" si="10"/>
        <v>0</v>
      </c>
      <c r="Q68">
        <f t="shared" ca="1" si="10"/>
        <v>0</v>
      </c>
      <c r="R68">
        <f t="shared" ca="1" si="5"/>
        <v>0</v>
      </c>
      <c r="S68">
        <f t="shared" ca="1" si="10"/>
        <v>0</v>
      </c>
      <c r="T68">
        <f t="shared" ca="1" si="6"/>
        <v>0</v>
      </c>
      <c r="U68">
        <f t="shared" ca="1" si="7"/>
        <v>0</v>
      </c>
      <c r="V68" t="str">
        <f t="shared" ca="1" si="8"/>
        <v/>
      </c>
    </row>
    <row r="69" spans="1:22">
      <c r="A69">
        <f t="shared" ca="1" si="2"/>
        <v>2</v>
      </c>
      <c r="B69" t="str">
        <f ca="1">INDEX(SeznamListu!$A$1:$C$87,MATCH(A69,SeznamListu!$B$1:$B$87,0),1)</f>
        <v>AULA N01911</v>
      </c>
      <c r="C69">
        <f ca="1">INDEX(SeznamListu!$A$1:$C$87,MATCH(A69,SeznamListu!$B$1:$B$87,0),3)</f>
        <v>1</v>
      </c>
      <c r="D69">
        <f ca="1">COUNTIF($A$6:A69,A69)</f>
        <v>54</v>
      </c>
      <c r="I69">
        <f t="shared" ca="1" si="3"/>
        <v>52</v>
      </c>
      <c r="J69" t="str">
        <f t="shared" ca="1" si="4"/>
        <v>Příslušenství řídicího systému do rozvaděče - releová jednotka 0</v>
      </c>
      <c r="K69" t="str">
        <f t="shared" ca="1" si="10"/>
        <v>RS09</v>
      </c>
      <c r="L69" t="str">
        <f t="shared" ca="1" si="10"/>
        <v>Příslušenství řídicího systému do rozvaděče - releová jednotka</v>
      </c>
      <c r="M69">
        <f t="shared" ca="1" si="10"/>
        <v>0</v>
      </c>
      <c r="N69">
        <f t="shared" ca="1" si="10"/>
        <v>0</v>
      </c>
      <c r="O69">
        <f t="shared" ca="1" si="10"/>
        <v>0</v>
      </c>
      <c r="P69">
        <f t="shared" ca="1" si="10"/>
        <v>0</v>
      </c>
      <c r="Q69">
        <f t="shared" ca="1" si="10"/>
        <v>0</v>
      </c>
      <c r="R69">
        <f t="shared" ca="1" si="5"/>
        <v>0</v>
      </c>
      <c r="S69">
        <f t="shared" ca="1" si="10"/>
        <v>0</v>
      </c>
      <c r="T69">
        <f t="shared" ca="1" si="6"/>
        <v>0</v>
      </c>
      <c r="U69">
        <f t="shared" ca="1" si="7"/>
        <v>0</v>
      </c>
      <c r="V69" t="str">
        <f t="shared" ca="1" si="8"/>
        <v/>
      </c>
    </row>
    <row r="70" spans="1:22">
      <c r="A70">
        <f t="shared" ca="1" si="2"/>
        <v>2</v>
      </c>
      <c r="B70" t="str">
        <f ca="1">INDEX(SeznamListu!$A$1:$C$87,MATCH(A70,SeznamListu!$B$1:$B$87,0),1)</f>
        <v>AULA N01911</v>
      </c>
      <c r="C70">
        <f ca="1">INDEX(SeznamListu!$A$1:$C$87,MATCH(A70,SeznamListu!$B$1:$B$87,0),3)</f>
        <v>1</v>
      </c>
      <c r="D70">
        <f ca="1">COUNTIF($A$6:A70,A70)</f>
        <v>55</v>
      </c>
      <c r="I70">
        <f t="shared" ca="1" si="3"/>
        <v>53</v>
      </c>
      <c r="J70" t="str">
        <f t="shared" ca="1" si="4"/>
        <v>Příslušenství řídicího systému do rozvaděče - DALI jednotka 0</v>
      </c>
      <c r="K70" t="str">
        <f t="shared" ca="1" si="10"/>
        <v>RS10</v>
      </c>
      <c r="L70" t="str">
        <f t="shared" ca="1" si="10"/>
        <v>Příslušenství řídicího systému do rozvaděče - DALI jednotka</v>
      </c>
      <c r="M70">
        <f t="shared" ca="1" si="10"/>
        <v>0</v>
      </c>
      <c r="N70">
        <f t="shared" ca="1" si="10"/>
        <v>0</v>
      </c>
      <c r="O70">
        <f t="shared" ca="1" si="10"/>
        <v>0</v>
      </c>
      <c r="P70">
        <f t="shared" ca="1" si="10"/>
        <v>0</v>
      </c>
      <c r="Q70">
        <f t="shared" ca="1" si="10"/>
        <v>0</v>
      </c>
      <c r="R70">
        <f t="shared" ca="1" si="5"/>
        <v>0</v>
      </c>
      <c r="S70">
        <f t="shared" ca="1" si="10"/>
        <v>0</v>
      </c>
      <c r="T70">
        <f t="shared" ca="1" si="6"/>
        <v>0</v>
      </c>
      <c r="U70">
        <f t="shared" ca="1" si="7"/>
        <v>0</v>
      </c>
      <c r="V70" t="str">
        <f t="shared" ca="1" si="8"/>
        <v/>
      </c>
    </row>
    <row r="71" spans="1:22">
      <c r="A71">
        <f t="shared" ref="A71:A134" ca="1" si="11">IF(AND((LEN(K70)+LEN(K69)+LEN(K68))=3,A70=A69,A69=A68),A70+1,A70)</f>
        <v>2</v>
      </c>
      <c r="B71" t="str">
        <f ca="1">INDEX(SeznamListu!$A$1:$C$87,MATCH(A71,SeznamListu!$B$1:$B$87,0),1)</f>
        <v>AULA N01911</v>
      </c>
      <c r="C71">
        <f ca="1">INDEX(SeznamListu!$A$1:$C$87,MATCH(A71,SeznamListu!$B$1:$B$87,0),3)</f>
        <v>1</v>
      </c>
      <c r="D71">
        <f ca="1">COUNTIF($A$6:A71,A71)</f>
        <v>56</v>
      </c>
      <c r="I71">
        <f t="shared" ref="I71:I134" ca="1" si="12">INDIRECT("'"&amp;$B71&amp; "'!" &amp; I$1&amp;$D71+2)</f>
        <v>54</v>
      </c>
      <c r="J71" t="str">
        <f t="shared" ref="J71:J134" ca="1" si="13">L71&amp;" "&amp;M71</f>
        <v>Tabule mobilní 0</v>
      </c>
      <c r="K71" t="str">
        <f t="shared" ca="1" si="10"/>
        <v>TB04</v>
      </c>
      <c r="L71" t="str">
        <f t="shared" ca="1" si="10"/>
        <v>Tabule mobilní</v>
      </c>
      <c r="M71">
        <f t="shared" ca="1" si="10"/>
        <v>0</v>
      </c>
      <c r="N71">
        <f t="shared" ca="1" si="10"/>
        <v>0</v>
      </c>
      <c r="O71">
        <f t="shared" ca="1" si="10"/>
        <v>0</v>
      </c>
      <c r="P71">
        <f t="shared" ca="1" si="10"/>
        <v>0</v>
      </c>
      <c r="Q71">
        <f t="shared" ca="1" si="10"/>
        <v>0</v>
      </c>
      <c r="R71">
        <f t="shared" ref="R71:R134" ca="1" si="14">Q71*C71</f>
        <v>0</v>
      </c>
      <c r="S71">
        <f t="shared" ca="1" si="10"/>
        <v>0</v>
      </c>
      <c r="T71">
        <f t="shared" ref="T71:T134" ca="1" si="15">P71*Q71</f>
        <v>0</v>
      </c>
      <c r="U71">
        <f t="shared" ref="U71:U134" ca="1" si="16">T71*C71</f>
        <v>0</v>
      </c>
      <c r="V71" t="str">
        <f t="shared" ref="V71:V134" ca="1" si="17">IF(S71=T71,"","X")</f>
        <v/>
      </c>
    </row>
    <row r="72" spans="1:22">
      <c r="A72">
        <f t="shared" ca="1" si="11"/>
        <v>2</v>
      </c>
      <c r="B72" t="str">
        <f ca="1">INDEX(SeznamListu!$A$1:$C$87,MATCH(A72,SeznamListu!$B$1:$B$87,0),1)</f>
        <v>AULA N01911</v>
      </c>
      <c r="C72">
        <f ca="1">INDEX(SeznamListu!$A$1:$C$87,MATCH(A72,SeznamListu!$B$1:$B$87,0),3)</f>
        <v>1</v>
      </c>
      <c r="D72">
        <f ca="1">COUNTIF($A$6:A72,A72)</f>
        <v>57</v>
      </c>
      <c r="I72">
        <f t="shared" ca="1" si="12"/>
        <v>55</v>
      </c>
      <c r="J72" t="str">
        <f t="shared" ca="1" si="13"/>
        <v>Opona elektrická 0</v>
      </c>
      <c r="K72" t="str">
        <f t="shared" ca="1" si="10"/>
        <v>SC01</v>
      </c>
      <c r="L72" t="str">
        <f t="shared" ca="1" si="10"/>
        <v>Opona elektrická</v>
      </c>
      <c r="M72">
        <f t="shared" ca="1" si="10"/>
        <v>0</v>
      </c>
      <c r="N72">
        <f t="shared" ca="1" si="10"/>
        <v>0</v>
      </c>
      <c r="O72">
        <f t="shared" ca="1" si="10"/>
        <v>0</v>
      </c>
      <c r="P72">
        <f t="shared" ca="1" si="10"/>
        <v>0</v>
      </c>
      <c r="Q72">
        <f t="shared" ca="1" si="10"/>
        <v>0</v>
      </c>
      <c r="R72">
        <f t="shared" ca="1" si="14"/>
        <v>0</v>
      </c>
      <c r="S72">
        <f t="shared" ca="1" si="10"/>
        <v>0</v>
      </c>
      <c r="T72">
        <f t="shared" ca="1" si="15"/>
        <v>0</v>
      </c>
      <c r="U72">
        <f t="shared" ca="1" si="16"/>
        <v>0</v>
      </c>
      <c r="V72" t="str">
        <f t="shared" ca="1" si="17"/>
        <v/>
      </c>
    </row>
    <row r="73" spans="1:22">
      <c r="A73">
        <f t="shared" ca="1" si="11"/>
        <v>2</v>
      </c>
      <c r="B73" t="str">
        <f ca="1">INDEX(SeznamListu!$A$1:$C$87,MATCH(A73,SeznamListu!$B$1:$B$87,0),1)</f>
        <v>AULA N01911</v>
      </c>
      <c r="C73">
        <f ca="1">INDEX(SeznamListu!$A$1:$C$87,MATCH(A73,SeznamListu!$B$1:$B$87,0),3)</f>
        <v>1</v>
      </c>
      <c r="D73">
        <f ca="1">COUNTIF($A$6:A73,A73)</f>
        <v>58</v>
      </c>
      <c r="I73">
        <f t="shared" ca="1" si="12"/>
        <v>56</v>
      </c>
      <c r="J73" t="str">
        <f t="shared" ca="1" si="13"/>
        <v>Jevištní tah motorický 0</v>
      </c>
      <c r="K73" t="str">
        <f t="shared" ca="1" si="10"/>
        <v>SC02</v>
      </c>
      <c r="L73" t="str">
        <f t="shared" ca="1" si="10"/>
        <v>Jevištní tah motorický</v>
      </c>
      <c r="M73">
        <f t="shared" ca="1" si="10"/>
        <v>0</v>
      </c>
      <c r="N73">
        <f t="shared" ca="1" si="10"/>
        <v>0</v>
      </c>
      <c r="O73">
        <f t="shared" ca="1" si="10"/>
        <v>0</v>
      </c>
      <c r="P73">
        <f t="shared" ca="1" si="10"/>
        <v>0</v>
      </c>
      <c r="Q73">
        <f t="shared" ca="1" si="10"/>
        <v>0</v>
      </c>
      <c r="R73">
        <f t="shared" ca="1" si="14"/>
        <v>0</v>
      </c>
      <c r="S73">
        <f t="shared" ca="1" si="10"/>
        <v>0</v>
      </c>
      <c r="T73">
        <f t="shared" ca="1" si="15"/>
        <v>0</v>
      </c>
      <c r="U73">
        <f t="shared" ca="1" si="16"/>
        <v>0</v>
      </c>
      <c r="V73" t="str">
        <f t="shared" ca="1" si="17"/>
        <v/>
      </c>
    </row>
    <row r="74" spans="1:22">
      <c r="A74">
        <f t="shared" ca="1" si="11"/>
        <v>2</v>
      </c>
      <c r="B74" t="str">
        <f ca="1">INDEX(SeznamListu!$A$1:$C$87,MATCH(A74,SeznamListu!$B$1:$B$87,0),1)</f>
        <v>AULA N01911</v>
      </c>
      <c r="C74">
        <f ca="1">INDEX(SeznamListu!$A$1:$C$87,MATCH(A74,SeznamListu!$B$1:$B$87,0),3)</f>
        <v>1</v>
      </c>
      <c r="D74">
        <f ca="1">COUNTIF($A$6:A74,A74)</f>
        <v>59</v>
      </c>
      <c r="I74">
        <f t="shared" ca="1" si="12"/>
        <v>57</v>
      </c>
      <c r="J74" t="str">
        <f t="shared" ca="1" si="13"/>
        <v>Rozvaděč 0</v>
      </c>
      <c r="K74" t="str">
        <f t="shared" ca="1" si="10"/>
        <v>SC03</v>
      </c>
      <c r="L74" t="str">
        <f t="shared" ca="1" si="10"/>
        <v>Rozvaděč</v>
      </c>
      <c r="M74">
        <f t="shared" ca="1" si="10"/>
        <v>0</v>
      </c>
      <c r="N74">
        <f t="shared" ca="1" si="10"/>
        <v>0</v>
      </c>
      <c r="O74">
        <f t="shared" ca="1" si="10"/>
        <v>0</v>
      </c>
      <c r="P74">
        <f t="shared" ca="1" si="10"/>
        <v>0</v>
      </c>
      <c r="Q74">
        <f t="shared" ca="1" si="10"/>
        <v>0</v>
      </c>
      <c r="R74">
        <f t="shared" ca="1" si="14"/>
        <v>0</v>
      </c>
      <c r="S74">
        <f t="shared" ca="1" si="10"/>
        <v>0</v>
      </c>
      <c r="T74">
        <f t="shared" ca="1" si="15"/>
        <v>0</v>
      </c>
      <c r="U74">
        <f t="shared" ca="1" si="16"/>
        <v>0</v>
      </c>
      <c r="V74" t="str">
        <f t="shared" ca="1" si="17"/>
        <v/>
      </c>
    </row>
    <row r="75" spans="1:22">
      <c r="A75">
        <f t="shared" ca="1" si="11"/>
        <v>2</v>
      </c>
      <c r="B75" t="str">
        <f ca="1">INDEX(SeznamListu!$A$1:$C$87,MATCH(A75,SeznamListu!$B$1:$B$87,0),1)</f>
        <v>AULA N01911</v>
      </c>
      <c r="C75">
        <f ca="1">INDEX(SeznamListu!$A$1:$C$87,MATCH(A75,SeznamListu!$B$1:$B$87,0),3)</f>
        <v>1</v>
      </c>
      <c r="D75">
        <f ca="1">COUNTIF($A$6:A75,A75)</f>
        <v>60</v>
      </c>
      <c r="I75">
        <f t="shared" ca="1" si="12"/>
        <v>58</v>
      </c>
      <c r="J75" t="str">
        <f t="shared" ca="1" si="13"/>
        <v>Ovládací skříňka 0</v>
      </c>
      <c r="K75" t="str">
        <f t="shared" ca="1" si="10"/>
        <v>SC04</v>
      </c>
      <c r="L75" t="str">
        <f t="shared" ca="1" si="10"/>
        <v>Ovládací skříňka</v>
      </c>
      <c r="M75">
        <f t="shared" ca="1" si="10"/>
        <v>0</v>
      </c>
      <c r="N75">
        <f t="shared" ca="1" si="10"/>
        <v>0</v>
      </c>
      <c r="O75">
        <f t="shared" ca="1" si="10"/>
        <v>0</v>
      </c>
      <c r="P75">
        <f t="shared" ca="1" si="10"/>
        <v>0</v>
      </c>
      <c r="Q75">
        <f t="shared" ca="1" si="10"/>
        <v>0</v>
      </c>
      <c r="R75">
        <f t="shared" ca="1" si="14"/>
        <v>0</v>
      </c>
      <c r="S75">
        <f t="shared" ca="1" si="10"/>
        <v>0</v>
      </c>
      <c r="T75">
        <f t="shared" ca="1" si="15"/>
        <v>0</v>
      </c>
      <c r="U75">
        <f t="shared" ca="1" si="16"/>
        <v>0</v>
      </c>
      <c r="V75" t="str">
        <f t="shared" ca="1" si="17"/>
        <v/>
      </c>
    </row>
    <row r="76" spans="1:22">
      <c r="A76">
        <f t="shared" ca="1" si="11"/>
        <v>2</v>
      </c>
      <c r="B76" t="str">
        <f ca="1">INDEX(SeznamListu!$A$1:$C$87,MATCH(A76,SeznamListu!$B$1:$B$87,0),1)</f>
        <v>AULA N01911</v>
      </c>
      <c r="C76">
        <f ca="1">INDEX(SeznamListu!$A$1:$C$87,MATCH(A76,SeznamListu!$B$1:$B$87,0),3)</f>
        <v>1</v>
      </c>
      <c r="D76">
        <f ca="1">COUNTIF($A$6:A76,A76)</f>
        <v>61</v>
      </c>
      <c r="I76">
        <f t="shared" ca="1" si="12"/>
        <v>59</v>
      </c>
      <c r="J76" t="str">
        <f t="shared" ca="1" si="13"/>
        <v>Kabeláž pro oponu a tahy 0</v>
      </c>
      <c r="K76" t="str">
        <f t="shared" ca="1" si="10"/>
        <v>SC05</v>
      </c>
      <c r="L76" t="str">
        <f t="shared" ca="1" si="10"/>
        <v>Kabeláž pro oponu a tahy</v>
      </c>
      <c r="M76">
        <f t="shared" ca="1" si="10"/>
        <v>0</v>
      </c>
      <c r="N76">
        <f t="shared" ca="1" si="10"/>
        <v>0</v>
      </c>
      <c r="O76">
        <f t="shared" ca="1" si="10"/>
        <v>0</v>
      </c>
      <c r="P76">
        <f t="shared" ca="1" si="10"/>
        <v>0</v>
      </c>
      <c r="Q76">
        <f t="shared" ca="1" si="10"/>
        <v>0</v>
      </c>
      <c r="R76">
        <f t="shared" ca="1" si="14"/>
        <v>0</v>
      </c>
      <c r="S76">
        <f t="shared" ca="1" si="10"/>
        <v>0</v>
      </c>
      <c r="T76">
        <f t="shared" ca="1" si="15"/>
        <v>0</v>
      </c>
      <c r="U76">
        <f t="shared" ca="1" si="16"/>
        <v>0</v>
      </c>
      <c r="V76" t="str">
        <f t="shared" ca="1" si="17"/>
        <v/>
      </c>
    </row>
    <row r="77" spans="1:22">
      <c r="A77">
        <f t="shared" ca="1" si="11"/>
        <v>2</v>
      </c>
      <c r="B77" t="str">
        <f ca="1">INDEX(SeznamListu!$A$1:$C$87,MATCH(A77,SeznamListu!$B$1:$B$87,0),1)</f>
        <v>AULA N01911</v>
      </c>
      <c r="C77">
        <f ca="1">INDEX(SeznamListu!$A$1:$C$87,MATCH(A77,SeznamListu!$B$1:$B$87,0),3)</f>
        <v>1</v>
      </c>
      <c r="D77">
        <f ca="1">COUNTIF($A$6:A77,A77)</f>
        <v>62</v>
      </c>
      <c r="I77">
        <f t="shared" ca="1" si="12"/>
        <v>60</v>
      </c>
      <c r="J77" t="str">
        <f t="shared" ca="1" si="13"/>
        <v>Montáž opony a tahů 0</v>
      </c>
      <c r="K77" t="str">
        <f t="shared" ca="1" si="10"/>
        <v>SC06</v>
      </c>
      <c r="L77" t="str">
        <f t="shared" ca="1" si="10"/>
        <v>Montáž opony a tahů</v>
      </c>
      <c r="M77">
        <f t="shared" ca="1" si="10"/>
        <v>0</v>
      </c>
      <c r="N77">
        <f t="shared" ca="1" si="10"/>
        <v>0</v>
      </c>
      <c r="O77">
        <f t="shared" ca="1" si="10"/>
        <v>0</v>
      </c>
      <c r="P77">
        <f t="shared" ca="1" si="10"/>
        <v>0</v>
      </c>
      <c r="Q77">
        <f t="shared" ca="1" si="10"/>
        <v>0</v>
      </c>
      <c r="R77">
        <f t="shared" ca="1" si="14"/>
        <v>0</v>
      </c>
      <c r="S77">
        <f t="shared" ca="1" si="10"/>
        <v>0</v>
      </c>
      <c r="T77">
        <f t="shared" ca="1" si="15"/>
        <v>0</v>
      </c>
      <c r="U77">
        <f t="shared" ca="1" si="16"/>
        <v>0</v>
      </c>
      <c r="V77" t="str">
        <f t="shared" ca="1" si="17"/>
        <v/>
      </c>
    </row>
    <row r="78" spans="1:22">
      <c r="A78">
        <f t="shared" ca="1" si="11"/>
        <v>2</v>
      </c>
      <c r="B78" t="str">
        <f ca="1">INDEX(SeznamListu!$A$1:$C$87,MATCH(A78,SeznamListu!$B$1:$B$87,0),1)</f>
        <v>AULA N01911</v>
      </c>
      <c r="C78">
        <f ca="1">INDEX(SeznamListu!$A$1:$C$87,MATCH(A78,SeznamListu!$B$1:$B$87,0),3)</f>
        <v>1</v>
      </c>
      <c r="D78">
        <f ca="1">COUNTIF($A$6:A78,A78)</f>
        <v>63</v>
      </c>
      <c r="I78">
        <f t="shared" ca="1" si="12"/>
        <v>61</v>
      </c>
      <c r="J78" t="str">
        <f t="shared" ca="1" si="13"/>
        <v>Jevištní koberec 0</v>
      </c>
      <c r="K78" t="str">
        <f t="shared" ca="1" si="10"/>
        <v>SC07</v>
      </c>
      <c r="L78" t="str">
        <f t="shared" ca="1" si="10"/>
        <v>Jevištní koberec</v>
      </c>
      <c r="M78">
        <f t="shared" ca="1" si="10"/>
        <v>0</v>
      </c>
      <c r="N78">
        <f t="shared" ca="1" si="10"/>
        <v>0</v>
      </c>
      <c r="O78">
        <f t="shared" ca="1" si="10"/>
        <v>0</v>
      </c>
      <c r="P78">
        <f t="shared" ca="1" si="10"/>
        <v>0</v>
      </c>
      <c r="Q78">
        <f t="shared" ca="1" si="10"/>
        <v>0</v>
      </c>
      <c r="R78">
        <f t="shared" ca="1" si="14"/>
        <v>0</v>
      </c>
      <c r="S78">
        <f t="shared" ca="1" si="10"/>
        <v>0</v>
      </c>
      <c r="T78">
        <f t="shared" ca="1" si="15"/>
        <v>0</v>
      </c>
      <c r="U78">
        <f t="shared" ca="1" si="16"/>
        <v>0</v>
      </c>
      <c r="V78" t="str">
        <f t="shared" ca="1" si="17"/>
        <v/>
      </c>
    </row>
    <row r="79" spans="1:22">
      <c r="A79">
        <f t="shared" ca="1" si="11"/>
        <v>2</v>
      </c>
      <c r="B79" t="str">
        <f ca="1">INDEX(SeznamListu!$A$1:$C$87,MATCH(A79,SeznamListu!$B$1:$B$87,0),1)</f>
        <v>AULA N01911</v>
      </c>
      <c r="C79">
        <f ca="1">INDEX(SeznamListu!$A$1:$C$87,MATCH(A79,SeznamListu!$B$1:$B$87,0),3)</f>
        <v>1</v>
      </c>
      <c r="D79">
        <f ca="1">COUNTIF($A$6:A79,A79)</f>
        <v>64</v>
      </c>
      <c r="I79">
        <f t="shared" ca="1" si="12"/>
        <v>62</v>
      </c>
      <c r="J79" t="str">
        <f t="shared" ca="1" si="13"/>
        <v>Fresnel reflektor zoom 0</v>
      </c>
      <c r="K79" t="str">
        <f t="shared" ca="1" si="10"/>
        <v>SC08</v>
      </c>
      <c r="L79" t="str">
        <f t="shared" ca="1" si="10"/>
        <v>Fresnel reflektor zoom</v>
      </c>
      <c r="M79">
        <f t="shared" ca="1" si="10"/>
        <v>0</v>
      </c>
      <c r="N79">
        <f t="shared" ca="1" si="10"/>
        <v>0</v>
      </c>
      <c r="O79">
        <f t="shared" ca="1" si="10"/>
        <v>0</v>
      </c>
      <c r="P79">
        <f t="shared" ca="1" si="10"/>
        <v>0</v>
      </c>
      <c r="Q79">
        <f t="shared" ca="1" si="10"/>
        <v>0</v>
      </c>
      <c r="R79">
        <f t="shared" ca="1" si="14"/>
        <v>0</v>
      </c>
      <c r="S79">
        <f t="shared" ca="1" si="10"/>
        <v>0</v>
      </c>
      <c r="T79">
        <f t="shared" ca="1" si="15"/>
        <v>0</v>
      </c>
      <c r="U79">
        <f t="shared" ca="1" si="16"/>
        <v>0</v>
      </c>
      <c r="V79" t="str">
        <f t="shared" ca="1" si="17"/>
        <v/>
      </c>
    </row>
    <row r="80" spans="1:22">
      <c r="A80">
        <f t="shared" ca="1" si="11"/>
        <v>2</v>
      </c>
      <c r="B80" t="str">
        <f ca="1">INDEX(SeznamListu!$A$1:$C$87,MATCH(A80,SeznamListu!$B$1:$B$87,0),1)</f>
        <v>AULA N01911</v>
      </c>
      <c r="C80">
        <f ca="1">INDEX(SeznamListu!$A$1:$C$87,MATCH(A80,SeznamListu!$B$1:$B$87,0),3)</f>
        <v>1</v>
      </c>
      <c r="D80">
        <f ca="1">COUNTIF($A$6:A80,A80)</f>
        <v>65</v>
      </c>
      <c r="I80">
        <f t="shared" ca="1" si="12"/>
        <v>63</v>
      </c>
      <c r="J80" t="str">
        <f t="shared" ca="1" si="13"/>
        <v>Wash reflektor 0</v>
      </c>
      <c r="K80" t="str">
        <f t="shared" ca="1" si="10"/>
        <v>SC09</v>
      </c>
      <c r="L80" t="str">
        <f t="shared" ca="1" si="10"/>
        <v>Wash reflektor</v>
      </c>
      <c r="M80">
        <f t="shared" ca="1" si="10"/>
        <v>0</v>
      </c>
      <c r="N80">
        <f t="shared" ca="1" si="10"/>
        <v>0</v>
      </c>
      <c r="O80">
        <f t="shared" ca="1" si="10"/>
        <v>0</v>
      </c>
      <c r="P80">
        <f t="shared" ca="1" si="10"/>
        <v>0</v>
      </c>
      <c r="Q80">
        <f t="shared" ca="1" si="10"/>
        <v>0</v>
      </c>
      <c r="R80">
        <f t="shared" ca="1" si="14"/>
        <v>0</v>
      </c>
      <c r="S80">
        <f t="shared" ca="1" si="10"/>
        <v>0</v>
      </c>
      <c r="T80">
        <f t="shared" ca="1" si="15"/>
        <v>0</v>
      </c>
      <c r="U80">
        <f t="shared" ca="1" si="16"/>
        <v>0</v>
      </c>
      <c r="V80" t="str">
        <f t="shared" ca="1" si="17"/>
        <v/>
      </c>
    </row>
    <row r="81" spans="1:22">
      <c r="A81">
        <f t="shared" ca="1" si="11"/>
        <v>2</v>
      </c>
      <c r="B81" t="str">
        <f ca="1">INDEX(SeznamListu!$A$1:$C$87,MATCH(A81,SeznamListu!$B$1:$B$87,0),1)</f>
        <v>AULA N01911</v>
      </c>
      <c r="C81">
        <f ca="1">INDEX(SeznamListu!$A$1:$C$87,MATCH(A81,SeznamListu!$B$1:$B$87,0),3)</f>
        <v>1</v>
      </c>
      <c r="D81">
        <f ca="1">COUNTIF($A$6:A81,A81)</f>
        <v>66</v>
      </c>
      <c r="I81">
        <f t="shared" ca="1" si="12"/>
        <v>64</v>
      </c>
      <c r="J81" t="str">
        <f t="shared" ca="1" si="13"/>
        <v>Otočná hlava 0</v>
      </c>
      <c r="K81" t="str">
        <f t="shared" ca="1" si="10"/>
        <v>SC10</v>
      </c>
      <c r="L81" t="str">
        <f t="shared" ca="1" si="10"/>
        <v>Otočná hlava</v>
      </c>
      <c r="M81">
        <f t="shared" ca="1" si="10"/>
        <v>0</v>
      </c>
      <c r="N81">
        <f t="shared" ca="1" si="10"/>
        <v>0</v>
      </c>
      <c r="O81">
        <f t="shared" ca="1" si="10"/>
        <v>0</v>
      </c>
      <c r="P81">
        <f t="shared" ca="1" si="10"/>
        <v>0</v>
      </c>
      <c r="Q81">
        <f t="shared" ca="1" si="10"/>
        <v>0</v>
      </c>
      <c r="R81">
        <f t="shared" ca="1" si="14"/>
        <v>0</v>
      </c>
      <c r="S81">
        <f t="shared" ca="1" si="10"/>
        <v>0</v>
      </c>
      <c r="T81">
        <f t="shared" ca="1" si="15"/>
        <v>0</v>
      </c>
      <c r="U81">
        <f t="shared" ca="1" si="16"/>
        <v>0</v>
      </c>
      <c r="V81" t="str">
        <f t="shared" ca="1" si="17"/>
        <v/>
      </c>
    </row>
    <row r="82" spans="1:22">
      <c r="A82">
        <f t="shared" ca="1" si="11"/>
        <v>2</v>
      </c>
      <c r="B82" t="str">
        <f ca="1">INDEX(SeznamListu!$A$1:$C$87,MATCH(A82,SeznamListu!$B$1:$B$87,0),1)</f>
        <v>AULA N01911</v>
      </c>
      <c r="C82">
        <f ca="1">INDEX(SeznamListu!$A$1:$C$87,MATCH(A82,SeznamListu!$B$1:$B$87,0),3)</f>
        <v>1</v>
      </c>
      <c r="D82">
        <f ca="1">COUNTIF($A$6:A82,A82)</f>
        <v>67</v>
      </c>
      <c r="I82">
        <f t="shared" ca="1" si="12"/>
        <v>65</v>
      </c>
      <c r="J82" t="str">
        <f t="shared" ca="1" si="13"/>
        <v>DMX rackový osvětlovací pult 0</v>
      </c>
      <c r="K82" t="str">
        <f t="shared" ca="1" si="10"/>
        <v>SC11</v>
      </c>
      <c r="L82" t="str">
        <f t="shared" ca="1" si="10"/>
        <v>DMX rackový osvětlovací pult</v>
      </c>
      <c r="M82">
        <f t="shared" ca="1" si="10"/>
        <v>0</v>
      </c>
      <c r="N82">
        <f t="shared" ca="1" si="10"/>
        <v>0</v>
      </c>
      <c r="O82">
        <f t="shared" ca="1" si="10"/>
        <v>0</v>
      </c>
      <c r="P82">
        <f t="shared" ca="1" si="10"/>
        <v>0</v>
      </c>
      <c r="Q82">
        <f t="shared" ca="1" si="10"/>
        <v>0</v>
      </c>
      <c r="R82">
        <f t="shared" ca="1" si="14"/>
        <v>0</v>
      </c>
      <c r="S82">
        <f t="shared" ca="1" si="10"/>
        <v>0</v>
      </c>
      <c r="T82">
        <f t="shared" ca="1" si="15"/>
        <v>0</v>
      </c>
      <c r="U82">
        <f t="shared" ca="1" si="16"/>
        <v>0</v>
      </c>
      <c r="V82" t="str">
        <f t="shared" ca="1" si="17"/>
        <v/>
      </c>
    </row>
    <row r="83" spans="1:22">
      <c r="A83">
        <f t="shared" ca="1" si="11"/>
        <v>2</v>
      </c>
      <c r="B83" t="str">
        <f ca="1">INDEX(SeznamListu!$A$1:$C$87,MATCH(A83,SeznamListu!$B$1:$B$87,0),1)</f>
        <v>AULA N01911</v>
      </c>
      <c r="C83">
        <f ca="1">INDEX(SeznamListu!$A$1:$C$87,MATCH(A83,SeznamListu!$B$1:$B$87,0),3)</f>
        <v>1</v>
      </c>
      <c r="D83">
        <f ca="1">COUNTIF($A$6:A83,A83)</f>
        <v>68</v>
      </c>
      <c r="I83">
        <f t="shared" ca="1" si="12"/>
        <v>66</v>
      </c>
      <c r="J83" t="str">
        <f t="shared" ca="1" si="13"/>
        <v>DMX Node 0</v>
      </c>
      <c r="K83" t="str">
        <f t="shared" ca="1" si="10"/>
        <v>SC12</v>
      </c>
      <c r="L83" t="str">
        <f t="shared" ca="1" si="10"/>
        <v>DMX Node</v>
      </c>
      <c r="M83">
        <f t="shared" ca="1" si="10"/>
        <v>0</v>
      </c>
      <c r="N83">
        <f t="shared" ca="1" si="10"/>
        <v>0</v>
      </c>
      <c r="O83">
        <f t="shared" ca="1" si="10"/>
        <v>0</v>
      </c>
      <c r="P83">
        <f t="shared" ca="1" si="10"/>
        <v>0</v>
      </c>
      <c r="Q83">
        <f t="shared" ca="1" si="10"/>
        <v>0</v>
      </c>
      <c r="R83">
        <f t="shared" ca="1" si="14"/>
        <v>0</v>
      </c>
      <c r="S83">
        <f t="shared" ca="1" si="10"/>
        <v>0</v>
      </c>
      <c r="T83">
        <f t="shared" ca="1" si="15"/>
        <v>0</v>
      </c>
      <c r="U83">
        <f t="shared" ca="1" si="16"/>
        <v>0</v>
      </c>
      <c r="V83" t="str">
        <f t="shared" ca="1" si="17"/>
        <v/>
      </c>
    </row>
    <row r="84" spans="1:22">
      <c r="A84">
        <f t="shared" ca="1" si="11"/>
        <v>2</v>
      </c>
      <c r="B84" t="str">
        <f ca="1">INDEX(SeznamListu!$A$1:$C$87,MATCH(A84,SeznamListu!$B$1:$B$87,0),1)</f>
        <v>AULA N01911</v>
      </c>
      <c r="C84">
        <f ca="1">INDEX(SeznamListu!$A$1:$C$87,MATCH(A84,SeznamListu!$B$1:$B$87,0),3)</f>
        <v>1</v>
      </c>
      <c r="D84">
        <f ca="1">COUNTIF($A$6:A84,A84)</f>
        <v>69</v>
      </c>
      <c r="I84">
        <f t="shared" ca="1" si="12"/>
        <v>67</v>
      </c>
      <c r="J84" t="str">
        <f t="shared" ca="1" si="13"/>
        <v>Rozhraníí pro řízení DMX 0</v>
      </c>
      <c r="K84" t="str">
        <f t="shared" ca="1" si="10"/>
        <v>SC13</v>
      </c>
      <c r="L84" t="str">
        <f t="shared" ca="1" si="10"/>
        <v>Rozhraníí pro řízení DMX</v>
      </c>
      <c r="M84">
        <f t="shared" ca="1" si="10"/>
        <v>0</v>
      </c>
      <c r="N84">
        <f t="shared" ca="1" si="10"/>
        <v>0</v>
      </c>
      <c r="O84">
        <f t="shared" ca="1" si="10"/>
        <v>0</v>
      </c>
      <c r="P84">
        <f t="shared" ca="1" si="10"/>
        <v>0</v>
      </c>
      <c r="Q84">
        <f t="shared" ca="1" si="10"/>
        <v>0</v>
      </c>
      <c r="R84">
        <f t="shared" ca="1" si="14"/>
        <v>0</v>
      </c>
      <c r="S84">
        <f t="shared" ca="1" si="10"/>
        <v>0</v>
      </c>
      <c r="T84">
        <f t="shared" ca="1" si="15"/>
        <v>0</v>
      </c>
      <c r="U84">
        <f t="shared" ca="1" si="16"/>
        <v>0</v>
      </c>
      <c r="V84" t="str">
        <f t="shared" ca="1" si="17"/>
        <v/>
      </c>
    </row>
    <row r="85" spans="1:22">
      <c r="A85">
        <f t="shared" ca="1" si="11"/>
        <v>2</v>
      </c>
      <c r="B85" t="str">
        <f ca="1">INDEX(SeznamListu!$A$1:$C$87,MATCH(A85,SeznamListu!$B$1:$B$87,0),1)</f>
        <v>AULA N01911</v>
      </c>
      <c r="C85">
        <f ca="1">INDEX(SeznamListu!$A$1:$C$87,MATCH(A85,SeznamListu!$B$1:$B$87,0),3)</f>
        <v>1</v>
      </c>
      <c r="D85">
        <f ca="1">COUNTIF($A$6:A85,A85)</f>
        <v>70</v>
      </c>
      <c r="I85">
        <f t="shared" ca="1" si="12"/>
        <v>68</v>
      </c>
      <c r="J85" t="str">
        <f t="shared" ca="1" si="13"/>
        <v>Úchyty 0</v>
      </c>
      <c r="K85" t="str">
        <f t="shared" ca="1" si="10"/>
        <v>SC14</v>
      </c>
      <c r="L85" t="str">
        <f t="shared" ca="1" si="10"/>
        <v>Úchyty</v>
      </c>
      <c r="M85">
        <f t="shared" ca="1" si="10"/>
        <v>0</v>
      </c>
      <c r="N85">
        <f t="shared" ca="1" si="10"/>
        <v>0</v>
      </c>
      <c r="O85">
        <f t="shared" ca="1" si="10"/>
        <v>0</v>
      </c>
      <c r="P85">
        <f t="shared" ca="1" si="10"/>
        <v>0</v>
      </c>
      <c r="Q85">
        <f t="shared" ref="K85:S117" ca="1" si="18">INDIRECT("'"&amp;$B85&amp; "'!" &amp; Q$1&amp;$D85+2)</f>
        <v>0</v>
      </c>
      <c r="R85">
        <f t="shared" ca="1" si="14"/>
        <v>0</v>
      </c>
      <c r="S85">
        <f t="shared" ca="1" si="18"/>
        <v>0</v>
      </c>
      <c r="T85">
        <f t="shared" ca="1" si="15"/>
        <v>0</v>
      </c>
      <c r="U85">
        <f t="shared" ca="1" si="16"/>
        <v>0</v>
      </c>
      <c r="V85" t="str">
        <f t="shared" ca="1" si="17"/>
        <v/>
      </c>
    </row>
    <row r="86" spans="1:22">
      <c r="A86">
        <f t="shared" ca="1" si="11"/>
        <v>2</v>
      </c>
      <c r="B86" t="str">
        <f ca="1">INDEX(SeznamListu!$A$1:$C$87,MATCH(A86,SeznamListu!$B$1:$B$87,0),1)</f>
        <v>AULA N01911</v>
      </c>
      <c r="C86">
        <f ca="1">INDEX(SeznamListu!$A$1:$C$87,MATCH(A86,SeznamListu!$B$1:$B$87,0),3)</f>
        <v>1</v>
      </c>
      <c r="D86">
        <f ca="1">COUNTIF($A$6:A86,A86)</f>
        <v>71</v>
      </c>
      <c r="I86">
        <f t="shared" ca="1" si="12"/>
        <v>69</v>
      </c>
      <c r="J86" t="str">
        <f t="shared" ca="1" si="13"/>
        <v>Rozvaděč samostojný 0</v>
      </c>
      <c r="K86" t="str">
        <f t="shared" ca="1" si="18"/>
        <v>IK01</v>
      </c>
      <c r="L86" t="str">
        <f t="shared" ca="1" si="18"/>
        <v>Rozvaděč samostojný</v>
      </c>
      <c r="M86">
        <f t="shared" ca="1" si="18"/>
        <v>0</v>
      </c>
      <c r="N86">
        <f t="shared" ca="1" si="18"/>
        <v>0</v>
      </c>
      <c r="O86">
        <f t="shared" ca="1" si="18"/>
        <v>0</v>
      </c>
      <c r="P86">
        <f t="shared" ca="1" si="18"/>
        <v>0</v>
      </c>
      <c r="Q86">
        <f t="shared" ca="1" si="18"/>
        <v>0</v>
      </c>
      <c r="R86">
        <f t="shared" ca="1" si="14"/>
        <v>0</v>
      </c>
      <c r="S86">
        <f t="shared" ca="1" si="18"/>
        <v>0</v>
      </c>
      <c r="T86">
        <f t="shared" ca="1" si="15"/>
        <v>0</v>
      </c>
      <c r="U86">
        <f t="shared" ca="1" si="16"/>
        <v>0</v>
      </c>
      <c r="V86" t="str">
        <f t="shared" ca="1" si="17"/>
        <v/>
      </c>
    </row>
    <row r="87" spans="1:22">
      <c r="A87">
        <f t="shared" ca="1" si="11"/>
        <v>2</v>
      </c>
      <c r="B87" t="str">
        <f ca="1">INDEX(SeznamListu!$A$1:$C$87,MATCH(A87,SeznamListu!$B$1:$B$87,0),1)</f>
        <v>AULA N01911</v>
      </c>
      <c r="C87">
        <f ca="1">INDEX(SeznamListu!$A$1:$C$87,MATCH(A87,SeznamListu!$B$1:$B$87,0),3)</f>
        <v>1</v>
      </c>
      <c r="D87">
        <f ca="1">COUNTIF($A$6:A87,A87)</f>
        <v>72</v>
      </c>
      <c r="I87">
        <f t="shared" ca="1" si="12"/>
        <v>70</v>
      </c>
      <c r="J87" t="str">
        <f t="shared" ca="1" si="13"/>
        <v>Drobný montážní materiál 0</v>
      </c>
      <c r="K87" t="str">
        <f t="shared" ca="1" si="18"/>
        <v>IK03</v>
      </c>
      <c r="L87" t="str">
        <f t="shared" ca="1" si="18"/>
        <v>Drobný montážní materiál</v>
      </c>
      <c r="M87">
        <f t="shared" ca="1" si="18"/>
        <v>0</v>
      </c>
      <c r="N87">
        <f t="shared" ca="1" si="18"/>
        <v>0</v>
      </c>
      <c r="O87">
        <f t="shared" ca="1" si="18"/>
        <v>0</v>
      </c>
      <c r="P87">
        <f t="shared" ca="1" si="18"/>
        <v>0</v>
      </c>
      <c r="Q87">
        <f t="shared" ca="1" si="18"/>
        <v>0</v>
      </c>
      <c r="R87">
        <f t="shared" ca="1" si="14"/>
        <v>0</v>
      </c>
      <c r="S87">
        <f t="shared" ca="1" si="18"/>
        <v>0</v>
      </c>
      <c r="T87">
        <f t="shared" ca="1" si="15"/>
        <v>0</v>
      </c>
      <c r="U87">
        <f t="shared" ca="1" si="16"/>
        <v>0</v>
      </c>
      <c r="V87" t="str">
        <f t="shared" ca="1" si="17"/>
        <v/>
      </c>
    </row>
    <row r="88" spans="1:22">
      <c r="A88">
        <f t="shared" ca="1" si="11"/>
        <v>2</v>
      </c>
      <c r="B88" t="str">
        <f ca="1">INDEX(SeznamListu!$A$1:$C$87,MATCH(A88,SeznamListu!$B$1:$B$87,0),1)</f>
        <v>AULA N01911</v>
      </c>
      <c r="C88">
        <f ca="1">INDEX(SeznamListu!$A$1:$C$87,MATCH(A88,SeznamListu!$B$1:$B$87,0),3)</f>
        <v>1</v>
      </c>
      <c r="D88">
        <f ca="1">COUNTIF($A$6:A88,A88)</f>
        <v>73</v>
      </c>
      <c r="I88">
        <f t="shared" ca="1" si="12"/>
        <v>0</v>
      </c>
      <c r="J88" t="str">
        <f t="shared" ca="1" si="13"/>
        <v>CENA CELKEM BEZ DPH: 0</v>
      </c>
      <c r="K88">
        <f t="shared" ca="1" si="18"/>
        <v>0</v>
      </c>
      <c r="L88" t="str">
        <f t="shared" ca="1" si="18"/>
        <v>CENA CELKEM BEZ DPH:</v>
      </c>
      <c r="M88">
        <f t="shared" ca="1" si="18"/>
        <v>0</v>
      </c>
      <c r="N88">
        <f t="shared" ca="1" si="18"/>
        <v>0</v>
      </c>
      <c r="O88">
        <f t="shared" ca="1" si="18"/>
        <v>0</v>
      </c>
      <c r="P88">
        <f t="shared" ca="1" si="18"/>
        <v>0</v>
      </c>
      <c r="Q88">
        <f t="shared" ca="1" si="18"/>
        <v>0</v>
      </c>
      <c r="R88">
        <f t="shared" ca="1" si="14"/>
        <v>0</v>
      </c>
      <c r="S88">
        <f t="shared" ca="1" si="18"/>
        <v>0</v>
      </c>
      <c r="T88">
        <f t="shared" ca="1" si="15"/>
        <v>0</v>
      </c>
      <c r="U88">
        <f t="shared" ca="1" si="16"/>
        <v>0</v>
      </c>
      <c r="V88" t="str">
        <f t="shared" ca="1" si="17"/>
        <v/>
      </c>
    </row>
    <row r="89" spans="1:22">
      <c r="A89">
        <f t="shared" ca="1" si="11"/>
        <v>2</v>
      </c>
      <c r="B89" t="str">
        <f ca="1">INDEX(SeznamListu!$A$1:$C$87,MATCH(A89,SeznamListu!$B$1:$B$87,0),1)</f>
        <v>AULA N01911</v>
      </c>
      <c r="C89">
        <f ca="1">INDEX(SeznamListu!$A$1:$C$87,MATCH(A89,SeznamListu!$B$1:$B$87,0),3)</f>
        <v>1</v>
      </c>
      <c r="D89">
        <f ca="1">COUNTIF($A$6:A89,A89)</f>
        <v>74</v>
      </c>
      <c r="I89">
        <f t="shared" ca="1" si="12"/>
        <v>0</v>
      </c>
      <c r="J89" t="str">
        <f t="shared" ca="1" si="13"/>
        <v>0 0</v>
      </c>
      <c r="K89">
        <f t="shared" ca="1" si="18"/>
        <v>0</v>
      </c>
      <c r="L89">
        <f t="shared" ca="1" si="18"/>
        <v>0</v>
      </c>
      <c r="M89">
        <f t="shared" ca="1" si="18"/>
        <v>0</v>
      </c>
      <c r="N89">
        <f t="shared" ca="1" si="18"/>
        <v>0</v>
      </c>
      <c r="O89">
        <f t="shared" ca="1" si="18"/>
        <v>0</v>
      </c>
      <c r="P89">
        <f t="shared" ca="1" si="18"/>
        <v>0</v>
      </c>
      <c r="Q89">
        <f t="shared" ca="1" si="18"/>
        <v>0</v>
      </c>
      <c r="R89">
        <f t="shared" ca="1" si="14"/>
        <v>0</v>
      </c>
      <c r="S89">
        <f t="shared" ca="1" si="18"/>
        <v>0</v>
      </c>
      <c r="T89">
        <f t="shared" ca="1" si="15"/>
        <v>0</v>
      </c>
      <c r="U89">
        <f t="shared" ca="1" si="16"/>
        <v>0</v>
      </c>
      <c r="V89" t="str">
        <f t="shared" ca="1" si="17"/>
        <v/>
      </c>
    </row>
    <row r="90" spans="1:22">
      <c r="A90">
        <f t="shared" ca="1" si="11"/>
        <v>2</v>
      </c>
      <c r="B90" t="str">
        <f ca="1">INDEX(SeznamListu!$A$1:$C$87,MATCH(A90,SeznamListu!$B$1:$B$87,0),1)</f>
        <v>AULA N01911</v>
      </c>
      <c r="C90">
        <f ca="1">INDEX(SeznamListu!$A$1:$C$87,MATCH(A90,SeznamListu!$B$1:$B$87,0),3)</f>
        <v>1</v>
      </c>
      <c r="D90">
        <f ca="1">COUNTIF($A$6:A90,A90)</f>
        <v>75</v>
      </c>
      <c r="I90">
        <f t="shared" ca="1" si="12"/>
        <v>0</v>
      </c>
      <c r="J90" t="str">
        <f t="shared" ca="1" si="13"/>
        <v>0 0</v>
      </c>
      <c r="K90">
        <f t="shared" ca="1" si="18"/>
        <v>0</v>
      </c>
      <c r="L90">
        <f t="shared" ca="1" si="18"/>
        <v>0</v>
      </c>
      <c r="M90">
        <f t="shared" ca="1" si="18"/>
        <v>0</v>
      </c>
      <c r="N90">
        <f t="shared" ca="1" si="18"/>
        <v>0</v>
      </c>
      <c r="O90">
        <f t="shared" ca="1" si="18"/>
        <v>0</v>
      </c>
      <c r="P90">
        <f t="shared" ca="1" si="18"/>
        <v>0</v>
      </c>
      <c r="Q90">
        <f t="shared" ca="1" si="18"/>
        <v>0</v>
      </c>
      <c r="R90">
        <f t="shared" ca="1" si="14"/>
        <v>0</v>
      </c>
      <c r="S90">
        <f t="shared" ca="1" si="18"/>
        <v>0</v>
      </c>
      <c r="T90">
        <f t="shared" ca="1" si="15"/>
        <v>0</v>
      </c>
      <c r="U90">
        <f t="shared" ca="1" si="16"/>
        <v>0</v>
      </c>
      <c r="V90" t="str">
        <f t="shared" ca="1" si="17"/>
        <v/>
      </c>
    </row>
    <row r="91" spans="1:22">
      <c r="A91">
        <f t="shared" ca="1" si="11"/>
        <v>3</v>
      </c>
      <c r="B91" t="str">
        <f ca="1">INDEX(SeznamListu!$A$1:$C$87,MATCH(A91,SeznamListu!$B$1:$B$87,0),1)</f>
        <v>AULA N01915</v>
      </c>
      <c r="C91">
        <f ca="1">INDEX(SeznamListu!$A$1:$C$87,MATCH(A91,SeznamListu!$B$1:$B$87,0),3)</f>
        <v>1</v>
      </c>
      <c r="D91">
        <f ca="1">COUNTIF($A$6:A91,A91)</f>
        <v>1</v>
      </c>
      <c r="I91">
        <f t="shared" ca="1" si="12"/>
        <v>0</v>
      </c>
      <c r="J91" t="str">
        <f t="shared" ca="1" si="13"/>
        <v>N01915 - AULA 1 0</v>
      </c>
      <c r="K91">
        <f t="shared" ca="1" si="18"/>
        <v>0</v>
      </c>
      <c r="L91" t="str">
        <f t="shared" ca="1" si="18"/>
        <v>N01915 - AULA 1</v>
      </c>
      <c r="M91">
        <f t="shared" ca="1" si="18"/>
        <v>0</v>
      </c>
      <c r="N91">
        <f t="shared" ca="1" si="18"/>
        <v>0</v>
      </c>
      <c r="O91">
        <f t="shared" ca="1" si="18"/>
        <v>0</v>
      </c>
      <c r="P91">
        <f t="shared" ca="1" si="18"/>
        <v>0</v>
      </c>
      <c r="Q91">
        <f t="shared" ca="1" si="18"/>
        <v>0</v>
      </c>
      <c r="R91">
        <f t="shared" ca="1" si="14"/>
        <v>0</v>
      </c>
      <c r="S91">
        <f t="shared" ca="1" si="18"/>
        <v>0</v>
      </c>
      <c r="T91">
        <f t="shared" ca="1" si="15"/>
        <v>0</v>
      </c>
      <c r="U91">
        <f t="shared" ca="1" si="16"/>
        <v>0</v>
      </c>
      <c r="V91" t="str">
        <f t="shared" ca="1" si="17"/>
        <v/>
      </c>
    </row>
    <row r="92" spans="1:22">
      <c r="A92">
        <f t="shared" ca="1" si="11"/>
        <v>3</v>
      </c>
      <c r="B92" t="str">
        <f ca="1">INDEX(SeznamListu!$A$1:$C$87,MATCH(A92,SeznamListu!$B$1:$B$87,0),1)</f>
        <v>AULA N01915</v>
      </c>
      <c r="C92">
        <f ca="1">INDEX(SeznamListu!$A$1:$C$87,MATCH(A92,SeznamListu!$B$1:$B$87,0),3)</f>
        <v>1</v>
      </c>
      <c r="D92">
        <f ca="1">COUNTIF($A$6:A92,A92)</f>
        <v>2</v>
      </c>
      <c r="I92">
        <f t="shared" ca="1" si="12"/>
        <v>0</v>
      </c>
      <c r="J92" t="str">
        <f t="shared" ca="1" si="13"/>
        <v>0 0</v>
      </c>
      <c r="K92">
        <f t="shared" ca="1" si="18"/>
        <v>0</v>
      </c>
      <c r="L92">
        <f t="shared" ca="1" si="18"/>
        <v>0</v>
      </c>
      <c r="M92">
        <f t="shared" ca="1" si="18"/>
        <v>0</v>
      </c>
      <c r="N92">
        <f t="shared" ca="1" si="18"/>
        <v>0</v>
      </c>
      <c r="O92">
        <f t="shared" ca="1" si="18"/>
        <v>0</v>
      </c>
      <c r="P92">
        <f t="shared" ca="1" si="18"/>
        <v>0</v>
      </c>
      <c r="Q92">
        <f t="shared" ca="1" si="18"/>
        <v>0</v>
      </c>
      <c r="R92">
        <f t="shared" ca="1" si="14"/>
        <v>0</v>
      </c>
      <c r="S92">
        <f t="shared" ca="1" si="18"/>
        <v>0</v>
      </c>
      <c r="T92">
        <f t="shared" ca="1" si="15"/>
        <v>0</v>
      </c>
      <c r="U92">
        <f t="shared" ca="1" si="16"/>
        <v>0</v>
      </c>
      <c r="V92" t="str">
        <f t="shared" ca="1" si="17"/>
        <v/>
      </c>
    </row>
    <row r="93" spans="1:22">
      <c r="A93">
        <f t="shared" ca="1" si="11"/>
        <v>3</v>
      </c>
      <c r="B93" t="str">
        <f ca="1">INDEX(SeznamListu!$A$1:$C$87,MATCH(A93,SeznamListu!$B$1:$B$87,0),1)</f>
        <v>AULA N01915</v>
      </c>
      <c r="C93">
        <f ca="1">INDEX(SeznamListu!$A$1:$C$87,MATCH(A93,SeznamListu!$B$1:$B$87,0),3)</f>
        <v>1</v>
      </c>
      <c r="D93">
        <f ca="1">COUNTIF($A$6:A93,A93)</f>
        <v>3</v>
      </c>
      <c r="I93">
        <f t="shared" ca="1" si="12"/>
        <v>1</v>
      </c>
      <c r="J93" t="str">
        <f t="shared" ca="1" si="13"/>
        <v>Konferenční datový projektor 0</v>
      </c>
      <c r="K93" t="str">
        <f t="shared" ca="1" si="18"/>
        <v>VD01</v>
      </c>
      <c r="L93" t="str">
        <f t="shared" ca="1" si="18"/>
        <v>Konferenční datový projektor</v>
      </c>
      <c r="M93">
        <f t="shared" ca="1" si="18"/>
        <v>0</v>
      </c>
      <c r="N93">
        <f t="shared" ca="1" si="18"/>
        <v>0</v>
      </c>
      <c r="O93">
        <f t="shared" ca="1" si="18"/>
        <v>0</v>
      </c>
      <c r="P93">
        <f t="shared" ca="1" si="18"/>
        <v>0</v>
      </c>
      <c r="Q93">
        <f t="shared" ca="1" si="18"/>
        <v>0</v>
      </c>
      <c r="R93">
        <f t="shared" ca="1" si="14"/>
        <v>0</v>
      </c>
      <c r="S93">
        <f t="shared" ca="1" si="18"/>
        <v>0</v>
      </c>
      <c r="T93">
        <f t="shared" ca="1" si="15"/>
        <v>0</v>
      </c>
      <c r="U93">
        <f t="shared" ca="1" si="16"/>
        <v>0</v>
      </c>
      <c r="V93" t="str">
        <f t="shared" ca="1" si="17"/>
        <v/>
      </c>
    </row>
    <row r="94" spans="1:22">
      <c r="A94">
        <f t="shared" ca="1" si="11"/>
        <v>3</v>
      </c>
      <c r="B94" t="str">
        <f ca="1">INDEX(SeznamListu!$A$1:$C$87,MATCH(A94,SeznamListu!$B$1:$B$87,0),1)</f>
        <v>AULA N01915</v>
      </c>
      <c r="C94">
        <f ca="1">INDEX(SeznamListu!$A$1:$C$87,MATCH(A94,SeznamListu!$B$1:$B$87,0),3)</f>
        <v>1</v>
      </c>
      <c r="D94">
        <f ca="1">COUNTIF($A$6:A94,A94)</f>
        <v>4</v>
      </c>
      <c r="I94">
        <f t="shared" ca="1" si="12"/>
        <v>2</v>
      </c>
      <c r="J94" t="str">
        <f t="shared" ca="1" si="13"/>
        <v>Objektiv konferenčního projektoru 0</v>
      </c>
      <c r="K94" t="str">
        <f t="shared" ca="1" si="18"/>
        <v>VD03</v>
      </c>
      <c r="L94" t="str">
        <f t="shared" ca="1" si="18"/>
        <v>Objektiv konferenčního projektoru</v>
      </c>
      <c r="M94">
        <f t="shared" ca="1" si="18"/>
        <v>0</v>
      </c>
      <c r="N94">
        <f t="shared" ca="1" si="18"/>
        <v>0</v>
      </c>
      <c r="O94">
        <f t="shared" ca="1" si="18"/>
        <v>0</v>
      </c>
      <c r="P94">
        <f t="shared" ca="1" si="18"/>
        <v>0</v>
      </c>
      <c r="Q94">
        <f t="shared" ca="1" si="18"/>
        <v>0</v>
      </c>
      <c r="R94">
        <f t="shared" ca="1" si="14"/>
        <v>0</v>
      </c>
      <c r="S94">
        <f t="shared" ca="1" si="18"/>
        <v>0</v>
      </c>
      <c r="T94">
        <f t="shared" ca="1" si="15"/>
        <v>0</v>
      </c>
      <c r="U94">
        <f t="shared" ca="1" si="16"/>
        <v>0</v>
      </c>
      <c r="V94" t="str">
        <f t="shared" ca="1" si="17"/>
        <v/>
      </c>
    </row>
    <row r="95" spans="1:22">
      <c r="A95">
        <f t="shared" ca="1" si="11"/>
        <v>3</v>
      </c>
      <c r="B95" t="str">
        <f ca="1">INDEX(SeznamListu!$A$1:$C$87,MATCH(A95,SeznamListu!$B$1:$B$87,0),1)</f>
        <v>AULA N01915</v>
      </c>
      <c r="C95">
        <f ca="1">INDEX(SeznamListu!$A$1:$C$87,MATCH(A95,SeznamListu!$B$1:$B$87,0),3)</f>
        <v>1</v>
      </c>
      <c r="D95">
        <f ca="1">COUNTIF($A$6:A95,A95)</f>
        <v>5</v>
      </c>
      <c r="I95">
        <f t="shared" ca="1" si="12"/>
        <v>3</v>
      </c>
      <c r="J95" t="str">
        <f t="shared" ca="1" si="13"/>
        <v>Stropní držák projektoru 0</v>
      </c>
      <c r="K95" t="str">
        <f t="shared" ca="1" si="18"/>
        <v>VD05</v>
      </c>
      <c r="L95" t="str">
        <f t="shared" ca="1" si="18"/>
        <v>Stropní držák projektoru</v>
      </c>
      <c r="M95">
        <f t="shared" ca="1" si="18"/>
        <v>0</v>
      </c>
      <c r="N95">
        <f t="shared" ca="1" si="18"/>
        <v>0</v>
      </c>
      <c r="O95">
        <f t="shared" ca="1" si="18"/>
        <v>0</v>
      </c>
      <c r="P95">
        <f t="shared" ca="1" si="18"/>
        <v>0</v>
      </c>
      <c r="Q95">
        <f t="shared" ca="1" si="18"/>
        <v>0</v>
      </c>
      <c r="R95">
        <f t="shared" ca="1" si="14"/>
        <v>0</v>
      </c>
      <c r="S95">
        <f t="shared" ca="1" si="18"/>
        <v>0</v>
      </c>
      <c r="T95">
        <f t="shared" ca="1" si="15"/>
        <v>0</v>
      </c>
      <c r="U95">
        <f t="shared" ca="1" si="16"/>
        <v>0</v>
      </c>
      <c r="V95" t="str">
        <f t="shared" ca="1" si="17"/>
        <v/>
      </c>
    </row>
    <row r="96" spans="1:22">
      <c r="A96">
        <f t="shared" ca="1" si="11"/>
        <v>3</v>
      </c>
      <c r="B96" t="str">
        <f ca="1">INDEX(SeznamListu!$A$1:$C$87,MATCH(A96,SeznamListu!$B$1:$B$87,0),1)</f>
        <v>AULA N01915</v>
      </c>
      <c r="C96">
        <f ca="1">INDEX(SeznamListu!$A$1:$C$87,MATCH(A96,SeznamListu!$B$1:$B$87,0),3)</f>
        <v>1</v>
      </c>
      <c r="D96">
        <f ca="1">COUNTIF($A$6:A96,A96)</f>
        <v>6</v>
      </c>
      <c r="I96">
        <f t="shared" ca="1" si="12"/>
        <v>4</v>
      </c>
      <c r="J96" t="str">
        <f t="shared" ca="1" si="13"/>
        <v>Profesionální LCD displej 0</v>
      </c>
      <c r="K96" t="str">
        <f t="shared" ca="1" si="18"/>
        <v>VD12</v>
      </c>
      <c r="L96" t="str">
        <f t="shared" ca="1" si="18"/>
        <v>Profesionální LCD displej</v>
      </c>
      <c r="M96">
        <f t="shared" ca="1" si="18"/>
        <v>0</v>
      </c>
      <c r="N96">
        <f t="shared" ca="1" si="18"/>
        <v>0</v>
      </c>
      <c r="O96">
        <f t="shared" ca="1" si="18"/>
        <v>0</v>
      </c>
      <c r="P96">
        <f t="shared" ca="1" si="18"/>
        <v>0</v>
      </c>
      <c r="Q96">
        <f t="shared" ca="1" si="18"/>
        <v>0</v>
      </c>
      <c r="R96">
        <f t="shared" ca="1" si="14"/>
        <v>0</v>
      </c>
      <c r="S96">
        <f t="shared" ca="1" si="18"/>
        <v>0</v>
      </c>
      <c r="T96">
        <f t="shared" ca="1" si="15"/>
        <v>0</v>
      </c>
      <c r="U96">
        <f t="shared" ca="1" si="16"/>
        <v>0</v>
      </c>
      <c r="V96" t="str">
        <f t="shared" ca="1" si="17"/>
        <v/>
      </c>
    </row>
    <row r="97" spans="1:22">
      <c r="A97">
        <f t="shared" ca="1" si="11"/>
        <v>3</v>
      </c>
      <c r="B97" t="str">
        <f ca="1">INDEX(SeznamListu!$A$1:$C$87,MATCH(A97,SeznamListu!$B$1:$B$87,0),1)</f>
        <v>AULA N01915</v>
      </c>
      <c r="C97">
        <f ca="1">INDEX(SeznamListu!$A$1:$C$87,MATCH(A97,SeznamListu!$B$1:$B$87,0),3)</f>
        <v>1</v>
      </c>
      <c r="D97">
        <f ca="1">COUNTIF($A$6:A97,A97)</f>
        <v>7</v>
      </c>
      <c r="I97">
        <f t="shared" ca="1" si="12"/>
        <v>5</v>
      </c>
      <c r="J97" t="str">
        <f t="shared" ca="1" si="13"/>
        <v>Stropní držák pro 2 displeje 0</v>
      </c>
      <c r="K97" t="str">
        <f t="shared" ca="1" si="18"/>
        <v>VD13</v>
      </c>
      <c r="L97" t="str">
        <f t="shared" ca="1" si="18"/>
        <v>Stropní držák pro 2 displeje</v>
      </c>
      <c r="M97">
        <f t="shared" ca="1" si="18"/>
        <v>0</v>
      </c>
      <c r="N97">
        <f t="shared" ca="1" si="18"/>
        <v>0</v>
      </c>
      <c r="O97">
        <f t="shared" ca="1" si="18"/>
        <v>0</v>
      </c>
      <c r="P97">
        <f t="shared" ca="1" si="18"/>
        <v>0</v>
      </c>
      <c r="Q97">
        <f t="shared" ca="1" si="18"/>
        <v>0</v>
      </c>
      <c r="R97">
        <f t="shared" ca="1" si="14"/>
        <v>0</v>
      </c>
      <c r="S97">
        <f t="shared" ca="1" si="18"/>
        <v>0</v>
      </c>
      <c r="T97">
        <f t="shared" ca="1" si="15"/>
        <v>0</v>
      </c>
      <c r="U97">
        <f t="shared" ca="1" si="16"/>
        <v>0</v>
      </c>
      <c r="V97" t="str">
        <f t="shared" ca="1" si="17"/>
        <v/>
      </c>
    </row>
    <row r="98" spans="1:22">
      <c r="A98">
        <f t="shared" ca="1" si="11"/>
        <v>3</v>
      </c>
      <c r="B98" t="str">
        <f ca="1">INDEX(SeznamListu!$A$1:$C$87,MATCH(A98,SeznamListu!$B$1:$B$87,0),1)</f>
        <v>AULA N01915</v>
      </c>
      <c r="C98">
        <f ca="1">INDEX(SeznamListu!$A$1:$C$87,MATCH(A98,SeznamListu!$B$1:$B$87,0),3)</f>
        <v>1</v>
      </c>
      <c r="D98">
        <f ca="1">COUNTIF($A$6:A98,A98)</f>
        <v>8</v>
      </c>
      <c r="I98">
        <f t="shared" ca="1" si="12"/>
        <v>6</v>
      </c>
      <c r="J98" t="str">
        <f t="shared" ca="1" si="13"/>
        <v>Projekční plátno rámové 800 0</v>
      </c>
      <c r="K98" t="str">
        <f t="shared" ca="1" si="18"/>
        <v>VD44</v>
      </c>
      <c r="L98" t="str">
        <f t="shared" ca="1" si="18"/>
        <v>Projekční plátno rámové 800</v>
      </c>
      <c r="M98">
        <f t="shared" ca="1" si="18"/>
        <v>0</v>
      </c>
      <c r="N98">
        <f t="shared" ca="1" si="18"/>
        <v>0</v>
      </c>
      <c r="O98">
        <f t="shared" ca="1" si="18"/>
        <v>0</v>
      </c>
      <c r="P98">
        <f t="shared" ca="1" si="18"/>
        <v>0</v>
      </c>
      <c r="Q98">
        <f t="shared" ca="1" si="18"/>
        <v>0</v>
      </c>
      <c r="R98">
        <f t="shared" ca="1" si="14"/>
        <v>0</v>
      </c>
      <c r="S98">
        <f t="shared" ca="1" si="18"/>
        <v>0</v>
      </c>
      <c r="T98">
        <f t="shared" ca="1" si="15"/>
        <v>0</v>
      </c>
      <c r="U98">
        <f t="shared" ca="1" si="16"/>
        <v>0</v>
      </c>
      <c r="V98" t="str">
        <f t="shared" ca="1" si="17"/>
        <v/>
      </c>
    </row>
    <row r="99" spans="1:22">
      <c r="A99">
        <f t="shared" ca="1" si="11"/>
        <v>3</v>
      </c>
      <c r="B99" t="str">
        <f ca="1">INDEX(SeznamListu!$A$1:$C$87,MATCH(A99,SeznamListu!$B$1:$B$87,0),1)</f>
        <v>AULA N01915</v>
      </c>
      <c r="C99">
        <f ca="1">INDEX(SeznamListu!$A$1:$C$87,MATCH(A99,SeznamListu!$B$1:$B$87,0),3)</f>
        <v>1</v>
      </c>
      <c r="D99">
        <f ca="1">COUNTIF($A$6:A99,A99)</f>
        <v>9</v>
      </c>
      <c r="I99">
        <f t="shared" ca="1" si="12"/>
        <v>7</v>
      </c>
      <c r="J99" t="str">
        <f t="shared" ca="1" si="13"/>
        <v>HDMI PTZ kamera 0</v>
      </c>
      <c r="K99" t="str">
        <f t="shared" ca="1" si="18"/>
        <v>VD38</v>
      </c>
      <c r="L99" t="str">
        <f t="shared" ca="1" si="18"/>
        <v>HDMI PTZ kamera</v>
      </c>
      <c r="M99">
        <f t="shared" ca="1" si="18"/>
        <v>0</v>
      </c>
      <c r="N99">
        <f t="shared" ca="1" si="18"/>
        <v>0</v>
      </c>
      <c r="O99">
        <f t="shared" ca="1" si="18"/>
        <v>0</v>
      </c>
      <c r="P99">
        <f t="shared" ca="1" si="18"/>
        <v>0</v>
      </c>
      <c r="Q99">
        <f t="shared" ca="1" si="18"/>
        <v>0</v>
      </c>
      <c r="R99">
        <f t="shared" ca="1" si="14"/>
        <v>0</v>
      </c>
      <c r="S99">
        <f t="shared" ca="1" si="18"/>
        <v>0</v>
      </c>
      <c r="T99">
        <f t="shared" ca="1" si="15"/>
        <v>0</v>
      </c>
      <c r="U99">
        <f t="shared" ca="1" si="16"/>
        <v>0</v>
      </c>
      <c r="V99" t="str">
        <f t="shared" ca="1" si="17"/>
        <v/>
      </c>
    </row>
    <row r="100" spans="1:22">
      <c r="A100">
        <f t="shared" ca="1" si="11"/>
        <v>3</v>
      </c>
      <c r="B100" t="str">
        <f ca="1">INDEX(SeznamListu!$A$1:$C$87,MATCH(A100,SeznamListu!$B$1:$B$87,0),1)</f>
        <v>AULA N01915</v>
      </c>
      <c r="C100">
        <f ca="1">INDEX(SeznamListu!$A$1:$C$87,MATCH(A100,SeznamListu!$B$1:$B$87,0),3)</f>
        <v>1</v>
      </c>
      <c r="D100">
        <f ca="1">COUNTIF($A$6:A100,A100)</f>
        <v>10</v>
      </c>
      <c r="I100">
        <f t="shared" ca="1" si="12"/>
        <v>8</v>
      </c>
      <c r="J100" t="str">
        <f t="shared" ca="1" si="13"/>
        <v>Interaktivní displej 0</v>
      </c>
      <c r="K100" t="str">
        <f t="shared" ca="1" si="18"/>
        <v>VD20</v>
      </c>
      <c r="L100" t="str">
        <f t="shared" ca="1" si="18"/>
        <v>Interaktivní displej</v>
      </c>
      <c r="M100">
        <f t="shared" ca="1" si="18"/>
        <v>0</v>
      </c>
      <c r="N100">
        <f t="shared" ca="1" si="18"/>
        <v>0</v>
      </c>
      <c r="O100">
        <f t="shared" ca="1" si="18"/>
        <v>0</v>
      </c>
      <c r="P100">
        <f t="shared" ca="1" si="18"/>
        <v>0</v>
      </c>
      <c r="Q100">
        <f t="shared" ca="1" si="18"/>
        <v>0</v>
      </c>
      <c r="R100">
        <f t="shared" ca="1" si="14"/>
        <v>0</v>
      </c>
      <c r="S100">
        <f t="shared" ca="1" si="18"/>
        <v>0</v>
      </c>
      <c r="T100">
        <f t="shared" ca="1" si="15"/>
        <v>0</v>
      </c>
      <c r="U100">
        <f t="shared" ca="1" si="16"/>
        <v>0</v>
      </c>
      <c r="V100" t="str">
        <f t="shared" ca="1" si="17"/>
        <v/>
      </c>
    </row>
    <row r="101" spans="1:22">
      <c r="A101">
        <f t="shared" ca="1" si="11"/>
        <v>3</v>
      </c>
      <c r="B101" t="str">
        <f ca="1">INDEX(SeznamListu!$A$1:$C$87,MATCH(A101,SeznamListu!$B$1:$B$87,0),1)</f>
        <v>AULA N01915</v>
      </c>
      <c r="C101">
        <f ca="1">INDEX(SeznamListu!$A$1:$C$87,MATCH(A101,SeznamListu!$B$1:$B$87,0),3)</f>
        <v>1</v>
      </c>
      <c r="D101">
        <f ca="1">COUNTIF($A$6:A101,A101)</f>
        <v>11</v>
      </c>
      <c r="I101">
        <f t="shared" ca="1" si="12"/>
        <v>9</v>
      </c>
      <c r="J101" t="str">
        <f t="shared" ca="1" si="13"/>
        <v>Maticový přepínač 0</v>
      </c>
      <c r="K101" t="str">
        <f t="shared" ca="1" si="18"/>
        <v>VD21</v>
      </c>
      <c r="L101" t="str">
        <f t="shared" ca="1" si="18"/>
        <v>Maticový přepínač</v>
      </c>
      <c r="M101">
        <f t="shared" ca="1" si="18"/>
        <v>0</v>
      </c>
      <c r="N101">
        <f t="shared" ca="1" si="18"/>
        <v>0</v>
      </c>
      <c r="O101">
        <f t="shared" ca="1" si="18"/>
        <v>0</v>
      </c>
      <c r="P101">
        <f t="shared" ca="1" si="18"/>
        <v>0</v>
      </c>
      <c r="Q101">
        <f t="shared" ca="1" si="18"/>
        <v>0</v>
      </c>
      <c r="R101">
        <f t="shared" ca="1" si="14"/>
        <v>0</v>
      </c>
      <c r="S101">
        <f t="shared" ca="1" si="18"/>
        <v>0</v>
      </c>
      <c r="T101">
        <f t="shared" ca="1" si="15"/>
        <v>0</v>
      </c>
      <c r="U101">
        <f t="shared" ca="1" si="16"/>
        <v>0</v>
      </c>
      <c r="V101" t="str">
        <f t="shared" ca="1" si="17"/>
        <v/>
      </c>
    </row>
    <row r="102" spans="1:22">
      <c r="A102">
        <f t="shared" ca="1" si="11"/>
        <v>3</v>
      </c>
      <c r="B102" t="str">
        <f ca="1">INDEX(SeznamListu!$A$1:$C$87,MATCH(A102,SeznamListu!$B$1:$B$87,0),1)</f>
        <v>AULA N01915</v>
      </c>
      <c r="C102">
        <f ca="1">INDEX(SeznamListu!$A$1:$C$87,MATCH(A102,SeznamListu!$B$1:$B$87,0),3)</f>
        <v>1</v>
      </c>
      <c r="D102">
        <f ca="1">COUNTIF($A$6:A102,A102)</f>
        <v>12</v>
      </c>
      <c r="I102">
        <f t="shared" ca="1" si="12"/>
        <v>10</v>
      </c>
      <c r="J102" t="str">
        <f t="shared" ca="1" si="13"/>
        <v>Distribuční zesilovač 0</v>
      </c>
      <c r="K102" t="str">
        <f t="shared" ca="1" si="18"/>
        <v>VD22</v>
      </c>
      <c r="L102" t="str">
        <f t="shared" ca="1" si="18"/>
        <v>Distribuční zesilovač</v>
      </c>
      <c r="M102">
        <f t="shared" ca="1" si="18"/>
        <v>0</v>
      </c>
      <c r="N102">
        <f t="shared" ca="1" si="18"/>
        <v>0</v>
      </c>
      <c r="O102">
        <f t="shared" ca="1" si="18"/>
        <v>0</v>
      </c>
      <c r="P102">
        <f t="shared" ca="1" si="18"/>
        <v>0</v>
      </c>
      <c r="Q102">
        <f t="shared" ca="1" si="18"/>
        <v>0</v>
      </c>
      <c r="R102">
        <f t="shared" ca="1" si="14"/>
        <v>0</v>
      </c>
      <c r="S102">
        <f t="shared" ca="1" si="18"/>
        <v>0</v>
      </c>
      <c r="T102">
        <f t="shared" ca="1" si="15"/>
        <v>0</v>
      </c>
      <c r="U102">
        <f t="shared" ca="1" si="16"/>
        <v>0</v>
      </c>
      <c r="V102" t="str">
        <f t="shared" ca="1" si="17"/>
        <v/>
      </c>
    </row>
    <row r="103" spans="1:22">
      <c r="A103">
        <f t="shared" ca="1" si="11"/>
        <v>3</v>
      </c>
      <c r="B103" t="str">
        <f ca="1">INDEX(SeznamListu!$A$1:$C$87,MATCH(A103,SeznamListu!$B$1:$B$87,0),1)</f>
        <v>AULA N01915</v>
      </c>
      <c r="C103">
        <f ca="1">INDEX(SeznamListu!$A$1:$C$87,MATCH(A103,SeznamListu!$B$1:$B$87,0),3)</f>
        <v>1</v>
      </c>
      <c r="D103">
        <f ca="1">COUNTIF($A$6:A103,A103)</f>
        <v>13</v>
      </c>
      <c r="I103">
        <f t="shared" ca="1" si="12"/>
        <v>11</v>
      </c>
      <c r="J103" t="str">
        <f t="shared" ca="1" si="13"/>
        <v>Extender HDMI signálu - vysílač 0</v>
      </c>
      <c r="K103" t="str">
        <f t="shared" ca="1" si="18"/>
        <v>VD29</v>
      </c>
      <c r="L103" t="str">
        <f t="shared" ca="1" si="18"/>
        <v>Extender HDMI signálu - vysílač</v>
      </c>
      <c r="M103">
        <f t="shared" ca="1" si="18"/>
        <v>0</v>
      </c>
      <c r="N103">
        <f t="shared" ca="1" si="18"/>
        <v>0</v>
      </c>
      <c r="O103">
        <f t="shared" ca="1" si="18"/>
        <v>0</v>
      </c>
      <c r="P103">
        <f t="shared" ca="1" si="18"/>
        <v>0</v>
      </c>
      <c r="Q103">
        <f t="shared" ca="1" si="18"/>
        <v>0</v>
      </c>
      <c r="R103">
        <f t="shared" ca="1" si="14"/>
        <v>0</v>
      </c>
      <c r="S103">
        <f t="shared" ca="1" si="18"/>
        <v>0</v>
      </c>
      <c r="T103">
        <f t="shared" ca="1" si="15"/>
        <v>0</v>
      </c>
      <c r="U103">
        <f t="shared" ca="1" si="16"/>
        <v>0</v>
      </c>
      <c r="V103" t="str">
        <f t="shared" ca="1" si="17"/>
        <v/>
      </c>
    </row>
    <row r="104" spans="1:22">
      <c r="A104">
        <f t="shared" ca="1" si="11"/>
        <v>3</v>
      </c>
      <c r="B104" t="str">
        <f ca="1">INDEX(SeznamListu!$A$1:$C$87,MATCH(A104,SeznamListu!$B$1:$B$87,0),1)</f>
        <v>AULA N01915</v>
      </c>
      <c r="C104">
        <f ca="1">INDEX(SeznamListu!$A$1:$C$87,MATCH(A104,SeznamListu!$B$1:$B$87,0),3)</f>
        <v>1</v>
      </c>
      <c r="D104">
        <f ca="1">COUNTIF($A$6:A104,A104)</f>
        <v>14</v>
      </c>
      <c r="I104">
        <f t="shared" ca="1" si="12"/>
        <v>12</v>
      </c>
      <c r="J104" t="str">
        <f t="shared" ca="1" si="13"/>
        <v>Extender HDMI signálu - vysílač 0</v>
      </c>
      <c r="K104" t="str">
        <f t="shared" ca="1" si="18"/>
        <v>VD30</v>
      </c>
      <c r="L104" t="str">
        <f t="shared" ca="1" si="18"/>
        <v>Extender HDMI signálu - vysílač</v>
      </c>
      <c r="M104">
        <f t="shared" ca="1" si="18"/>
        <v>0</v>
      </c>
      <c r="N104">
        <f t="shared" ca="1" si="18"/>
        <v>0</v>
      </c>
      <c r="O104">
        <f t="shared" ca="1" si="18"/>
        <v>0</v>
      </c>
      <c r="P104">
        <f t="shared" ca="1" si="18"/>
        <v>0</v>
      </c>
      <c r="Q104">
        <f t="shared" ca="1" si="18"/>
        <v>0</v>
      </c>
      <c r="R104">
        <f t="shared" ca="1" si="14"/>
        <v>0</v>
      </c>
      <c r="S104">
        <f t="shared" ca="1" si="18"/>
        <v>0</v>
      </c>
      <c r="T104">
        <f t="shared" ca="1" si="15"/>
        <v>0</v>
      </c>
      <c r="U104">
        <f t="shared" ca="1" si="16"/>
        <v>0</v>
      </c>
      <c r="V104" t="str">
        <f t="shared" ca="1" si="17"/>
        <v/>
      </c>
    </row>
    <row r="105" spans="1:22">
      <c r="A105">
        <f t="shared" ca="1" si="11"/>
        <v>3</v>
      </c>
      <c r="B105" t="str">
        <f ca="1">INDEX(SeznamListu!$A$1:$C$87,MATCH(A105,SeznamListu!$B$1:$B$87,0),1)</f>
        <v>AULA N01915</v>
      </c>
      <c r="C105">
        <f ca="1">INDEX(SeznamListu!$A$1:$C$87,MATCH(A105,SeznamListu!$B$1:$B$87,0),3)</f>
        <v>1</v>
      </c>
      <c r="D105">
        <f ca="1">COUNTIF($A$6:A105,A105)</f>
        <v>15</v>
      </c>
      <c r="I105">
        <f t="shared" ca="1" si="12"/>
        <v>13</v>
      </c>
      <c r="J105" t="str">
        <f t="shared" ca="1" si="13"/>
        <v>Extender HDMI signálu - přijímač 0</v>
      </c>
      <c r="K105" t="str">
        <f t="shared" ca="1" si="18"/>
        <v>VD32</v>
      </c>
      <c r="L105" t="str">
        <f t="shared" ca="1" si="18"/>
        <v>Extender HDMI signálu - přijímač</v>
      </c>
      <c r="M105">
        <f t="shared" ca="1" si="18"/>
        <v>0</v>
      </c>
      <c r="N105">
        <f t="shared" ca="1" si="18"/>
        <v>0</v>
      </c>
      <c r="O105">
        <f t="shared" ca="1" si="18"/>
        <v>0</v>
      </c>
      <c r="P105">
        <f t="shared" ca="1" si="18"/>
        <v>0</v>
      </c>
      <c r="Q105">
        <f t="shared" ca="1" si="18"/>
        <v>0</v>
      </c>
      <c r="R105">
        <f t="shared" ca="1" si="14"/>
        <v>0</v>
      </c>
      <c r="S105">
        <f t="shared" ca="1" si="18"/>
        <v>0</v>
      </c>
      <c r="T105">
        <f t="shared" ca="1" si="15"/>
        <v>0</v>
      </c>
      <c r="U105">
        <f t="shared" ca="1" si="16"/>
        <v>0</v>
      </c>
      <c r="V105" t="str">
        <f t="shared" ca="1" si="17"/>
        <v/>
      </c>
    </row>
    <row r="106" spans="1:22">
      <c r="A106">
        <f t="shared" ca="1" si="11"/>
        <v>3</v>
      </c>
      <c r="B106" t="str">
        <f ca="1">INDEX(SeznamListu!$A$1:$C$87,MATCH(A106,SeznamListu!$B$1:$B$87,0),1)</f>
        <v>AULA N01915</v>
      </c>
      <c r="C106">
        <f ca="1">INDEX(SeznamListu!$A$1:$C$87,MATCH(A106,SeznamListu!$B$1:$B$87,0),3)</f>
        <v>1</v>
      </c>
      <c r="D106">
        <f ca="1">COUNTIF($A$6:A106,A106)</f>
        <v>16</v>
      </c>
      <c r="I106">
        <f t="shared" ca="1" si="12"/>
        <v>14</v>
      </c>
      <c r="J106" t="str">
        <f t="shared" ca="1" si="13"/>
        <v>HDMI a USB maticový přepínač 0</v>
      </c>
      <c r="K106" t="str">
        <f t="shared" ca="1" si="18"/>
        <v>VD25</v>
      </c>
      <c r="L106" t="str">
        <f t="shared" ca="1" si="18"/>
        <v>HDMI a USB maticový přepínač</v>
      </c>
      <c r="M106">
        <f t="shared" ca="1" si="18"/>
        <v>0</v>
      </c>
      <c r="N106">
        <f t="shared" ca="1" si="18"/>
        <v>0</v>
      </c>
      <c r="O106">
        <f t="shared" ca="1" si="18"/>
        <v>0</v>
      </c>
      <c r="P106">
        <f t="shared" ca="1" si="18"/>
        <v>0</v>
      </c>
      <c r="Q106">
        <f t="shared" ca="1" si="18"/>
        <v>0</v>
      </c>
      <c r="R106">
        <f t="shared" ca="1" si="14"/>
        <v>0</v>
      </c>
      <c r="S106">
        <f t="shared" ca="1" si="18"/>
        <v>0</v>
      </c>
      <c r="T106">
        <f t="shared" ca="1" si="15"/>
        <v>0</v>
      </c>
      <c r="U106">
        <f t="shared" ca="1" si="16"/>
        <v>0</v>
      </c>
      <c r="V106" t="str">
        <f t="shared" ca="1" si="17"/>
        <v/>
      </c>
    </row>
    <row r="107" spans="1:22">
      <c r="A107">
        <f t="shared" ca="1" si="11"/>
        <v>3</v>
      </c>
      <c r="B107" t="str">
        <f ca="1">INDEX(SeznamListu!$A$1:$C$87,MATCH(A107,SeznamListu!$B$1:$B$87,0),1)</f>
        <v>AULA N01915</v>
      </c>
      <c r="C107">
        <f ca="1">INDEX(SeznamListu!$A$1:$C$87,MATCH(A107,SeznamListu!$B$1:$B$87,0),3)</f>
        <v>1</v>
      </c>
      <c r="D107">
        <f ca="1">COUNTIF($A$6:A107,A107)</f>
        <v>17</v>
      </c>
      <c r="I107">
        <f t="shared" ca="1" si="12"/>
        <v>15</v>
      </c>
      <c r="J107" t="str">
        <f t="shared" ca="1" si="13"/>
        <v>Převodník HDMI na USB 0</v>
      </c>
      <c r="K107" t="str">
        <f t="shared" ca="1" si="18"/>
        <v>VD35</v>
      </c>
      <c r="L107" t="str">
        <f t="shared" ca="1" si="18"/>
        <v>Převodník HDMI na USB</v>
      </c>
      <c r="M107">
        <f t="shared" ca="1" si="18"/>
        <v>0</v>
      </c>
      <c r="N107">
        <f t="shared" ca="1" si="18"/>
        <v>0</v>
      </c>
      <c r="O107">
        <f t="shared" ca="1" si="18"/>
        <v>0</v>
      </c>
      <c r="P107">
        <f t="shared" ca="1" si="18"/>
        <v>0</v>
      </c>
      <c r="Q107">
        <f t="shared" ca="1" si="18"/>
        <v>0</v>
      </c>
      <c r="R107">
        <f t="shared" ca="1" si="14"/>
        <v>0</v>
      </c>
      <c r="S107">
        <f t="shared" ca="1" si="18"/>
        <v>0</v>
      </c>
      <c r="T107">
        <f t="shared" ca="1" si="15"/>
        <v>0</v>
      </c>
      <c r="U107">
        <f t="shared" ca="1" si="16"/>
        <v>0</v>
      </c>
      <c r="V107" t="str">
        <f t="shared" ca="1" si="17"/>
        <v/>
      </c>
    </row>
    <row r="108" spans="1:22">
      <c r="A108">
        <f t="shared" ca="1" si="11"/>
        <v>3</v>
      </c>
      <c r="B108" t="str">
        <f ca="1">INDEX(SeznamListu!$A$1:$C$87,MATCH(A108,SeznamListu!$B$1:$B$87,0),1)</f>
        <v>AULA N01915</v>
      </c>
      <c r="C108">
        <f ca="1">INDEX(SeznamListu!$A$1:$C$87,MATCH(A108,SeznamListu!$B$1:$B$87,0),3)</f>
        <v>1</v>
      </c>
      <c r="D108">
        <f ca="1">COUNTIF($A$6:A108,A108)</f>
        <v>18</v>
      </c>
      <c r="I108">
        <f t="shared" ca="1" si="12"/>
        <v>16</v>
      </c>
      <c r="J108" t="str">
        <f t="shared" ca="1" si="13"/>
        <v>Záznam prezentací 0</v>
      </c>
      <c r="K108" t="str">
        <f t="shared" ca="1" si="18"/>
        <v>VD36</v>
      </c>
      <c r="L108" t="str">
        <f t="shared" ca="1" si="18"/>
        <v>Záznam prezentací</v>
      </c>
      <c r="M108">
        <f t="shared" ca="1" si="18"/>
        <v>0</v>
      </c>
      <c r="N108">
        <f t="shared" ca="1" si="18"/>
        <v>0</v>
      </c>
      <c r="O108">
        <f t="shared" ca="1" si="18"/>
        <v>0</v>
      </c>
      <c r="P108">
        <f t="shared" ca="1" si="18"/>
        <v>0</v>
      </c>
      <c r="Q108">
        <f t="shared" ca="1" si="18"/>
        <v>0</v>
      </c>
      <c r="R108">
        <f t="shared" ca="1" si="14"/>
        <v>0</v>
      </c>
      <c r="S108">
        <f t="shared" ca="1" si="18"/>
        <v>0</v>
      </c>
      <c r="T108">
        <f t="shared" ca="1" si="15"/>
        <v>0</v>
      </c>
      <c r="U108">
        <f t="shared" ca="1" si="16"/>
        <v>0</v>
      </c>
      <c r="V108" t="str">
        <f t="shared" ca="1" si="17"/>
        <v/>
      </c>
    </row>
    <row r="109" spans="1:22">
      <c r="A109">
        <f t="shared" ca="1" si="11"/>
        <v>3</v>
      </c>
      <c r="B109" t="str">
        <f ca="1">INDEX(SeznamListu!$A$1:$C$87,MATCH(A109,SeznamListu!$B$1:$B$87,0),1)</f>
        <v>AULA N01915</v>
      </c>
      <c r="C109">
        <f ca="1">INDEX(SeznamListu!$A$1:$C$87,MATCH(A109,SeznamListu!$B$1:$B$87,0),3)</f>
        <v>1</v>
      </c>
      <c r="D109">
        <f ca="1">COUNTIF($A$6:A109,A109)</f>
        <v>19</v>
      </c>
      <c r="I109">
        <f t="shared" ca="1" si="12"/>
        <v>17</v>
      </c>
      <c r="J109" t="str">
        <f t="shared" ca="1" si="13"/>
        <v>NDI Enkodér/dekodér 0</v>
      </c>
      <c r="K109" t="str">
        <f t="shared" ca="1" si="18"/>
        <v>VD51</v>
      </c>
      <c r="L109" t="str">
        <f t="shared" ca="1" si="18"/>
        <v>NDI Enkodér/dekodér</v>
      </c>
      <c r="M109">
        <f t="shared" ca="1" si="18"/>
        <v>0</v>
      </c>
      <c r="N109">
        <f t="shared" ca="1" si="18"/>
        <v>0</v>
      </c>
      <c r="O109">
        <f t="shared" ca="1" si="18"/>
        <v>0</v>
      </c>
      <c r="P109">
        <f t="shared" ca="1" si="18"/>
        <v>0</v>
      </c>
      <c r="Q109">
        <f t="shared" ca="1" si="18"/>
        <v>0</v>
      </c>
      <c r="R109">
        <f t="shared" ca="1" si="14"/>
        <v>0</v>
      </c>
      <c r="S109">
        <f t="shared" ca="1" si="18"/>
        <v>0</v>
      </c>
      <c r="T109">
        <f t="shared" ca="1" si="15"/>
        <v>0</v>
      </c>
      <c r="U109">
        <f t="shared" ca="1" si="16"/>
        <v>0</v>
      </c>
      <c r="V109" t="str">
        <f t="shared" ca="1" si="17"/>
        <v/>
      </c>
    </row>
    <row r="110" spans="1:22">
      <c r="A110">
        <f t="shared" ca="1" si="11"/>
        <v>3</v>
      </c>
      <c r="B110" t="str">
        <f ca="1">INDEX(SeznamListu!$A$1:$C$87,MATCH(A110,SeznamListu!$B$1:$B$87,0),1)</f>
        <v>AULA N01915</v>
      </c>
      <c r="C110">
        <f ca="1">INDEX(SeznamListu!$A$1:$C$87,MATCH(A110,SeznamListu!$B$1:$B$87,0),3)</f>
        <v>1</v>
      </c>
      <c r="D110">
        <f ca="1">COUNTIF($A$6:A110,A110)</f>
        <v>20</v>
      </c>
      <c r="I110">
        <f t="shared" ca="1" si="12"/>
        <v>18</v>
      </c>
      <c r="J110" t="str">
        <f t="shared" ca="1" si="13"/>
        <v>Reproduktorová soustava 0</v>
      </c>
      <c r="K110" t="str">
        <f t="shared" ca="1" si="18"/>
        <v>AU09</v>
      </c>
      <c r="L110" t="str">
        <f t="shared" ca="1" si="18"/>
        <v>Reproduktorová soustava</v>
      </c>
      <c r="M110">
        <f t="shared" ca="1" si="18"/>
        <v>0</v>
      </c>
      <c r="N110">
        <f t="shared" ca="1" si="18"/>
        <v>0</v>
      </c>
      <c r="O110">
        <f t="shared" ca="1" si="18"/>
        <v>0</v>
      </c>
      <c r="P110">
        <f t="shared" ca="1" si="18"/>
        <v>0</v>
      </c>
      <c r="Q110">
        <f t="shared" ca="1" si="18"/>
        <v>0</v>
      </c>
      <c r="R110">
        <f t="shared" ca="1" si="14"/>
        <v>0</v>
      </c>
      <c r="S110">
        <f t="shared" ca="1" si="18"/>
        <v>0</v>
      </c>
      <c r="T110">
        <f t="shared" ca="1" si="15"/>
        <v>0</v>
      </c>
      <c r="U110">
        <f t="shared" ca="1" si="16"/>
        <v>0</v>
      </c>
      <c r="V110" t="str">
        <f t="shared" ca="1" si="17"/>
        <v/>
      </c>
    </row>
    <row r="111" spans="1:22">
      <c r="A111">
        <f t="shared" ca="1" si="11"/>
        <v>3</v>
      </c>
      <c r="B111" t="str">
        <f ca="1">INDEX(SeznamListu!$A$1:$C$87,MATCH(A111,SeznamListu!$B$1:$B$87,0),1)</f>
        <v>AULA N01915</v>
      </c>
      <c r="C111">
        <f ca="1">INDEX(SeznamListu!$A$1:$C$87,MATCH(A111,SeznamListu!$B$1:$B$87,0),3)</f>
        <v>1</v>
      </c>
      <c r="D111">
        <f ca="1">COUNTIF($A$6:A111,A111)</f>
        <v>21</v>
      </c>
      <c r="I111">
        <f t="shared" ca="1" si="12"/>
        <v>19</v>
      </c>
      <c r="J111" t="str">
        <f t="shared" ca="1" si="13"/>
        <v>Reproduktorová soustava 0</v>
      </c>
      <c r="K111" t="str">
        <f t="shared" ca="1" si="18"/>
        <v>AU10</v>
      </c>
      <c r="L111" t="str">
        <f t="shared" ca="1" si="18"/>
        <v>Reproduktorová soustava</v>
      </c>
      <c r="M111">
        <f t="shared" ca="1" si="18"/>
        <v>0</v>
      </c>
      <c r="N111">
        <f t="shared" ca="1" si="18"/>
        <v>0</v>
      </c>
      <c r="O111">
        <f t="shared" ca="1" si="18"/>
        <v>0</v>
      </c>
      <c r="P111">
        <f t="shared" ca="1" si="18"/>
        <v>0</v>
      </c>
      <c r="Q111">
        <f t="shared" ca="1" si="18"/>
        <v>0</v>
      </c>
      <c r="R111">
        <f t="shared" ca="1" si="14"/>
        <v>0</v>
      </c>
      <c r="S111">
        <f t="shared" ca="1" si="18"/>
        <v>0</v>
      </c>
      <c r="T111">
        <f t="shared" ca="1" si="15"/>
        <v>0</v>
      </c>
      <c r="U111">
        <f t="shared" ca="1" si="16"/>
        <v>0</v>
      </c>
      <c r="V111" t="str">
        <f t="shared" ca="1" si="17"/>
        <v/>
      </c>
    </row>
    <row r="112" spans="1:22">
      <c r="A112">
        <f t="shared" ca="1" si="11"/>
        <v>3</v>
      </c>
      <c r="B112" t="str">
        <f ca="1">INDEX(SeznamListu!$A$1:$C$87,MATCH(A112,SeznamListu!$B$1:$B$87,0),1)</f>
        <v>AULA N01915</v>
      </c>
      <c r="C112">
        <f ca="1">INDEX(SeznamListu!$A$1:$C$87,MATCH(A112,SeznamListu!$B$1:$B$87,0),3)</f>
        <v>1</v>
      </c>
      <c r="D112">
        <f ca="1">COUNTIF($A$6:A112,A112)</f>
        <v>22</v>
      </c>
      <c r="I112">
        <f t="shared" ca="1" si="12"/>
        <v>20</v>
      </c>
      <c r="J112" t="str">
        <f t="shared" ca="1" si="13"/>
        <v>Reproduktorová soustava 0</v>
      </c>
      <c r="K112" t="str">
        <f t="shared" ca="1" si="18"/>
        <v>AU11</v>
      </c>
      <c r="L112" t="str">
        <f t="shared" ca="1" si="18"/>
        <v>Reproduktorová soustava</v>
      </c>
      <c r="M112">
        <f t="shared" ca="1" si="18"/>
        <v>0</v>
      </c>
      <c r="N112">
        <f t="shared" ca="1" si="18"/>
        <v>0</v>
      </c>
      <c r="O112">
        <f t="shared" ca="1" si="18"/>
        <v>0</v>
      </c>
      <c r="P112">
        <f t="shared" ca="1" si="18"/>
        <v>0</v>
      </c>
      <c r="Q112">
        <f t="shared" ca="1" si="18"/>
        <v>0</v>
      </c>
      <c r="R112">
        <f t="shared" ca="1" si="14"/>
        <v>0</v>
      </c>
      <c r="S112">
        <f t="shared" ca="1" si="18"/>
        <v>0</v>
      </c>
      <c r="T112">
        <f t="shared" ca="1" si="15"/>
        <v>0</v>
      </c>
      <c r="U112">
        <f t="shared" ca="1" si="16"/>
        <v>0</v>
      </c>
      <c r="V112" t="str">
        <f t="shared" ca="1" si="17"/>
        <v/>
      </c>
    </row>
    <row r="113" spans="1:22">
      <c r="A113">
        <f t="shared" ca="1" si="11"/>
        <v>3</v>
      </c>
      <c r="B113" t="str">
        <f ca="1">INDEX(SeznamListu!$A$1:$C$87,MATCH(A113,SeznamListu!$B$1:$B$87,0),1)</f>
        <v>AULA N01915</v>
      </c>
      <c r="C113">
        <f ca="1">INDEX(SeznamListu!$A$1:$C$87,MATCH(A113,SeznamListu!$B$1:$B$87,0),3)</f>
        <v>1</v>
      </c>
      <c r="D113">
        <f ca="1">COUNTIF($A$6:A113,A113)</f>
        <v>23</v>
      </c>
      <c r="I113">
        <f t="shared" ca="1" si="12"/>
        <v>21</v>
      </c>
      <c r="J113" t="str">
        <f t="shared" ca="1" si="13"/>
        <v>Zesilovač 0</v>
      </c>
      <c r="K113" t="str">
        <f t="shared" ca="1" si="18"/>
        <v>AU05</v>
      </c>
      <c r="L113" t="str">
        <f t="shared" ca="1" si="18"/>
        <v>Zesilovač</v>
      </c>
      <c r="M113">
        <f t="shared" ca="1" si="18"/>
        <v>0</v>
      </c>
      <c r="N113">
        <f t="shared" ca="1" si="18"/>
        <v>0</v>
      </c>
      <c r="O113">
        <f t="shared" ca="1" si="18"/>
        <v>0</v>
      </c>
      <c r="P113">
        <f t="shared" ca="1" si="18"/>
        <v>0</v>
      </c>
      <c r="Q113">
        <f t="shared" ca="1" si="18"/>
        <v>0</v>
      </c>
      <c r="R113">
        <f t="shared" ca="1" si="14"/>
        <v>0</v>
      </c>
      <c r="S113">
        <f t="shared" ca="1" si="18"/>
        <v>0</v>
      </c>
      <c r="T113">
        <f t="shared" ca="1" si="15"/>
        <v>0</v>
      </c>
      <c r="U113">
        <f t="shared" ca="1" si="16"/>
        <v>0</v>
      </c>
      <c r="V113" t="str">
        <f t="shared" ca="1" si="17"/>
        <v/>
      </c>
    </row>
    <row r="114" spans="1:22">
      <c r="A114">
        <f t="shared" ca="1" si="11"/>
        <v>3</v>
      </c>
      <c r="B114" t="str">
        <f ca="1">INDEX(SeznamListu!$A$1:$C$87,MATCH(A114,SeznamListu!$B$1:$B$87,0),1)</f>
        <v>AULA N01915</v>
      </c>
      <c r="C114">
        <f ca="1">INDEX(SeznamListu!$A$1:$C$87,MATCH(A114,SeznamListu!$B$1:$B$87,0),3)</f>
        <v>1</v>
      </c>
      <c r="D114">
        <f ca="1">COUNTIF($A$6:A114,A114)</f>
        <v>24</v>
      </c>
      <c r="I114">
        <f t="shared" ca="1" si="12"/>
        <v>22</v>
      </c>
      <c r="J114" t="str">
        <f t="shared" ca="1" si="13"/>
        <v>Zesilovač 0</v>
      </c>
      <c r="K114" t="str">
        <f t="shared" ca="1" si="18"/>
        <v>AU06</v>
      </c>
      <c r="L114" t="str">
        <f t="shared" ca="1" si="18"/>
        <v>Zesilovač</v>
      </c>
      <c r="M114">
        <f t="shared" ca="1" si="18"/>
        <v>0</v>
      </c>
      <c r="N114">
        <f t="shared" ca="1" si="18"/>
        <v>0</v>
      </c>
      <c r="O114">
        <f t="shared" ca="1" si="18"/>
        <v>0</v>
      </c>
      <c r="P114">
        <f t="shared" ca="1" si="18"/>
        <v>0</v>
      </c>
      <c r="Q114">
        <f t="shared" ca="1" si="18"/>
        <v>0</v>
      </c>
      <c r="R114">
        <f t="shared" ca="1" si="14"/>
        <v>0</v>
      </c>
      <c r="S114">
        <f t="shared" ca="1" si="18"/>
        <v>0</v>
      </c>
      <c r="T114">
        <f t="shared" ca="1" si="15"/>
        <v>0</v>
      </c>
      <c r="U114">
        <f t="shared" ca="1" si="16"/>
        <v>0</v>
      </c>
      <c r="V114" t="str">
        <f t="shared" ca="1" si="17"/>
        <v/>
      </c>
    </row>
    <row r="115" spans="1:22">
      <c r="A115">
        <f t="shared" ca="1" si="11"/>
        <v>3</v>
      </c>
      <c r="B115" t="str">
        <f ca="1">INDEX(SeznamListu!$A$1:$C$87,MATCH(A115,SeznamListu!$B$1:$B$87,0),1)</f>
        <v>AULA N01915</v>
      </c>
      <c r="C115">
        <f ca="1">INDEX(SeznamListu!$A$1:$C$87,MATCH(A115,SeznamListu!$B$1:$B$87,0),3)</f>
        <v>1</v>
      </c>
      <c r="D115">
        <f ca="1">COUNTIF($A$6:A115,A115)</f>
        <v>25</v>
      </c>
      <c r="I115">
        <f t="shared" ca="1" si="12"/>
        <v>23</v>
      </c>
      <c r="J115" t="str">
        <f t="shared" ca="1" si="13"/>
        <v>Mixážní systém 0</v>
      </c>
      <c r="K115" t="str">
        <f t="shared" ca="1" si="18"/>
        <v>AU01</v>
      </c>
      <c r="L115" t="str">
        <f t="shared" ca="1" si="18"/>
        <v>Mixážní systém</v>
      </c>
      <c r="M115">
        <f t="shared" ca="1" si="18"/>
        <v>0</v>
      </c>
      <c r="N115">
        <f t="shared" ca="1" si="18"/>
        <v>0</v>
      </c>
      <c r="O115">
        <f t="shared" ca="1" si="18"/>
        <v>0</v>
      </c>
      <c r="P115">
        <f t="shared" ca="1" si="18"/>
        <v>0</v>
      </c>
      <c r="Q115">
        <f t="shared" ca="1" si="18"/>
        <v>0</v>
      </c>
      <c r="R115">
        <f t="shared" ca="1" si="14"/>
        <v>0</v>
      </c>
      <c r="S115">
        <f t="shared" ca="1" si="18"/>
        <v>0</v>
      </c>
      <c r="T115">
        <f t="shared" ca="1" si="15"/>
        <v>0</v>
      </c>
      <c r="U115">
        <f t="shared" ca="1" si="16"/>
        <v>0</v>
      </c>
      <c r="V115" t="str">
        <f t="shared" ca="1" si="17"/>
        <v/>
      </c>
    </row>
    <row r="116" spans="1:22">
      <c r="A116">
        <f t="shared" ca="1" si="11"/>
        <v>3</v>
      </c>
      <c r="B116" t="str">
        <f ca="1">INDEX(SeznamListu!$A$1:$C$87,MATCH(A116,SeznamListu!$B$1:$B$87,0),1)</f>
        <v>AULA N01915</v>
      </c>
      <c r="C116">
        <f ca="1">INDEX(SeznamListu!$A$1:$C$87,MATCH(A116,SeznamListu!$B$1:$B$87,0),3)</f>
        <v>1</v>
      </c>
      <c r="D116">
        <f ca="1">COUNTIF($A$6:A116,A116)</f>
        <v>26</v>
      </c>
      <c r="I116">
        <f t="shared" ca="1" si="12"/>
        <v>24</v>
      </c>
      <c r="J116" t="str">
        <f t="shared" ca="1" si="13"/>
        <v>Dante převodník 0</v>
      </c>
      <c r="K116" t="str">
        <f t="shared" ca="1" si="18"/>
        <v>AU02</v>
      </c>
      <c r="L116" t="str">
        <f t="shared" ca="1" si="18"/>
        <v>Dante převodník</v>
      </c>
      <c r="M116">
        <f t="shared" ca="1" si="18"/>
        <v>0</v>
      </c>
      <c r="N116">
        <f t="shared" ca="1" si="18"/>
        <v>0</v>
      </c>
      <c r="O116">
        <f t="shared" ca="1" si="18"/>
        <v>0</v>
      </c>
      <c r="P116">
        <f t="shared" ca="1" si="18"/>
        <v>0</v>
      </c>
      <c r="Q116">
        <f t="shared" ca="1" si="18"/>
        <v>0</v>
      </c>
      <c r="R116">
        <f t="shared" ca="1" si="14"/>
        <v>0</v>
      </c>
      <c r="S116">
        <f t="shared" ca="1" si="18"/>
        <v>0</v>
      </c>
      <c r="T116">
        <f t="shared" ca="1" si="15"/>
        <v>0</v>
      </c>
      <c r="U116">
        <f t="shared" ca="1" si="16"/>
        <v>0</v>
      </c>
      <c r="V116" t="str">
        <f t="shared" ca="1" si="17"/>
        <v/>
      </c>
    </row>
    <row r="117" spans="1:22">
      <c r="A117">
        <f t="shared" ca="1" si="11"/>
        <v>3</v>
      </c>
      <c r="B117" t="str">
        <f ca="1">INDEX(SeznamListu!$A$1:$C$87,MATCH(A117,SeznamListu!$B$1:$B$87,0),1)</f>
        <v>AULA N01915</v>
      </c>
      <c r="C117">
        <f ca="1">INDEX(SeznamListu!$A$1:$C$87,MATCH(A117,SeznamListu!$B$1:$B$87,0),3)</f>
        <v>1</v>
      </c>
      <c r="D117">
        <f ca="1">COUNTIF($A$6:A117,A117)</f>
        <v>27</v>
      </c>
      <c r="I117">
        <f t="shared" ca="1" si="12"/>
        <v>25</v>
      </c>
      <c r="J117" t="str">
        <f t="shared" ca="1" si="13"/>
        <v>Switch pro Dante 0</v>
      </c>
      <c r="K117" t="str">
        <f t="shared" ca="1" si="18"/>
        <v>AU34</v>
      </c>
      <c r="L117" t="str">
        <f t="shared" ca="1" si="18"/>
        <v>Switch pro Dante</v>
      </c>
      <c r="M117">
        <f t="shared" ca="1" si="18"/>
        <v>0</v>
      </c>
      <c r="N117">
        <f t="shared" ca="1" si="18"/>
        <v>0</v>
      </c>
      <c r="O117">
        <f t="shared" ca="1" si="18"/>
        <v>0</v>
      </c>
      <c r="P117">
        <f t="shared" ref="K117:S149" ca="1" si="19">INDIRECT("'"&amp;$B117&amp; "'!" &amp; P$1&amp;$D117+2)</f>
        <v>0</v>
      </c>
      <c r="Q117">
        <f t="shared" ca="1" si="19"/>
        <v>0</v>
      </c>
      <c r="R117">
        <f t="shared" ca="1" si="14"/>
        <v>0</v>
      </c>
      <c r="S117">
        <f t="shared" ca="1" si="19"/>
        <v>0</v>
      </c>
      <c r="T117">
        <f t="shared" ca="1" si="15"/>
        <v>0</v>
      </c>
      <c r="U117">
        <f t="shared" ca="1" si="16"/>
        <v>0</v>
      </c>
      <c r="V117" t="str">
        <f t="shared" ca="1" si="17"/>
        <v/>
      </c>
    </row>
    <row r="118" spans="1:22">
      <c r="A118">
        <f t="shared" ca="1" si="11"/>
        <v>3</v>
      </c>
      <c r="B118" t="str">
        <f ca="1">INDEX(SeznamListu!$A$1:$C$87,MATCH(A118,SeznamListu!$B$1:$B$87,0),1)</f>
        <v>AULA N01915</v>
      </c>
      <c r="C118">
        <f ca="1">INDEX(SeznamListu!$A$1:$C$87,MATCH(A118,SeznamListu!$B$1:$B$87,0),3)</f>
        <v>1</v>
      </c>
      <c r="D118">
        <f ca="1">COUNTIF($A$6:A118,A118)</f>
        <v>28</v>
      </c>
      <c r="I118">
        <f t="shared" ca="1" si="12"/>
        <v>26</v>
      </c>
      <c r="J118" t="str">
        <f t="shared" ca="1" si="13"/>
        <v>Zesilovač indukční smyčky 0</v>
      </c>
      <c r="K118" t="str">
        <f t="shared" ca="1" si="19"/>
        <v>AU04</v>
      </c>
      <c r="L118" t="str">
        <f t="shared" ca="1" si="19"/>
        <v>Zesilovač indukční smyčky</v>
      </c>
      <c r="M118">
        <f t="shared" ca="1" si="19"/>
        <v>0</v>
      </c>
      <c r="N118">
        <f t="shared" ca="1" si="19"/>
        <v>0</v>
      </c>
      <c r="O118">
        <f t="shared" ca="1" si="19"/>
        <v>0</v>
      </c>
      <c r="P118">
        <f t="shared" ca="1" si="19"/>
        <v>0</v>
      </c>
      <c r="Q118">
        <f t="shared" ca="1" si="19"/>
        <v>0</v>
      </c>
      <c r="R118">
        <f t="shared" ca="1" si="14"/>
        <v>0</v>
      </c>
      <c r="S118">
        <f t="shared" ca="1" si="19"/>
        <v>0</v>
      </c>
      <c r="T118">
        <f t="shared" ca="1" si="15"/>
        <v>0</v>
      </c>
      <c r="U118">
        <f t="shared" ca="1" si="16"/>
        <v>0</v>
      </c>
      <c r="V118" t="str">
        <f t="shared" ca="1" si="17"/>
        <v/>
      </c>
    </row>
    <row r="119" spans="1:22">
      <c r="A119">
        <f t="shared" ca="1" si="11"/>
        <v>3</v>
      </c>
      <c r="B119" t="str">
        <f ca="1">INDEX(SeznamListu!$A$1:$C$87,MATCH(A119,SeznamListu!$B$1:$B$87,0),1)</f>
        <v>AULA N01915</v>
      </c>
      <c r="C119">
        <f ca="1">INDEX(SeznamListu!$A$1:$C$87,MATCH(A119,SeznamListu!$B$1:$B$87,0),3)</f>
        <v>1</v>
      </c>
      <c r="D119">
        <f ca="1">COUNTIF($A$6:A119,A119)</f>
        <v>29</v>
      </c>
      <c r="I119">
        <f t="shared" ca="1" si="12"/>
        <v>27</v>
      </c>
      <c r="J119" t="str">
        <f t="shared" ca="1" si="13"/>
        <v>Eliminátor zpětné vazby 0</v>
      </c>
      <c r="K119" t="str">
        <f t="shared" ca="1" si="19"/>
        <v>AU07</v>
      </c>
      <c r="L119" t="str">
        <f t="shared" ca="1" si="19"/>
        <v>Eliminátor zpětné vazby</v>
      </c>
      <c r="M119">
        <f t="shared" ca="1" si="19"/>
        <v>0</v>
      </c>
      <c r="N119">
        <f t="shared" ca="1" si="19"/>
        <v>0</v>
      </c>
      <c r="O119">
        <f t="shared" ca="1" si="19"/>
        <v>0</v>
      </c>
      <c r="P119">
        <f t="shared" ca="1" si="19"/>
        <v>0</v>
      </c>
      <c r="Q119">
        <f t="shared" ca="1" si="19"/>
        <v>0</v>
      </c>
      <c r="R119">
        <f t="shared" ca="1" si="14"/>
        <v>0</v>
      </c>
      <c r="S119">
        <f t="shared" ca="1" si="19"/>
        <v>0</v>
      </c>
      <c r="T119">
        <f t="shared" ca="1" si="15"/>
        <v>0</v>
      </c>
      <c r="U119">
        <f t="shared" ca="1" si="16"/>
        <v>0</v>
      </c>
      <c r="V119" t="str">
        <f t="shared" ca="1" si="17"/>
        <v/>
      </c>
    </row>
    <row r="120" spans="1:22">
      <c r="A120">
        <f t="shared" ca="1" si="11"/>
        <v>3</v>
      </c>
      <c r="B120" t="str">
        <f ca="1">INDEX(SeznamListu!$A$1:$C$87,MATCH(A120,SeznamListu!$B$1:$B$87,0),1)</f>
        <v>AULA N01915</v>
      </c>
      <c r="C120">
        <f ca="1">INDEX(SeznamListu!$A$1:$C$87,MATCH(A120,SeznamListu!$B$1:$B$87,0),3)</f>
        <v>1</v>
      </c>
      <c r="D120">
        <f ca="1">COUNTIF($A$6:A120,A120)</f>
        <v>30</v>
      </c>
      <c r="I120">
        <f t="shared" ca="1" si="12"/>
        <v>28</v>
      </c>
      <c r="J120" t="str">
        <f t="shared" ca="1" si="13"/>
        <v>Mikrofon bezdrátový 0</v>
      </c>
      <c r="K120" t="str">
        <f t="shared" ca="1" si="19"/>
        <v>AU18</v>
      </c>
      <c r="L120" t="str">
        <f t="shared" ca="1" si="19"/>
        <v>Mikrofon bezdrátový</v>
      </c>
      <c r="M120">
        <f t="shared" ca="1" si="19"/>
        <v>0</v>
      </c>
      <c r="N120">
        <f t="shared" ca="1" si="19"/>
        <v>0</v>
      </c>
      <c r="O120">
        <f t="shared" ca="1" si="19"/>
        <v>0</v>
      </c>
      <c r="P120">
        <f t="shared" ca="1" si="19"/>
        <v>0</v>
      </c>
      <c r="Q120">
        <f t="shared" ca="1" si="19"/>
        <v>0</v>
      </c>
      <c r="R120">
        <f t="shared" ca="1" si="14"/>
        <v>0</v>
      </c>
      <c r="S120">
        <f t="shared" ca="1" si="19"/>
        <v>0</v>
      </c>
      <c r="T120">
        <f t="shared" ca="1" si="15"/>
        <v>0</v>
      </c>
      <c r="U120">
        <f t="shared" ca="1" si="16"/>
        <v>0</v>
      </c>
      <c r="V120" t="str">
        <f t="shared" ca="1" si="17"/>
        <v/>
      </c>
    </row>
    <row r="121" spans="1:22">
      <c r="A121">
        <f t="shared" ca="1" si="11"/>
        <v>3</v>
      </c>
      <c r="B121" t="str">
        <f ca="1">INDEX(SeznamListu!$A$1:$C$87,MATCH(A121,SeznamListu!$B$1:$B$87,0),1)</f>
        <v>AULA N01915</v>
      </c>
      <c r="C121">
        <f ca="1">INDEX(SeznamListu!$A$1:$C$87,MATCH(A121,SeznamListu!$B$1:$B$87,0),3)</f>
        <v>1</v>
      </c>
      <c r="D121">
        <f ca="1">COUNTIF($A$6:A121,A121)</f>
        <v>31</v>
      </c>
      <c r="I121">
        <f t="shared" ca="1" si="12"/>
        <v>29</v>
      </c>
      <c r="J121" t="str">
        <f t="shared" ca="1" si="13"/>
        <v>Mikrofon bezdrátový 0</v>
      </c>
      <c r="K121" t="str">
        <f t="shared" ca="1" si="19"/>
        <v>AU19</v>
      </c>
      <c r="L121" t="str">
        <f t="shared" ca="1" si="19"/>
        <v>Mikrofon bezdrátový</v>
      </c>
      <c r="M121">
        <f t="shared" ca="1" si="19"/>
        <v>0</v>
      </c>
      <c r="N121">
        <f t="shared" ca="1" si="19"/>
        <v>0</v>
      </c>
      <c r="O121">
        <f t="shared" ca="1" si="19"/>
        <v>0</v>
      </c>
      <c r="P121">
        <f t="shared" ca="1" si="19"/>
        <v>0</v>
      </c>
      <c r="Q121">
        <f t="shared" ca="1" si="19"/>
        <v>0</v>
      </c>
      <c r="R121">
        <f t="shared" ca="1" si="14"/>
        <v>0</v>
      </c>
      <c r="S121">
        <f t="shared" ca="1" si="19"/>
        <v>0</v>
      </c>
      <c r="T121">
        <f t="shared" ca="1" si="15"/>
        <v>0</v>
      </c>
      <c r="U121">
        <f t="shared" ca="1" si="16"/>
        <v>0</v>
      </c>
      <c r="V121" t="str">
        <f t="shared" ca="1" si="17"/>
        <v/>
      </c>
    </row>
    <row r="122" spans="1:22">
      <c r="A122">
        <f t="shared" ca="1" si="11"/>
        <v>3</v>
      </c>
      <c r="B122" t="str">
        <f ca="1">INDEX(SeznamListu!$A$1:$C$87,MATCH(A122,SeznamListu!$B$1:$B$87,0),1)</f>
        <v>AULA N01915</v>
      </c>
      <c r="C122">
        <f ca="1">INDEX(SeznamListu!$A$1:$C$87,MATCH(A122,SeznamListu!$B$1:$B$87,0),3)</f>
        <v>1</v>
      </c>
      <c r="D122">
        <f ca="1">COUNTIF($A$6:A122,A122)</f>
        <v>32</v>
      </c>
      <c r="I122">
        <f t="shared" ca="1" si="12"/>
        <v>30</v>
      </c>
      <c r="J122" t="str">
        <f t="shared" ca="1" si="13"/>
        <v>Mikrofon náhlavní 0</v>
      </c>
      <c r="K122" t="str">
        <f t="shared" ca="1" si="19"/>
        <v>AU20</v>
      </c>
      <c r="L122" t="str">
        <f t="shared" ca="1" si="19"/>
        <v>Mikrofon náhlavní</v>
      </c>
      <c r="M122">
        <f t="shared" ca="1" si="19"/>
        <v>0</v>
      </c>
      <c r="N122">
        <f t="shared" ca="1" si="19"/>
        <v>0</v>
      </c>
      <c r="O122">
        <f t="shared" ca="1" si="19"/>
        <v>0</v>
      </c>
      <c r="P122">
        <f t="shared" ca="1" si="19"/>
        <v>0</v>
      </c>
      <c r="Q122">
        <f t="shared" ca="1" si="19"/>
        <v>0</v>
      </c>
      <c r="R122">
        <f t="shared" ca="1" si="14"/>
        <v>0</v>
      </c>
      <c r="S122">
        <f t="shared" ca="1" si="19"/>
        <v>0</v>
      </c>
      <c r="T122">
        <f t="shared" ca="1" si="15"/>
        <v>0</v>
      </c>
      <c r="U122">
        <f t="shared" ca="1" si="16"/>
        <v>0</v>
      </c>
      <c r="V122" t="str">
        <f t="shared" ca="1" si="17"/>
        <v/>
      </c>
    </row>
    <row r="123" spans="1:22">
      <c r="A123">
        <f t="shared" ca="1" si="11"/>
        <v>3</v>
      </c>
      <c r="B123" t="str">
        <f ca="1">INDEX(SeznamListu!$A$1:$C$87,MATCH(A123,SeznamListu!$B$1:$B$87,0),1)</f>
        <v>AULA N01915</v>
      </c>
      <c r="C123">
        <f ca="1">INDEX(SeznamListu!$A$1:$C$87,MATCH(A123,SeznamListu!$B$1:$B$87,0),3)</f>
        <v>1</v>
      </c>
      <c r="D123">
        <f ca="1">COUNTIF($A$6:A123,A123)</f>
        <v>33</v>
      </c>
      <c r="I123">
        <f t="shared" ca="1" si="12"/>
        <v>31</v>
      </c>
      <c r="J123" t="str">
        <f t="shared" ca="1" si="13"/>
        <v>Mikrofon náhlavní 0</v>
      </c>
      <c r="K123" t="str">
        <f t="shared" ca="1" si="19"/>
        <v>AU21</v>
      </c>
      <c r="L123" t="str">
        <f t="shared" ca="1" si="19"/>
        <v>Mikrofon náhlavní</v>
      </c>
      <c r="M123">
        <f t="shared" ca="1" si="19"/>
        <v>0</v>
      </c>
      <c r="N123">
        <f t="shared" ca="1" si="19"/>
        <v>0</v>
      </c>
      <c r="O123">
        <f t="shared" ca="1" si="19"/>
        <v>0</v>
      </c>
      <c r="P123">
        <f t="shared" ca="1" si="19"/>
        <v>0</v>
      </c>
      <c r="Q123">
        <f t="shared" ca="1" si="19"/>
        <v>0</v>
      </c>
      <c r="R123">
        <f t="shared" ca="1" si="14"/>
        <v>0</v>
      </c>
      <c r="S123">
        <f t="shared" ca="1" si="19"/>
        <v>0</v>
      </c>
      <c r="T123">
        <f t="shared" ca="1" si="15"/>
        <v>0</v>
      </c>
      <c r="U123">
        <f t="shared" ca="1" si="16"/>
        <v>0</v>
      </c>
      <c r="V123" t="str">
        <f t="shared" ca="1" si="17"/>
        <v/>
      </c>
    </row>
    <row r="124" spans="1:22">
      <c r="A124">
        <f t="shared" ca="1" si="11"/>
        <v>3</v>
      </c>
      <c r="B124" t="str">
        <f ca="1">INDEX(SeznamListu!$A$1:$C$87,MATCH(A124,SeznamListu!$B$1:$B$87,0),1)</f>
        <v>AULA N01915</v>
      </c>
      <c r="C124">
        <f ca="1">INDEX(SeznamListu!$A$1:$C$87,MATCH(A124,SeznamListu!$B$1:$B$87,0),3)</f>
        <v>1</v>
      </c>
      <c r="D124">
        <f ca="1">COUNTIF($A$6:A124,A124)</f>
        <v>34</v>
      </c>
      <c r="I124">
        <f t="shared" ca="1" si="12"/>
        <v>32</v>
      </c>
      <c r="J124" t="str">
        <f t="shared" ca="1" si="13"/>
        <v>Anténa mikrofonů 0</v>
      </c>
      <c r="K124" t="str">
        <f t="shared" ca="1" si="19"/>
        <v>AU22</v>
      </c>
      <c r="L124" t="str">
        <f t="shared" ca="1" si="19"/>
        <v>Anténa mikrofonů</v>
      </c>
      <c r="M124">
        <f t="shared" ca="1" si="19"/>
        <v>0</v>
      </c>
      <c r="N124">
        <f t="shared" ca="1" si="19"/>
        <v>0</v>
      </c>
      <c r="O124">
        <f t="shared" ca="1" si="19"/>
        <v>0</v>
      </c>
      <c r="P124">
        <f t="shared" ca="1" si="19"/>
        <v>0</v>
      </c>
      <c r="Q124">
        <f t="shared" ca="1" si="19"/>
        <v>0</v>
      </c>
      <c r="R124">
        <f t="shared" ca="1" si="14"/>
        <v>0</v>
      </c>
      <c r="S124">
        <f t="shared" ca="1" si="19"/>
        <v>0</v>
      </c>
      <c r="T124">
        <f t="shared" ca="1" si="15"/>
        <v>0</v>
      </c>
      <c r="U124">
        <f t="shared" ca="1" si="16"/>
        <v>0</v>
      </c>
      <c r="V124" t="str">
        <f t="shared" ca="1" si="17"/>
        <v/>
      </c>
    </row>
    <row r="125" spans="1:22">
      <c r="A125">
        <f t="shared" ca="1" si="11"/>
        <v>3</v>
      </c>
      <c r="B125" t="str">
        <f ca="1">INDEX(SeznamListu!$A$1:$C$87,MATCH(A125,SeznamListu!$B$1:$B$87,0),1)</f>
        <v>AULA N01915</v>
      </c>
      <c r="C125">
        <f ca="1">INDEX(SeznamListu!$A$1:$C$87,MATCH(A125,SeznamListu!$B$1:$B$87,0),3)</f>
        <v>1</v>
      </c>
      <c r="D125">
        <f ca="1">COUNTIF($A$6:A125,A125)</f>
        <v>35</v>
      </c>
      <c r="I125">
        <f t="shared" ca="1" si="12"/>
        <v>33</v>
      </c>
      <c r="J125" t="str">
        <f t="shared" ca="1" si="13"/>
        <v>Držák antény 0</v>
      </c>
      <c r="K125" t="str">
        <f t="shared" ca="1" si="19"/>
        <v>AU23</v>
      </c>
      <c r="L125" t="str">
        <f t="shared" ca="1" si="19"/>
        <v>Držák antény</v>
      </c>
      <c r="M125">
        <f t="shared" ca="1" si="19"/>
        <v>0</v>
      </c>
      <c r="N125">
        <f t="shared" ca="1" si="19"/>
        <v>0</v>
      </c>
      <c r="O125">
        <f t="shared" ca="1" si="19"/>
        <v>0</v>
      </c>
      <c r="P125">
        <f t="shared" ca="1" si="19"/>
        <v>0</v>
      </c>
      <c r="Q125">
        <f t="shared" ca="1" si="19"/>
        <v>0</v>
      </c>
      <c r="R125">
        <f t="shared" ca="1" si="14"/>
        <v>0</v>
      </c>
      <c r="S125">
        <f t="shared" ca="1" si="19"/>
        <v>0</v>
      </c>
      <c r="T125">
        <f t="shared" ca="1" si="15"/>
        <v>0</v>
      </c>
      <c r="U125">
        <f t="shared" ca="1" si="16"/>
        <v>0</v>
      </c>
      <c r="V125" t="str">
        <f t="shared" ca="1" si="17"/>
        <v/>
      </c>
    </row>
    <row r="126" spans="1:22">
      <c r="A126">
        <f t="shared" ca="1" si="11"/>
        <v>3</v>
      </c>
      <c r="B126" t="str">
        <f ca="1">INDEX(SeznamListu!$A$1:$C$87,MATCH(A126,SeznamListu!$B$1:$B$87,0),1)</f>
        <v>AULA N01915</v>
      </c>
      <c r="C126">
        <f ca="1">INDEX(SeznamListu!$A$1:$C$87,MATCH(A126,SeznamListu!$B$1:$B$87,0),3)</f>
        <v>1</v>
      </c>
      <c r="D126">
        <f ca="1">COUNTIF($A$6:A126,A126)</f>
        <v>36</v>
      </c>
      <c r="I126">
        <f t="shared" ca="1" si="12"/>
        <v>34</v>
      </c>
      <c r="J126" t="str">
        <f t="shared" ca="1" si="13"/>
        <v>Anténní rozbočovač 0</v>
      </c>
      <c r="K126" t="str">
        <f t="shared" ca="1" si="19"/>
        <v>AU24</v>
      </c>
      <c r="L126" t="str">
        <f t="shared" ca="1" si="19"/>
        <v>Anténní rozbočovač</v>
      </c>
      <c r="M126">
        <f t="shared" ca="1" si="19"/>
        <v>0</v>
      </c>
      <c r="N126">
        <f t="shared" ca="1" si="19"/>
        <v>0</v>
      </c>
      <c r="O126">
        <f t="shared" ca="1" si="19"/>
        <v>0</v>
      </c>
      <c r="P126">
        <f t="shared" ca="1" si="19"/>
        <v>0</v>
      </c>
      <c r="Q126">
        <f t="shared" ca="1" si="19"/>
        <v>0</v>
      </c>
      <c r="R126">
        <f t="shared" ca="1" si="14"/>
        <v>0</v>
      </c>
      <c r="S126">
        <f t="shared" ca="1" si="19"/>
        <v>0</v>
      </c>
      <c r="T126">
        <f t="shared" ca="1" si="15"/>
        <v>0</v>
      </c>
      <c r="U126">
        <f t="shared" ca="1" si="16"/>
        <v>0</v>
      </c>
      <c r="V126" t="str">
        <f t="shared" ca="1" si="17"/>
        <v/>
      </c>
    </row>
    <row r="127" spans="1:22">
      <c r="A127">
        <f t="shared" ca="1" si="11"/>
        <v>3</v>
      </c>
      <c r="B127" t="str">
        <f ca="1">INDEX(SeznamListu!$A$1:$C$87,MATCH(A127,SeznamListu!$B$1:$B$87,0),1)</f>
        <v>AULA N01915</v>
      </c>
      <c r="C127">
        <f ca="1">INDEX(SeznamListu!$A$1:$C$87,MATCH(A127,SeznamListu!$B$1:$B$87,0),3)</f>
        <v>1</v>
      </c>
      <c r="D127">
        <f ca="1">COUNTIF($A$6:A127,A127)</f>
        <v>37</v>
      </c>
      <c r="I127">
        <f t="shared" ca="1" si="12"/>
        <v>35</v>
      </c>
      <c r="J127" t="str">
        <f t="shared" ca="1" si="13"/>
        <v>Mikrofon směrový 0</v>
      </c>
      <c r="K127" t="str">
        <f t="shared" ca="1" si="19"/>
        <v>AU25</v>
      </c>
      <c r="L127" t="str">
        <f t="shared" ca="1" si="19"/>
        <v>Mikrofon směrový</v>
      </c>
      <c r="M127">
        <f t="shared" ca="1" si="19"/>
        <v>0</v>
      </c>
      <c r="N127">
        <f t="shared" ca="1" si="19"/>
        <v>0</v>
      </c>
      <c r="O127">
        <f t="shared" ca="1" si="19"/>
        <v>0</v>
      </c>
      <c r="P127">
        <f t="shared" ca="1" si="19"/>
        <v>0</v>
      </c>
      <c r="Q127">
        <f t="shared" ca="1" si="19"/>
        <v>0</v>
      </c>
      <c r="R127">
        <f t="shared" ca="1" si="14"/>
        <v>0</v>
      </c>
      <c r="S127">
        <f t="shared" ca="1" si="19"/>
        <v>0</v>
      </c>
      <c r="T127">
        <f t="shared" ca="1" si="15"/>
        <v>0</v>
      </c>
      <c r="U127">
        <f t="shared" ca="1" si="16"/>
        <v>0</v>
      </c>
      <c r="V127" t="str">
        <f t="shared" ca="1" si="17"/>
        <v/>
      </c>
    </row>
    <row r="128" spans="1:22">
      <c r="A128">
        <f t="shared" ca="1" si="11"/>
        <v>3</v>
      </c>
      <c r="B128" t="str">
        <f ca="1">INDEX(SeznamListu!$A$1:$C$87,MATCH(A128,SeznamListu!$B$1:$B$87,0),1)</f>
        <v>AULA N01915</v>
      </c>
      <c r="C128">
        <f ca="1">INDEX(SeznamListu!$A$1:$C$87,MATCH(A128,SeznamListu!$B$1:$B$87,0),3)</f>
        <v>1</v>
      </c>
      <c r="D128">
        <f ca="1">COUNTIF($A$6:A128,A128)</f>
        <v>38</v>
      </c>
      <c r="I128">
        <f t="shared" ca="1" si="12"/>
        <v>36</v>
      </c>
      <c r="J128" t="str">
        <f t="shared" ca="1" si="13"/>
        <v>Držák mikrofonu 0</v>
      </c>
      <c r="K128" t="str">
        <f t="shared" ca="1" si="19"/>
        <v>AU26</v>
      </c>
      <c r="L128" t="str">
        <f t="shared" ca="1" si="19"/>
        <v>Držák mikrofonu</v>
      </c>
      <c r="M128">
        <f t="shared" ca="1" si="19"/>
        <v>0</v>
      </c>
      <c r="N128">
        <f t="shared" ca="1" si="19"/>
        <v>0</v>
      </c>
      <c r="O128">
        <f t="shared" ca="1" si="19"/>
        <v>0</v>
      </c>
      <c r="P128">
        <f t="shared" ca="1" si="19"/>
        <v>0</v>
      </c>
      <c r="Q128">
        <f t="shared" ca="1" si="19"/>
        <v>0</v>
      </c>
      <c r="R128">
        <f t="shared" ca="1" si="14"/>
        <v>0</v>
      </c>
      <c r="S128">
        <f t="shared" ca="1" si="19"/>
        <v>0</v>
      </c>
      <c r="T128">
        <f t="shared" ca="1" si="15"/>
        <v>0</v>
      </c>
      <c r="U128">
        <f t="shared" ca="1" si="16"/>
        <v>0</v>
      </c>
      <c r="V128" t="str">
        <f t="shared" ca="1" si="17"/>
        <v/>
      </c>
    </row>
    <row r="129" spans="1:22">
      <c r="A129">
        <f t="shared" ca="1" si="11"/>
        <v>3</v>
      </c>
      <c r="B129" t="str">
        <f ca="1">INDEX(SeznamListu!$A$1:$C$87,MATCH(A129,SeznamListu!$B$1:$B$87,0),1)</f>
        <v>AULA N01915</v>
      </c>
      <c r="C129">
        <f ca="1">INDEX(SeznamListu!$A$1:$C$87,MATCH(A129,SeznamListu!$B$1:$B$87,0),3)</f>
        <v>1</v>
      </c>
      <c r="D129">
        <f ca="1">COUNTIF($A$6:A129,A129)</f>
        <v>39</v>
      </c>
      <c r="I129">
        <f t="shared" ca="1" si="12"/>
        <v>37</v>
      </c>
      <c r="J129" t="str">
        <f t="shared" ca="1" si="13"/>
        <v>Stojánek bezdrátového mikrofonu 0</v>
      </c>
      <c r="K129" t="str">
        <f t="shared" ca="1" si="19"/>
        <v>AU30</v>
      </c>
      <c r="L129" t="str">
        <f t="shared" ca="1" si="19"/>
        <v>Stojánek bezdrátového mikrofonu</v>
      </c>
      <c r="M129">
        <f t="shared" ca="1" si="19"/>
        <v>0</v>
      </c>
      <c r="N129">
        <f t="shared" ca="1" si="19"/>
        <v>0</v>
      </c>
      <c r="O129">
        <f t="shared" ca="1" si="19"/>
        <v>0</v>
      </c>
      <c r="P129">
        <f t="shared" ca="1" si="19"/>
        <v>0</v>
      </c>
      <c r="Q129">
        <f t="shared" ca="1" si="19"/>
        <v>0</v>
      </c>
      <c r="R129">
        <f t="shared" ca="1" si="14"/>
        <v>0</v>
      </c>
      <c r="S129">
        <f t="shared" ca="1" si="19"/>
        <v>0</v>
      </c>
      <c r="T129">
        <f t="shared" ca="1" si="15"/>
        <v>0</v>
      </c>
      <c r="U129">
        <f t="shared" ca="1" si="16"/>
        <v>0</v>
      </c>
      <c r="V129" t="str">
        <f t="shared" ca="1" si="17"/>
        <v/>
      </c>
    </row>
    <row r="130" spans="1:22">
      <c r="A130">
        <f t="shared" ca="1" si="11"/>
        <v>3</v>
      </c>
      <c r="B130" t="str">
        <f ca="1">INDEX(SeznamListu!$A$1:$C$87,MATCH(A130,SeznamListu!$B$1:$B$87,0),1)</f>
        <v>AULA N01915</v>
      </c>
      <c r="C130">
        <f ca="1">INDEX(SeznamListu!$A$1:$C$87,MATCH(A130,SeznamListu!$B$1:$B$87,0),3)</f>
        <v>1</v>
      </c>
      <c r="D130">
        <f ca="1">COUNTIF($A$6:A130,A130)</f>
        <v>40</v>
      </c>
      <c r="I130">
        <f t="shared" ca="1" si="12"/>
        <v>38</v>
      </c>
      <c r="J130" t="str">
        <f t="shared" ca="1" si="13"/>
        <v>Mikrofonní stativ 0</v>
      </c>
      <c r="K130" t="str">
        <f t="shared" ca="1" si="19"/>
        <v>AU31</v>
      </c>
      <c r="L130" t="str">
        <f t="shared" ca="1" si="19"/>
        <v>Mikrofonní stativ</v>
      </c>
      <c r="M130">
        <f t="shared" ca="1" si="19"/>
        <v>0</v>
      </c>
      <c r="N130">
        <f t="shared" ca="1" si="19"/>
        <v>0</v>
      </c>
      <c r="O130">
        <f t="shared" ca="1" si="19"/>
        <v>0</v>
      </c>
      <c r="P130">
        <f t="shared" ca="1" si="19"/>
        <v>0</v>
      </c>
      <c r="Q130">
        <f t="shared" ca="1" si="19"/>
        <v>0</v>
      </c>
      <c r="R130">
        <f t="shared" ca="1" si="14"/>
        <v>0</v>
      </c>
      <c r="S130">
        <f t="shared" ca="1" si="19"/>
        <v>0</v>
      </c>
      <c r="T130">
        <f t="shared" ca="1" si="15"/>
        <v>0</v>
      </c>
      <c r="U130">
        <f t="shared" ca="1" si="16"/>
        <v>0</v>
      </c>
      <c r="V130" t="str">
        <f t="shared" ca="1" si="17"/>
        <v/>
      </c>
    </row>
    <row r="131" spans="1:22">
      <c r="A131">
        <f t="shared" ca="1" si="11"/>
        <v>3</v>
      </c>
      <c r="B131" t="str">
        <f ca="1">INDEX(SeznamListu!$A$1:$C$87,MATCH(A131,SeznamListu!$B$1:$B$87,0),1)</f>
        <v>AULA N01915</v>
      </c>
      <c r="C131">
        <f ca="1">INDEX(SeznamListu!$A$1:$C$87,MATCH(A131,SeznamListu!$B$1:$B$87,0),3)</f>
        <v>1</v>
      </c>
      <c r="D131">
        <f ca="1">COUNTIF($A$6:A131,A131)</f>
        <v>41</v>
      </c>
      <c r="I131">
        <f t="shared" ca="1" si="12"/>
        <v>39</v>
      </c>
      <c r="J131" t="str">
        <f t="shared" ca="1" si="13"/>
        <v>Příslušenství audio technika 0</v>
      </c>
      <c r="K131" t="str">
        <f t="shared" ca="1" si="19"/>
        <v>AU32</v>
      </c>
      <c r="L131" t="str">
        <f t="shared" ca="1" si="19"/>
        <v>Příslušenství audio technika</v>
      </c>
      <c r="M131">
        <f t="shared" ca="1" si="19"/>
        <v>0</v>
      </c>
      <c r="N131">
        <f t="shared" ca="1" si="19"/>
        <v>0</v>
      </c>
      <c r="O131">
        <f t="shared" ca="1" si="19"/>
        <v>0</v>
      </c>
      <c r="P131">
        <f t="shared" ca="1" si="19"/>
        <v>0</v>
      </c>
      <c r="Q131">
        <f t="shared" ca="1" si="19"/>
        <v>0</v>
      </c>
      <c r="R131">
        <f t="shared" ca="1" si="14"/>
        <v>0</v>
      </c>
      <c r="S131">
        <f t="shared" ca="1" si="19"/>
        <v>0</v>
      </c>
      <c r="T131">
        <f t="shared" ca="1" si="15"/>
        <v>0</v>
      </c>
      <c r="U131">
        <f t="shared" ca="1" si="16"/>
        <v>0</v>
      </c>
      <c r="V131" t="str">
        <f t="shared" ca="1" si="17"/>
        <v/>
      </c>
    </row>
    <row r="132" spans="1:22">
      <c r="A132">
        <f t="shared" ca="1" si="11"/>
        <v>3</v>
      </c>
      <c r="B132" t="str">
        <f ca="1">INDEX(SeznamListu!$A$1:$C$87,MATCH(A132,SeznamListu!$B$1:$B$87,0),1)</f>
        <v>AULA N01915</v>
      </c>
      <c r="C132">
        <f ca="1">INDEX(SeznamListu!$A$1:$C$87,MATCH(A132,SeznamListu!$B$1:$B$87,0),3)</f>
        <v>1</v>
      </c>
      <c r="D132">
        <f ca="1">COUNTIF($A$6:A132,A132)</f>
        <v>42</v>
      </c>
      <c r="I132">
        <f t="shared" ca="1" si="12"/>
        <v>40</v>
      </c>
      <c r="J132" t="str">
        <f t="shared" ca="1" si="13"/>
        <v>Přípojné místo do katedry  0</v>
      </c>
      <c r="K132" t="str">
        <f t="shared" ca="1" si="19"/>
        <v>PM02</v>
      </c>
      <c r="L132" t="str">
        <f t="shared" ca="1" si="19"/>
        <v xml:space="preserve">Přípojné místo do katedry </v>
      </c>
      <c r="M132">
        <f t="shared" ca="1" si="19"/>
        <v>0</v>
      </c>
      <c r="N132">
        <f t="shared" ca="1" si="19"/>
        <v>0</v>
      </c>
      <c r="O132">
        <f t="shared" ca="1" si="19"/>
        <v>0</v>
      </c>
      <c r="P132">
        <f t="shared" ca="1" si="19"/>
        <v>0</v>
      </c>
      <c r="Q132">
        <f t="shared" ca="1" si="19"/>
        <v>0</v>
      </c>
      <c r="R132">
        <f t="shared" ca="1" si="14"/>
        <v>0</v>
      </c>
      <c r="S132">
        <f t="shared" ca="1" si="19"/>
        <v>0</v>
      </c>
      <c r="T132">
        <f t="shared" ca="1" si="15"/>
        <v>0</v>
      </c>
      <c r="U132">
        <f t="shared" ca="1" si="16"/>
        <v>0</v>
      </c>
      <c r="V132" t="str">
        <f t="shared" ca="1" si="17"/>
        <v/>
      </c>
    </row>
    <row r="133" spans="1:22">
      <c r="A133">
        <f t="shared" ca="1" si="11"/>
        <v>3</v>
      </c>
      <c r="B133" t="str">
        <f ca="1">INDEX(SeznamListu!$A$1:$C$87,MATCH(A133,SeznamListu!$B$1:$B$87,0),1)</f>
        <v>AULA N01915</v>
      </c>
      <c r="C133">
        <f ca="1">INDEX(SeznamListu!$A$1:$C$87,MATCH(A133,SeznamListu!$B$1:$B$87,0),3)</f>
        <v>1</v>
      </c>
      <c r="D133">
        <f ca="1">COUNTIF($A$6:A133,A133)</f>
        <v>43</v>
      </c>
      <c r="I133">
        <f t="shared" ca="1" si="12"/>
        <v>41</v>
      </c>
      <c r="J133" t="str">
        <f t="shared" ca="1" si="13"/>
        <v>Kontrolér řídicího systému 0</v>
      </c>
      <c r="K133" t="str">
        <f t="shared" ca="1" si="19"/>
        <v>RS01</v>
      </c>
      <c r="L133" t="str">
        <f t="shared" ca="1" si="19"/>
        <v>Kontrolér řídicího systému</v>
      </c>
      <c r="M133">
        <f t="shared" ca="1" si="19"/>
        <v>0</v>
      </c>
      <c r="N133">
        <f t="shared" ca="1" si="19"/>
        <v>0</v>
      </c>
      <c r="O133">
        <f t="shared" ca="1" si="19"/>
        <v>0</v>
      </c>
      <c r="P133">
        <f t="shared" ca="1" si="19"/>
        <v>0</v>
      </c>
      <c r="Q133">
        <f t="shared" ca="1" si="19"/>
        <v>0</v>
      </c>
      <c r="R133">
        <f t="shared" ca="1" si="14"/>
        <v>0</v>
      </c>
      <c r="S133">
        <f t="shared" ca="1" si="19"/>
        <v>0</v>
      </c>
      <c r="T133">
        <f t="shared" ca="1" si="15"/>
        <v>0</v>
      </c>
      <c r="U133">
        <f t="shared" ca="1" si="16"/>
        <v>0</v>
      </c>
      <c r="V133" t="str">
        <f t="shared" ca="1" si="17"/>
        <v/>
      </c>
    </row>
    <row r="134" spans="1:22">
      <c r="A134">
        <f t="shared" ca="1" si="11"/>
        <v>3</v>
      </c>
      <c r="B134" t="str">
        <f ca="1">INDEX(SeznamListu!$A$1:$C$87,MATCH(A134,SeznamListu!$B$1:$B$87,0),1)</f>
        <v>AULA N01915</v>
      </c>
      <c r="C134">
        <f ca="1">INDEX(SeznamListu!$A$1:$C$87,MATCH(A134,SeznamListu!$B$1:$B$87,0),3)</f>
        <v>1</v>
      </c>
      <c r="D134">
        <f ca="1">COUNTIF($A$6:A134,A134)</f>
        <v>44</v>
      </c>
      <c r="I134">
        <f t="shared" ca="1" si="12"/>
        <v>42</v>
      </c>
      <c r="J134" t="str">
        <f t="shared" ca="1" si="13"/>
        <v>Dotykový panel 0</v>
      </c>
      <c r="K134" t="str">
        <f t="shared" ca="1" si="19"/>
        <v>RS04</v>
      </c>
      <c r="L134" t="str">
        <f t="shared" ca="1" si="19"/>
        <v>Dotykový panel</v>
      </c>
      <c r="M134">
        <f t="shared" ca="1" si="19"/>
        <v>0</v>
      </c>
      <c r="N134">
        <f t="shared" ca="1" si="19"/>
        <v>0</v>
      </c>
      <c r="O134">
        <f t="shared" ca="1" si="19"/>
        <v>0</v>
      </c>
      <c r="P134">
        <f t="shared" ca="1" si="19"/>
        <v>0</v>
      </c>
      <c r="Q134">
        <f t="shared" ca="1" si="19"/>
        <v>0</v>
      </c>
      <c r="R134">
        <f t="shared" ca="1" si="14"/>
        <v>0</v>
      </c>
      <c r="S134">
        <f t="shared" ca="1" si="19"/>
        <v>0</v>
      </c>
      <c r="T134">
        <f t="shared" ca="1" si="15"/>
        <v>0</v>
      </c>
      <c r="U134">
        <f t="shared" ca="1" si="16"/>
        <v>0</v>
      </c>
      <c r="V134" t="str">
        <f t="shared" ca="1" si="17"/>
        <v/>
      </c>
    </row>
    <row r="135" spans="1:22">
      <c r="A135">
        <f t="shared" ref="A135:A198" ca="1" si="20">IF(AND((LEN(K134)+LEN(K133)+LEN(K132))=3,A134=A133,A133=A132),A134+1,A134)</f>
        <v>3</v>
      </c>
      <c r="B135" t="str">
        <f ca="1">INDEX(SeznamListu!$A$1:$C$87,MATCH(A135,SeznamListu!$B$1:$B$87,0),1)</f>
        <v>AULA N01915</v>
      </c>
      <c r="C135">
        <f ca="1">INDEX(SeznamListu!$A$1:$C$87,MATCH(A135,SeznamListu!$B$1:$B$87,0),3)</f>
        <v>1</v>
      </c>
      <c r="D135">
        <f ca="1">COUNTIF($A$6:A135,A135)</f>
        <v>45</v>
      </c>
      <c r="I135">
        <f t="shared" ref="I135:I198" ca="1" si="21">INDIRECT("'"&amp;$B135&amp; "'!" &amp; I$1&amp;$D135+2)</f>
        <v>43</v>
      </c>
      <c r="J135" t="str">
        <f t="shared" ref="J135:J198" ca="1" si="22">L135&amp;" "&amp;M135</f>
        <v>Switch pro řízení 0</v>
      </c>
      <c r="K135" t="str">
        <f t="shared" ca="1" si="19"/>
        <v>RS06</v>
      </c>
      <c r="L135" t="str">
        <f t="shared" ca="1" si="19"/>
        <v>Switch pro řízení</v>
      </c>
      <c r="M135">
        <f t="shared" ca="1" si="19"/>
        <v>0</v>
      </c>
      <c r="N135">
        <f t="shared" ca="1" si="19"/>
        <v>0</v>
      </c>
      <c r="O135">
        <f t="shared" ca="1" si="19"/>
        <v>0</v>
      </c>
      <c r="P135">
        <f t="shared" ca="1" si="19"/>
        <v>0</v>
      </c>
      <c r="Q135">
        <f t="shared" ca="1" si="19"/>
        <v>0</v>
      </c>
      <c r="R135">
        <f t="shared" ref="R135:R198" ca="1" si="23">Q135*C135</f>
        <v>0</v>
      </c>
      <c r="S135">
        <f t="shared" ca="1" si="19"/>
        <v>0</v>
      </c>
      <c r="T135">
        <f t="shared" ref="T135:T198" ca="1" si="24">P135*Q135</f>
        <v>0</v>
      </c>
      <c r="U135">
        <f t="shared" ref="U135:U198" ca="1" si="25">T135*C135</f>
        <v>0</v>
      </c>
      <c r="V135" t="str">
        <f t="shared" ref="V135:V198" ca="1" si="26">IF(S135=T135,"","X")</f>
        <v/>
      </c>
    </row>
    <row r="136" spans="1:22">
      <c r="A136">
        <f t="shared" ca="1" si="20"/>
        <v>3</v>
      </c>
      <c r="B136" t="str">
        <f ca="1">INDEX(SeznamListu!$A$1:$C$87,MATCH(A136,SeznamListu!$B$1:$B$87,0),1)</f>
        <v>AULA N01915</v>
      </c>
      <c r="C136">
        <f ca="1">INDEX(SeznamListu!$A$1:$C$87,MATCH(A136,SeznamListu!$B$1:$B$87,0),3)</f>
        <v>1</v>
      </c>
      <c r="D136">
        <f ca="1">COUNTIF($A$6:A136,A136)</f>
        <v>46</v>
      </c>
      <c r="I136">
        <f t="shared" ca="1" si="21"/>
        <v>44</v>
      </c>
      <c r="J136" t="str">
        <f t="shared" ca="1" si="22"/>
        <v>Příslušenství řídicího systému do rozvaděče - převodník 0</v>
      </c>
      <c r="K136" t="str">
        <f t="shared" ca="1" si="19"/>
        <v>RS07</v>
      </c>
      <c r="L136" t="str">
        <f t="shared" ca="1" si="19"/>
        <v>Příslušenství řídicího systému do rozvaděče - převodník</v>
      </c>
      <c r="M136">
        <f t="shared" ca="1" si="19"/>
        <v>0</v>
      </c>
      <c r="N136">
        <f t="shared" ca="1" si="19"/>
        <v>0</v>
      </c>
      <c r="O136">
        <f t="shared" ca="1" si="19"/>
        <v>0</v>
      </c>
      <c r="P136">
        <f t="shared" ca="1" si="19"/>
        <v>0</v>
      </c>
      <c r="Q136">
        <f t="shared" ca="1" si="19"/>
        <v>0</v>
      </c>
      <c r="R136">
        <f t="shared" ca="1" si="23"/>
        <v>0</v>
      </c>
      <c r="S136">
        <f t="shared" ca="1" si="19"/>
        <v>0</v>
      </c>
      <c r="T136">
        <f t="shared" ca="1" si="24"/>
        <v>0</v>
      </c>
      <c r="U136">
        <f t="shared" ca="1" si="25"/>
        <v>0</v>
      </c>
      <c r="V136" t="str">
        <f t="shared" ca="1" si="26"/>
        <v/>
      </c>
    </row>
    <row r="137" spans="1:22">
      <c r="A137">
        <f t="shared" ca="1" si="20"/>
        <v>3</v>
      </c>
      <c r="B137" t="str">
        <f ca="1">INDEX(SeznamListu!$A$1:$C$87,MATCH(A137,SeznamListu!$B$1:$B$87,0),1)</f>
        <v>AULA N01915</v>
      </c>
      <c r="C137">
        <f ca="1">INDEX(SeznamListu!$A$1:$C$87,MATCH(A137,SeznamListu!$B$1:$B$87,0),3)</f>
        <v>1</v>
      </c>
      <c r="D137">
        <f ca="1">COUNTIF($A$6:A137,A137)</f>
        <v>47</v>
      </c>
      <c r="I137">
        <f t="shared" ca="1" si="21"/>
        <v>45</v>
      </c>
      <c r="J137" t="str">
        <f t="shared" ca="1" si="22"/>
        <v>Příslušenství řídicího systému do rozvaděče - odrušovač 0</v>
      </c>
      <c r="K137" t="str">
        <f t="shared" ca="1" si="19"/>
        <v>RS08</v>
      </c>
      <c r="L137" t="str">
        <f t="shared" ca="1" si="19"/>
        <v>Příslušenství řídicího systému do rozvaděče - odrušovač</v>
      </c>
      <c r="M137">
        <f t="shared" ca="1" si="19"/>
        <v>0</v>
      </c>
      <c r="N137">
        <f t="shared" ca="1" si="19"/>
        <v>0</v>
      </c>
      <c r="O137">
        <f t="shared" ca="1" si="19"/>
        <v>0</v>
      </c>
      <c r="P137">
        <f t="shared" ca="1" si="19"/>
        <v>0</v>
      </c>
      <c r="Q137">
        <f t="shared" ca="1" si="19"/>
        <v>0</v>
      </c>
      <c r="R137">
        <f t="shared" ca="1" si="23"/>
        <v>0</v>
      </c>
      <c r="S137">
        <f t="shared" ca="1" si="19"/>
        <v>0</v>
      </c>
      <c r="T137">
        <f t="shared" ca="1" si="24"/>
        <v>0</v>
      </c>
      <c r="U137">
        <f t="shared" ca="1" si="25"/>
        <v>0</v>
      </c>
      <c r="V137" t="str">
        <f t="shared" ca="1" si="26"/>
        <v/>
      </c>
    </row>
    <row r="138" spans="1:22">
      <c r="A138">
        <f t="shared" ca="1" si="20"/>
        <v>3</v>
      </c>
      <c r="B138" t="str">
        <f ca="1">INDEX(SeznamListu!$A$1:$C$87,MATCH(A138,SeznamListu!$B$1:$B$87,0),1)</f>
        <v>AULA N01915</v>
      </c>
      <c r="C138">
        <f ca="1">INDEX(SeznamListu!$A$1:$C$87,MATCH(A138,SeznamListu!$B$1:$B$87,0),3)</f>
        <v>1</v>
      </c>
      <c r="D138">
        <f ca="1">COUNTIF($A$6:A138,A138)</f>
        <v>48</v>
      </c>
      <c r="I138">
        <f t="shared" ca="1" si="21"/>
        <v>46</v>
      </c>
      <c r="J138" t="str">
        <f t="shared" ca="1" si="22"/>
        <v>Příslušenství řídicího systému do rozvaděče - releová jednotka 0</v>
      </c>
      <c r="K138" t="str">
        <f t="shared" ca="1" si="19"/>
        <v>RS09</v>
      </c>
      <c r="L138" t="str">
        <f t="shared" ca="1" si="19"/>
        <v>Příslušenství řídicího systému do rozvaděče - releová jednotka</v>
      </c>
      <c r="M138">
        <f t="shared" ca="1" si="19"/>
        <v>0</v>
      </c>
      <c r="N138">
        <f t="shared" ca="1" si="19"/>
        <v>0</v>
      </c>
      <c r="O138">
        <f t="shared" ca="1" si="19"/>
        <v>0</v>
      </c>
      <c r="P138">
        <f t="shared" ca="1" si="19"/>
        <v>0</v>
      </c>
      <c r="Q138">
        <f t="shared" ca="1" si="19"/>
        <v>0</v>
      </c>
      <c r="R138">
        <f t="shared" ca="1" si="23"/>
        <v>0</v>
      </c>
      <c r="S138">
        <f t="shared" ca="1" si="19"/>
        <v>0</v>
      </c>
      <c r="T138">
        <f t="shared" ca="1" si="24"/>
        <v>0</v>
      </c>
      <c r="U138">
        <f t="shared" ca="1" si="25"/>
        <v>0</v>
      </c>
      <c r="V138" t="str">
        <f t="shared" ca="1" si="26"/>
        <v/>
      </c>
    </row>
    <row r="139" spans="1:22">
      <c r="A139">
        <f t="shared" ca="1" si="20"/>
        <v>3</v>
      </c>
      <c r="B139" t="str">
        <f ca="1">INDEX(SeznamListu!$A$1:$C$87,MATCH(A139,SeznamListu!$B$1:$B$87,0),1)</f>
        <v>AULA N01915</v>
      </c>
      <c r="C139">
        <f ca="1">INDEX(SeznamListu!$A$1:$C$87,MATCH(A139,SeznamListu!$B$1:$B$87,0),3)</f>
        <v>1</v>
      </c>
      <c r="D139">
        <f ca="1">COUNTIF($A$6:A139,A139)</f>
        <v>49</v>
      </c>
      <c r="I139">
        <f t="shared" ca="1" si="21"/>
        <v>47</v>
      </c>
      <c r="J139" t="str">
        <f t="shared" ca="1" si="22"/>
        <v>Příslušenství řídicího systému do rozvaděče - DALI jednotka 0</v>
      </c>
      <c r="K139" t="str">
        <f t="shared" ca="1" si="19"/>
        <v>RS10</v>
      </c>
      <c r="L139" t="str">
        <f t="shared" ca="1" si="19"/>
        <v>Příslušenství řídicího systému do rozvaděče - DALI jednotka</v>
      </c>
      <c r="M139">
        <f t="shared" ca="1" si="19"/>
        <v>0</v>
      </c>
      <c r="N139">
        <f t="shared" ca="1" si="19"/>
        <v>0</v>
      </c>
      <c r="O139">
        <f t="shared" ca="1" si="19"/>
        <v>0</v>
      </c>
      <c r="P139">
        <f t="shared" ca="1" si="19"/>
        <v>0</v>
      </c>
      <c r="Q139">
        <f t="shared" ca="1" si="19"/>
        <v>0</v>
      </c>
      <c r="R139">
        <f t="shared" ca="1" si="23"/>
        <v>0</v>
      </c>
      <c r="S139">
        <f t="shared" ca="1" si="19"/>
        <v>0</v>
      </c>
      <c r="T139">
        <f t="shared" ca="1" si="24"/>
        <v>0</v>
      </c>
      <c r="U139">
        <f t="shared" ca="1" si="25"/>
        <v>0</v>
      </c>
      <c r="V139" t="str">
        <f t="shared" ca="1" si="26"/>
        <v/>
      </c>
    </row>
    <row r="140" spans="1:22">
      <c r="A140">
        <f t="shared" ca="1" si="20"/>
        <v>3</v>
      </c>
      <c r="B140" t="str">
        <f ca="1">INDEX(SeznamListu!$A$1:$C$87,MATCH(A140,SeznamListu!$B$1:$B$87,0),1)</f>
        <v>AULA N01915</v>
      </c>
      <c r="C140">
        <f ca="1">INDEX(SeznamListu!$A$1:$C$87,MATCH(A140,SeznamListu!$B$1:$B$87,0),3)</f>
        <v>1</v>
      </c>
      <c r="D140">
        <f ca="1">COUNTIF($A$6:A140,A140)</f>
        <v>50</v>
      </c>
      <c r="I140">
        <f t="shared" ca="1" si="21"/>
        <v>48</v>
      </c>
      <c r="J140" t="str">
        <f t="shared" ca="1" si="22"/>
        <v>Tabule mobilní 0</v>
      </c>
      <c r="K140" t="str">
        <f t="shared" ca="1" si="19"/>
        <v>TB04</v>
      </c>
      <c r="L140" t="str">
        <f t="shared" ca="1" si="19"/>
        <v>Tabule mobilní</v>
      </c>
      <c r="M140">
        <f t="shared" ca="1" si="19"/>
        <v>0</v>
      </c>
      <c r="N140">
        <f t="shared" ca="1" si="19"/>
        <v>0</v>
      </c>
      <c r="O140">
        <f t="shared" ca="1" si="19"/>
        <v>0</v>
      </c>
      <c r="P140">
        <f t="shared" ca="1" si="19"/>
        <v>0</v>
      </c>
      <c r="Q140">
        <f t="shared" ca="1" si="19"/>
        <v>0</v>
      </c>
      <c r="R140">
        <f t="shared" ca="1" si="23"/>
        <v>0</v>
      </c>
      <c r="S140">
        <f t="shared" ca="1" si="19"/>
        <v>0</v>
      </c>
      <c r="T140">
        <f t="shared" ca="1" si="24"/>
        <v>0</v>
      </c>
      <c r="U140">
        <f t="shared" ca="1" si="25"/>
        <v>0</v>
      </c>
      <c r="V140" t="str">
        <f t="shared" ca="1" si="26"/>
        <v/>
      </c>
    </row>
    <row r="141" spans="1:22">
      <c r="A141">
        <f t="shared" ca="1" si="20"/>
        <v>3</v>
      </c>
      <c r="B141" t="str">
        <f ca="1">INDEX(SeznamListu!$A$1:$C$87,MATCH(A141,SeznamListu!$B$1:$B$87,0),1)</f>
        <v>AULA N01915</v>
      </c>
      <c r="C141">
        <f ca="1">INDEX(SeznamListu!$A$1:$C$87,MATCH(A141,SeznamListu!$B$1:$B$87,0),3)</f>
        <v>1</v>
      </c>
      <c r="D141">
        <f ca="1">COUNTIF($A$6:A141,A141)</f>
        <v>51</v>
      </c>
      <c r="I141">
        <f t="shared" ca="1" si="21"/>
        <v>49</v>
      </c>
      <c r="J141" t="str">
        <f t="shared" ca="1" si="22"/>
        <v>Rozvaděč samostojný 0</v>
      </c>
      <c r="K141" t="str">
        <f t="shared" ca="1" si="19"/>
        <v>IK01</v>
      </c>
      <c r="L141" t="str">
        <f t="shared" ca="1" si="19"/>
        <v>Rozvaděč samostojný</v>
      </c>
      <c r="M141">
        <f t="shared" ca="1" si="19"/>
        <v>0</v>
      </c>
      <c r="N141">
        <f t="shared" ca="1" si="19"/>
        <v>0</v>
      </c>
      <c r="O141">
        <f t="shared" ca="1" si="19"/>
        <v>0</v>
      </c>
      <c r="P141">
        <f t="shared" ca="1" si="19"/>
        <v>0</v>
      </c>
      <c r="Q141">
        <f t="shared" ca="1" si="19"/>
        <v>0</v>
      </c>
      <c r="R141">
        <f t="shared" ca="1" si="23"/>
        <v>0</v>
      </c>
      <c r="S141">
        <f t="shared" ca="1" si="19"/>
        <v>0</v>
      </c>
      <c r="T141">
        <f t="shared" ca="1" si="24"/>
        <v>0</v>
      </c>
      <c r="U141">
        <f t="shared" ca="1" si="25"/>
        <v>0</v>
      </c>
      <c r="V141" t="str">
        <f t="shared" ca="1" si="26"/>
        <v/>
      </c>
    </row>
    <row r="142" spans="1:22">
      <c r="A142">
        <f t="shared" ca="1" si="20"/>
        <v>3</v>
      </c>
      <c r="B142" t="str">
        <f ca="1">INDEX(SeznamListu!$A$1:$C$87,MATCH(A142,SeznamListu!$B$1:$B$87,0),1)</f>
        <v>AULA N01915</v>
      </c>
      <c r="C142">
        <f ca="1">INDEX(SeznamListu!$A$1:$C$87,MATCH(A142,SeznamListu!$B$1:$B$87,0),3)</f>
        <v>1</v>
      </c>
      <c r="D142">
        <f ca="1">COUNTIF($A$6:A142,A142)</f>
        <v>52</v>
      </c>
      <c r="I142">
        <f t="shared" ca="1" si="21"/>
        <v>50</v>
      </c>
      <c r="J142" t="str">
        <f t="shared" ca="1" si="22"/>
        <v>Drobný montážní materiál 0</v>
      </c>
      <c r="K142" t="str">
        <f t="shared" ca="1" si="19"/>
        <v>IK03</v>
      </c>
      <c r="L142" t="str">
        <f t="shared" ca="1" si="19"/>
        <v>Drobný montážní materiál</v>
      </c>
      <c r="M142">
        <f t="shared" ca="1" si="19"/>
        <v>0</v>
      </c>
      <c r="N142">
        <f t="shared" ca="1" si="19"/>
        <v>0</v>
      </c>
      <c r="O142">
        <f t="shared" ca="1" si="19"/>
        <v>0</v>
      </c>
      <c r="P142">
        <f t="shared" ca="1" si="19"/>
        <v>0</v>
      </c>
      <c r="Q142">
        <f t="shared" ca="1" si="19"/>
        <v>0</v>
      </c>
      <c r="R142">
        <f t="shared" ca="1" si="23"/>
        <v>0</v>
      </c>
      <c r="S142">
        <f t="shared" ca="1" si="19"/>
        <v>0</v>
      </c>
      <c r="T142">
        <f t="shared" ca="1" si="24"/>
        <v>0</v>
      </c>
      <c r="U142">
        <f t="shared" ca="1" si="25"/>
        <v>0</v>
      </c>
      <c r="V142" t="str">
        <f t="shared" ca="1" si="26"/>
        <v/>
      </c>
    </row>
    <row r="143" spans="1:22">
      <c r="A143">
        <f t="shared" ca="1" si="20"/>
        <v>3</v>
      </c>
      <c r="B143" t="str">
        <f ca="1">INDEX(SeznamListu!$A$1:$C$87,MATCH(A143,SeznamListu!$B$1:$B$87,0),1)</f>
        <v>AULA N01915</v>
      </c>
      <c r="C143">
        <f ca="1">INDEX(SeznamListu!$A$1:$C$87,MATCH(A143,SeznamListu!$B$1:$B$87,0),3)</f>
        <v>1</v>
      </c>
      <c r="D143">
        <f ca="1">COUNTIF($A$6:A143,A143)</f>
        <v>53</v>
      </c>
      <c r="I143">
        <f t="shared" ca="1" si="21"/>
        <v>0</v>
      </c>
      <c r="J143" t="str">
        <f t="shared" ca="1" si="22"/>
        <v>CENA CELKEM BEZ DPH: 0</v>
      </c>
      <c r="K143">
        <f t="shared" ca="1" si="19"/>
        <v>0</v>
      </c>
      <c r="L143" t="str">
        <f t="shared" ca="1" si="19"/>
        <v>CENA CELKEM BEZ DPH:</v>
      </c>
      <c r="M143">
        <f t="shared" ca="1" si="19"/>
        <v>0</v>
      </c>
      <c r="N143">
        <f t="shared" ca="1" si="19"/>
        <v>0</v>
      </c>
      <c r="O143">
        <f t="shared" ca="1" si="19"/>
        <v>0</v>
      </c>
      <c r="P143">
        <f t="shared" ca="1" si="19"/>
        <v>0</v>
      </c>
      <c r="Q143">
        <f t="shared" ca="1" si="19"/>
        <v>0</v>
      </c>
      <c r="R143">
        <f t="shared" ca="1" si="23"/>
        <v>0</v>
      </c>
      <c r="S143">
        <f t="shared" ca="1" si="19"/>
        <v>0</v>
      </c>
      <c r="T143">
        <f t="shared" ca="1" si="24"/>
        <v>0</v>
      </c>
      <c r="U143">
        <f t="shared" ca="1" si="25"/>
        <v>0</v>
      </c>
      <c r="V143" t="str">
        <f t="shared" ca="1" si="26"/>
        <v/>
      </c>
    </row>
    <row r="144" spans="1:22">
      <c r="A144">
        <f t="shared" ca="1" si="20"/>
        <v>3</v>
      </c>
      <c r="B144" t="str">
        <f ca="1">INDEX(SeznamListu!$A$1:$C$87,MATCH(A144,SeznamListu!$B$1:$B$87,0),1)</f>
        <v>AULA N01915</v>
      </c>
      <c r="C144">
        <f ca="1">INDEX(SeznamListu!$A$1:$C$87,MATCH(A144,SeznamListu!$B$1:$B$87,0),3)</f>
        <v>1</v>
      </c>
      <c r="D144">
        <f ca="1">COUNTIF($A$6:A144,A144)</f>
        <v>54</v>
      </c>
      <c r="I144">
        <f t="shared" ca="1" si="21"/>
        <v>0</v>
      </c>
      <c r="J144" t="str">
        <f t="shared" ca="1" si="22"/>
        <v>0 0</v>
      </c>
      <c r="K144">
        <f t="shared" ca="1" si="19"/>
        <v>0</v>
      </c>
      <c r="L144">
        <f t="shared" ca="1" si="19"/>
        <v>0</v>
      </c>
      <c r="M144">
        <f t="shared" ca="1" si="19"/>
        <v>0</v>
      </c>
      <c r="N144">
        <f t="shared" ca="1" si="19"/>
        <v>0</v>
      </c>
      <c r="O144">
        <f t="shared" ca="1" si="19"/>
        <v>0</v>
      </c>
      <c r="P144">
        <f t="shared" ca="1" si="19"/>
        <v>0</v>
      </c>
      <c r="Q144">
        <f t="shared" ca="1" si="19"/>
        <v>0</v>
      </c>
      <c r="R144">
        <f t="shared" ca="1" si="23"/>
        <v>0</v>
      </c>
      <c r="S144">
        <f t="shared" ca="1" si="19"/>
        <v>0</v>
      </c>
      <c r="T144">
        <f t="shared" ca="1" si="24"/>
        <v>0</v>
      </c>
      <c r="U144">
        <f t="shared" ca="1" si="25"/>
        <v>0</v>
      </c>
      <c r="V144" t="str">
        <f t="shared" ca="1" si="26"/>
        <v/>
      </c>
    </row>
    <row r="145" spans="1:22">
      <c r="A145">
        <f t="shared" ca="1" si="20"/>
        <v>3</v>
      </c>
      <c r="B145" t="str">
        <f ca="1">INDEX(SeznamListu!$A$1:$C$87,MATCH(A145,SeznamListu!$B$1:$B$87,0),1)</f>
        <v>AULA N01915</v>
      </c>
      <c r="C145">
        <f ca="1">INDEX(SeznamListu!$A$1:$C$87,MATCH(A145,SeznamListu!$B$1:$B$87,0),3)</f>
        <v>1</v>
      </c>
      <c r="D145">
        <f ca="1">COUNTIF($A$6:A145,A145)</f>
        <v>55</v>
      </c>
      <c r="I145">
        <f t="shared" ca="1" si="21"/>
        <v>0</v>
      </c>
      <c r="J145" t="str">
        <f t="shared" ca="1" si="22"/>
        <v>0 0</v>
      </c>
      <c r="K145">
        <f t="shared" ca="1" si="19"/>
        <v>0</v>
      </c>
      <c r="L145">
        <f t="shared" ca="1" si="19"/>
        <v>0</v>
      </c>
      <c r="M145">
        <f t="shared" ca="1" si="19"/>
        <v>0</v>
      </c>
      <c r="N145">
        <f t="shared" ca="1" si="19"/>
        <v>0</v>
      </c>
      <c r="O145">
        <f t="shared" ca="1" si="19"/>
        <v>0</v>
      </c>
      <c r="P145">
        <f t="shared" ca="1" si="19"/>
        <v>0</v>
      </c>
      <c r="Q145">
        <f t="shared" ca="1" si="19"/>
        <v>0</v>
      </c>
      <c r="R145">
        <f t="shared" ca="1" si="23"/>
        <v>0</v>
      </c>
      <c r="S145">
        <f t="shared" ca="1" si="19"/>
        <v>0</v>
      </c>
      <c r="T145">
        <f t="shared" ca="1" si="24"/>
        <v>0</v>
      </c>
      <c r="U145">
        <f t="shared" ca="1" si="25"/>
        <v>0</v>
      </c>
      <c r="V145" t="str">
        <f t="shared" ca="1" si="26"/>
        <v/>
      </c>
    </row>
    <row r="146" spans="1:22">
      <c r="A146">
        <f t="shared" ca="1" si="20"/>
        <v>4</v>
      </c>
      <c r="B146" t="str">
        <f ca="1">INDEX(SeznamListu!$A$1:$C$87,MATCH(A146,SeznamListu!$B$1:$B$87,0),1)</f>
        <v>POSL N02912</v>
      </c>
      <c r="C146">
        <f ca="1">INDEX(SeznamListu!$A$1:$C$87,MATCH(A146,SeznamListu!$B$1:$B$87,0),3)</f>
        <v>1</v>
      </c>
      <c r="D146">
        <f ca="1">COUNTIF($A$6:A146,A146)</f>
        <v>1</v>
      </c>
      <c r="I146">
        <f t="shared" ca="1" si="21"/>
        <v>0</v>
      </c>
      <c r="J146" t="str">
        <f t="shared" ca="1" si="22"/>
        <v>N02912 - POSLUCHÁRNA 2 0</v>
      </c>
      <c r="K146">
        <f t="shared" ca="1" si="19"/>
        <v>0</v>
      </c>
      <c r="L146" t="str">
        <f t="shared" ca="1" si="19"/>
        <v>N02912 - POSLUCHÁRNA 2</v>
      </c>
      <c r="M146">
        <f t="shared" ca="1" si="19"/>
        <v>0</v>
      </c>
      <c r="N146">
        <f t="shared" ca="1" si="19"/>
        <v>0</v>
      </c>
      <c r="O146">
        <f t="shared" ca="1" si="19"/>
        <v>0</v>
      </c>
      <c r="P146">
        <f t="shared" ca="1" si="19"/>
        <v>0</v>
      </c>
      <c r="Q146">
        <f t="shared" ca="1" si="19"/>
        <v>0</v>
      </c>
      <c r="R146">
        <f t="shared" ca="1" si="23"/>
        <v>0</v>
      </c>
      <c r="S146">
        <f t="shared" ca="1" si="19"/>
        <v>0</v>
      </c>
      <c r="T146">
        <f t="shared" ca="1" si="24"/>
        <v>0</v>
      </c>
      <c r="U146">
        <f t="shared" ca="1" si="25"/>
        <v>0</v>
      </c>
      <c r="V146" t="str">
        <f t="shared" ca="1" si="26"/>
        <v/>
      </c>
    </row>
    <row r="147" spans="1:22">
      <c r="A147">
        <f t="shared" ca="1" si="20"/>
        <v>4</v>
      </c>
      <c r="B147" t="str">
        <f ca="1">INDEX(SeznamListu!$A$1:$C$87,MATCH(A147,SeznamListu!$B$1:$B$87,0),1)</f>
        <v>POSL N02912</v>
      </c>
      <c r="C147">
        <f ca="1">INDEX(SeznamListu!$A$1:$C$87,MATCH(A147,SeznamListu!$B$1:$B$87,0),3)</f>
        <v>1</v>
      </c>
      <c r="D147">
        <f ca="1">COUNTIF($A$6:A147,A147)</f>
        <v>2</v>
      </c>
      <c r="I147">
        <f t="shared" ca="1" si="21"/>
        <v>0</v>
      </c>
      <c r="J147" t="str">
        <f t="shared" ca="1" si="22"/>
        <v>0 0</v>
      </c>
      <c r="K147">
        <f t="shared" ca="1" si="19"/>
        <v>0</v>
      </c>
      <c r="L147">
        <f t="shared" ca="1" si="19"/>
        <v>0</v>
      </c>
      <c r="M147">
        <f t="shared" ca="1" si="19"/>
        <v>0</v>
      </c>
      <c r="N147">
        <f t="shared" ca="1" si="19"/>
        <v>0</v>
      </c>
      <c r="O147">
        <f t="shared" ca="1" si="19"/>
        <v>0</v>
      </c>
      <c r="P147">
        <f t="shared" ca="1" si="19"/>
        <v>0</v>
      </c>
      <c r="Q147">
        <f t="shared" ca="1" si="19"/>
        <v>0</v>
      </c>
      <c r="R147">
        <f t="shared" ca="1" si="23"/>
        <v>0</v>
      </c>
      <c r="S147">
        <f t="shared" ca="1" si="19"/>
        <v>0</v>
      </c>
      <c r="T147">
        <f t="shared" ca="1" si="24"/>
        <v>0</v>
      </c>
      <c r="U147">
        <f t="shared" ca="1" si="25"/>
        <v>0</v>
      </c>
      <c r="V147" t="str">
        <f t="shared" ca="1" si="26"/>
        <v/>
      </c>
    </row>
    <row r="148" spans="1:22">
      <c r="A148">
        <f t="shared" ca="1" si="20"/>
        <v>4</v>
      </c>
      <c r="B148" t="str">
        <f ca="1">INDEX(SeznamListu!$A$1:$C$87,MATCH(A148,SeznamListu!$B$1:$B$87,0),1)</f>
        <v>POSL N02912</v>
      </c>
      <c r="C148">
        <f ca="1">INDEX(SeznamListu!$A$1:$C$87,MATCH(A148,SeznamListu!$B$1:$B$87,0),3)</f>
        <v>1</v>
      </c>
      <c r="D148">
        <f ca="1">COUNTIF($A$6:A148,A148)</f>
        <v>3</v>
      </c>
      <c r="I148">
        <f t="shared" ca="1" si="21"/>
        <v>1</v>
      </c>
      <c r="J148" t="str">
        <f t="shared" ca="1" si="22"/>
        <v>Konferenční datový projektor 0</v>
      </c>
      <c r="K148" t="str">
        <f t="shared" ca="1" si="19"/>
        <v>VD01</v>
      </c>
      <c r="L148" t="str">
        <f t="shared" ca="1" si="19"/>
        <v>Konferenční datový projektor</v>
      </c>
      <c r="M148">
        <f t="shared" ca="1" si="19"/>
        <v>0</v>
      </c>
      <c r="N148">
        <f t="shared" ca="1" si="19"/>
        <v>0</v>
      </c>
      <c r="O148">
        <f t="shared" ca="1" si="19"/>
        <v>0</v>
      </c>
      <c r="P148">
        <f t="shared" ca="1" si="19"/>
        <v>0</v>
      </c>
      <c r="Q148">
        <f t="shared" ca="1" si="19"/>
        <v>0</v>
      </c>
      <c r="R148">
        <f t="shared" ca="1" si="23"/>
        <v>0</v>
      </c>
      <c r="S148">
        <f t="shared" ca="1" si="19"/>
        <v>0</v>
      </c>
      <c r="T148">
        <f t="shared" ca="1" si="24"/>
        <v>0</v>
      </c>
      <c r="U148">
        <f t="shared" ca="1" si="25"/>
        <v>0</v>
      </c>
      <c r="V148" t="str">
        <f t="shared" ca="1" si="26"/>
        <v/>
      </c>
    </row>
    <row r="149" spans="1:22">
      <c r="A149">
        <f t="shared" ca="1" si="20"/>
        <v>4</v>
      </c>
      <c r="B149" t="str">
        <f ca="1">INDEX(SeznamListu!$A$1:$C$87,MATCH(A149,SeznamListu!$B$1:$B$87,0),1)</f>
        <v>POSL N02912</v>
      </c>
      <c r="C149">
        <f ca="1">INDEX(SeznamListu!$A$1:$C$87,MATCH(A149,SeznamListu!$B$1:$B$87,0),3)</f>
        <v>1</v>
      </c>
      <c r="D149">
        <f ca="1">COUNTIF($A$6:A149,A149)</f>
        <v>4</v>
      </c>
      <c r="I149">
        <f t="shared" ca="1" si="21"/>
        <v>2</v>
      </c>
      <c r="J149" t="str">
        <f t="shared" ca="1" si="22"/>
        <v>Objektiv konferenčního projektoru 0</v>
      </c>
      <c r="K149" t="str">
        <f t="shared" ca="1" si="19"/>
        <v>VD03</v>
      </c>
      <c r="L149" t="str">
        <f t="shared" ca="1" si="19"/>
        <v>Objektiv konferenčního projektoru</v>
      </c>
      <c r="M149">
        <f t="shared" ca="1" si="19"/>
        <v>0</v>
      </c>
      <c r="N149">
        <f t="shared" ca="1" si="19"/>
        <v>0</v>
      </c>
      <c r="O149">
        <f t="shared" ref="K149:S181" ca="1" si="27">INDIRECT("'"&amp;$B149&amp; "'!" &amp; O$1&amp;$D149+2)</f>
        <v>0</v>
      </c>
      <c r="P149">
        <f t="shared" ca="1" si="27"/>
        <v>0</v>
      </c>
      <c r="Q149">
        <f t="shared" ca="1" si="27"/>
        <v>0</v>
      </c>
      <c r="R149">
        <f t="shared" ca="1" si="23"/>
        <v>0</v>
      </c>
      <c r="S149">
        <f t="shared" ca="1" si="27"/>
        <v>0</v>
      </c>
      <c r="T149">
        <f t="shared" ca="1" si="24"/>
        <v>0</v>
      </c>
      <c r="U149">
        <f t="shared" ca="1" si="25"/>
        <v>0</v>
      </c>
      <c r="V149" t="str">
        <f t="shared" ca="1" si="26"/>
        <v/>
      </c>
    </row>
    <row r="150" spans="1:22">
      <c r="A150">
        <f t="shared" ca="1" si="20"/>
        <v>4</v>
      </c>
      <c r="B150" t="str">
        <f ca="1">INDEX(SeznamListu!$A$1:$C$87,MATCH(A150,SeznamListu!$B$1:$B$87,0),1)</f>
        <v>POSL N02912</v>
      </c>
      <c r="C150">
        <f ca="1">INDEX(SeznamListu!$A$1:$C$87,MATCH(A150,SeznamListu!$B$1:$B$87,0),3)</f>
        <v>1</v>
      </c>
      <c r="D150">
        <f ca="1">COUNTIF($A$6:A150,A150)</f>
        <v>5</v>
      </c>
      <c r="I150">
        <f t="shared" ca="1" si="21"/>
        <v>3</v>
      </c>
      <c r="J150" t="str">
        <f t="shared" ca="1" si="22"/>
        <v>Stropní držák projektoru 0</v>
      </c>
      <c r="K150" t="str">
        <f t="shared" ca="1" si="27"/>
        <v>VD05</v>
      </c>
      <c r="L150" t="str">
        <f t="shared" ca="1" si="27"/>
        <v>Stropní držák projektoru</v>
      </c>
      <c r="M150">
        <f t="shared" ca="1" si="27"/>
        <v>0</v>
      </c>
      <c r="N150">
        <f t="shared" ca="1" si="27"/>
        <v>0</v>
      </c>
      <c r="O150">
        <f t="shared" ca="1" si="27"/>
        <v>0</v>
      </c>
      <c r="P150">
        <f t="shared" ca="1" si="27"/>
        <v>0</v>
      </c>
      <c r="Q150">
        <f t="shared" ca="1" si="27"/>
        <v>0</v>
      </c>
      <c r="R150">
        <f t="shared" ca="1" si="23"/>
        <v>0</v>
      </c>
      <c r="S150">
        <f t="shared" ca="1" si="27"/>
        <v>0</v>
      </c>
      <c r="T150">
        <f t="shared" ca="1" si="24"/>
        <v>0</v>
      </c>
      <c r="U150">
        <f t="shared" ca="1" si="25"/>
        <v>0</v>
      </c>
      <c r="V150" t="str">
        <f t="shared" ca="1" si="26"/>
        <v/>
      </c>
    </row>
    <row r="151" spans="1:22">
      <c r="A151">
        <f t="shared" ca="1" si="20"/>
        <v>4</v>
      </c>
      <c r="B151" t="str">
        <f ca="1">INDEX(SeznamListu!$A$1:$C$87,MATCH(A151,SeznamListu!$B$1:$B$87,0),1)</f>
        <v>POSL N02912</v>
      </c>
      <c r="C151">
        <f ca="1">INDEX(SeznamListu!$A$1:$C$87,MATCH(A151,SeznamListu!$B$1:$B$87,0),3)</f>
        <v>1</v>
      </c>
      <c r="D151">
        <f ca="1">COUNTIF($A$6:A151,A151)</f>
        <v>6</v>
      </c>
      <c r="I151">
        <f t="shared" ca="1" si="21"/>
        <v>4</v>
      </c>
      <c r="J151" t="str">
        <f t="shared" ca="1" si="22"/>
        <v>Projekční plátno rámové 800 0</v>
      </c>
      <c r="K151" t="str">
        <f t="shared" ca="1" si="27"/>
        <v>VD44</v>
      </c>
      <c r="L151" t="str">
        <f t="shared" ca="1" si="27"/>
        <v>Projekční plátno rámové 800</v>
      </c>
      <c r="M151">
        <f t="shared" ca="1" si="27"/>
        <v>0</v>
      </c>
      <c r="N151">
        <f t="shared" ca="1" si="27"/>
        <v>0</v>
      </c>
      <c r="O151">
        <f t="shared" ca="1" si="27"/>
        <v>0</v>
      </c>
      <c r="P151">
        <f t="shared" ca="1" si="27"/>
        <v>0</v>
      </c>
      <c r="Q151">
        <f t="shared" ca="1" si="27"/>
        <v>0</v>
      </c>
      <c r="R151">
        <f t="shared" ca="1" si="23"/>
        <v>0</v>
      </c>
      <c r="S151">
        <f t="shared" ca="1" si="27"/>
        <v>0</v>
      </c>
      <c r="T151">
        <f t="shared" ca="1" si="24"/>
        <v>0</v>
      </c>
      <c r="U151">
        <f t="shared" ca="1" si="25"/>
        <v>0</v>
      </c>
      <c r="V151" t="str">
        <f t="shared" ca="1" si="26"/>
        <v/>
      </c>
    </row>
    <row r="152" spans="1:22">
      <c r="A152">
        <f t="shared" ca="1" si="20"/>
        <v>4</v>
      </c>
      <c r="B152" t="str">
        <f ca="1">INDEX(SeznamListu!$A$1:$C$87,MATCH(A152,SeznamListu!$B$1:$B$87,0),1)</f>
        <v>POSL N02912</v>
      </c>
      <c r="C152">
        <f ca="1">INDEX(SeznamListu!$A$1:$C$87,MATCH(A152,SeznamListu!$B$1:$B$87,0),3)</f>
        <v>1</v>
      </c>
      <c r="D152">
        <f ca="1">COUNTIF($A$6:A152,A152)</f>
        <v>7</v>
      </c>
      <c r="I152">
        <f t="shared" ca="1" si="21"/>
        <v>5</v>
      </c>
      <c r="J152" t="str">
        <f t="shared" ca="1" si="22"/>
        <v>HDMI PTZ kamera 0</v>
      </c>
      <c r="K152" t="str">
        <f t="shared" ca="1" si="27"/>
        <v>VD38</v>
      </c>
      <c r="L152" t="str">
        <f t="shared" ca="1" si="27"/>
        <v>HDMI PTZ kamera</v>
      </c>
      <c r="M152">
        <f t="shared" ca="1" si="27"/>
        <v>0</v>
      </c>
      <c r="N152">
        <f t="shared" ca="1" si="27"/>
        <v>0</v>
      </c>
      <c r="O152">
        <f t="shared" ca="1" si="27"/>
        <v>0</v>
      </c>
      <c r="P152">
        <f t="shared" ca="1" si="27"/>
        <v>0</v>
      </c>
      <c r="Q152">
        <f t="shared" ca="1" si="27"/>
        <v>0</v>
      </c>
      <c r="R152">
        <f t="shared" ca="1" si="23"/>
        <v>0</v>
      </c>
      <c r="S152">
        <f t="shared" ca="1" si="27"/>
        <v>0</v>
      </c>
      <c r="T152">
        <f t="shared" ca="1" si="24"/>
        <v>0</v>
      </c>
      <c r="U152">
        <f t="shared" ca="1" si="25"/>
        <v>0</v>
      </c>
      <c r="V152" t="str">
        <f t="shared" ca="1" si="26"/>
        <v/>
      </c>
    </row>
    <row r="153" spans="1:22">
      <c r="A153">
        <f t="shared" ca="1" si="20"/>
        <v>4</v>
      </c>
      <c r="B153" t="str">
        <f ca="1">INDEX(SeznamListu!$A$1:$C$87,MATCH(A153,SeznamListu!$B$1:$B$87,0),1)</f>
        <v>POSL N02912</v>
      </c>
      <c r="C153">
        <f ca="1">INDEX(SeznamListu!$A$1:$C$87,MATCH(A153,SeznamListu!$B$1:$B$87,0),3)</f>
        <v>1</v>
      </c>
      <c r="D153">
        <f ca="1">COUNTIF($A$6:A153,A153)</f>
        <v>8</v>
      </c>
      <c r="I153">
        <f t="shared" ca="1" si="21"/>
        <v>6</v>
      </c>
      <c r="J153" t="str">
        <f t="shared" ca="1" si="22"/>
        <v>Interaktivní displej 0</v>
      </c>
      <c r="K153" t="str">
        <f t="shared" ca="1" si="27"/>
        <v>VD20</v>
      </c>
      <c r="L153" t="str">
        <f t="shared" ca="1" si="27"/>
        <v>Interaktivní displej</v>
      </c>
      <c r="M153">
        <f t="shared" ca="1" si="27"/>
        <v>0</v>
      </c>
      <c r="N153">
        <f t="shared" ca="1" si="27"/>
        <v>0</v>
      </c>
      <c r="O153">
        <f t="shared" ca="1" si="27"/>
        <v>0</v>
      </c>
      <c r="P153">
        <f t="shared" ca="1" si="27"/>
        <v>0</v>
      </c>
      <c r="Q153">
        <f t="shared" ca="1" si="27"/>
        <v>0</v>
      </c>
      <c r="R153">
        <f t="shared" ca="1" si="23"/>
        <v>0</v>
      </c>
      <c r="S153">
        <f t="shared" ca="1" si="27"/>
        <v>0</v>
      </c>
      <c r="T153">
        <f t="shared" ca="1" si="24"/>
        <v>0</v>
      </c>
      <c r="U153">
        <f t="shared" ca="1" si="25"/>
        <v>0</v>
      </c>
      <c r="V153" t="str">
        <f t="shared" ca="1" si="26"/>
        <v/>
      </c>
    </row>
    <row r="154" spans="1:22">
      <c r="A154">
        <f t="shared" ca="1" si="20"/>
        <v>4</v>
      </c>
      <c r="B154" t="str">
        <f ca="1">INDEX(SeznamListu!$A$1:$C$87,MATCH(A154,SeznamListu!$B$1:$B$87,0),1)</f>
        <v>POSL N02912</v>
      </c>
      <c r="C154">
        <f ca="1">INDEX(SeznamListu!$A$1:$C$87,MATCH(A154,SeznamListu!$B$1:$B$87,0),3)</f>
        <v>1</v>
      </c>
      <c r="D154">
        <f ca="1">COUNTIF($A$6:A154,A154)</f>
        <v>9</v>
      </c>
      <c r="I154">
        <f t="shared" ca="1" si="21"/>
        <v>7</v>
      </c>
      <c r="J154" t="str">
        <f t="shared" ca="1" si="22"/>
        <v>Maticový přepínač 0</v>
      </c>
      <c r="K154" t="str">
        <f t="shared" ca="1" si="27"/>
        <v>VD21</v>
      </c>
      <c r="L154" t="str">
        <f t="shared" ca="1" si="27"/>
        <v>Maticový přepínač</v>
      </c>
      <c r="M154">
        <f t="shared" ca="1" si="27"/>
        <v>0</v>
      </c>
      <c r="N154">
        <f t="shared" ca="1" si="27"/>
        <v>0</v>
      </c>
      <c r="O154">
        <f t="shared" ca="1" si="27"/>
        <v>0</v>
      </c>
      <c r="P154">
        <f t="shared" ca="1" si="27"/>
        <v>0</v>
      </c>
      <c r="Q154">
        <f t="shared" ca="1" si="27"/>
        <v>0</v>
      </c>
      <c r="R154">
        <f t="shared" ca="1" si="23"/>
        <v>0</v>
      </c>
      <c r="S154">
        <f t="shared" ca="1" si="27"/>
        <v>0</v>
      </c>
      <c r="T154">
        <f t="shared" ca="1" si="24"/>
        <v>0</v>
      </c>
      <c r="U154">
        <f t="shared" ca="1" si="25"/>
        <v>0</v>
      </c>
      <c r="V154" t="str">
        <f t="shared" ca="1" si="26"/>
        <v/>
      </c>
    </row>
    <row r="155" spans="1:22">
      <c r="A155">
        <f t="shared" ca="1" si="20"/>
        <v>4</v>
      </c>
      <c r="B155" t="str">
        <f ca="1">INDEX(SeznamListu!$A$1:$C$87,MATCH(A155,SeznamListu!$B$1:$B$87,0),1)</f>
        <v>POSL N02912</v>
      </c>
      <c r="C155">
        <f ca="1">INDEX(SeznamListu!$A$1:$C$87,MATCH(A155,SeznamListu!$B$1:$B$87,0),3)</f>
        <v>1</v>
      </c>
      <c r="D155">
        <f ca="1">COUNTIF($A$6:A155,A155)</f>
        <v>10</v>
      </c>
      <c r="I155">
        <f t="shared" ca="1" si="21"/>
        <v>8</v>
      </c>
      <c r="J155" t="str">
        <f t="shared" ca="1" si="22"/>
        <v>Distribuční zesilovač 0</v>
      </c>
      <c r="K155" t="str">
        <f t="shared" ca="1" si="27"/>
        <v>VD22</v>
      </c>
      <c r="L155" t="str">
        <f t="shared" ca="1" si="27"/>
        <v>Distribuční zesilovač</v>
      </c>
      <c r="M155">
        <f t="shared" ca="1" si="27"/>
        <v>0</v>
      </c>
      <c r="N155">
        <f t="shared" ca="1" si="27"/>
        <v>0</v>
      </c>
      <c r="O155">
        <f t="shared" ca="1" si="27"/>
        <v>0</v>
      </c>
      <c r="P155">
        <f t="shared" ca="1" si="27"/>
        <v>0</v>
      </c>
      <c r="Q155">
        <f t="shared" ca="1" si="27"/>
        <v>0</v>
      </c>
      <c r="R155">
        <f t="shared" ca="1" si="23"/>
        <v>0</v>
      </c>
      <c r="S155">
        <f t="shared" ca="1" si="27"/>
        <v>0</v>
      </c>
      <c r="T155">
        <f t="shared" ca="1" si="24"/>
        <v>0</v>
      </c>
      <c r="U155">
        <f t="shared" ca="1" si="25"/>
        <v>0</v>
      </c>
      <c r="V155" t="str">
        <f t="shared" ca="1" si="26"/>
        <v/>
      </c>
    </row>
    <row r="156" spans="1:22">
      <c r="A156">
        <f t="shared" ca="1" si="20"/>
        <v>4</v>
      </c>
      <c r="B156" t="str">
        <f ca="1">INDEX(SeznamListu!$A$1:$C$87,MATCH(A156,SeznamListu!$B$1:$B$87,0),1)</f>
        <v>POSL N02912</v>
      </c>
      <c r="C156">
        <f ca="1">INDEX(SeznamListu!$A$1:$C$87,MATCH(A156,SeznamListu!$B$1:$B$87,0),3)</f>
        <v>1</v>
      </c>
      <c r="D156">
        <f ca="1">COUNTIF($A$6:A156,A156)</f>
        <v>11</v>
      </c>
      <c r="I156">
        <f t="shared" ca="1" si="21"/>
        <v>9</v>
      </c>
      <c r="J156" t="str">
        <f t="shared" ca="1" si="22"/>
        <v>Extender HDMI signálu - vysílač 0</v>
      </c>
      <c r="K156" t="str">
        <f t="shared" ca="1" si="27"/>
        <v>VD29</v>
      </c>
      <c r="L156" t="str">
        <f t="shared" ca="1" si="27"/>
        <v>Extender HDMI signálu - vysílač</v>
      </c>
      <c r="M156">
        <f t="shared" ca="1" si="27"/>
        <v>0</v>
      </c>
      <c r="N156">
        <f t="shared" ca="1" si="27"/>
        <v>0</v>
      </c>
      <c r="O156">
        <f t="shared" ca="1" si="27"/>
        <v>0</v>
      </c>
      <c r="P156">
        <f t="shared" ca="1" si="27"/>
        <v>0</v>
      </c>
      <c r="Q156">
        <f t="shared" ca="1" si="27"/>
        <v>0</v>
      </c>
      <c r="R156">
        <f t="shared" ca="1" si="23"/>
        <v>0</v>
      </c>
      <c r="S156">
        <f t="shared" ca="1" si="27"/>
        <v>0</v>
      </c>
      <c r="T156">
        <f t="shared" ca="1" si="24"/>
        <v>0</v>
      </c>
      <c r="U156">
        <f t="shared" ca="1" si="25"/>
        <v>0</v>
      </c>
      <c r="V156" t="str">
        <f t="shared" ca="1" si="26"/>
        <v/>
      </c>
    </row>
    <row r="157" spans="1:22">
      <c r="A157">
        <f t="shared" ca="1" si="20"/>
        <v>4</v>
      </c>
      <c r="B157" t="str">
        <f ca="1">INDEX(SeznamListu!$A$1:$C$87,MATCH(A157,SeznamListu!$B$1:$B$87,0),1)</f>
        <v>POSL N02912</v>
      </c>
      <c r="C157">
        <f ca="1">INDEX(SeznamListu!$A$1:$C$87,MATCH(A157,SeznamListu!$B$1:$B$87,0),3)</f>
        <v>1</v>
      </c>
      <c r="D157">
        <f ca="1">COUNTIF($A$6:A157,A157)</f>
        <v>12</v>
      </c>
      <c r="I157">
        <f t="shared" ca="1" si="21"/>
        <v>10</v>
      </c>
      <c r="J157" t="str">
        <f t="shared" ca="1" si="22"/>
        <v>Extender HDMI signálu - vysílač 0</v>
      </c>
      <c r="K157" t="str">
        <f t="shared" ca="1" si="27"/>
        <v>VD30</v>
      </c>
      <c r="L157" t="str">
        <f t="shared" ca="1" si="27"/>
        <v>Extender HDMI signálu - vysílač</v>
      </c>
      <c r="M157">
        <f t="shared" ca="1" si="27"/>
        <v>0</v>
      </c>
      <c r="N157">
        <f t="shared" ca="1" si="27"/>
        <v>0</v>
      </c>
      <c r="O157">
        <f t="shared" ca="1" si="27"/>
        <v>0</v>
      </c>
      <c r="P157">
        <f t="shared" ca="1" si="27"/>
        <v>0</v>
      </c>
      <c r="Q157">
        <f t="shared" ca="1" si="27"/>
        <v>0</v>
      </c>
      <c r="R157">
        <f t="shared" ca="1" si="23"/>
        <v>0</v>
      </c>
      <c r="S157">
        <f t="shared" ca="1" si="27"/>
        <v>0</v>
      </c>
      <c r="T157">
        <f t="shared" ca="1" si="24"/>
        <v>0</v>
      </c>
      <c r="U157">
        <f t="shared" ca="1" si="25"/>
        <v>0</v>
      </c>
      <c r="V157" t="str">
        <f t="shared" ca="1" si="26"/>
        <v/>
      </c>
    </row>
    <row r="158" spans="1:22">
      <c r="A158">
        <f t="shared" ca="1" si="20"/>
        <v>4</v>
      </c>
      <c r="B158" t="str">
        <f ca="1">INDEX(SeznamListu!$A$1:$C$87,MATCH(A158,SeznamListu!$B$1:$B$87,0),1)</f>
        <v>POSL N02912</v>
      </c>
      <c r="C158">
        <f ca="1">INDEX(SeznamListu!$A$1:$C$87,MATCH(A158,SeznamListu!$B$1:$B$87,0),3)</f>
        <v>1</v>
      </c>
      <c r="D158">
        <f ca="1">COUNTIF($A$6:A158,A158)</f>
        <v>13</v>
      </c>
      <c r="I158">
        <f t="shared" ca="1" si="21"/>
        <v>11</v>
      </c>
      <c r="J158" t="str">
        <f t="shared" ca="1" si="22"/>
        <v>Extender HDMI signálu - přijímač 0</v>
      </c>
      <c r="K158" t="str">
        <f t="shared" ca="1" si="27"/>
        <v>VD32</v>
      </c>
      <c r="L158" t="str">
        <f t="shared" ca="1" si="27"/>
        <v>Extender HDMI signálu - přijímač</v>
      </c>
      <c r="M158">
        <f t="shared" ca="1" si="27"/>
        <v>0</v>
      </c>
      <c r="N158">
        <f t="shared" ca="1" si="27"/>
        <v>0</v>
      </c>
      <c r="O158">
        <f t="shared" ca="1" si="27"/>
        <v>0</v>
      </c>
      <c r="P158">
        <f t="shared" ca="1" si="27"/>
        <v>0</v>
      </c>
      <c r="Q158">
        <f t="shared" ca="1" si="27"/>
        <v>0</v>
      </c>
      <c r="R158">
        <f t="shared" ca="1" si="23"/>
        <v>0</v>
      </c>
      <c r="S158">
        <f t="shared" ca="1" si="27"/>
        <v>0</v>
      </c>
      <c r="T158">
        <f t="shared" ca="1" si="24"/>
        <v>0</v>
      </c>
      <c r="U158">
        <f t="shared" ca="1" si="25"/>
        <v>0</v>
      </c>
      <c r="V158" t="str">
        <f t="shared" ca="1" si="26"/>
        <v/>
      </c>
    </row>
    <row r="159" spans="1:22">
      <c r="A159">
        <f t="shared" ca="1" si="20"/>
        <v>4</v>
      </c>
      <c r="B159" t="str">
        <f ca="1">INDEX(SeznamListu!$A$1:$C$87,MATCH(A159,SeznamListu!$B$1:$B$87,0),1)</f>
        <v>POSL N02912</v>
      </c>
      <c r="C159">
        <f ca="1">INDEX(SeznamListu!$A$1:$C$87,MATCH(A159,SeznamListu!$B$1:$B$87,0),3)</f>
        <v>1</v>
      </c>
      <c r="D159">
        <f ca="1">COUNTIF($A$6:A159,A159)</f>
        <v>14</v>
      </c>
      <c r="I159">
        <f t="shared" ca="1" si="21"/>
        <v>12</v>
      </c>
      <c r="J159" t="str">
        <f t="shared" ca="1" si="22"/>
        <v>HDMI a USB maticový přepínač 0</v>
      </c>
      <c r="K159" t="str">
        <f t="shared" ca="1" si="27"/>
        <v>VD25</v>
      </c>
      <c r="L159" t="str">
        <f t="shared" ca="1" si="27"/>
        <v>HDMI a USB maticový přepínač</v>
      </c>
      <c r="M159">
        <f t="shared" ca="1" si="27"/>
        <v>0</v>
      </c>
      <c r="N159">
        <f t="shared" ca="1" si="27"/>
        <v>0</v>
      </c>
      <c r="O159">
        <f t="shared" ca="1" si="27"/>
        <v>0</v>
      </c>
      <c r="P159">
        <f t="shared" ca="1" si="27"/>
        <v>0</v>
      </c>
      <c r="Q159">
        <f t="shared" ca="1" si="27"/>
        <v>0</v>
      </c>
      <c r="R159">
        <f t="shared" ca="1" si="23"/>
        <v>0</v>
      </c>
      <c r="S159">
        <f t="shared" ca="1" si="27"/>
        <v>0</v>
      </c>
      <c r="T159">
        <f t="shared" ca="1" si="24"/>
        <v>0</v>
      </c>
      <c r="U159">
        <f t="shared" ca="1" si="25"/>
        <v>0</v>
      </c>
      <c r="V159" t="str">
        <f t="shared" ca="1" si="26"/>
        <v/>
      </c>
    </row>
    <row r="160" spans="1:22">
      <c r="A160">
        <f t="shared" ca="1" si="20"/>
        <v>4</v>
      </c>
      <c r="B160" t="str">
        <f ca="1">INDEX(SeznamListu!$A$1:$C$87,MATCH(A160,SeznamListu!$B$1:$B$87,0),1)</f>
        <v>POSL N02912</v>
      </c>
      <c r="C160">
        <f ca="1">INDEX(SeznamListu!$A$1:$C$87,MATCH(A160,SeznamListu!$B$1:$B$87,0),3)</f>
        <v>1</v>
      </c>
      <c r="D160">
        <f ca="1">COUNTIF($A$6:A160,A160)</f>
        <v>15</v>
      </c>
      <c r="I160">
        <f t="shared" ca="1" si="21"/>
        <v>13</v>
      </c>
      <c r="J160" t="str">
        <f t="shared" ca="1" si="22"/>
        <v>Převodník HDMI na USB 0</v>
      </c>
      <c r="K160" t="str">
        <f t="shared" ca="1" si="27"/>
        <v>VD35</v>
      </c>
      <c r="L160" t="str">
        <f t="shared" ca="1" si="27"/>
        <v>Převodník HDMI na USB</v>
      </c>
      <c r="M160">
        <f t="shared" ca="1" si="27"/>
        <v>0</v>
      </c>
      <c r="N160">
        <f t="shared" ca="1" si="27"/>
        <v>0</v>
      </c>
      <c r="O160">
        <f t="shared" ca="1" si="27"/>
        <v>0</v>
      </c>
      <c r="P160">
        <f t="shared" ca="1" si="27"/>
        <v>0</v>
      </c>
      <c r="Q160">
        <f t="shared" ca="1" si="27"/>
        <v>0</v>
      </c>
      <c r="R160">
        <f t="shared" ca="1" si="23"/>
        <v>0</v>
      </c>
      <c r="S160">
        <f t="shared" ca="1" si="27"/>
        <v>0</v>
      </c>
      <c r="T160">
        <f t="shared" ca="1" si="24"/>
        <v>0</v>
      </c>
      <c r="U160">
        <f t="shared" ca="1" si="25"/>
        <v>0</v>
      </c>
      <c r="V160" t="str">
        <f t="shared" ca="1" si="26"/>
        <v/>
      </c>
    </row>
    <row r="161" spans="1:22">
      <c r="A161">
        <f t="shared" ca="1" si="20"/>
        <v>4</v>
      </c>
      <c r="B161" t="str">
        <f ca="1">INDEX(SeznamListu!$A$1:$C$87,MATCH(A161,SeznamListu!$B$1:$B$87,0),1)</f>
        <v>POSL N02912</v>
      </c>
      <c r="C161">
        <f ca="1">INDEX(SeznamListu!$A$1:$C$87,MATCH(A161,SeznamListu!$B$1:$B$87,0),3)</f>
        <v>1</v>
      </c>
      <c r="D161">
        <f ca="1">COUNTIF($A$6:A161,A161)</f>
        <v>16</v>
      </c>
      <c r="I161">
        <f t="shared" ca="1" si="21"/>
        <v>14</v>
      </c>
      <c r="J161" t="str">
        <f t="shared" ca="1" si="22"/>
        <v>Záznam prezentací 0</v>
      </c>
      <c r="K161" t="str">
        <f t="shared" ca="1" si="27"/>
        <v>VD36</v>
      </c>
      <c r="L161" t="str">
        <f t="shared" ca="1" si="27"/>
        <v>Záznam prezentací</v>
      </c>
      <c r="M161">
        <f t="shared" ca="1" si="27"/>
        <v>0</v>
      </c>
      <c r="N161">
        <f t="shared" ca="1" si="27"/>
        <v>0</v>
      </c>
      <c r="O161">
        <f t="shared" ca="1" si="27"/>
        <v>0</v>
      </c>
      <c r="P161">
        <f t="shared" ca="1" si="27"/>
        <v>0</v>
      </c>
      <c r="Q161">
        <f t="shared" ca="1" si="27"/>
        <v>0</v>
      </c>
      <c r="R161">
        <f t="shared" ca="1" si="23"/>
        <v>0</v>
      </c>
      <c r="S161">
        <f t="shared" ca="1" si="27"/>
        <v>0</v>
      </c>
      <c r="T161">
        <f t="shared" ca="1" si="24"/>
        <v>0</v>
      </c>
      <c r="U161">
        <f t="shared" ca="1" si="25"/>
        <v>0</v>
      </c>
      <c r="V161" t="str">
        <f t="shared" ca="1" si="26"/>
        <v/>
      </c>
    </row>
    <row r="162" spans="1:22">
      <c r="A162">
        <f t="shared" ca="1" si="20"/>
        <v>4</v>
      </c>
      <c r="B162" t="str">
        <f ca="1">INDEX(SeznamListu!$A$1:$C$87,MATCH(A162,SeznamListu!$B$1:$B$87,0),1)</f>
        <v>POSL N02912</v>
      </c>
      <c r="C162">
        <f ca="1">INDEX(SeznamListu!$A$1:$C$87,MATCH(A162,SeznamListu!$B$1:$B$87,0),3)</f>
        <v>1</v>
      </c>
      <c r="D162">
        <f ca="1">COUNTIF($A$6:A162,A162)</f>
        <v>17</v>
      </c>
      <c r="I162">
        <f t="shared" ca="1" si="21"/>
        <v>15</v>
      </c>
      <c r="J162" t="str">
        <f t="shared" ca="1" si="22"/>
        <v>NDI Enkodér/dekodér 0</v>
      </c>
      <c r="K162" t="str">
        <f t="shared" ca="1" si="27"/>
        <v>VD51</v>
      </c>
      <c r="L162" t="str">
        <f t="shared" ca="1" si="27"/>
        <v>NDI Enkodér/dekodér</v>
      </c>
      <c r="M162">
        <f t="shared" ca="1" si="27"/>
        <v>0</v>
      </c>
      <c r="N162">
        <f t="shared" ca="1" si="27"/>
        <v>0</v>
      </c>
      <c r="O162">
        <f t="shared" ca="1" si="27"/>
        <v>0</v>
      </c>
      <c r="P162">
        <f t="shared" ca="1" si="27"/>
        <v>0</v>
      </c>
      <c r="Q162">
        <f t="shared" ca="1" si="27"/>
        <v>0</v>
      </c>
      <c r="R162">
        <f t="shared" ca="1" si="23"/>
        <v>0</v>
      </c>
      <c r="S162">
        <f t="shared" ca="1" si="27"/>
        <v>0</v>
      </c>
      <c r="T162">
        <f t="shared" ca="1" si="24"/>
        <v>0</v>
      </c>
      <c r="U162">
        <f t="shared" ca="1" si="25"/>
        <v>0</v>
      </c>
      <c r="V162" t="str">
        <f t="shared" ca="1" si="26"/>
        <v/>
      </c>
    </row>
    <row r="163" spans="1:22">
      <c r="A163">
        <f t="shared" ca="1" si="20"/>
        <v>4</v>
      </c>
      <c r="B163" t="str">
        <f ca="1">INDEX(SeznamListu!$A$1:$C$87,MATCH(A163,SeznamListu!$B$1:$B$87,0),1)</f>
        <v>POSL N02912</v>
      </c>
      <c r="C163">
        <f ca="1">INDEX(SeznamListu!$A$1:$C$87,MATCH(A163,SeznamListu!$B$1:$B$87,0),3)</f>
        <v>1</v>
      </c>
      <c r="D163">
        <f ca="1">COUNTIF($A$6:A163,A163)</f>
        <v>18</v>
      </c>
      <c r="I163">
        <f t="shared" ca="1" si="21"/>
        <v>16</v>
      </c>
      <c r="J163" t="str">
        <f t="shared" ca="1" si="22"/>
        <v>Reproduktorová soustava 0</v>
      </c>
      <c r="K163" t="str">
        <f t="shared" ca="1" si="27"/>
        <v>AU10</v>
      </c>
      <c r="L163" t="str">
        <f t="shared" ca="1" si="27"/>
        <v>Reproduktorová soustava</v>
      </c>
      <c r="M163">
        <f t="shared" ca="1" si="27"/>
        <v>0</v>
      </c>
      <c r="N163">
        <f t="shared" ca="1" si="27"/>
        <v>0</v>
      </c>
      <c r="O163">
        <f t="shared" ca="1" si="27"/>
        <v>0</v>
      </c>
      <c r="P163">
        <f t="shared" ca="1" si="27"/>
        <v>0</v>
      </c>
      <c r="Q163">
        <f t="shared" ca="1" si="27"/>
        <v>0</v>
      </c>
      <c r="R163">
        <f t="shared" ca="1" si="23"/>
        <v>0</v>
      </c>
      <c r="S163">
        <f t="shared" ca="1" si="27"/>
        <v>0</v>
      </c>
      <c r="T163">
        <f t="shared" ca="1" si="24"/>
        <v>0</v>
      </c>
      <c r="U163">
        <f t="shared" ca="1" si="25"/>
        <v>0</v>
      </c>
      <c r="V163" t="str">
        <f t="shared" ca="1" si="26"/>
        <v/>
      </c>
    </row>
    <row r="164" spans="1:22">
      <c r="A164">
        <f t="shared" ca="1" si="20"/>
        <v>4</v>
      </c>
      <c r="B164" t="str">
        <f ca="1">INDEX(SeznamListu!$A$1:$C$87,MATCH(A164,SeznamListu!$B$1:$B$87,0),1)</f>
        <v>POSL N02912</v>
      </c>
      <c r="C164">
        <f ca="1">INDEX(SeznamListu!$A$1:$C$87,MATCH(A164,SeznamListu!$B$1:$B$87,0),3)</f>
        <v>1</v>
      </c>
      <c r="D164">
        <f ca="1">COUNTIF($A$6:A164,A164)</f>
        <v>19</v>
      </c>
      <c r="I164">
        <f t="shared" ca="1" si="21"/>
        <v>17</v>
      </c>
      <c r="J164" t="str">
        <f t="shared" ca="1" si="22"/>
        <v>Reproduktorová soustava 0</v>
      </c>
      <c r="K164" t="str">
        <f t="shared" ca="1" si="27"/>
        <v>AU11</v>
      </c>
      <c r="L164" t="str">
        <f t="shared" ca="1" si="27"/>
        <v>Reproduktorová soustava</v>
      </c>
      <c r="M164">
        <f t="shared" ca="1" si="27"/>
        <v>0</v>
      </c>
      <c r="N164">
        <f t="shared" ca="1" si="27"/>
        <v>0</v>
      </c>
      <c r="O164">
        <f t="shared" ca="1" si="27"/>
        <v>0</v>
      </c>
      <c r="P164">
        <f t="shared" ca="1" si="27"/>
        <v>0</v>
      </c>
      <c r="Q164">
        <f t="shared" ca="1" si="27"/>
        <v>0</v>
      </c>
      <c r="R164">
        <f t="shared" ca="1" si="23"/>
        <v>0</v>
      </c>
      <c r="S164">
        <f t="shared" ca="1" si="27"/>
        <v>0</v>
      </c>
      <c r="T164">
        <f t="shared" ca="1" si="24"/>
        <v>0</v>
      </c>
      <c r="U164">
        <f t="shared" ca="1" si="25"/>
        <v>0</v>
      </c>
      <c r="V164" t="str">
        <f t="shared" ca="1" si="26"/>
        <v/>
      </c>
    </row>
    <row r="165" spans="1:22">
      <c r="A165">
        <f t="shared" ca="1" si="20"/>
        <v>4</v>
      </c>
      <c r="B165" t="str">
        <f ca="1">INDEX(SeznamListu!$A$1:$C$87,MATCH(A165,SeznamListu!$B$1:$B$87,0),1)</f>
        <v>POSL N02912</v>
      </c>
      <c r="C165">
        <f ca="1">INDEX(SeznamListu!$A$1:$C$87,MATCH(A165,SeznamListu!$B$1:$B$87,0),3)</f>
        <v>1</v>
      </c>
      <c r="D165">
        <f ca="1">COUNTIF($A$6:A165,A165)</f>
        <v>20</v>
      </c>
      <c r="I165">
        <f t="shared" ca="1" si="21"/>
        <v>18</v>
      </c>
      <c r="J165" t="str">
        <f t="shared" ca="1" si="22"/>
        <v>Zesilovač 0</v>
      </c>
      <c r="K165" t="str">
        <f t="shared" ca="1" si="27"/>
        <v>AU06</v>
      </c>
      <c r="L165" t="str">
        <f t="shared" ca="1" si="27"/>
        <v>Zesilovač</v>
      </c>
      <c r="M165">
        <f t="shared" ca="1" si="27"/>
        <v>0</v>
      </c>
      <c r="N165">
        <f t="shared" ca="1" si="27"/>
        <v>0</v>
      </c>
      <c r="O165">
        <f t="shared" ca="1" si="27"/>
        <v>0</v>
      </c>
      <c r="P165">
        <f t="shared" ca="1" si="27"/>
        <v>0</v>
      </c>
      <c r="Q165">
        <f t="shared" ca="1" si="27"/>
        <v>0</v>
      </c>
      <c r="R165">
        <f t="shared" ca="1" si="23"/>
        <v>0</v>
      </c>
      <c r="S165">
        <f t="shared" ca="1" si="27"/>
        <v>0</v>
      </c>
      <c r="T165">
        <f t="shared" ca="1" si="24"/>
        <v>0</v>
      </c>
      <c r="U165">
        <f t="shared" ca="1" si="25"/>
        <v>0</v>
      </c>
      <c r="V165" t="str">
        <f t="shared" ca="1" si="26"/>
        <v/>
      </c>
    </row>
    <row r="166" spans="1:22">
      <c r="A166">
        <f t="shared" ca="1" si="20"/>
        <v>4</v>
      </c>
      <c r="B166" t="str">
        <f ca="1">INDEX(SeznamListu!$A$1:$C$87,MATCH(A166,SeznamListu!$B$1:$B$87,0),1)</f>
        <v>POSL N02912</v>
      </c>
      <c r="C166">
        <f ca="1">INDEX(SeznamListu!$A$1:$C$87,MATCH(A166,SeznamListu!$B$1:$B$87,0),3)</f>
        <v>1</v>
      </c>
      <c r="D166">
        <f ca="1">COUNTIF($A$6:A166,A166)</f>
        <v>21</v>
      </c>
      <c r="I166">
        <f t="shared" ca="1" si="21"/>
        <v>19</v>
      </c>
      <c r="J166" t="str">
        <f t="shared" ca="1" si="22"/>
        <v>Mixážní systém 0</v>
      </c>
      <c r="K166" t="str">
        <f t="shared" ca="1" si="27"/>
        <v>AU01</v>
      </c>
      <c r="L166" t="str">
        <f t="shared" ca="1" si="27"/>
        <v>Mixážní systém</v>
      </c>
      <c r="M166">
        <f t="shared" ca="1" si="27"/>
        <v>0</v>
      </c>
      <c r="N166">
        <f t="shared" ca="1" si="27"/>
        <v>0</v>
      </c>
      <c r="O166">
        <f t="shared" ca="1" si="27"/>
        <v>0</v>
      </c>
      <c r="P166">
        <f t="shared" ca="1" si="27"/>
        <v>0</v>
      </c>
      <c r="Q166">
        <f t="shared" ca="1" si="27"/>
        <v>0</v>
      </c>
      <c r="R166">
        <f t="shared" ca="1" si="23"/>
        <v>0</v>
      </c>
      <c r="S166">
        <f t="shared" ca="1" si="27"/>
        <v>0</v>
      </c>
      <c r="T166">
        <f t="shared" ca="1" si="24"/>
        <v>0</v>
      </c>
      <c r="U166">
        <f t="shared" ca="1" si="25"/>
        <v>0</v>
      </c>
      <c r="V166" t="str">
        <f t="shared" ca="1" si="26"/>
        <v/>
      </c>
    </row>
    <row r="167" spans="1:22">
      <c r="A167">
        <f t="shared" ca="1" si="20"/>
        <v>4</v>
      </c>
      <c r="B167" t="str">
        <f ca="1">INDEX(SeznamListu!$A$1:$C$87,MATCH(A167,SeznamListu!$B$1:$B$87,0),1)</f>
        <v>POSL N02912</v>
      </c>
      <c r="C167">
        <f ca="1">INDEX(SeznamListu!$A$1:$C$87,MATCH(A167,SeznamListu!$B$1:$B$87,0),3)</f>
        <v>1</v>
      </c>
      <c r="D167">
        <f ca="1">COUNTIF($A$6:A167,A167)</f>
        <v>22</v>
      </c>
      <c r="I167">
        <f t="shared" ca="1" si="21"/>
        <v>20</v>
      </c>
      <c r="J167" t="str">
        <f t="shared" ca="1" si="22"/>
        <v>Dante převodník 0</v>
      </c>
      <c r="K167" t="str">
        <f t="shared" ca="1" si="27"/>
        <v>AU02</v>
      </c>
      <c r="L167" t="str">
        <f t="shared" ca="1" si="27"/>
        <v>Dante převodník</v>
      </c>
      <c r="M167">
        <f t="shared" ca="1" si="27"/>
        <v>0</v>
      </c>
      <c r="N167">
        <f t="shared" ca="1" si="27"/>
        <v>0</v>
      </c>
      <c r="O167">
        <f t="shared" ca="1" si="27"/>
        <v>0</v>
      </c>
      <c r="P167">
        <f t="shared" ca="1" si="27"/>
        <v>0</v>
      </c>
      <c r="Q167">
        <f t="shared" ca="1" si="27"/>
        <v>0</v>
      </c>
      <c r="R167">
        <f t="shared" ca="1" si="23"/>
        <v>0</v>
      </c>
      <c r="S167">
        <f t="shared" ca="1" si="27"/>
        <v>0</v>
      </c>
      <c r="T167">
        <f t="shared" ca="1" si="24"/>
        <v>0</v>
      </c>
      <c r="U167">
        <f t="shared" ca="1" si="25"/>
        <v>0</v>
      </c>
      <c r="V167" t="str">
        <f t="shared" ca="1" si="26"/>
        <v/>
      </c>
    </row>
    <row r="168" spans="1:22">
      <c r="A168">
        <f t="shared" ca="1" si="20"/>
        <v>4</v>
      </c>
      <c r="B168" t="str">
        <f ca="1">INDEX(SeznamListu!$A$1:$C$87,MATCH(A168,SeznamListu!$B$1:$B$87,0),1)</f>
        <v>POSL N02912</v>
      </c>
      <c r="C168">
        <f ca="1">INDEX(SeznamListu!$A$1:$C$87,MATCH(A168,SeznamListu!$B$1:$B$87,0),3)</f>
        <v>1</v>
      </c>
      <c r="D168">
        <f ca="1">COUNTIF($A$6:A168,A168)</f>
        <v>23</v>
      </c>
      <c r="I168">
        <f t="shared" ca="1" si="21"/>
        <v>21</v>
      </c>
      <c r="J168" t="str">
        <f t="shared" ca="1" si="22"/>
        <v>Switch pro Dante 0</v>
      </c>
      <c r="K168" t="str">
        <f t="shared" ca="1" si="27"/>
        <v>AU34</v>
      </c>
      <c r="L168" t="str">
        <f t="shared" ca="1" si="27"/>
        <v>Switch pro Dante</v>
      </c>
      <c r="M168">
        <f t="shared" ca="1" si="27"/>
        <v>0</v>
      </c>
      <c r="N168">
        <f t="shared" ca="1" si="27"/>
        <v>0</v>
      </c>
      <c r="O168">
        <f t="shared" ca="1" si="27"/>
        <v>0</v>
      </c>
      <c r="P168">
        <f t="shared" ca="1" si="27"/>
        <v>0</v>
      </c>
      <c r="Q168">
        <f t="shared" ca="1" si="27"/>
        <v>0</v>
      </c>
      <c r="R168">
        <f t="shared" ca="1" si="23"/>
        <v>0</v>
      </c>
      <c r="S168">
        <f t="shared" ca="1" si="27"/>
        <v>0</v>
      </c>
      <c r="T168">
        <f t="shared" ca="1" si="24"/>
        <v>0</v>
      </c>
      <c r="U168">
        <f t="shared" ca="1" si="25"/>
        <v>0</v>
      </c>
      <c r="V168" t="str">
        <f t="shared" ca="1" si="26"/>
        <v/>
      </c>
    </row>
    <row r="169" spans="1:22">
      <c r="A169">
        <f t="shared" ca="1" si="20"/>
        <v>4</v>
      </c>
      <c r="B169" t="str">
        <f ca="1">INDEX(SeznamListu!$A$1:$C$87,MATCH(A169,SeznamListu!$B$1:$B$87,0),1)</f>
        <v>POSL N02912</v>
      </c>
      <c r="C169">
        <f ca="1">INDEX(SeznamListu!$A$1:$C$87,MATCH(A169,SeznamListu!$B$1:$B$87,0),3)</f>
        <v>1</v>
      </c>
      <c r="D169">
        <f ca="1">COUNTIF($A$6:A169,A169)</f>
        <v>24</v>
      </c>
      <c r="I169">
        <f t="shared" ca="1" si="21"/>
        <v>22</v>
      </c>
      <c r="J169" t="str">
        <f t="shared" ca="1" si="22"/>
        <v>Zesilovač indukční smyčky 0</v>
      </c>
      <c r="K169" t="str">
        <f t="shared" ca="1" si="27"/>
        <v>AU04</v>
      </c>
      <c r="L169" t="str">
        <f t="shared" ca="1" si="27"/>
        <v>Zesilovač indukční smyčky</v>
      </c>
      <c r="M169">
        <f t="shared" ca="1" si="27"/>
        <v>0</v>
      </c>
      <c r="N169">
        <f t="shared" ca="1" si="27"/>
        <v>0</v>
      </c>
      <c r="O169">
        <f t="shared" ca="1" si="27"/>
        <v>0</v>
      </c>
      <c r="P169">
        <f t="shared" ca="1" si="27"/>
        <v>0</v>
      </c>
      <c r="Q169">
        <f t="shared" ca="1" si="27"/>
        <v>0</v>
      </c>
      <c r="R169">
        <f t="shared" ca="1" si="23"/>
        <v>0</v>
      </c>
      <c r="S169">
        <f t="shared" ca="1" si="27"/>
        <v>0</v>
      </c>
      <c r="T169">
        <f t="shared" ca="1" si="24"/>
        <v>0</v>
      </c>
      <c r="U169">
        <f t="shared" ca="1" si="25"/>
        <v>0</v>
      </c>
      <c r="V169" t="str">
        <f t="shared" ca="1" si="26"/>
        <v/>
      </c>
    </row>
    <row r="170" spans="1:22">
      <c r="A170">
        <f t="shared" ca="1" si="20"/>
        <v>4</v>
      </c>
      <c r="B170" t="str">
        <f ca="1">INDEX(SeznamListu!$A$1:$C$87,MATCH(A170,SeznamListu!$B$1:$B$87,0),1)</f>
        <v>POSL N02912</v>
      </c>
      <c r="C170">
        <f ca="1">INDEX(SeznamListu!$A$1:$C$87,MATCH(A170,SeznamListu!$B$1:$B$87,0),3)</f>
        <v>1</v>
      </c>
      <c r="D170">
        <f ca="1">COUNTIF($A$6:A170,A170)</f>
        <v>25</v>
      </c>
      <c r="I170">
        <f t="shared" ca="1" si="21"/>
        <v>23</v>
      </c>
      <c r="J170" t="str">
        <f t="shared" ca="1" si="22"/>
        <v>Eliminátor zpětné vazby 0</v>
      </c>
      <c r="K170" t="str">
        <f t="shared" ca="1" si="27"/>
        <v>AU07</v>
      </c>
      <c r="L170" t="str">
        <f t="shared" ca="1" si="27"/>
        <v>Eliminátor zpětné vazby</v>
      </c>
      <c r="M170">
        <f t="shared" ca="1" si="27"/>
        <v>0</v>
      </c>
      <c r="N170">
        <f t="shared" ca="1" si="27"/>
        <v>0</v>
      </c>
      <c r="O170">
        <f t="shared" ca="1" si="27"/>
        <v>0</v>
      </c>
      <c r="P170">
        <f t="shared" ca="1" si="27"/>
        <v>0</v>
      </c>
      <c r="Q170">
        <f t="shared" ca="1" si="27"/>
        <v>0</v>
      </c>
      <c r="R170">
        <f t="shared" ca="1" si="23"/>
        <v>0</v>
      </c>
      <c r="S170">
        <f t="shared" ca="1" si="27"/>
        <v>0</v>
      </c>
      <c r="T170">
        <f t="shared" ca="1" si="24"/>
        <v>0</v>
      </c>
      <c r="U170">
        <f t="shared" ca="1" si="25"/>
        <v>0</v>
      </c>
      <c r="V170" t="str">
        <f t="shared" ca="1" si="26"/>
        <v/>
      </c>
    </row>
    <row r="171" spans="1:22">
      <c r="A171">
        <f t="shared" ca="1" si="20"/>
        <v>4</v>
      </c>
      <c r="B171" t="str">
        <f ca="1">INDEX(SeznamListu!$A$1:$C$87,MATCH(A171,SeznamListu!$B$1:$B$87,0),1)</f>
        <v>POSL N02912</v>
      </c>
      <c r="C171">
        <f ca="1">INDEX(SeznamListu!$A$1:$C$87,MATCH(A171,SeznamListu!$B$1:$B$87,0),3)</f>
        <v>1</v>
      </c>
      <c r="D171">
        <f ca="1">COUNTIF($A$6:A171,A171)</f>
        <v>26</v>
      </c>
      <c r="I171">
        <f t="shared" ca="1" si="21"/>
        <v>24</v>
      </c>
      <c r="J171" t="str">
        <f t="shared" ca="1" si="22"/>
        <v>Mikrofon bezdrátový 0</v>
      </c>
      <c r="K171" t="str">
        <f t="shared" ca="1" si="27"/>
        <v>AU18</v>
      </c>
      <c r="L171" t="str">
        <f t="shared" ca="1" si="27"/>
        <v>Mikrofon bezdrátový</v>
      </c>
      <c r="M171">
        <f t="shared" ca="1" si="27"/>
        <v>0</v>
      </c>
      <c r="N171">
        <f t="shared" ca="1" si="27"/>
        <v>0</v>
      </c>
      <c r="O171">
        <f t="shared" ca="1" si="27"/>
        <v>0</v>
      </c>
      <c r="P171">
        <f t="shared" ca="1" si="27"/>
        <v>0</v>
      </c>
      <c r="Q171">
        <f t="shared" ca="1" si="27"/>
        <v>0</v>
      </c>
      <c r="R171">
        <f t="shared" ca="1" si="23"/>
        <v>0</v>
      </c>
      <c r="S171">
        <f t="shared" ca="1" si="27"/>
        <v>0</v>
      </c>
      <c r="T171">
        <f t="shared" ca="1" si="24"/>
        <v>0</v>
      </c>
      <c r="U171">
        <f t="shared" ca="1" si="25"/>
        <v>0</v>
      </c>
      <c r="V171" t="str">
        <f t="shared" ca="1" si="26"/>
        <v/>
      </c>
    </row>
    <row r="172" spans="1:22">
      <c r="A172">
        <f t="shared" ca="1" si="20"/>
        <v>4</v>
      </c>
      <c r="B172" t="str">
        <f ca="1">INDEX(SeznamListu!$A$1:$C$87,MATCH(A172,SeznamListu!$B$1:$B$87,0),1)</f>
        <v>POSL N02912</v>
      </c>
      <c r="C172">
        <f ca="1">INDEX(SeznamListu!$A$1:$C$87,MATCH(A172,SeznamListu!$B$1:$B$87,0),3)</f>
        <v>1</v>
      </c>
      <c r="D172">
        <f ca="1">COUNTIF($A$6:A172,A172)</f>
        <v>27</v>
      </c>
      <c r="I172">
        <f t="shared" ca="1" si="21"/>
        <v>25</v>
      </c>
      <c r="J172" t="str">
        <f t="shared" ca="1" si="22"/>
        <v>Mikrofon bezdrátový 0</v>
      </c>
      <c r="K172" t="str">
        <f t="shared" ca="1" si="27"/>
        <v>AU19</v>
      </c>
      <c r="L172" t="str">
        <f t="shared" ca="1" si="27"/>
        <v>Mikrofon bezdrátový</v>
      </c>
      <c r="M172">
        <f t="shared" ca="1" si="27"/>
        <v>0</v>
      </c>
      <c r="N172">
        <f t="shared" ca="1" si="27"/>
        <v>0</v>
      </c>
      <c r="O172">
        <f t="shared" ca="1" si="27"/>
        <v>0</v>
      </c>
      <c r="P172">
        <f t="shared" ca="1" si="27"/>
        <v>0</v>
      </c>
      <c r="Q172">
        <f t="shared" ca="1" si="27"/>
        <v>0</v>
      </c>
      <c r="R172">
        <f t="shared" ca="1" si="23"/>
        <v>0</v>
      </c>
      <c r="S172">
        <f t="shared" ca="1" si="27"/>
        <v>0</v>
      </c>
      <c r="T172">
        <f t="shared" ca="1" si="24"/>
        <v>0</v>
      </c>
      <c r="U172">
        <f t="shared" ca="1" si="25"/>
        <v>0</v>
      </c>
      <c r="V172" t="str">
        <f t="shared" ca="1" si="26"/>
        <v/>
      </c>
    </row>
    <row r="173" spans="1:22">
      <c r="A173">
        <f t="shared" ca="1" si="20"/>
        <v>4</v>
      </c>
      <c r="B173" t="str">
        <f ca="1">INDEX(SeznamListu!$A$1:$C$87,MATCH(A173,SeznamListu!$B$1:$B$87,0),1)</f>
        <v>POSL N02912</v>
      </c>
      <c r="C173">
        <f ca="1">INDEX(SeznamListu!$A$1:$C$87,MATCH(A173,SeznamListu!$B$1:$B$87,0),3)</f>
        <v>1</v>
      </c>
      <c r="D173">
        <f ca="1">COUNTIF($A$6:A173,A173)</f>
        <v>28</v>
      </c>
      <c r="I173">
        <f t="shared" ca="1" si="21"/>
        <v>26</v>
      </c>
      <c r="J173" t="str">
        <f t="shared" ca="1" si="22"/>
        <v>Mikrofon náhlavní 0</v>
      </c>
      <c r="K173" t="str">
        <f t="shared" ca="1" si="27"/>
        <v>AU20</v>
      </c>
      <c r="L173" t="str">
        <f t="shared" ca="1" si="27"/>
        <v>Mikrofon náhlavní</v>
      </c>
      <c r="M173">
        <f t="shared" ca="1" si="27"/>
        <v>0</v>
      </c>
      <c r="N173">
        <f t="shared" ca="1" si="27"/>
        <v>0</v>
      </c>
      <c r="O173">
        <f t="shared" ca="1" si="27"/>
        <v>0</v>
      </c>
      <c r="P173">
        <f t="shared" ca="1" si="27"/>
        <v>0</v>
      </c>
      <c r="Q173">
        <f t="shared" ca="1" si="27"/>
        <v>0</v>
      </c>
      <c r="R173">
        <f t="shared" ca="1" si="23"/>
        <v>0</v>
      </c>
      <c r="S173">
        <f t="shared" ca="1" si="27"/>
        <v>0</v>
      </c>
      <c r="T173">
        <f t="shared" ca="1" si="24"/>
        <v>0</v>
      </c>
      <c r="U173">
        <f t="shared" ca="1" si="25"/>
        <v>0</v>
      </c>
      <c r="V173" t="str">
        <f t="shared" ca="1" si="26"/>
        <v/>
      </c>
    </row>
    <row r="174" spans="1:22">
      <c r="A174">
        <f t="shared" ca="1" si="20"/>
        <v>4</v>
      </c>
      <c r="B174" t="str">
        <f ca="1">INDEX(SeznamListu!$A$1:$C$87,MATCH(A174,SeznamListu!$B$1:$B$87,0),1)</f>
        <v>POSL N02912</v>
      </c>
      <c r="C174">
        <f ca="1">INDEX(SeznamListu!$A$1:$C$87,MATCH(A174,SeznamListu!$B$1:$B$87,0),3)</f>
        <v>1</v>
      </c>
      <c r="D174">
        <f ca="1">COUNTIF($A$6:A174,A174)</f>
        <v>29</v>
      </c>
      <c r="I174">
        <f t="shared" ca="1" si="21"/>
        <v>27</v>
      </c>
      <c r="J174" t="str">
        <f t="shared" ca="1" si="22"/>
        <v>Mikrofon náhlavní 0</v>
      </c>
      <c r="K174" t="str">
        <f t="shared" ca="1" si="27"/>
        <v>AU21</v>
      </c>
      <c r="L174" t="str">
        <f t="shared" ca="1" si="27"/>
        <v>Mikrofon náhlavní</v>
      </c>
      <c r="M174">
        <f t="shared" ca="1" si="27"/>
        <v>0</v>
      </c>
      <c r="N174">
        <f t="shared" ca="1" si="27"/>
        <v>0</v>
      </c>
      <c r="O174">
        <f t="shared" ca="1" si="27"/>
        <v>0</v>
      </c>
      <c r="P174">
        <f t="shared" ca="1" si="27"/>
        <v>0</v>
      </c>
      <c r="Q174">
        <f t="shared" ca="1" si="27"/>
        <v>0</v>
      </c>
      <c r="R174">
        <f t="shared" ca="1" si="23"/>
        <v>0</v>
      </c>
      <c r="S174">
        <f t="shared" ca="1" si="27"/>
        <v>0</v>
      </c>
      <c r="T174">
        <f t="shared" ca="1" si="24"/>
        <v>0</v>
      </c>
      <c r="U174">
        <f t="shared" ca="1" si="25"/>
        <v>0</v>
      </c>
      <c r="V174" t="str">
        <f t="shared" ca="1" si="26"/>
        <v/>
      </c>
    </row>
    <row r="175" spans="1:22">
      <c r="A175">
        <f t="shared" ca="1" si="20"/>
        <v>4</v>
      </c>
      <c r="B175" t="str">
        <f ca="1">INDEX(SeznamListu!$A$1:$C$87,MATCH(A175,SeznamListu!$B$1:$B$87,0),1)</f>
        <v>POSL N02912</v>
      </c>
      <c r="C175">
        <f ca="1">INDEX(SeznamListu!$A$1:$C$87,MATCH(A175,SeznamListu!$B$1:$B$87,0),3)</f>
        <v>1</v>
      </c>
      <c r="D175">
        <f ca="1">COUNTIF($A$6:A175,A175)</f>
        <v>30</v>
      </c>
      <c r="I175">
        <f t="shared" ca="1" si="21"/>
        <v>28</v>
      </c>
      <c r="J175" t="str">
        <f t="shared" ca="1" si="22"/>
        <v>Anténa mikrofonů 0</v>
      </c>
      <c r="K175" t="str">
        <f t="shared" ca="1" si="27"/>
        <v>AU22</v>
      </c>
      <c r="L175" t="str">
        <f t="shared" ca="1" si="27"/>
        <v>Anténa mikrofonů</v>
      </c>
      <c r="M175">
        <f t="shared" ca="1" si="27"/>
        <v>0</v>
      </c>
      <c r="N175">
        <f t="shared" ca="1" si="27"/>
        <v>0</v>
      </c>
      <c r="O175">
        <f t="shared" ca="1" si="27"/>
        <v>0</v>
      </c>
      <c r="P175">
        <f t="shared" ca="1" si="27"/>
        <v>0</v>
      </c>
      <c r="Q175">
        <f t="shared" ca="1" si="27"/>
        <v>0</v>
      </c>
      <c r="R175">
        <f t="shared" ca="1" si="23"/>
        <v>0</v>
      </c>
      <c r="S175">
        <f t="shared" ca="1" si="27"/>
        <v>0</v>
      </c>
      <c r="T175">
        <f t="shared" ca="1" si="24"/>
        <v>0</v>
      </c>
      <c r="U175">
        <f t="shared" ca="1" si="25"/>
        <v>0</v>
      </c>
      <c r="V175" t="str">
        <f t="shared" ca="1" si="26"/>
        <v/>
      </c>
    </row>
    <row r="176" spans="1:22">
      <c r="A176">
        <f t="shared" ca="1" si="20"/>
        <v>4</v>
      </c>
      <c r="B176" t="str">
        <f ca="1">INDEX(SeznamListu!$A$1:$C$87,MATCH(A176,SeznamListu!$B$1:$B$87,0),1)</f>
        <v>POSL N02912</v>
      </c>
      <c r="C176">
        <f ca="1">INDEX(SeznamListu!$A$1:$C$87,MATCH(A176,SeznamListu!$B$1:$B$87,0),3)</f>
        <v>1</v>
      </c>
      <c r="D176">
        <f ca="1">COUNTIF($A$6:A176,A176)</f>
        <v>31</v>
      </c>
      <c r="I176">
        <f t="shared" ca="1" si="21"/>
        <v>29</v>
      </c>
      <c r="J176" t="str">
        <f t="shared" ca="1" si="22"/>
        <v>Držák antény 0</v>
      </c>
      <c r="K176" t="str">
        <f t="shared" ca="1" si="27"/>
        <v>AU23</v>
      </c>
      <c r="L176" t="str">
        <f t="shared" ca="1" si="27"/>
        <v>Držák antény</v>
      </c>
      <c r="M176">
        <f t="shared" ca="1" si="27"/>
        <v>0</v>
      </c>
      <c r="N176">
        <f t="shared" ca="1" si="27"/>
        <v>0</v>
      </c>
      <c r="O176">
        <f t="shared" ca="1" si="27"/>
        <v>0</v>
      </c>
      <c r="P176">
        <f t="shared" ca="1" si="27"/>
        <v>0</v>
      </c>
      <c r="Q176">
        <f t="shared" ca="1" si="27"/>
        <v>0</v>
      </c>
      <c r="R176">
        <f t="shared" ca="1" si="23"/>
        <v>0</v>
      </c>
      <c r="S176">
        <f t="shared" ca="1" si="27"/>
        <v>0</v>
      </c>
      <c r="T176">
        <f t="shared" ca="1" si="24"/>
        <v>0</v>
      </c>
      <c r="U176">
        <f t="shared" ca="1" si="25"/>
        <v>0</v>
      </c>
      <c r="V176" t="str">
        <f t="shared" ca="1" si="26"/>
        <v/>
      </c>
    </row>
    <row r="177" spans="1:22">
      <c r="A177">
        <f t="shared" ca="1" si="20"/>
        <v>4</v>
      </c>
      <c r="B177" t="str">
        <f ca="1">INDEX(SeznamListu!$A$1:$C$87,MATCH(A177,SeznamListu!$B$1:$B$87,0),1)</f>
        <v>POSL N02912</v>
      </c>
      <c r="C177">
        <f ca="1">INDEX(SeznamListu!$A$1:$C$87,MATCH(A177,SeznamListu!$B$1:$B$87,0),3)</f>
        <v>1</v>
      </c>
      <c r="D177">
        <f ca="1">COUNTIF($A$6:A177,A177)</f>
        <v>32</v>
      </c>
      <c r="I177">
        <f t="shared" ca="1" si="21"/>
        <v>30</v>
      </c>
      <c r="J177" t="str">
        <f t="shared" ca="1" si="22"/>
        <v>Anténní rozbočovač 0</v>
      </c>
      <c r="K177" t="str">
        <f t="shared" ca="1" si="27"/>
        <v>AU24</v>
      </c>
      <c r="L177" t="str">
        <f t="shared" ca="1" si="27"/>
        <v>Anténní rozbočovač</v>
      </c>
      <c r="M177">
        <f t="shared" ca="1" si="27"/>
        <v>0</v>
      </c>
      <c r="N177">
        <f t="shared" ca="1" si="27"/>
        <v>0</v>
      </c>
      <c r="O177">
        <f t="shared" ca="1" si="27"/>
        <v>0</v>
      </c>
      <c r="P177">
        <f t="shared" ca="1" si="27"/>
        <v>0</v>
      </c>
      <c r="Q177">
        <f t="shared" ca="1" si="27"/>
        <v>0</v>
      </c>
      <c r="R177">
        <f t="shared" ca="1" si="23"/>
        <v>0</v>
      </c>
      <c r="S177">
        <f t="shared" ca="1" si="27"/>
        <v>0</v>
      </c>
      <c r="T177">
        <f t="shared" ca="1" si="24"/>
        <v>0</v>
      </c>
      <c r="U177">
        <f t="shared" ca="1" si="25"/>
        <v>0</v>
      </c>
      <c r="V177" t="str">
        <f t="shared" ca="1" si="26"/>
        <v/>
      </c>
    </row>
    <row r="178" spans="1:22">
      <c r="A178">
        <f t="shared" ca="1" si="20"/>
        <v>4</v>
      </c>
      <c r="B178" t="str">
        <f ca="1">INDEX(SeznamListu!$A$1:$C$87,MATCH(A178,SeznamListu!$B$1:$B$87,0),1)</f>
        <v>POSL N02912</v>
      </c>
      <c r="C178">
        <f ca="1">INDEX(SeznamListu!$A$1:$C$87,MATCH(A178,SeznamListu!$B$1:$B$87,0),3)</f>
        <v>1</v>
      </c>
      <c r="D178">
        <f ca="1">COUNTIF($A$6:A178,A178)</f>
        <v>33</v>
      </c>
      <c r="I178">
        <f t="shared" ca="1" si="21"/>
        <v>31</v>
      </c>
      <c r="J178" t="str">
        <f t="shared" ca="1" si="22"/>
        <v>Mikrofon směrový 0</v>
      </c>
      <c r="K178" t="str">
        <f t="shared" ca="1" si="27"/>
        <v>AU25</v>
      </c>
      <c r="L178" t="str">
        <f t="shared" ca="1" si="27"/>
        <v>Mikrofon směrový</v>
      </c>
      <c r="M178">
        <f t="shared" ca="1" si="27"/>
        <v>0</v>
      </c>
      <c r="N178">
        <f t="shared" ca="1" si="27"/>
        <v>0</v>
      </c>
      <c r="O178">
        <f t="shared" ca="1" si="27"/>
        <v>0</v>
      </c>
      <c r="P178">
        <f t="shared" ca="1" si="27"/>
        <v>0</v>
      </c>
      <c r="Q178">
        <f t="shared" ca="1" si="27"/>
        <v>0</v>
      </c>
      <c r="R178">
        <f t="shared" ca="1" si="23"/>
        <v>0</v>
      </c>
      <c r="S178">
        <f t="shared" ca="1" si="27"/>
        <v>0</v>
      </c>
      <c r="T178">
        <f t="shared" ca="1" si="24"/>
        <v>0</v>
      </c>
      <c r="U178">
        <f t="shared" ca="1" si="25"/>
        <v>0</v>
      </c>
      <c r="V178" t="str">
        <f t="shared" ca="1" si="26"/>
        <v/>
      </c>
    </row>
    <row r="179" spans="1:22">
      <c r="A179">
        <f t="shared" ca="1" si="20"/>
        <v>4</v>
      </c>
      <c r="B179" t="str">
        <f ca="1">INDEX(SeznamListu!$A$1:$C$87,MATCH(A179,SeznamListu!$B$1:$B$87,0),1)</f>
        <v>POSL N02912</v>
      </c>
      <c r="C179">
        <f ca="1">INDEX(SeznamListu!$A$1:$C$87,MATCH(A179,SeznamListu!$B$1:$B$87,0),3)</f>
        <v>1</v>
      </c>
      <c r="D179">
        <f ca="1">COUNTIF($A$6:A179,A179)</f>
        <v>34</v>
      </c>
      <c r="I179">
        <f t="shared" ca="1" si="21"/>
        <v>32</v>
      </c>
      <c r="J179" t="str">
        <f t="shared" ca="1" si="22"/>
        <v>Držák mikrofonu 0</v>
      </c>
      <c r="K179" t="str">
        <f t="shared" ca="1" si="27"/>
        <v>AU26</v>
      </c>
      <c r="L179" t="str">
        <f t="shared" ca="1" si="27"/>
        <v>Držák mikrofonu</v>
      </c>
      <c r="M179">
        <f t="shared" ca="1" si="27"/>
        <v>0</v>
      </c>
      <c r="N179">
        <f t="shared" ca="1" si="27"/>
        <v>0</v>
      </c>
      <c r="O179">
        <f t="shared" ca="1" si="27"/>
        <v>0</v>
      </c>
      <c r="P179">
        <f t="shared" ca="1" si="27"/>
        <v>0</v>
      </c>
      <c r="Q179">
        <f t="shared" ca="1" si="27"/>
        <v>0</v>
      </c>
      <c r="R179">
        <f t="shared" ca="1" si="23"/>
        <v>0</v>
      </c>
      <c r="S179">
        <f t="shared" ca="1" si="27"/>
        <v>0</v>
      </c>
      <c r="T179">
        <f t="shared" ca="1" si="24"/>
        <v>0</v>
      </c>
      <c r="U179">
        <f t="shared" ca="1" si="25"/>
        <v>0</v>
      </c>
      <c r="V179" t="str">
        <f t="shared" ca="1" si="26"/>
        <v/>
      </c>
    </row>
    <row r="180" spans="1:22">
      <c r="A180">
        <f t="shared" ca="1" si="20"/>
        <v>4</v>
      </c>
      <c r="B180" t="str">
        <f ca="1">INDEX(SeznamListu!$A$1:$C$87,MATCH(A180,SeznamListu!$B$1:$B$87,0),1)</f>
        <v>POSL N02912</v>
      </c>
      <c r="C180">
        <f ca="1">INDEX(SeznamListu!$A$1:$C$87,MATCH(A180,SeznamListu!$B$1:$B$87,0),3)</f>
        <v>1</v>
      </c>
      <c r="D180">
        <f ca="1">COUNTIF($A$6:A180,A180)</f>
        <v>35</v>
      </c>
      <c r="I180">
        <f t="shared" ca="1" si="21"/>
        <v>33</v>
      </c>
      <c r="J180" t="str">
        <f t="shared" ca="1" si="22"/>
        <v>Stojánek bezdrátového mikrofonu 0</v>
      </c>
      <c r="K180" t="str">
        <f t="shared" ca="1" si="27"/>
        <v>AU30</v>
      </c>
      <c r="L180" t="str">
        <f t="shared" ca="1" si="27"/>
        <v>Stojánek bezdrátového mikrofonu</v>
      </c>
      <c r="M180">
        <f t="shared" ca="1" si="27"/>
        <v>0</v>
      </c>
      <c r="N180">
        <f t="shared" ca="1" si="27"/>
        <v>0</v>
      </c>
      <c r="O180">
        <f t="shared" ca="1" si="27"/>
        <v>0</v>
      </c>
      <c r="P180">
        <f t="shared" ca="1" si="27"/>
        <v>0</v>
      </c>
      <c r="Q180">
        <f t="shared" ca="1" si="27"/>
        <v>0</v>
      </c>
      <c r="R180">
        <f t="shared" ca="1" si="23"/>
        <v>0</v>
      </c>
      <c r="S180">
        <f t="shared" ca="1" si="27"/>
        <v>0</v>
      </c>
      <c r="T180">
        <f t="shared" ca="1" si="24"/>
        <v>0</v>
      </c>
      <c r="U180">
        <f t="shared" ca="1" si="25"/>
        <v>0</v>
      </c>
      <c r="V180" t="str">
        <f t="shared" ca="1" si="26"/>
        <v/>
      </c>
    </row>
    <row r="181" spans="1:22">
      <c r="A181">
        <f t="shared" ca="1" si="20"/>
        <v>4</v>
      </c>
      <c r="B181" t="str">
        <f ca="1">INDEX(SeznamListu!$A$1:$C$87,MATCH(A181,SeznamListu!$B$1:$B$87,0),1)</f>
        <v>POSL N02912</v>
      </c>
      <c r="C181">
        <f ca="1">INDEX(SeznamListu!$A$1:$C$87,MATCH(A181,SeznamListu!$B$1:$B$87,0),3)</f>
        <v>1</v>
      </c>
      <c r="D181">
        <f ca="1">COUNTIF($A$6:A181,A181)</f>
        <v>36</v>
      </c>
      <c r="I181">
        <f t="shared" ca="1" si="21"/>
        <v>34</v>
      </c>
      <c r="J181" t="str">
        <f t="shared" ca="1" si="22"/>
        <v>Mikrofonní stativ 0</v>
      </c>
      <c r="K181" t="str">
        <f t="shared" ca="1" si="27"/>
        <v>AU31</v>
      </c>
      <c r="L181" t="str">
        <f t="shared" ca="1" si="27"/>
        <v>Mikrofonní stativ</v>
      </c>
      <c r="M181">
        <f t="shared" ca="1" si="27"/>
        <v>0</v>
      </c>
      <c r="N181">
        <f t="shared" ref="K181:S213" ca="1" si="28">INDIRECT("'"&amp;$B181&amp; "'!" &amp; N$1&amp;$D181+2)</f>
        <v>0</v>
      </c>
      <c r="O181">
        <f t="shared" ca="1" si="28"/>
        <v>0</v>
      </c>
      <c r="P181">
        <f t="shared" ca="1" si="28"/>
        <v>0</v>
      </c>
      <c r="Q181">
        <f t="shared" ca="1" si="28"/>
        <v>0</v>
      </c>
      <c r="R181">
        <f t="shared" ca="1" si="23"/>
        <v>0</v>
      </c>
      <c r="S181">
        <f t="shared" ca="1" si="28"/>
        <v>0</v>
      </c>
      <c r="T181">
        <f t="shared" ca="1" si="24"/>
        <v>0</v>
      </c>
      <c r="U181">
        <f t="shared" ca="1" si="25"/>
        <v>0</v>
      </c>
      <c r="V181" t="str">
        <f t="shared" ca="1" si="26"/>
        <v/>
      </c>
    </row>
    <row r="182" spans="1:22">
      <c r="A182">
        <f t="shared" ca="1" si="20"/>
        <v>4</v>
      </c>
      <c r="B182" t="str">
        <f ca="1">INDEX(SeznamListu!$A$1:$C$87,MATCH(A182,SeznamListu!$B$1:$B$87,0),1)</f>
        <v>POSL N02912</v>
      </c>
      <c r="C182">
        <f ca="1">INDEX(SeznamListu!$A$1:$C$87,MATCH(A182,SeznamListu!$B$1:$B$87,0),3)</f>
        <v>1</v>
      </c>
      <c r="D182">
        <f ca="1">COUNTIF($A$6:A182,A182)</f>
        <v>37</v>
      </c>
      <c r="I182">
        <f t="shared" ca="1" si="21"/>
        <v>35</v>
      </c>
      <c r="J182" t="str">
        <f t="shared" ca="1" si="22"/>
        <v>Příslušenství audio technika 0</v>
      </c>
      <c r="K182" t="str">
        <f t="shared" ca="1" si="28"/>
        <v>AU32</v>
      </c>
      <c r="L182" t="str">
        <f t="shared" ca="1" si="28"/>
        <v>Příslušenství audio technika</v>
      </c>
      <c r="M182">
        <f t="shared" ca="1" si="28"/>
        <v>0</v>
      </c>
      <c r="N182">
        <f t="shared" ca="1" si="28"/>
        <v>0</v>
      </c>
      <c r="O182">
        <f t="shared" ca="1" si="28"/>
        <v>0</v>
      </c>
      <c r="P182">
        <f t="shared" ca="1" si="28"/>
        <v>0</v>
      </c>
      <c r="Q182">
        <f t="shared" ca="1" si="28"/>
        <v>0</v>
      </c>
      <c r="R182">
        <f t="shared" ca="1" si="23"/>
        <v>0</v>
      </c>
      <c r="S182">
        <f t="shared" ca="1" si="28"/>
        <v>0</v>
      </c>
      <c r="T182">
        <f t="shared" ca="1" si="24"/>
        <v>0</v>
      </c>
      <c r="U182">
        <f t="shared" ca="1" si="25"/>
        <v>0</v>
      </c>
      <c r="V182" t="str">
        <f t="shared" ca="1" si="26"/>
        <v/>
      </c>
    </row>
    <row r="183" spans="1:22">
      <c r="A183">
        <f t="shared" ca="1" si="20"/>
        <v>4</v>
      </c>
      <c r="B183" t="str">
        <f ca="1">INDEX(SeznamListu!$A$1:$C$87,MATCH(A183,SeznamListu!$B$1:$B$87,0),1)</f>
        <v>POSL N02912</v>
      </c>
      <c r="C183">
        <f ca="1">INDEX(SeznamListu!$A$1:$C$87,MATCH(A183,SeznamListu!$B$1:$B$87,0),3)</f>
        <v>1</v>
      </c>
      <c r="D183">
        <f ca="1">COUNTIF($A$6:A183,A183)</f>
        <v>38</v>
      </c>
      <c r="I183">
        <f t="shared" ca="1" si="21"/>
        <v>36</v>
      </c>
      <c r="J183" t="str">
        <f t="shared" ca="1" si="22"/>
        <v>Přípojné místo do katedry  0</v>
      </c>
      <c r="K183" t="str">
        <f t="shared" ca="1" si="28"/>
        <v>PM02</v>
      </c>
      <c r="L183" t="str">
        <f t="shared" ca="1" si="28"/>
        <v xml:space="preserve">Přípojné místo do katedry </v>
      </c>
      <c r="M183">
        <f t="shared" ca="1" si="28"/>
        <v>0</v>
      </c>
      <c r="N183">
        <f t="shared" ca="1" si="28"/>
        <v>0</v>
      </c>
      <c r="O183">
        <f t="shared" ca="1" si="28"/>
        <v>0</v>
      </c>
      <c r="P183">
        <f t="shared" ca="1" si="28"/>
        <v>0</v>
      </c>
      <c r="Q183">
        <f t="shared" ca="1" si="28"/>
        <v>0</v>
      </c>
      <c r="R183">
        <f t="shared" ca="1" si="23"/>
        <v>0</v>
      </c>
      <c r="S183">
        <f t="shared" ca="1" si="28"/>
        <v>0</v>
      </c>
      <c r="T183">
        <f t="shared" ca="1" si="24"/>
        <v>0</v>
      </c>
      <c r="U183">
        <f t="shared" ca="1" si="25"/>
        <v>0</v>
      </c>
      <c r="V183" t="str">
        <f t="shared" ca="1" si="26"/>
        <v/>
      </c>
    </row>
    <row r="184" spans="1:22">
      <c r="A184">
        <f t="shared" ca="1" si="20"/>
        <v>4</v>
      </c>
      <c r="B184" t="str">
        <f ca="1">INDEX(SeznamListu!$A$1:$C$87,MATCH(A184,SeznamListu!$B$1:$B$87,0),1)</f>
        <v>POSL N02912</v>
      </c>
      <c r="C184">
        <f ca="1">INDEX(SeznamListu!$A$1:$C$87,MATCH(A184,SeznamListu!$B$1:$B$87,0),3)</f>
        <v>1</v>
      </c>
      <c r="D184">
        <f ca="1">COUNTIF($A$6:A184,A184)</f>
        <v>39</v>
      </c>
      <c r="I184">
        <f t="shared" ca="1" si="21"/>
        <v>37</v>
      </c>
      <c r="J184" t="str">
        <f t="shared" ca="1" si="22"/>
        <v>Kontrolér řídicího systému 0</v>
      </c>
      <c r="K184" t="str">
        <f t="shared" ca="1" si="28"/>
        <v>RS01</v>
      </c>
      <c r="L184" t="str">
        <f t="shared" ca="1" si="28"/>
        <v>Kontrolér řídicího systému</v>
      </c>
      <c r="M184">
        <f t="shared" ca="1" si="28"/>
        <v>0</v>
      </c>
      <c r="N184">
        <f t="shared" ca="1" si="28"/>
        <v>0</v>
      </c>
      <c r="O184">
        <f t="shared" ca="1" si="28"/>
        <v>0</v>
      </c>
      <c r="P184">
        <f t="shared" ca="1" si="28"/>
        <v>0</v>
      </c>
      <c r="Q184">
        <f t="shared" ca="1" si="28"/>
        <v>0</v>
      </c>
      <c r="R184">
        <f t="shared" ca="1" si="23"/>
        <v>0</v>
      </c>
      <c r="S184">
        <f t="shared" ca="1" si="28"/>
        <v>0</v>
      </c>
      <c r="T184">
        <f t="shared" ca="1" si="24"/>
        <v>0</v>
      </c>
      <c r="U184">
        <f t="shared" ca="1" si="25"/>
        <v>0</v>
      </c>
      <c r="V184" t="str">
        <f t="shared" ca="1" si="26"/>
        <v/>
      </c>
    </row>
    <row r="185" spans="1:22">
      <c r="A185">
        <f t="shared" ca="1" si="20"/>
        <v>4</v>
      </c>
      <c r="B185" t="str">
        <f ca="1">INDEX(SeznamListu!$A$1:$C$87,MATCH(A185,SeznamListu!$B$1:$B$87,0),1)</f>
        <v>POSL N02912</v>
      </c>
      <c r="C185">
        <f ca="1">INDEX(SeznamListu!$A$1:$C$87,MATCH(A185,SeznamListu!$B$1:$B$87,0),3)</f>
        <v>1</v>
      </c>
      <c r="D185">
        <f ca="1">COUNTIF($A$6:A185,A185)</f>
        <v>40</v>
      </c>
      <c r="I185">
        <f t="shared" ca="1" si="21"/>
        <v>38</v>
      </c>
      <c r="J185" t="str">
        <f t="shared" ca="1" si="22"/>
        <v>Dotykový panel 0</v>
      </c>
      <c r="K185" t="str">
        <f t="shared" ca="1" si="28"/>
        <v>RS04</v>
      </c>
      <c r="L185" t="str">
        <f t="shared" ca="1" si="28"/>
        <v>Dotykový panel</v>
      </c>
      <c r="M185">
        <f t="shared" ca="1" si="28"/>
        <v>0</v>
      </c>
      <c r="N185">
        <f t="shared" ca="1" si="28"/>
        <v>0</v>
      </c>
      <c r="O185">
        <f t="shared" ca="1" si="28"/>
        <v>0</v>
      </c>
      <c r="P185">
        <f t="shared" ca="1" si="28"/>
        <v>0</v>
      </c>
      <c r="Q185">
        <f t="shared" ca="1" si="28"/>
        <v>0</v>
      </c>
      <c r="R185">
        <f t="shared" ca="1" si="23"/>
        <v>0</v>
      </c>
      <c r="S185">
        <f t="shared" ca="1" si="28"/>
        <v>0</v>
      </c>
      <c r="T185">
        <f t="shared" ca="1" si="24"/>
        <v>0</v>
      </c>
      <c r="U185">
        <f t="shared" ca="1" si="25"/>
        <v>0</v>
      </c>
      <c r="V185" t="str">
        <f t="shared" ca="1" si="26"/>
        <v/>
      </c>
    </row>
    <row r="186" spans="1:22">
      <c r="A186">
        <f t="shared" ca="1" si="20"/>
        <v>4</v>
      </c>
      <c r="B186" t="str">
        <f ca="1">INDEX(SeznamListu!$A$1:$C$87,MATCH(A186,SeznamListu!$B$1:$B$87,0),1)</f>
        <v>POSL N02912</v>
      </c>
      <c r="C186">
        <f ca="1">INDEX(SeznamListu!$A$1:$C$87,MATCH(A186,SeznamListu!$B$1:$B$87,0),3)</f>
        <v>1</v>
      </c>
      <c r="D186">
        <f ca="1">COUNTIF($A$6:A186,A186)</f>
        <v>41</v>
      </c>
      <c r="I186">
        <f t="shared" ca="1" si="21"/>
        <v>39</v>
      </c>
      <c r="J186" t="str">
        <f t="shared" ca="1" si="22"/>
        <v>Switch pro řízení 0</v>
      </c>
      <c r="K186" t="str">
        <f t="shared" ca="1" si="28"/>
        <v>RS06</v>
      </c>
      <c r="L186" t="str">
        <f t="shared" ca="1" si="28"/>
        <v>Switch pro řízení</v>
      </c>
      <c r="M186">
        <f t="shared" ca="1" si="28"/>
        <v>0</v>
      </c>
      <c r="N186">
        <f t="shared" ca="1" si="28"/>
        <v>0</v>
      </c>
      <c r="O186">
        <f t="shared" ca="1" si="28"/>
        <v>0</v>
      </c>
      <c r="P186">
        <f t="shared" ca="1" si="28"/>
        <v>0</v>
      </c>
      <c r="Q186">
        <f t="shared" ca="1" si="28"/>
        <v>0</v>
      </c>
      <c r="R186">
        <f t="shared" ca="1" si="23"/>
        <v>0</v>
      </c>
      <c r="S186">
        <f t="shared" ca="1" si="28"/>
        <v>0</v>
      </c>
      <c r="T186">
        <f t="shared" ca="1" si="24"/>
        <v>0</v>
      </c>
      <c r="U186">
        <f t="shared" ca="1" si="25"/>
        <v>0</v>
      </c>
      <c r="V186" t="str">
        <f t="shared" ca="1" si="26"/>
        <v/>
      </c>
    </row>
    <row r="187" spans="1:22">
      <c r="A187">
        <f t="shared" ca="1" si="20"/>
        <v>4</v>
      </c>
      <c r="B187" t="str">
        <f ca="1">INDEX(SeznamListu!$A$1:$C$87,MATCH(A187,SeznamListu!$B$1:$B$87,0),1)</f>
        <v>POSL N02912</v>
      </c>
      <c r="C187">
        <f ca="1">INDEX(SeznamListu!$A$1:$C$87,MATCH(A187,SeznamListu!$B$1:$B$87,0),3)</f>
        <v>1</v>
      </c>
      <c r="D187">
        <f ca="1">COUNTIF($A$6:A187,A187)</f>
        <v>42</v>
      </c>
      <c r="I187">
        <f t="shared" ca="1" si="21"/>
        <v>40</v>
      </c>
      <c r="J187" t="str">
        <f t="shared" ca="1" si="22"/>
        <v>Příslušenství řídicího systému do rozvaděče - převodník 0</v>
      </c>
      <c r="K187" t="str">
        <f t="shared" ca="1" si="28"/>
        <v>RS07</v>
      </c>
      <c r="L187" t="str">
        <f t="shared" ca="1" si="28"/>
        <v>Příslušenství řídicího systému do rozvaděče - převodník</v>
      </c>
      <c r="M187">
        <f t="shared" ca="1" si="28"/>
        <v>0</v>
      </c>
      <c r="N187">
        <f t="shared" ca="1" si="28"/>
        <v>0</v>
      </c>
      <c r="O187">
        <f t="shared" ca="1" si="28"/>
        <v>0</v>
      </c>
      <c r="P187">
        <f t="shared" ca="1" si="28"/>
        <v>0</v>
      </c>
      <c r="Q187">
        <f t="shared" ca="1" si="28"/>
        <v>0</v>
      </c>
      <c r="R187">
        <f t="shared" ca="1" si="23"/>
        <v>0</v>
      </c>
      <c r="S187">
        <f t="shared" ca="1" si="28"/>
        <v>0</v>
      </c>
      <c r="T187">
        <f t="shared" ca="1" si="24"/>
        <v>0</v>
      </c>
      <c r="U187">
        <f t="shared" ca="1" si="25"/>
        <v>0</v>
      </c>
      <c r="V187" t="str">
        <f t="shared" ca="1" si="26"/>
        <v/>
      </c>
    </row>
    <row r="188" spans="1:22">
      <c r="A188">
        <f t="shared" ca="1" si="20"/>
        <v>4</v>
      </c>
      <c r="B188" t="str">
        <f ca="1">INDEX(SeznamListu!$A$1:$C$87,MATCH(A188,SeznamListu!$B$1:$B$87,0),1)</f>
        <v>POSL N02912</v>
      </c>
      <c r="C188">
        <f ca="1">INDEX(SeznamListu!$A$1:$C$87,MATCH(A188,SeznamListu!$B$1:$B$87,0),3)</f>
        <v>1</v>
      </c>
      <c r="D188">
        <f ca="1">COUNTIF($A$6:A188,A188)</f>
        <v>43</v>
      </c>
      <c r="I188">
        <f t="shared" ca="1" si="21"/>
        <v>41</v>
      </c>
      <c r="J188" t="str">
        <f t="shared" ca="1" si="22"/>
        <v>Příslušenství řídicího systému do rozvaděče - odrušovač 0</v>
      </c>
      <c r="K188" t="str">
        <f t="shared" ca="1" si="28"/>
        <v>RS08</v>
      </c>
      <c r="L188" t="str">
        <f t="shared" ca="1" si="28"/>
        <v>Příslušenství řídicího systému do rozvaděče - odrušovač</v>
      </c>
      <c r="M188">
        <f t="shared" ca="1" si="28"/>
        <v>0</v>
      </c>
      <c r="N188">
        <f t="shared" ca="1" si="28"/>
        <v>0</v>
      </c>
      <c r="O188">
        <f t="shared" ca="1" si="28"/>
        <v>0</v>
      </c>
      <c r="P188">
        <f t="shared" ca="1" si="28"/>
        <v>0</v>
      </c>
      <c r="Q188">
        <f t="shared" ca="1" si="28"/>
        <v>0</v>
      </c>
      <c r="R188">
        <f t="shared" ca="1" si="23"/>
        <v>0</v>
      </c>
      <c r="S188">
        <f t="shared" ca="1" si="28"/>
        <v>0</v>
      </c>
      <c r="T188">
        <f t="shared" ca="1" si="24"/>
        <v>0</v>
      </c>
      <c r="U188">
        <f t="shared" ca="1" si="25"/>
        <v>0</v>
      </c>
      <c r="V188" t="str">
        <f t="shared" ca="1" si="26"/>
        <v/>
      </c>
    </row>
    <row r="189" spans="1:22">
      <c r="A189">
        <f t="shared" ca="1" si="20"/>
        <v>4</v>
      </c>
      <c r="B189" t="str">
        <f ca="1">INDEX(SeznamListu!$A$1:$C$87,MATCH(A189,SeznamListu!$B$1:$B$87,0),1)</f>
        <v>POSL N02912</v>
      </c>
      <c r="C189">
        <f ca="1">INDEX(SeznamListu!$A$1:$C$87,MATCH(A189,SeznamListu!$B$1:$B$87,0),3)</f>
        <v>1</v>
      </c>
      <c r="D189">
        <f ca="1">COUNTIF($A$6:A189,A189)</f>
        <v>44</v>
      </c>
      <c r="I189">
        <f t="shared" ca="1" si="21"/>
        <v>42</v>
      </c>
      <c r="J189" t="str">
        <f t="shared" ca="1" si="22"/>
        <v>Příslušenství řídicího systému do rozvaděče - releová jednotka 0</v>
      </c>
      <c r="K189" t="str">
        <f t="shared" ca="1" si="28"/>
        <v>RS09</v>
      </c>
      <c r="L189" t="str">
        <f t="shared" ca="1" si="28"/>
        <v>Příslušenství řídicího systému do rozvaděče - releová jednotka</v>
      </c>
      <c r="M189">
        <f t="shared" ca="1" si="28"/>
        <v>0</v>
      </c>
      <c r="N189">
        <f t="shared" ca="1" si="28"/>
        <v>0</v>
      </c>
      <c r="O189">
        <f t="shared" ca="1" si="28"/>
        <v>0</v>
      </c>
      <c r="P189">
        <f t="shared" ca="1" si="28"/>
        <v>0</v>
      </c>
      <c r="Q189">
        <f t="shared" ca="1" si="28"/>
        <v>0</v>
      </c>
      <c r="R189">
        <f t="shared" ca="1" si="23"/>
        <v>0</v>
      </c>
      <c r="S189">
        <f t="shared" ca="1" si="28"/>
        <v>0</v>
      </c>
      <c r="T189">
        <f t="shared" ca="1" si="24"/>
        <v>0</v>
      </c>
      <c r="U189">
        <f t="shared" ca="1" si="25"/>
        <v>0</v>
      </c>
      <c r="V189" t="str">
        <f t="shared" ca="1" si="26"/>
        <v/>
      </c>
    </row>
    <row r="190" spans="1:22">
      <c r="A190">
        <f t="shared" ca="1" si="20"/>
        <v>4</v>
      </c>
      <c r="B190" t="str">
        <f ca="1">INDEX(SeznamListu!$A$1:$C$87,MATCH(A190,SeznamListu!$B$1:$B$87,0),1)</f>
        <v>POSL N02912</v>
      </c>
      <c r="C190">
        <f ca="1">INDEX(SeznamListu!$A$1:$C$87,MATCH(A190,SeznamListu!$B$1:$B$87,0),3)</f>
        <v>1</v>
      </c>
      <c r="D190">
        <f ca="1">COUNTIF($A$6:A190,A190)</f>
        <v>45</v>
      </c>
      <c r="I190">
        <f t="shared" ca="1" si="21"/>
        <v>43</v>
      </c>
      <c r="J190" t="str">
        <f t="shared" ca="1" si="22"/>
        <v>Příslušenství řídicího systému do rozvaděče - DALI jednotka 0</v>
      </c>
      <c r="K190" t="str">
        <f t="shared" ca="1" si="28"/>
        <v>RS10</v>
      </c>
      <c r="L190" t="str">
        <f t="shared" ca="1" si="28"/>
        <v>Příslušenství řídicího systému do rozvaděče - DALI jednotka</v>
      </c>
      <c r="M190">
        <f t="shared" ca="1" si="28"/>
        <v>0</v>
      </c>
      <c r="N190">
        <f t="shared" ca="1" si="28"/>
        <v>0</v>
      </c>
      <c r="O190">
        <f t="shared" ca="1" si="28"/>
        <v>0</v>
      </c>
      <c r="P190">
        <f t="shared" ca="1" si="28"/>
        <v>0</v>
      </c>
      <c r="Q190">
        <f t="shared" ca="1" si="28"/>
        <v>0</v>
      </c>
      <c r="R190">
        <f t="shared" ca="1" si="23"/>
        <v>0</v>
      </c>
      <c r="S190">
        <f t="shared" ca="1" si="28"/>
        <v>0</v>
      </c>
      <c r="T190">
        <f t="shared" ca="1" si="24"/>
        <v>0</v>
      </c>
      <c r="U190">
        <f t="shared" ca="1" si="25"/>
        <v>0</v>
      </c>
      <c r="V190" t="str">
        <f t="shared" ca="1" si="26"/>
        <v/>
      </c>
    </row>
    <row r="191" spans="1:22">
      <c r="A191">
        <f t="shared" ca="1" si="20"/>
        <v>4</v>
      </c>
      <c r="B191" t="str">
        <f ca="1">INDEX(SeznamListu!$A$1:$C$87,MATCH(A191,SeznamListu!$B$1:$B$87,0),1)</f>
        <v>POSL N02912</v>
      </c>
      <c r="C191">
        <f ca="1">INDEX(SeznamListu!$A$1:$C$87,MATCH(A191,SeznamListu!$B$1:$B$87,0),3)</f>
        <v>1</v>
      </c>
      <c r="D191">
        <f ca="1">COUNTIF($A$6:A191,A191)</f>
        <v>46</v>
      </c>
      <c r="I191">
        <f t="shared" ca="1" si="21"/>
        <v>44</v>
      </c>
      <c r="J191" t="str">
        <f t="shared" ca="1" si="22"/>
        <v>Tabule mobilní 0</v>
      </c>
      <c r="K191" t="str">
        <f t="shared" ca="1" si="28"/>
        <v>TB04</v>
      </c>
      <c r="L191" t="str">
        <f t="shared" ca="1" si="28"/>
        <v>Tabule mobilní</v>
      </c>
      <c r="M191">
        <f t="shared" ca="1" si="28"/>
        <v>0</v>
      </c>
      <c r="N191">
        <f t="shared" ca="1" si="28"/>
        <v>0</v>
      </c>
      <c r="O191">
        <f t="shared" ca="1" si="28"/>
        <v>0</v>
      </c>
      <c r="P191">
        <f t="shared" ca="1" si="28"/>
        <v>0</v>
      </c>
      <c r="Q191">
        <f t="shared" ca="1" si="28"/>
        <v>0</v>
      </c>
      <c r="R191">
        <f t="shared" ca="1" si="23"/>
        <v>0</v>
      </c>
      <c r="S191">
        <f t="shared" ca="1" si="28"/>
        <v>0</v>
      </c>
      <c r="T191">
        <f t="shared" ca="1" si="24"/>
        <v>0</v>
      </c>
      <c r="U191">
        <f t="shared" ca="1" si="25"/>
        <v>0</v>
      </c>
      <c r="V191" t="str">
        <f t="shared" ca="1" si="26"/>
        <v/>
      </c>
    </row>
    <row r="192" spans="1:22">
      <c r="A192">
        <f t="shared" ca="1" si="20"/>
        <v>4</v>
      </c>
      <c r="B192" t="str">
        <f ca="1">INDEX(SeznamListu!$A$1:$C$87,MATCH(A192,SeznamListu!$B$1:$B$87,0),1)</f>
        <v>POSL N02912</v>
      </c>
      <c r="C192">
        <f ca="1">INDEX(SeznamListu!$A$1:$C$87,MATCH(A192,SeznamListu!$B$1:$B$87,0),3)</f>
        <v>1</v>
      </c>
      <c r="D192">
        <f ca="1">COUNTIF($A$6:A192,A192)</f>
        <v>47</v>
      </c>
      <c r="I192">
        <f t="shared" ca="1" si="21"/>
        <v>45</v>
      </c>
      <c r="J192" t="str">
        <f t="shared" ca="1" si="22"/>
        <v>Drobný montážní materiál 0</v>
      </c>
      <c r="K192" t="str">
        <f t="shared" ca="1" si="28"/>
        <v>IK03</v>
      </c>
      <c r="L192" t="str">
        <f t="shared" ca="1" si="28"/>
        <v>Drobný montážní materiál</v>
      </c>
      <c r="M192">
        <f t="shared" ca="1" si="28"/>
        <v>0</v>
      </c>
      <c r="N192">
        <f t="shared" ca="1" si="28"/>
        <v>0</v>
      </c>
      <c r="O192">
        <f t="shared" ca="1" si="28"/>
        <v>0</v>
      </c>
      <c r="P192">
        <f t="shared" ca="1" si="28"/>
        <v>0</v>
      </c>
      <c r="Q192">
        <f t="shared" ca="1" si="28"/>
        <v>0</v>
      </c>
      <c r="R192">
        <f t="shared" ca="1" si="23"/>
        <v>0</v>
      </c>
      <c r="S192">
        <f t="shared" ca="1" si="28"/>
        <v>0</v>
      </c>
      <c r="T192">
        <f t="shared" ca="1" si="24"/>
        <v>0</v>
      </c>
      <c r="U192">
        <f t="shared" ca="1" si="25"/>
        <v>0</v>
      </c>
      <c r="V192" t="str">
        <f t="shared" ca="1" si="26"/>
        <v/>
      </c>
    </row>
    <row r="193" spans="1:22">
      <c r="A193">
        <f t="shared" ca="1" si="20"/>
        <v>4</v>
      </c>
      <c r="B193" t="str">
        <f ca="1">INDEX(SeznamListu!$A$1:$C$87,MATCH(A193,SeznamListu!$B$1:$B$87,0),1)</f>
        <v>POSL N02912</v>
      </c>
      <c r="C193">
        <f ca="1">INDEX(SeznamListu!$A$1:$C$87,MATCH(A193,SeznamListu!$B$1:$B$87,0),3)</f>
        <v>1</v>
      </c>
      <c r="D193">
        <f ca="1">COUNTIF($A$6:A193,A193)</f>
        <v>48</v>
      </c>
      <c r="I193">
        <f t="shared" ca="1" si="21"/>
        <v>0</v>
      </c>
      <c r="J193" t="str">
        <f t="shared" ca="1" si="22"/>
        <v>CENA CELKEM BEZ DPH: 0</v>
      </c>
      <c r="K193">
        <f t="shared" ca="1" si="28"/>
        <v>0</v>
      </c>
      <c r="L193" t="str">
        <f t="shared" ca="1" si="28"/>
        <v>CENA CELKEM BEZ DPH:</v>
      </c>
      <c r="M193">
        <f t="shared" ca="1" si="28"/>
        <v>0</v>
      </c>
      <c r="N193">
        <f t="shared" ca="1" si="28"/>
        <v>0</v>
      </c>
      <c r="O193">
        <f t="shared" ca="1" si="28"/>
        <v>0</v>
      </c>
      <c r="P193">
        <f t="shared" ca="1" si="28"/>
        <v>0</v>
      </c>
      <c r="Q193">
        <f t="shared" ca="1" si="28"/>
        <v>0</v>
      </c>
      <c r="R193">
        <f t="shared" ca="1" si="23"/>
        <v>0</v>
      </c>
      <c r="S193">
        <f t="shared" ca="1" si="28"/>
        <v>0</v>
      </c>
      <c r="T193">
        <f t="shared" ca="1" si="24"/>
        <v>0</v>
      </c>
      <c r="U193">
        <f t="shared" ca="1" si="25"/>
        <v>0</v>
      </c>
      <c r="V193" t="str">
        <f t="shared" ca="1" si="26"/>
        <v/>
      </c>
    </row>
    <row r="194" spans="1:22">
      <c r="A194">
        <f t="shared" ca="1" si="20"/>
        <v>4</v>
      </c>
      <c r="B194" t="str">
        <f ca="1">INDEX(SeznamListu!$A$1:$C$87,MATCH(A194,SeznamListu!$B$1:$B$87,0),1)</f>
        <v>POSL N02912</v>
      </c>
      <c r="C194">
        <f ca="1">INDEX(SeznamListu!$A$1:$C$87,MATCH(A194,SeznamListu!$B$1:$B$87,0),3)</f>
        <v>1</v>
      </c>
      <c r="D194">
        <f ca="1">COUNTIF($A$6:A194,A194)</f>
        <v>49</v>
      </c>
      <c r="I194">
        <f t="shared" ca="1" si="21"/>
        <v>0</v>
      </c>
      <c r="J194" t="str">
        <f t="shared" ca="1" si="22"/>
        <v>0 0</v>
      </c>
      <c r="K194">
        <f t="shared" ca="1" si="28"/>
        <v>0</v>
      </c>
      <c r="L194">
        <f t="shared" ca="1" si="28"/>
        <v>0</v>
      </c>
      <c r="M194">
        <f t="shared" ca="1" si="28"/>
        <v>0</v>
      </c>
      <c r="N194">
        <f t="shared" ca="1" si="28"/>
        <v>0</v>
      </c>
      <c r="O194">
        <f t="shared" ca="1" si="28"/>
        <v>0</v>
      </c>
      <c r="P194">
        <f t="shared" ca="1" si="28"/>
        <v>0</v>
      </c>
      <c r="Q194">
        <f t="shared" ca="1" si="28"/>
        <v>0</v>
      </c>
      <c r="R194">
        <f t="shared" ca="1" si="23"/>
        <v>0</v>
      </c>
      <c r="S194">
        <f t="shared" ca="1" si="28"/>
        <v>0</v>
      </c>
      <c r="T194">
        <f t="shared" ca="1" si="24"/>
        <v>0</v>
      </c>
      <c r="U194">
        <f t="shared" ca="1" si="25"/>
        <v>0</v>
      </c>
      <c r="V194" t="str">
        <f t="shared" ca="1" si="26"/>
        <v/>
      </c>
    </row>
    <row r="195" spans="1:22">
      <c r="A195">
        <f t="shared" ca="1" si="20"/>
        <v>4</v>
      </c>
      <c r="B195" t="str">
        <f ca="1">INDEX(SeznamListu!$A$1:$C$87,MATCH(A195,SeznamListu!$B$1:$B$87,0),1)</f>
        <v>POSL N02912</v>
      </c>
      <c r="C195">
        <f ca="1">INDEX(SeznamListu!$A$1:$C$87,MATCH(A195,SeznamListu!$B$1:$B$87,0),3)</f>
        <v>1</v>
      </c>
      <c r="D195">
        <f ca="1">COUNTIF($A$6:A195,A195)</f>
        <v>50</v>
      </c>
      <c r="I195">
        <f t="shared" ca="1" si="21"/>
        <v>0</v>
      </c>
      <c r="J195" t="str">
        <f t="shared" ca="1" si="22"/>
        <v>0 0</v>
      </c>
      <c r="K195">
        <f t="shared" ca="1" si="28"/>
        <v>0</v>
      </c>
      <c r="L195">
        <f t="shared" ca="1" si="28"/>
        <v>0</v>
      </c>
      <c r="M195">
        <f t="shared" ca="1" si="28"/>
        <v>0</v>
      </c>
      <c r="N195">
        <f t="shared" ca="1" si="28"/>
        <v>0</v>
      </c>
      <c r="O195">
        <f t="shared" ca="1" si="28"/>
        <v>0</v>
      </c>
      <c r="P195">
        <f t="shared" ca="1" si="28"/>
        <v>0</v>
      </c>
      <c r="Q195">
        <f t="shared" ca="1" si="28"/>
        <v>0</v>
      </c>
      <c r="R195">
        <f t="shared" ca="1" si="23"/>
        <v>0</v>
      </c>
      <c r="S195">
        <f t="shared" ca="1" si="28"/>
        <v>0</v>
      </c>
      <c r="T195">
        <f t="shared" ca="1" si="24"/>
        <v>0</v>
      </c>
      <c r="U195">
        <f t="shared" ca="1" si="25"/>
        <v>0</v>
      </c>
      <c r="V195" t="str">
        <f t="shared" ca="1" si="26"/>
        <v/>
      </c>
    </row>
    <row r="196" spans="1:22">
      <c r="A196">
        <f t="shared" ca="1" si="20"/>
        <v>5</v>
      </c>
      <c r="B196" t="str">
        <f ca="1">INDEX(SeznamListu!$A$1:$C$87,MATCH(A196,SeznamListu!$B$1:$B$87,0),1)</f>
        <v>POSL N02913</v>
      </c>
      <c r="C196">
        <f ca="1">INDEX(SeznamListu!$A$1:$C$87,MATCH(A196,SeznamListu!$B$1:$B$87,0),3)</f>
        <v>1</v>
      </c>
      <c r="D196">
        <f ca="1">COUNTIF($A$6:A196,A196)</f>
        <v>1</v>
      </c>
      <c r="I196">
        <f t="shared" ca="1" si="21"/>
        <v>0</v>
      </c>
      <c r="J196" t="str">
        <f t="shared" ca="1" si="22"/>
        <v>N02913 - POSLUCHÁRNA 1 0</v>
      </c>
      <c r="K196">
        <f t="shared" ca="1" si="28"/>
        <v>0</v>
      </c>
      <c r="L196" t="str">
        <f t="shared" ca="1" si="28"/>
        <v>N02913 - POSLUCHÁRNA 1</v>
      </c>
      <c r="M196">
        <f t="shared" ca="1" si="28"/>
        <v>0</v>
      </c>
      <c r="N196">
        <f t="shared" ca="1" si="28"/>
        <v>0</v>
      </c>
      <c r="O196">
        <f t="shared" ca="1" si="28"/>
        <v>0</v>
      </c>
      <c r="P196">
        <f t="shared" ca="1" si="28"/>
        <v>0</v>
      </c>
      <c r="Q196">
        <f t="shared" ca="1" si="28"/>
        <v>0</v>
      </c>
      <c r="R196">
        <f t="shared" ca="1" si="23"/>
        <v>0</v>
      </c>
      <c r="S196">
        <f t="shared" ca="1" si="28"/>
        <v>0</v>
      </c>
      <c r="T196">
        <f t="shared" ca="1" si="24"/>
        <v>0</v>
      </c>
      <c r="U196">
        <f t="shared" ca="1" si="25"/>
        <v>0</v>
      </c>
      <c r="V196" t="str">
        <f t="shared" ca="1" si="26"/>
        <v/>
      </c>
    </row>
    <row r="197" spans="1:22">
      <c r="A197">
        <f t="shared" ca="1" si="20"/>
        <v>5</v>
      </c>
      <c r="B197" t="str">
        <f ca="1">INDEX(SeznamListu!$A$1:$C$87,MATCH(A197,SeznamListu!$B$1:$B$87,0),1)</f>
        <v>POSL N02913</v>
      </c>
      <c r="C197">
        <f ca="1">INDEX(SeznamListu!$A$1:$C$87,MATCH(A197,SeznamListu!$B$1:$B$87,0),3)</f>
        <v>1</v>
      </c>
      <c r="D197">
        <f ca="1">COUNTIF($A$6:A197,A197)</f>
        <v>2</v>
      </c>
      <c r="I197">
        <f t="shared" ca="1" si="21"/>
        <v>0</v>
      </c>
      <c r="J197" t="str">
        <f t="shared" ca="1" si="22"/>
        <v>0 0</v>
      </c>
      <c r="K197">
        <f t="shared" ca="1" si="28"/>
        <v>0</v>
      </c>
      <c r="L197">
        <f t="shared" ca="1" si="28"/>
        <v>0</v>
      </c>
      <c r="M197">
        <f t="shared" ca="1" si="28"/>
        <v>0</v>
      </c>
      <c r="N197">
        <f t="shared" ca="1" si="28"/>
        <v>0</v>
      </c>
      <c r="O197">
        <f t="shared" ca="1" si="28"/>
        <v>0</v>
      </c>
      <c r="P197">
        <f t="shared" ca="1" si="28"/>
        <v>0</v>
      </c>
      <c r="Q197">
        <f t="shared" ca="1" si="28"/>
        <v>0</v>
      </c>
      <c r="R197">
        <f t="shared" ca="1" si="23"/>
        <v>0</v>
      </c>
      <c r="S197">
        <f t="shared" ca="1" si="28"/>
        <v>0</v>
      </c>
      <c r="T197">
        <f t="shared" ca="1" si="24"/>
        <v>0</v>
      </c>
      <c r="U197">
        <f t="shared" ca="1" si="25"/>
        <v>0</v>
      </c>
      <c r="V197" t="str">
        <f t="shared" ca="1" si="26"/>
        <v/>
      </c>
    </row>
    <row r="198" spans="1:22">
      <c r="A198">
        <f t="shared" ca="1" si="20"/>
        <v>5</v>
      </c>
      <c r="B198" t="str">
        <f ca="1">INDEX(SeznamListu!$A$1:$C$87,MATCH(A198,SeznamListu!$B$1:$B$87,0),1)</f>
        <v>POSL N02913</v>
      </c>
      <c r="C198">
        <f ca="1">INDEX(SeznamListu!$A$1:$C$87,MATCH(A198,SeznamListu!$B$1:$B$87,0),3)</f>
        <v>1</v>
      </c>
      <c r="D198">
        <f ca="1">COUNTIF($A$6:A198,A198)</f>
        <v>3</v>
      </c>
      <c r="I198">
        <f t="shared" ca="1" si="21"/>
        <v>1</v>
      </c>
      <c r="J198" t="str">
        <f t="shared" ca="1" si="22"/>
        <v>Konferenční datový projektor 0</v>
      </c>
      <c r="K198" t="str">
        <f t="shared" ca="1" si="28"/>
        <v>VD01</v>
      </c>
      <c r="L198" t="str">
        <f t="shared" ca="1" si="28"/>
        <v>Konferenční datový projektor</v>
      </c>
      <c r="M198">
        <f t="shared" ca="1" si="28"/>
        <v>0</v>
      </c>
      <c r="N198">
        <f t="shared" ca="1" si="28"/>
        <v>0</v>
      </c>
      <c r="O198">
        <f t="shared" ca="1" si="28"/>
        <v>0</v>
      </c>
      <c r="P198">
        <f t="shared" ca="1" si="28"/>
        <v>0</v>
      </c>
      <c r="Q198">
        <f t="shared" ca="1" si="28"/>
        <v>0</v>
      </c>
      <c r="R198">
        <f t="shared" ca="1" si="23"/>
        <v>0</v>
      </c>
      <c r="S198">
        <f t="shared" ca="1" si="28"/>
        <v>0</v>
      </c>
      <c r="T198">
        <f t="shared" ca="1" si="24"/>
        <v>0</v>
      </c>
      <c r="U198">
        <f t="shared" ca="1" si="25"/>
        <v>0</v>
      </c>
      <c r="V198" t="str">
        <f t="shared" ca="1" si="26"/>
        <v/>
      </c>
    </row>
    <row r="199" spans="1:22">
      <c r="A199">
        <f t="shared" ref="A199:A262" ca="1" si="29">IF(AND((LEN(K198)+LEN(K197)+LEN(K196))=3,A198=A197,A197=A196),A198+1,A198)</f>
        <v>5</v>
      </c>
      <c r="B199" t="str">
        <f ca="1">INDEX(SeznamListu!$A$1:$C$87,MATCH(A199,SeznamListu!$B$1:$B$87,0),1)</f>
        <v>POSL N02913</v>
      </c>
      <c r="C199">
        <f ca="1">INDEX(SeznamListu!$A$1:$C$87,MATCH(A199,SeznamListu!$B$1:$B$87,0),3)</f>
        <v>1</v>
      </c>
      <c r="D199">
        <f ca="1">COUNTIF($A$6:A199,A199)</f>
        <v>4</v>
      </c>
      <c r="I199">
        <f t="shared" ref="I199:I262" ca="1" si="30">INDIRECT("'"&amp;$B199&amp; "'!" &amp; I$1&amp;$D199+2)</f>
        <v>2</v>
      </c>
      <c r="J199" t="str">
        <f t="shared" ref="J199:J262" ca="1" si="31">L199&amp;" "&amp;M199</f>
        <v>Objektiv konferenčního projektoru 0</v>
      </c>
      <c r="K199" t="str">
        <f t="shared" ca="1" si="28"/>
        <v>VD03</v>
      </c>
      <c r="L199" t="str">
        <f t="shared" ca="1" si="28"/>
        <v>Objektiv konferenčního projektoru</v>
      </c>
      <c r="M199">
        <f t="shared" ca="1" si="28"/>
        <v>0</v>
      </c>
      <c r="N199">
        <f t="shared" ca="1" si="28"/>
        <v>0</v>
      </c>
      <c r="O199">
        <f t="shared" ca="1" si="28"/>
        <v>0</v>
      </c>
      <c r="P199">
        <f t="shared" ca="1" si="28"/>
        <v>0</v>
      </c>
      <c r="Q199">
        <f t="shared" ca="1" si="28"/>
        <v>0</v>
      </c>
      <c r="R199">
        <f t="shared" ref="R199:R262" ca="1" si="32">Q199*C199</f>
        <v>0</v>
      </c>
      <c r="S199">
        <f t="shared" ca="1" si="28"/>
        <v>0</v>
      </c>
      <c r="T199">
        <f t="shared" ref="T199:T262" ca="1" si="33">P199*Q199</f>
        <v>0</v>
      </c>
      <c r="U199">
        <f t="shared" ref="U199:U262" ca="1" si="34">T199*C199</f>
        <v>0</v>
      </c>
      <c r="V199" t="str">
        <f t="shared" ref="V199:V262" ca="1" si="35">IF(S199=T199,"","X")</f>
        <v/>
      </c>
    </row>
    <row r="200" spans="1:22">
      <c r="A200">
        <f t="shared" ca="1" si="29"/>
        <v>5</v>
      </c>
      <c r="B200" t="str">
        <f ca="1">INDEX(SeznamListu!$A$1:$C$87,MATCH(A200,SeznamListu!$B$1:$B$87,0),1)</f>
        <v>POSL N02913</v>
      </c>
      <c r="C200">
        <f ca="1">INDEX(SeznamListu!$A$1:$C$87,MATCH(A200,SeznamListu!$B$1:$B$87,0),3)</f>
        <v>1</v>
      </c>
      <c r="D200">
        <f ca="1">COUNTIF($A$6:A200,A200)</f>
        <v>5</v>
      </c>
      <c r="I200">
        <f t="shared" ca="1" si="30"/>
        <v>3</v>
      </c>
      <c r="J200" t="str">
        <f t="shared" ca="1" si="31"/>
        <v>Stropní držák projektoru 0</v>
      </c>
      <c r="K200" t="str">
        <f t="shared" ca="1" si="28"/>
        <v>VD05</v>
      </c>
      <c r="L200" t="str">
        <f t="shared" ca="1" si="28"/>
        <v>Stropní držák projektoru</v>
      </c>
      <c r="M200">
        <f t="shared" ca="1" si="28"/>
        <v>0</v>
      </c>
      <c r="N200">
        <f t="shared" ca="1" si="28"/>
        <v>0</v>
      </c>
      <c r="O200">
        <f t="shared" ca="1" si="28"/>
        <v>0</v>
      </c>
      <c r="P200">
        <f t="shared" ca="1" si="28"/>
        <v>0</v>
      </c>
      <c r="Q200">
        <f t="shared" ca="1" si="28"/>
        <v>0</v>
      </c>
      <c r="R200">
        <f t="shared" ca="1" si="32"/>
        <v>0</v>
      </c>
      <c r="S200">
        <f t="shared" ca="1" si="28"/>
        <v>0</v>
      </c>
      <c r="T200">
        <f t="shared" ca="1" si="33"/>
        <v>0</v>
      </c>
      <c r="U200">
        <f t="shared" ca="1" si="34"/>
        <v>0</v>
      </c>
      <c r="V200" t="str">
        <f t="shared" ca="1" si="35"/>
        <v/>
      </c>
    </row>
    <row r="201" spans="1:22">
      <c r="A201">
        <f t="shared" ca="1" si="29"/>
        <v>5</v>
      </c>
      <c r="B201" t="str">
        <f ca="1">INDEX(SeznamListu!$A$1:$C$87,MATCH(A201,SeznamListu!$B$1:$B$87,0),1)</f>
        <v>POSL N02913</v>
      </c>
      <c r="C201">
        <f ca="1">INDEX(SeznamListu!$A$1:$C$87,MATCH(A201,SeznamListu!$B$1:$B$87,0),3)</f>
        <v>1</v>
      </c>
      <c r="D201">
        <f ca="1">COUNTIF($A$6:A201,A201)</f>
        <v>6</v>
      </c>
      <c r="I201">
        <f t="shared" ca="1" si="30"/>
        <v>4</v>
      </c>
      <c r="J201" t="str">
        <f t="shared" ca="1" si="31"/>
        <v>Projekční plátno rámové 800 0</v>
      </c>
      <c r="K201" t="str">
        <f t="shared" ca="1" si="28"/>
        <v>VD44</v>
      </c>
      <c r="L201" t="str">
        <f t="shared" ca="1" si="28"/>
        <v>Projekční plátno rámové 800</v>
      </c>
      <c r="M201">
        <f t="shared" ca="1" si="28"/>
        <v>0</v>
      </c>
      <c r="N201">
        <f t="shared" ca="1" si="28"/>
        <v>0</v>
      </c>
      <c r="O201">
        <f t="shared" ca="1" si="28"/>
        <v>0</v>
      </c>
      <c r="P201">
        <f t="shared" ca="1" si="28"/>
        <v>0</v>
      </c>
      <c r="Q201">
        <f t="shared" ca="1" si="28"/>
        <v>0</v>
      </c>
      <c r="R201">
        <f t="shared" ca="1" si="32"/>
        <v>0</v>
      </c>
      <c r="S201">
        <f t="shared" ca="1" si="28"/>
        <v>0</v>
      </c>
      <c r="T201">
        <f t="shared" ca="1" si="33"/>
        <v>0</v>
      </c>
      <c r="U201">
        <f t="shared" ca="1" si="34"/>
        <v>0</v>
      </c>
      <c r="V201" t="str">
        <f t="shared" ca="1" si="35"/>
        <v/>
      </c>
    </row>
    <row r="202" spans="1:22">
      <c r="A202">
        <f t="shared" ca="1" si="29"/>
        <v>5</v>
      </c>
      <c r="B202" t="str">
        <f ca="1">INDEX(SeznamListu!$A$1:$C$87,MATCH(A202,SeznamListu!$B$1:$B$87,0),1)</f>
        <v>POSL N02913</v>
      </c>
      <c r="C202">
        <f ca="1">INDEX(SeznamListu!$A$1:$C$87,MATCH(A202,SeznamListu!$B$1:$B$87,0),3)</f>
        <v>1</v>
      </c>
      <c r="D202">
        <f ca="1">COUNTIF($A$6:A202,A202)</f>
        <v>7</v>
      </c>
      <c r="I202">
        <f t="shared" ca="1" si="30"/>
        <v>5</v>
      </c>
      <c r="J202" t="str">
        <f t="shared" ca="1" si="31"/>
        <v>HDMI PTZ kamera 0</v>
      </c>
      <c r="K202" t="str">
        <f t="shared" ca="1" si="28"/>
        <v>VD38</v>
      </c>
      <c r="L202" t="str">
        <f t="shared" ca="1" si="28"/>
        <v>HDMI PTZ kamera</v>
      </c>
      <c r="M202">
        <f t="shared" ca="1" si="28"/>
        <v>0</v>
      </c>
      <c r="N202">
        <f t="shared" ca="1" si="28"/>
        <v>0</v>
      </c>
      <c r="O202">
        <f t="shared" ca="1" si="28"/>
        <v>0</v>
      </c>
      <c r="P202">
        <f t="shared" ca="1" si="28"/>
        <v>0</v>
      </c>
      <c r="Q202">
        <f t="shared" ca="1" si="28"/>
        <v>0</v>
      </c>
      <c r="R202">
        <f t="shared" ca="1" si="32"/>
        <v>0</v>
      </c>
      <c r="S202">
        <f t="shared" ca="1" si="28"/>
        <v>0</v>
      </c>
      <c r="T202">
        <f t="shared" ca="1" si="33"/>
        <v>0</v>
      </c>
      <c r="U202">
        <f t="shared" ca="1" si="34"/>
        <v>0</v>
      </c>
      <c r="V202" t="str">
        <f t="shared" ca="1" si="35"/>
        <v/>
      </c>
    </row>
    <row r="203" spans="1:22">
      <c r="A203">
        <f t="shared" ca="1" si="29"/>
        <v>5</v>
      </c>
      <c r="B203" t="str">
        <f ca="1">INDEX(SeznamListu!$A$1:$C$87,MATCH(A203,SeznamListu!$B$1:$B$87,0),1)</f>
        <v>POSL N02913</v>
      </c>
      <c r="C203">
        <f ca="1">INDEX(SeznamListu!$A$1:$C$87,MATCH(A203,SeznamListu!$B$1:$B$87,0),3)</f>
        <v>1</v>
      </c>
      <c r="D203">
        <f ca="1">COUNTIF($A$6:A203,A203)</f>
        <v>8</v>
      </c>
      <c r="I203">
        <f t="shared" ca="1" si="30"/>
        <v>6</v>
      </c>
      <c r="J203" t="str">
        <f t="shared" ca="1" si="31"/>
        <v>Interaktivní displej 0</v>
      </c>
      <c r="K203" t="str">
        <f t="shared" ca="1" si="28"/>
        <v>VD20</v>
      </c>
      <c r="L203" t="str">
        <f t="shared" ca="1" si="28"/>
        <v>Interaktivní displej</v>
      </c>
      <c r="M203">
        <f t="shared" ca="1" si="28"/>
        <v>0</v>
      </c>
      <c r="N203">
        <f t="shared" ca="1" si="28"/>
        <v>0</v>
      </c>
      <c r="O203">
        <f t="shared" ca="1" si="28"/>
        <v>0</v>
      </c>
      <c r="P203">
        <f t="shared" ca="1" si="28"/>
        <v>0</v>
      </c>
      <c r="Q203">
        <f t="shared" ca="1" si="28"/>
        <v>0</v>
      </c>
      <c r="R203">
        <f t="shared" ca="1" si="32"/>
        <v>0</v>
      </c>
      <c r="S203">
        <f t="shared" ca="1" si="28"/>
        <v>0</v>
      </c>
      <c r="T203">
        <f t="shared" ca="1" si="33"/>
        <v>0</v>
      </c>
      <c r="U203">
        <f t="shared" ca="1" si="34"/>
        <v>0</v>
      </c>
      <c r="V203" t="str">
        <f t="shared" ca="1" si="35"/>
        <v/>
      </c>
    </row>
    <row r="204" spans="1:22">
      <c r="A204">
        <f t="shared" ca="1" si="29"/>
        <v>5</v>
      </c>
      <c r="B204" t="str">
        <f ca="1">INDEX(SeznamListu!$A$1:$C$87,MATCH(A204,SeznamListu!$B$1:$B$87,0),1)</f>
        <v>POSL N02913</v>
      </c>
      <c r="C204">
        <f ca="1">INDEX(SeznamListu!$A$1:$C$87,MATCH(A204,SeznamListu!$B$1:$B$87,0),3)</f>
        <v>1</v>
      </c>
      <c r="D204">
        <f ca="1">COUNTIF($A$6:A204,A204)</f>
        <v>9</v>
      </c>
      <c r="I204">
        <f t="shared" ca="1" si="30"/>
        <v>7</v>
      </c>
      <c r="J204" t="str">
        <f t="shared" ca="1" si="31"/>
        <v>Maticový přepínač 0</v>
      </c>
      <c r="K204" t="str">
        <f t="shared" ca="1" si="28"/>
        <v>VD21</v>
      </c>
      <c r="L204" t="str">
        <f t="shared" ca="1" si="28"/>
        <v>Maticový přepínač</v>
      </c>
      <c r="M204">
        <f t="shared" ca="1" si="28"/>
        <v>0</v>
      </c>
      <c r="N204">
        <f t="shared" ca="1" si="28"/>
        <v>0</v>
      </c>
      <c r="O204">
        <f t="shared" ca="1" si="28"/>
        <v>0</v>
      </c>
      <c r="P204">
        <f t="shared" ca="1" si="28"/>
        <v>0</v>
      </c>
      <c r="Q204">
        <f t="shared" ca="1" si="28"/>
        <v>0</v>
      </c>
      <c r="R204">
        <f t="shared" ca="1" si="32"/>
        <v>0</v>
      </c>
      <c r="S204">
        <f t="shared" ca="1" si="28"/>
        <v>0</v>
      </c>
      <c r="T204">
        <f t="shared" ca="1" si="33"/>
        <v>0</v>
      </c>
      <c r="U204">
        <f t="shared" ca="1" si="34"/>
        <v>0</v>
      </c>
      <c r="V204" t="str">
        <f t="shared" ca="1" si="35"/>
        <v/>
      </c>
    </row>
    <row r="205" spans="1:22">
      <c r="A205">
        <f t="shared" ca="1" si="29"/>
        <v>5</v>
      </c>
      <c r="B205" t="str">
        <f ca="1">INDEX(SeznamListu!$A$1:$C$87,MATCH(A205,SeznamListu!$B$1:$B$87,0),1)</f>
        <v>POSL N02913</v>
      </c>
      <c r="C205">
        <f ca="1">INDEX(SeznamListu!$A$1:$C$87,MATCH(A205,SeznamListu!$B$1:$B$87,0),3)</f>
        <v>1</v>
      </c>
      <c r="D205">
        <f ca="1">COUNTIF($A$6:A205,A205)</f>
        <v>10</v>
      </c>
      <c r="I205">
        <f t="shared" ca="1" si="30"/>
        <v>8</v>
      </c>
      <c r="J205" t="str">
        <f t="shared" ca="1" si="31"/>
        <v>Distribuční zesilovač 0</v>
      </c>
      <c r="K205" t="str">
        <f t="shared" ca="1" si="28"/>
        <v>VD22</v>
      </c>
      <c r="L205" t="str">
        <f t="shared" ca="1" si="28"/>
        <v>Distribuční zesilovač</v>
      </c>
      <c r="M205">
        <f t="shared" ca="1" si="28"/>
        <v>0</v>
      </c>
      <c r="N205">
        <f t="shared" ca="1" si="28"/>
        <v>0</v>
      </c>
      <c r="O205">
        <f t="shared" ca="1" si="28"/>
        <v>0</v>
      </c>
      <c r="P205">
        <f t="shared" ca="1" si="28"/>
        <v>0</v>
      </c>
      <c r="Q205">
        <f t="shared" ca="1" si="28"/>
        <v>0</v>
      </c>
      <c r="R205">
        <f t="shared" ca="1" si="32"/>
        <v>0</v>
      </c>
      <c r="S205">
        <f t="shared" ca="1" si="28"/>
        <v>0</v>
      </c>
      <c r="T205">
        <f t="shared" ca="1" si="33"/>
        <v>0</v>
      </c>
      <c r="U205">
        <f t="shared" ca="1" si="34"/>
        <v>0</v>
      </c>
      <c r="V205" t="str">
        <f t="shared" ca="1" si="35"/>
        <v/>
      </c>
    </row>
    <row r="206" spans="1:22">
      <c r="A206">
        <f t="shared" ca="1" si="29"/>
        <v>5</v>
      </c>
      <c r="B206" t="str">
        <f ca="1">INDEX(SeznamListu!$A$1:$C$87,MATCH(A206,SeznamListu!$B$1:$B$87,0),1)</f>
        <v>POSL N02913</v>
      </c>
      <c r="C206">
        <f ca="1">INDEX(SeznamListu!$A$1:$C$87,MATCH(A206,SeznamListu!$B$1:$B$87,0),3)</f>
        <v>1</v>
      </c>
      <c r="D206">
        <f ca="1">COUNTIF($A$6:A206,A206)</f>
        <v>11</v>
      </c>
      <c r="I206">
        <f t="shared" ca="1" si="30"/>
        <v>9</v>
      </c>
      <c r="J206" t="str">
        <f t="shared" ca="1" si="31"/>
        <v>Extender HDMI signálu - vysílač 0</v>
      </c>
      <c r="K206" t="str">
        <f t="shared" ca="1" si="28"/>
        <v>VD29</v>
      </c>
      <c r="L206" t="str">
        <f t="shared" ca="1" si="28"/>
        <v>Extender HDMI signálu - vysílač</v>
      </c>
      <c r="M206">
        <f t="shared" ca="1" si="28"/>
        <v>0</v>
      </c>
      <c r="N206">
        <f t="shared" ca="1" si="28"/>
        <v>0</v>
      </c>
      <c r="O206">
        <f t="shared" ca="1" si="28"/>
        <v>0</v>
      </c>
      <c r="P206">
        <f t="shared" ca="1" si="28"/>
        <v>0</v>
      </c>
      <c r="Q206">
        <f t="shared" ca="1" si="28"/>
        <v>0</v>
      </c>
      <c r="R206">
        <f t="shared" ca="1" si="32"/>
        <v>0</v>
      </c>
      <c r="S206">
        <f t="shared" ca="1" si="28"/>
        <v>0</v>
      </c>
      <c r="T206">
        <f t="shared" ca="1" si="33"/>
        <v>0</v>
      </c>
      <c r="U206">
        <f t="shared" ca="1" si="34"/>
        <v>0</v>
      </c>
      <c r="V206" t="str">
        <f t="shared" ca="1" si="35"/>
        <v/>
      </c>
    </row>
    <row r="207" spans="1:22">
      <c r="A207">
        <f t="shared" ca="1" si="29"/>
        <v>5</v>
      </c>
      <c r="B207" t="str">
        <f ca="1">INDEX(SeznamListu!$A$1:$C$87,MATCH(A207,SeznamListu!$B$1:$B$87,0),1)</f>
        <v>POSL N02913</v>
      </c>
      <c r="C207">
        <f ca="1">INDEX(SeznamListu!$A$1:$C$87,MATCH(A207,SeznamListu!$B$1:$B$87,0),3)</f>
        <v>1</v>
      </c>
      <c r="D207">
        <f ca="1">COUNTIF($A$6:A207,A207)</f>
        <v>12</v>
      </c>
      <c r="I207">
        <f t="shared" ca="1" si="30"/>
        <v>10</v>
      </c>
      <c r="J207" t="str">
        <f t="shared" ca="1" si="31"/>
        <v>Extender HDMI signálu - vysílač 0</v>
      </c>
      <c r="K207" t="str">
        <f t="shared" ca="1" si="28"/>
        <v>VD30</v>
      </c>
      <c r="L207" t="str">
        <f t="shared" ca="1" si="28"/>
        <v>Extender HDMI signálu - vysílač</v>
      </c>
      <c r="M207">
        <f t="shared" ca="1" si="28"/>
        <v>0</v>
      </c>
      <c r="N207">
        <f t="shared" ca="1" si="28"/>
        <v>0</v>
      </c>
      <c r="O207">
        <f t="shared" ca="1" si="28"/>
        <v>0</v>
      </c>
      <c r="P207">
        <f t="shared" ca="1" si="28"/>
        <v>0</v>
      </c>
      <c r="Q207">
        <f t="shared" ca="1" si="28"/>
        <v>0</v>
      </c>
      <c r="R207">
        <f t="shared" ca="1" si="32"/>
        <v>0</v>
      </c>
      <c r="S207">
        <f t="shared" ca="1" si="28"/>
        <v>0</v>
      </c>
      <c r="T207">
        <f t="shared" ca="1" si="33"/>
        <v>0</v>
      </c>
      <c r="U207">
        <f t="shared" ca="1" si="34"/>
        <v>0</v>
      </c>
      <c r="V207" t="str">
        <f t="shared" ca="1" si="35"/>
        <v/>
      </c>
    </row>
    <row r="208" spans="1:22">
      <c r="A208">
        <f t="shared" ca="1" si="29"/>
        <v>5</v>
      </c>
      <c r="B208" t="str">
        <f ca="1">INDEX(SeznamListu!$A$1:$C$87,MATCH(A208,SeznamListu!$B$1:$B$87,0),1)</f>
        <v>POSL N02913</v>
      </c>
      <c r="C208">
        <f ca="1">INDEX(SeznamListu!$A$1:$C$87,MATCH(A208,SeznamListu!$B$1:$B$87,0),3)</f>
        <v>1</v>
      </c>
      <c r="D208">
        <f ca="1">COUNTIF($A$6:A208,A208)</f>
        <v>13</v>
      </c>
      <c r="I208">
        <f t="shared" ca="1" si="30"/>
        <v>11</v>
      </c>
      <c r="J208" t="str">
        <f t="shared" ca="1" si="31"/>
        <v>Extender HDMI signálu - přijímač 0</v>
      </c>
      <c r="K208" t="str">
        <f t="shared" ca="1" si="28"/>
        <v>VD32</v>
      </c>
      <c r="L208" t="str">
        <f t="shared" ca="1" si="28"/>
        <v>Extender HDMI signálu - přijímač</v>
      </c>
      <c r="M208">
        <f t="shared" ca="1" si="28"/>
        <v>0</v>
      </c>
      <c r="N208">
        <f t="shared" ca="1" si="28"/>
        <v>0</v>
      </c>
      <c r="O208">
        <f t="shared" ca="1" si="28"/>
        <v>0</v>
      </c>
      <c r="P208">
        <f t="shared" ca="1" si="28"/>
        <v>0</v>
      </c>
      <c r="Q208">
        <f t="shared" ca="1" si="28"/>
        <v>0</v>
      </c>
      <c r="R208">
        <f t="shared" ca="1" si="32"/>
        <v>0</v>
      </c>
      <c r="S208">
        <f t="shared" ca="1" si="28"/>
        <v>0</v>
      </c>
      <c r="T208">
        <f t="shared" ca="1" si="33"/>
        <v>0</v>
      </c>
      <c r="U208">
        <f t="shared" ca="1" si="34"/>
        <v>0</v>
      </c>
      <c r="V208" t="str">
        <f t="shared" ca="1" si="35"/>
        <v/>
      </c>
    </row>
    <row r="209" spans="1:22">
      <c r="A209">
        <f t="shared" ca="1" si="29"/>
        <v>5</v>
      </c>
      <c r="B209" t="str">
        <f ca="1">INDEX(SeznamListu!$A$1:$C$87,MATCH(A209,SeznamListu!$B$1:$B$87,0),1)</f>
        <v>POSL N02913</v>
      </c>
      <c r="C209">
        <f ca="1">INDEX(SeznamListu!$A$1:$C$87,MATCH(A209,SeznamListu!$B$1:$B$87,0),3)</f>
        <v>1</v>
      </c>
      <c r="D209">
        <f ca="1">COUNTIF($A$6:A209,A209)</f>
        <v>14</v>
      </c>
      <c r="I209">
        <f t="shared" ca="1" si="30"/>
        <v>12</v>
      </c>
      <c r="J209" t="str">
        <f t="shared" ca="1" si="31"/>
        <v>HDMI a USB maticový přepínač 0</v>
      </c>
      <c r="K209" t="str">
        <f t="shared" ca="1" si="28"/>
        <v>VD25</v>
      </c>
      <c r="L209" t="str">
        <f t="shared" ca="1" si="28"/>
        <v>HDMI a USB maticový přepínač</v>
      </c>
      <c r="M209">
        <f t="shared" ca="1" si="28"/>
        <v>0</v>
      </c>
      <c r="N209">
        <f t="shared" ca="1" si="28"/>
        <v>0</v>
      </c>
      <c r="O209">
        <f t="shared" ca="1" si="28"/>
        <v>0</v>
      </c>
      <c r="P209">
        <f t="shared" ca="1" si="28"/>
        <v>0</v>
      </c>
      <c r="Q209">
        <f t="shared" ca="1" si="28"/>
        <v>0</v>
      </c>
      <c r="R209">
        <f t="shared" ca="1" si="32"/>
        <v>0</v>
      </c>
      <c r="S209">
        <f t="shared" ca="1" si="28"/>
        <v>0</v>
      </c>
      <c r="T209">
        <f t="shared" ca="1" si="33"/>
        <v>0</v>
      </c>
      <c r="U209">
        <f t="shared" ca="1" si="34"/>
        <v>0</v>
      </c>
      <c r="V209" t="str">
        <f t="shared" ca="1" si="35"/>
        <v/>
      </c>
    </row>
    <row r="210" spans="1:22">
      <c r="A210">
        <f t="shared" ca="1" si="29"/>
        <v>5</v>
      </c>
      <c r="B210" t="str">
        <f ca="1">INDEX(SeznamListu!$A$1:$C$87,MATCH(A210,SeznamListu!$B$1:$B$87,0),1)</f>
        <v>POSL N02913</v>
      </c>
      <c r="C210">
        <f ca="1">INDEX(SeznamListu!$A$1:$C$87,MATCH(A210,SeznamListu!$B$1:$B$87,0),3)</f>
        <v>1</v>
      </c>
      <c r="D210">
        <f ca="1">COUNTIF($A$6:A210,A210)</f>
        <v>15</v>
      </c>
      <c r="I210">
        <f t="shared" ca="1" si="30"/>
        <v>13</v>
      </c>
      <c r="J210" t="str">
        <f t="shared" ca="1" si="31"/>
        <v>Převodník HDMI na USB 0</v>
      </c>
      <c r="K210" t="str">
        <f t="shared" ca="1" si="28"/>
        <v>VD35</v>
      </c>
      <c r="L210" t="str">
        <f t="shared" ca="1" si="28"/>
        <v>Převodník HDMI na USB</v>
      </c>
      <c r="M210">
        <f t="shared" ca="1" si="28"/>
        <v>0</v>
      </c>
      <c r="N210">
        <f t="shared" ca="1" si="28"/>
        <v>0</v>
      </c>
      <c r="O210">
        <f t="shared" ca="1" si="28"/>
        <v>0</v>
      </c>
      <c r="P210">
        <f t="shared" ca="1" si="28"/>
        <v>0</v>
      </c>
      <c r="Q210">
        <f t="shared" ca="1" si="28"/>
        <v>0</v>
      </c>
      <c r="R210">
        <f t="shared" ca="1" si="32"/>
        <v>0</v>
      </c>
      <c r="S210">
        <f t="shared" ca="1" si="28"/>
        <v>0</v>
      </c>
      <c r="T210">
        <f t="shared" ca="1" si="33"/>
        <v>0</v>
      </c>
      <c r="U210">
        <f t="shared" ca="1" si="34"/>
        <v>0</v>
      </c>
      <c r="V210" t="str">
        <f t="shared" ca="1" si="35"/>
        <v/>
      </c>
    </row>
    <row r="211" spans="1:22">
      <c r="A211">
        <f t="shared" ca="1" si="29"/>
        <v>5</v>
      </c>
      <c r="B211" t="str">
        <f ca="1">INDEX(SeznamListu!$A$1:$C$87,MATCH(A211,SeznamListu!$B$1:$B$87,0),1)</f>
        <v>POSL N02913</v>
      </c>
      <c r="C211">
        <f ca="1">INDEX(SeznamListu!$A$1:$C$87,MATCH(A211,SeznamListu!$B$1:$B$87,0),3)</f>
        <v>1</v>
      </c>
      <c r="D211">
        <f ca="1">COUNTIF($A$6:A211,A211)</f>
        <v>16</v>
      </c>
      <c r="I211">
        <f t="shared" ca="1" si="30"/>
        <v>14</v>
      </c>
      <c r="J211" t="str">
        <f t="shared" ca="1" si="31"/>
        <v>Záznam prezentací 0</v>
      </c>
      <c r="K211" t="str">
        <f t="shared" ca="1" si="28"/>
        <v>VD36</v>
      </c>
      <c r="L211" t="str">
        <f t="shared" ca="1" si="28"/>
        <v>Záznam prezentací</v>
      </c>
      <c r="M211">
        <f t="shared" ca="1" si="28"/>
        <v>0</v>
      </c>
      <c r="N211">
        <f t="shared" ca="1" si="28"/>
        <v>0</v>
      </c>
      <c r="O211">
        <f t="shared" ca="1" si="28"/>
        <v>0</v>
      </c>
      <c r="P211">
        <f t="shared" ca="1" si="28"/>
        <v>0</v>
      </c>
      <c r="Q211">
        <f t="shared" ca="1" si="28"/>
        <v>0</v>
      </c>
      <c r="R211">
        <f t="shared" ca="1" si="32"/>
        <v>0</v>
      </c>
      <c r="S211">
        <f t="shared" ca="1" si="28"/>
        <v>0</v>
      </c>
      <c r="T211">
        <f t="shared" ca="1" si="33"/>
        <v>0</v>
      </c>
      <c r="U211">
        <f t="shared" ca="1" si="34"/>
        <v>0</v>
      </c>
      <c r="V211" t="str">
        <f t="shared" ca="1" si="35"/>
        <v/>
      </c>
    </row>
    <row r="212" spans="1:22">
      <c r="A212">
        <f t="shared" ca="1" si="29"/>
        <v>5</v>
      </c>
      <c r="B212" t="str">
        <f ca="1">INDEX(SeznamListu!$A$1:$C$87,MATCH(A212,SeznamListu!$B$1:$B$87,0),1)</f>
        <v>POSL N02913</v>
      </c>
      <c r="C212">
        <f ca="1">INDEX(SeznamListu!$A$1:$C$87,MATCH(A212,SeznamListu!$B$1:$B$87,0),3)</f>
        <v>1</v>
      </c>
      <c r="D212">
        <f ca="1">COUNTIF($A$6:A212,A212)</f>
        <v>17</v>
      </c>
      <c r="I212">
        <f t="shared" ca="1" si="30"/>
        <v>15</v>
      </c>
      <c r="J212" t="str">
        <f t="shared" ca="1" si="31"/>
        <v>NDI Enkodér/dekodér 0</v>
      </c>
      <c r="K212" t="str">
        <f t="shared" ca="1" si="28"/>
        <v>VD51</v>
      </c>
      <c r="L212" t="str">
        <f t="shared" ca="1" si="28"/>
        <v>NDI Enkodér/dekodér</v>
      </c>
      <c r="M212">
        <f t="shared" ca="1" si="28"/>
        <v>0</v>
      </c>
      <c r="N212">
        <f t="shared" ca="1" si="28"/>
        <v>0</v>
      </c>
      <c r="O212">
        <f t="shared" ca="1" si="28"/>
        <v>0</v>
      </c>
      <c r="P212">
        <f t="shared" ca="1" si="28"/>
        <v>0</v>
      </c>
      <c r="Q212">
        <f t="shared" ca="1" si="28"/>
        <v>0</v>
      </c>
      <c r="R212">
        <f t="shared" ca="1" si="32"/>
        <v>0</v>
      </c>
      <c r="S212">
        <f t="shared" ca="1" si="28"/>
        <v>0</v>
      </c>
      <c r="T212">
        <f t="shared" ca="1" si="33"/>
        <v>0</v>
      </c>
      <c r="U212">
        <f t="shared" ca="1" si="34"/>
        <v>0</v>
      </c>
      <c r="V212" t="str">
        <f t="shared" ca="1" si="35"/>
        <v/>
      </c>
    </row>
    <row r="213" spans="1:22">
      <c r="A213">
        <f t="shared" ca="1" si="29"/>
        <v>5</v>
      </c>
      <c r="B213" t="str">
        <f ca="1">INDEX(SeznamListu!$A$1:$C$87,MATCH(A213,SeznamListu!$B$1:$B$87,0),1)</f>
        <v>POSL N02913</v>
      </c>
      <c r="C213">
        <f ca="1">INDEX(SeznamListu!$A$1:$C$87,MATCH(A213,SeznamListu!$B$1:$B$87,0),3)</f>
        <v>1</v>
      </c>
      <c r="D213">
        <f ca="1">COUNTIF($A$6:A213,A213)</f>
        <v>18</v>
      </c>
      <c r="I213">
        <f t="shared" ca="1" si="30"/>
        <v>16</v>
      </c>
      <c r="J213" t="str">
        <f t="shared" ca="1" si="31"/>
        <v>Reproduktorová soustava 0</v>
      </c>
      <c r="K213" t="str">
        <f t="shared" ca="1" si="28"/>
        <v>AU10</v>
      </c>
      <c r="L213" t="str">
        <f t="shared" ca="1" si="28"/>
        <v>Reproduktorová soustava</v>
      </c>
      <c r="M213">
        <f t="shared" ref="K213:S245" ca="1" si="36">INDIRECT("'"&amp;$B213&amp; "'!" &amp; M$1&amp;$D213+2)</f>
        <v>0</v>
      </c>
      <c r="N213">
        <f t="shared" ca="1" si="36"/>
        <v>0</v>
      </c>
      <c r="O213">
        <f t="shared" ca="1" si="36"/>
        <v>0</v>
      </c>
      <c r="P213">
        <f t="shared" ca="1" si="36"/>
        <v>0</v>
      </c>
      <c r="Q213">
        <f t="shared" ca="1" si="36"/>
        <v>0</v>
      </c>
      <c r="R213">
        <f t="shared" ca="1" si="32"/>
        <v>0</v>
      </c>
      <c r="S213">
        <f t="shared" ca="1" si="36"/>
        <v>0</v>
      </c>
      <c r="T213">
        <f t="shared" ca="1" si="33"/>
        <v>0</v>
      </c>
      <c r="U213">
        <f t="shared" ca="1" si="34"/>
        <v>0</v>
      </c>
      <c r="V213" t="str">
        <f t="shared" ca="1" si="35"/>
        <v/>
      </c>
    </row>
    <row r="214" spans="1:22">
      <c r="A214">
        <f t="shared" ca="1" si="29"/>
        <v>5</v>
      </c>
      <c r="B214" t="str">
        <f ca="1">INDEX(SeznamListu!$A$1:$C$87,MATCH(A214,SeznamListu!$B$1:$B$87,0),1)</f>
        <v>POSL N02913</v>
      </c>
      <c r="C214">
        <f ca="1">INDEX(SeznamListu!$A$1:$C$87,MATCH(A214,SeznamListu!$B$1:$B$87,0),3)</f>
        <v>1</v>
      </c>
      <c r="D214">
        <f ca="1">COUNTIF($A$6:A214,A214)</f>
        <v>19</v>
      </c>
      <c r="I214">
        <f t="shared" ca="1" si="30"/>
        <v>17</v>
      </c>
      <c r="J214" t="str">
        <f t="shared" ca="1" si="31"/>
        <v>Reproduktorová soustava 0</v>
      </c>
      <c r="K214" t="str">
        <f t="shared" ca="1" si="36"/>
        <v>AU11</v>
      </c>
      <c r="L214" t="str">
        <f t="shared" ca="1" si="36"/>
        <v>Reproduktorová soustava</v>
      </c>
      <c r="M214">
        <f t="shared" ca="1" si="36"/>
        <v>0</v>
      </c>
      <c r="N214">
        <f t="shared" ca="1" si="36"/>
        <v>0</v>
      </c>
      <c r="O214">
        <f t="shared" ca="1" si="36"/>
        <v>0</v>
      </c>
      <c r="P214">
        <f t="shared" ca="1" si="36"/>
        <v>0</v>
      </c>
      <c r="Q214">
        <f t="shared" ca="1" si="36"/>
        <v>0</v>
      </c>
      <c r="R214">
        <f t="shared" ca="1" si="32"/>
        <v>0</v>
      </c>
      <c r="S214">
        <f t="shared" ca="1" si="36"/>
        <v>0</v>
      </c>
      <c r="T214">
        <f t="shared" ca="1" si="33"/>
        <v>0</v>
      </c>
      <c r="U214">
        <f t="shared" ca="1" si="34"/>
        <v>0</v>
      </c>
      <c r="V214" t="str">
        <f t="shared" ca="1" si="35"/>
        <v/>
      </c>
    </row>
    <row r="215" spans="1:22">
      <c r="A215">
        <f t="shared" ca="1" si="29"/>
        <v>5</v>
      </c>
      <c r="B215" t="str">
        <f ca="1">INDEX(SeznamListu!$A$1:$C$87,MATCH(A215,SeznamListu!$B$1:$B$87,0),1)</f>
        <v>POSL N02913</v>
      </c>
      <c r="C215">
        <f ca="1">INDEX(SeznamListu!$A$1:$C$87,MATCH(A215,SeznamListu!$B$1:$B$87,0),3)</f>
        <v>1</v>
      </c>
      <c r="D215">
        <f ca="1">COUNTIF($A$6:A215,A215)</f>
        <v>20</v>
      </c>
      <c r="I215">
        <f t="shared" ca="1" si="30"/>
        <v>18</v>
      </c>
      <c r="J215" t="str">
        <f t="shared" ca="1" si="31"/>
        <v>Zesilovač 0</v>
      </c>
      <c r="K215" t="str">
        <f t="shared" ca="1" si="36"/>
        <v>AU06</v>
      </c>
      <c r="L215" t="str">
        <f t="shared" ca="1" si="36"/>
        <v>Zesilovač</v>
      </c>
      <c r="M215">
        <f t="shared" ca="1" si="36"/>
        <v>0</v>
      </c>
      <c r="N215">
        <f t="shared" ca="1" si="36"/>
        <v>0</v>
      </c>
      <c r="O215">
        <f t="shared" ca="1" si="36"/>
        <v>0</v>
      </c>
      <c r="P215">
        <f t="shared" ca="1" si="36"/>
        <v>0</v>
      </c>
      <c r="Q215">
        <f t="shared" ca="1" si="36"/>
        <v>0</v>
      </c>
      <c r="R215">
        <f t="shared" ca="1" si="32"/>
        <v>0</v>
      </c>
      <c r="S215">
        <f t="shared" ca="1" si="36"/>
        <v>0</v>
      </c>
      <c r="T215">
        <f t="shared" ca="1" si="33"/>
        <v>0</v>
      </c>
      <c r="U215">
        <f t="shared" ca="1" si="34"/>
        <v>0</v>
      </c>
      <c r="V215" t="str">
        <f t="shared" ca="1" si="35"/>
        <v/>
      </c>
    </row>
    <row r="216" spans="1:22">
      <c r="A216">
        <f t="shared" ca="1" si="29"/>
        <v>5</v>
      </c>
      <c r="B216" t="str">
        <f ca="1">INDEX(SeznamListu!$A$1:$C$87,MATCH(A216,SeznamListu!$B$1:$B$87,0),1)</f>
        <v>POSL N02913</v>
      </c>
      <c r="C216">
        <f ca="1">INDEX(SeznamListu!$A$1:$C$87,MATCH(A216,SeznamListu!$B$1:$B$87,0),3)</f>
        <v>1</v>
      </c>
      <c r="D216">
        <f ca="1">COUNTIF($A$6:A216,A216)</f>
        <v>21</v>
      </c>
      <c r="I216">
        <f t="shared" ca="1" si="30"/>
        <v>19</v>
      </c>
      <c r="J216" t="str">
        <f t="shared" ca="1" si="31"/>
        <v>Mixážní systém 0</v>
      </c>
      <c r="K216" t="str">
        <f t="shared" ca="1" si="36"/>
        <v>AU01</v>
      </c>
      <c r="L216" t="str">
        <f t="shared" ca="1" si="36"/>
        <v>Mixážní systém</v>
      </c>
      <c r="M216">
        <f t="shared" ca="1" si="36"/>
        <v>0</v>
      </c>
      <c r="N216">
        <f t="shared" ca="1" si="36"/>
        <v>0</v>
      </c>
      <c r="O216">
        <f t="shared" ca="1" si="36"/>
        <v>0</v>
      </c>
      <c r="P216">
        <f t="shared" ca="1" si="36"/>
        <v>0</v>
      </c>
      <c r="Q216">
        <f t="shared" ca="1" si="36"/>
        <v>0</v>
      </c>
      <c r="R216">
        <f t="shared" ca="1" si="32"/>
        <v>0</v>
      </c>
      <c r="S216">
        <f t="shared" ca="1" si="36"/>
        <v>0</v>
      </c>
      <c r="T216">
        <f t="shared" ca="1" si="33"/>
        <v>0</v>
      </c>
      <c r="U216">
        <f t="shared" ca="1" si="34"/>
        <v>0</v>
      </c>
      <c r="V216" t="str">
        <f t="shared" ca="1" si="35"/>
        <v/>
      </c>
    </row>
    <row r="217" spans="1:22">
      <c r="A217">
        <f t="shared" ca="1" si="29"/>
        <v>5</v>
      </c>
      <c r="B217" t="str">
        <f ca="1">INDEX(SeznamListu!$A$1:$C$87,MATCH(A217,SeznamListu!$B$1:$B$87,0),1)</f>
        <v>POSL N02913</v>
      </c>
      <c r="C217">
        <f ca="1">INDEX(SeznamListu!$A$1:$C$87,MATCH(A217,SeznamListu!$B$1:$B$87,0),3)</f>
        <v>1</v>
      </c>
      <c r="D217">
        <f ca="1">COUNTIF($A$6:A217,A217)</f>
        <v>22</v>
      </c>
      <c r="I217">
        <f t="shared" ca="1" si="30"/>
        <v>20</v>
      </c>
      <c r="J217" t="str">
        <f t="shared" ca="1" si="31"/>
        <v>Dante převodník 0</v>
      </c>
      <c r="K217" t="str">
        <f t="shared" ca="1" si="36"/>
        <v>AU02</v>
      </c>
      <c r="L217" t="str">
        <f t="shared" ca="1" si="36"/>
        <v>Dante převodník</v>
      </c>
      <c r="M217">
        <f t="shared" ca="1" si="36"/>
        <v>0</v>
      </c>
      <c r="N217">
        <f t="shared" ca="1" si="36"/>
        <v>0</v>
      </c>
      <c r="O217">
        <f t="shared" ca="1" si="36"/>
        <v>0</v>
      </c>
      <c r="P217">
        <f t="shared" ca="1" si="36"/>
        <v>0</v>
      </c>
      <c r="Q217">
        <f t="shared" ca="1" si="36"/>
        <v>0</v>
      </c>
      <c r="R217">
        <f t="shared" ca="1" si="32"/>
        <v>0</v>
      </c>
      <c r="S217">
        <f t="shared" ca="1" si="36"/>
        <v>0</v>
      </c>
      <c r="T217">
        <f t="shared" ca="1" si="33"/>
        <v>0</v>
      </c>
      <c r="U217">
        <f t="shared" ca="1" si="34"/>
        <v>0</v>
      </c>
      <c r="V217" t="str">
        <f t="shared" ca="1" si="35"/>
        <v/>
      </c>
    </row>
    <row r="218" spans="1:22">
      <c r="A218">
        <f t="shared" ca="1" si="29"/>
        <v>5</v>
      </c>
      <c r="B218" t="str">
        <f ca="1">INDEX(SeznamListu!$A$1:$C$87,MATCH(A218,SeznamListu!$B$1:$B$87,0),1)</f>
        <v>POSL N02913</v>
      </c>
      <c r="C218">
        <f ca="1">INDEX(SeznamListu!$A$1:$C$87,MATCH(A218,SeznamListu!$B$1:$B$87,0),3)</f>
        <v>1</v>
      </c>
      <c r="D218">
        <f ca="1">COUNTIF($A$6:A218,A218)</f>
        <v>23</v>
      </c>
      <c r="I218">
        <f t="shared" ca="1" si="30"/>
        <v>21</v>
      </c>
      <c r="J218" t="str">
        <f t="shared" ca="1" si="31"/>
        <v>Switch pro Dante 0</v>
      </c>
      <c r="K218" t="str">
        <f t="shared" ca="1" si="36"/>
        <v>AU34</v>
      </c>
      <c r="L218" t="str">
        <f t="shared" ca="1" si="36"/>
        <v>Switch pro Dante</v>
      </c>
      <c r="M218">
        <f t="shared" ca="1" si="36"/>
        <v>0</v>
      </c>
      <c r="N218">
        <f t="shared" ca="1" si="36"/>
        <v>0</v>
      </c>
      <c r="O218">
        <f t="shared" ca="1" si="36"/>
        <v>0</v>
      </c>
      <c r="P218">
        <f t="shared" ca="1" si="36"/>
        <v>0</v>
      </c>
      <c r="Q218">
        <f t="shared" ca="1" si="36"/>
        <v>0</v>
      </c>
      <c r="R218">
        <f t="shared" ca="1" si="32"/>
        <v>0</v>
      </c>
      <c r="S218">
        <f t="shared" ca="1" si="36"/>
        <v>0</v>
      </c>
      <c r="T218">
        <f t="shared" ca="1" si="33"/>
        <v>0</v>
      </c>
      <c r="U218">
        <f t="shared" ca="1" si="34"/>
        <v>0</v>
      </c>
      <c r="V218" t="str">
        <f t="shared" ca="1" si="35"/>
        <v/>
      </c>
    </row>
    <row r="219" spans="1:22">
      <c r="A219">
        <f t="shared" ca="1" si="29"/>
        <v>5</v>
      </c>
      <c r="B219" t="str">
        <f ca="1">INDEX(SeznamListu!$A$1:$C$87,MATCH(A219,SeznamListu!$B$1:$B$87,0),1)</f>
        <v>POSL N02913</v>
      </c>
      <c r="C219">
        <f ca="1">INDEX(SeznamListu!$A$1:$C$87,MATCH(A219,SeznamListu!$B$1:$B$87,0),3)</f>
        <v>1</v>
      </c>
      <c r="D219">
        <f ca="1">COUNTIF($A$6:A219,A219)</f>
        <v>24</v>
      </c>
      <c r="I219">
        <f t="shared" ca="1" si="30"/>
        <v>22</v>
      </c>
      <c r="J219" t="str">
        <f t="shared" ca="1" si="31"/>
        <v>Zesilovač indukční smyčky 0</v>
      </c>
      <c r="K219" t="str">
        <f t="shared" ca="1" si="36"/>
        <v>AU04</v>
      </c>
      <c r="L219" t="str">
        <f t="shared" ca="1" si="36"/>
        <v>Zesilovač indukční smyčky</v>
      </c>
      <c r="M219">
        <f t="shared" ca="1" si="36"/>
        <v>0</v>
      </c>
      <c r="N219">
        <f t="shared" ca="1" si="36"/>
        <v>0</v>
      </c>
      <c r="O219">
        <f t="shared" ca="1" si="36"/>
        <v>0</v>
      </c>
      <c r="P219">
        <f t="shared" ca="1" si="36"/>
        <v>0</v>
      </c>
      <c r="Q219">
        <f t="shared" ca="1" si="36"/>
        <v>0</v>
      </c>
      <c r="R219">
        <f t="shared" ca="1" si="32"/>
        <v>0</v>
      </c>
      <c r="S219">
        <f t="shared" ca="1" si="36"/>
        <v>0</v>
      </c>
      <c r="T219">
        <f t="shared" ca="1" si="33"/>
        <v>0</v>
      </c>
      <c r="U219">
        <f t="shared" ca="1" si="34"/>
        <v>0</v>
      </c>
      <c r="V219" t="str">
        <f t="shared" ca="1" si="35"/>
        <v/>
      </c>
    </row>
    <row r="220" spans="1:22">
      <c r="A220">
        <f t="shared" ca="1" si="29"/>
        <v>5</v>
      </c>
      <c r="B220" t="str">
        <f ca="1">INDEX(SeznamListu!$A$1:$C$87,MATCH(A220,SeznamListu!$B$1:$B$87,0),1)</f>
        <v>POSL N02913</v>
      </c>
      <c r="C220">
        <f ca="1">INDEX(SeznamListu!$A$1:$C$87,MATCH(A220,SeznamListu!$B$1:$B$87,0),3)</f>
        <v>1</v>
      </c>
      <c r="D220">
        <f ca="1">COUNTIF($A$6:A220,A220)</f>
        <v>25</v>
      </c>
      <c r="I220">
        <f t="shared" ca="1" si="30"/>
        <v>23</v>
      </c>
      <c r="J220" t="str">
        <f t="shared" ca="1" si="31"/>
        <v>Eliminátor zpětné vazby 0</v>
      </c>
      <c r="K220" t="str">
        <f t="shared" ca="1" si="36"/>
        <v>AU07</v>
      </c>
      <c r="L220" t="str">
        <f t="shared" ca="1" si="36"/>
        <v>Eliminátor zpětné vazby</v>
      </c>
      <c r="M220">
        <f t="shared" ca="1" si="36"/>
        <v>0</v>
      </c>
      <c r="N220">
        <f t="shared" ca="1" si="36"/>
        <v>0</v>
      </c>
      <c r="O220">
        <f t="shared" ca="1" si="36"/>
        <v>0</v>
      </c>
      <c r="P220">
        <f t="shared" ca="1" si="36"/>
        <v>0</v>
      </c>
      <c r="Q220">
        <f t="shared" ca="1" si="36"/>
        <v>0</v>
      </c>
      <c r="R220">
        <f t="shared" ca="1" si="32"/>
        <v>0</v>
      </c>
      <c r="S220">
        <f t="shared" ca="1" si="36"/>
        <v>0</v>
      </c>
      <c r="T220">
        <f t="shared" ca="1" si="33"/>
        <v>0</v>
      </c>
      <c r="U220">
        <f t="shared" ca="1" si="34"/>
        <v>0</v>
      </c>
      <c r="V220" t="str">
        <f t="shared" ca="1" si="35"/>
        <v/>
      </c>
    </row>
    <row r="221" spans="1:22">
      <c r="A221">
        <f t="shared" ca="1" si="29"/>
        <v>5</v>
      </c>
      <c r="B221" t="str">
        <f ca="1">INDEX(SeznamListu!$A$1:$C$87,MATCH(A221,SeznamListu!$B$1:$B$87,0),1)</f>
        <v>POSL N02913</v>
      </c>
      <c r="C221">
        <f ca="1">INDEX(SeznamListu!$A$1:$C$87,MATCH(A221,SeznamListu!$B$1:$B$87,0),3)</f>
        <v>1</v>
      </c>
      <c r="D221">
        <f ca="1">COUNTIF($A$6:A221,A221)</f>
        <v>26</v>
      </c>
      <c r="I221">
        <f t="shared" ca="1" si="30"/>
        <v>24</v>
      </c>
      <c r="J221" t="str">
        <f t="shared" ca="1" si="31"/>
        <v>Mikrofon bezdrátový 0</v>
      </c>
      <c r="K221" t="str">
        <f t="shared" ca="1" si="36"/>
        <v>AU18</v>
      </c>
      <c r="L221" t="str">
        <f t="shared" ca="1" si="36"/>
        <v>Mikrofon bezdrátový</v>
      </c>
      <c r="M221">
        <f t="shared" ca="1" si="36"/>
        <v>0</v>
      </c>
      <c r="N221">
        <f t="shared" ca="1" si="36"/>
        <v>0</v>
      </c>
      <c r="O221">
        <f t="shared" ca="1" si="36"/>
        <v>0</v>
      </c>
      <c r="P221">
        <f t="shared" ca="1" si="36"/>
        <v>0</v>
      </c>
      <c r="Q221">
        <f t="shared" ca="1" si="36"/>
        <v>0</v>
      </c>
      <c r="R221">
        <f t="shared" ca="1" si="32"/>
        <v>0</v>
      </c>
      <c r="S221">
        <f t="shared" ca="1" si="36"/>
        <v>0</v>
      </c>
      <c r="T221">
        <f t="shared" ca="1" si="33"/>
        <v>0</v>
      </c>
      <c r="U221">
        <f t="shared" ca="1" si="34"/>
        <v>0</v>
      </c>
      <c r="V221" t="str">
        <f t="shared" ca="1" si="35"/>
        <v/>
      </c>
    </row>
    <row r="222" spans="1:22">
      <c r="A222">
        <f t="shared" ca="1" si="29"/>
        <v>5</v>
      </c>
      <c r="B222" t="str">
        <f ca="1">INDEX(SeznamListu!$A$1:$C$87,MATCH(A222,SeznamListu!$B$1:$B$87,0),1)</f>
        <v>POSL N02913</v>
      </c>
      <c r="C222">
        <f ca="1">INDEX(SeznamListu!$A$1:$C$87,MATCH(A222,SeznamListu!$B$1:$B$87,0),3)</f>
        <v>1</v>
      </c>
      <c r="D222">
        <f ca="1">COUNTIF($A$6:A222,A222)</f>
        <v>27</v>
      </c>
      <c r="I222">
        <f t="shared" ca="1" si="30"/>
        <v>25</v>
      </c>
      <c r="J222" t="str">
        <f t="shared" ca="1" si="31"/>
        <v>Mikrofon bezdrátový 0</v>
      </c>
      <c r="K222" t="str">
        <f t="shared" ca="1" si="36"/>
        <v>AU19</v>
      </c>
      <c r="L222" t="str">
        <f t="shared" ca="1" si="36"/>
        <v>Mikrofon bezdrátový</v>
      </c>
      <c r="M222">
        <f t="shared" ca="1" si="36"/>
        <v>0</v>
      </c>
      <c r="N222">
        <f t="shared" ca="1" si="36"/>
        <v>0</v>
      </c>
      <c r="O222">
        <f t="shared" ca="1" si="36"/>
        <v>0</v>
      </c>
      <c r="P222">
        <f t="shared" ca="1" si="36"/>
        <v>0</v>
      </c>
      <c r="Q222">
        <f t="shared" ca="1" si="36"/>
        <v>0</v>
      </c>
      <c r="R222">
        <f t="shared" ca="1" si="32"/>
        <v>0</v>
      </c>
      <c r="S222">
        <f t="shared" ca="1" si="36"/>
        <v>0</v>
      </c>
      <c r="T222">
        <f t="shared" ca="1" si="33"/>
        <v>0</v>
      </c>
      <c r="U222">
        <f t="shared" ca="1" si="34"/>
        <v>0</v>
      </c>
      <c r="V222" t="str">
        <f t="shared" ca="1" si="35"/>
        <v/>
      </c>
    </row>
    <row r="223" spans="1:22">
      <c r="A223">
        <f t="shared" ca="1" si="29"/>
        <v>5</v>
      </c>
      <c r="B223" t="str">
        <f ca="1">INDEX(SeznamListu!$A$1:$C$87,MATCH(A223,SeznamListu!$B$1:$B$87,0),1)</f>
        <v>POSL N02913</v>
      </c>
      <c r="C223">
        <f ca="1">INDEX(SeznamListu!$A$1:$C$87,MATCH(A223,SeznamListu!$B$1:$B$87,0),3)</f>
        <v>1</v>
      </c>
      <c r="D223">
        <f ca="1">COUNTIF($A$6:A223,A223)</f>
        <v>28</v>
      </c>
      <c r="I223">
        <f t="shared" ca="1" si="30"/>
        <v>26</v>
      </c>
      <c r="J223" t="str">
        <f t="shared" ca="1" si="31"/>
        <v>Mikrofon náhlavní 0</v>
      </c>
      <c r="K223" t="str">
        <f t="shared" ca="1" si="36"/>
        <v>AU20</v>
      </c>
      <c r="L223" t="str">
        <f t="shared" ca="1" si="36"/>
        <v>Mikrofon náhlavní</v>
      </c>
      <c r="M223">
        <f t="shared" ca="1" si="36"/>
        <v>0</v>
      </c>
      <c r="N223">
        <f t="shared" ca="1" si="36"/>
        <v>0</v>
      </c>
      <c r="O223">
        <f t="shared" ca="1" si="36"/>
        <v>0</v>
      </c>
      <c r="P223">
        <f t="shared" ca="1" si="36"/>
        <v>0</v>
      </c>
      <c r="Q223">
        <f t="shared" ca="1" si="36"/>
        <v>0</v>
      </c>
      <c r="R223">
        <f t="shared" ca="1" si="32"/>
        <v>0</v>
      </c>
      <c r="S223">
        <f t="shared" ca="1" si="36"/>
        <v>0</v>
      </c>
      <c r="T223">
        <f t="shared" ca="1" si="33"/>
        <v>0</v>
      </c>
      <c r="U223">
        <f t="shared" ca="1" si="34"/>
        <v>0</v>
      </c>
      <c r="V223" t="str">
        <f t="shared" ca="1" si="35"/>
        <v/>
      </c>
    </row>
    <row r="224" spans="1:22">
      <c r="A224">
        <f t="shared" ca="1" si="29"/>
        <v>5</v>
      </c>
      <c r="B224" t="str">
        <f ca="1">INDEX(SeznamListu!$A$1:$C$87,MATCH(A224,SeznamListu!$B$1:$B$87,0),1)</f>
        <v>POSL N02913</v>
      </c>
      <c r="C224">
        <f ca="1">INDEX(SeznamListu!$A$1:$C$87,MATCH(A224,SeznamListu!$B$1:$B$87,0),3)</f>
        <v>1</v>
      </c>
      <c r="D224">
        <f ca="1">COUNTIF($A$6:A224,A224)</f>
        <v>29</v>
      </c>
      <c r="I224">
        <f t="shared" ca="1" si="30"/>
        <v>27</v>
      </c>
      <c r="J224" t="str">
        <f t="shared" ca="1" si="31"/>
        <v>Mikrofon náhlavní 0</v>
      </c>
      <c r="K224" t="str">
        <f t="shared" ca="1" si="36"/>
        <v>AU21</v>
      </c>
      <c r="L224" t="str">
        <f t="shared" ca="1" si="36"/>
        <v>Mikrofon náhlavní</v>
      </c>
      <c r="M224">
        <f t="shared" ca="1" si="36"/>
        <v>0</v>
      </c>
      <c r="N224">
        <f t="shared" ca="1" si="36"/>
        <v>0</v>
      </c>
      <c r="O224">
        <f t="shared" ca="1" si="36"/>
        <v>0</v>
      </c>
      <c r="P224">
        <f t="shared" ca="1" si="36"/>
        <v>0</v>
      </c>
      <c r="Q224">
        <f t="shared" ca="1" si="36"/>
        <v>0</v>
      </c>
      <c r="R224">
        <f t="shared" ca="1" si="32"/>
        <v>0</v>
      </c>
      <c r="S224">
        <f t="shared" ca="1" si="36"/>
        <v>0</v>
      </c>
      <c r="T224">
        <f t="shared" ca="1" si="33"/>
        <v>0</v>
      </c>
      <c r="U224">
        <f t="shared" ca="1" si="34"/>
        <v>0</v>
      </c>
      <c r="V224" t="str">
        <f t="shared" ca="1" si="35"/>
        <v/>
      </c>
    </row>
    <row r="225" spans="1:22">
      <c r="A225">
        <f t="shared" ca="1" si="29"/>
        <v>5</v>
      </c>
      <c r="B225" t="str">
        <f ca="1">INDEX(SeznamListu!$A$1:$C$87,MATCH(A225,SeznamListu!$B$1:$B$87,0),1)</f>
        <v>POSL N02913</v>
      </c>
      <c r="C225">
        <f ca="1">INDEX(SeznamListu!$A$1:$C$87,MATCH(A225,SeznamListu!$B$1:$B$87,0),3)</f>
        <v>1</v>
      </c>
      <c r="D225">
        <f ca="1">COUNTIF($A$6:A225,A225)</f>
        <v>30</v>
      </c>
      <c r="I225">
        <f t="shared" ca="1" si="30"/>
        <v>28</v>
      </c>
      <c r="J225" t="str">
        <f t="shared" ca="1" si="31"/>
        <v>Anténa mikrofonů 0</v>
      </c>
      <c r="K225" t="str">
        <f t="shared" ca="1" si="36"/>
        <v>AU22</v>
      </c>
      <c r="L225" t="str">
        <f t="shared" ca="1" si="36"/>
        <v>Anténa mikrofonů</v>
      </c>
      <c r="M225">
        <f t="shared" ca="1" si="36"/>
        <v>0</v>
      </c>
      <c r="N225">
        <f t="shared" ca="1" si="36"/>
        <v>0</v>
      </c>
      <c r="O225">
        <f t="shared" ca="1" si="36"/>
        <v>0</v>
      </c>
      <c r="P225">
        <f t="shared" ca="1" si="36"/>
        <v>0</v>
      </c>
      <c r="Q225">
        <f t="shared" ca="1" si="36"/>
        <v>0</v>
      </c>
      <c r="R225">
        <f t="shared" ca="1" si="32"/>
        <v>0</v>
      </c>
      <c r="S225">
        <f t="shared" ca="1" si="36"/>
        <v>0</v>
      </c>
      <c r="T225">
        <f t="shared" ca="1" si="33"/>
        <v>0</v>
      </c>
      <c r="U225">
        <f t="shared" ca="1" si="34"/>
        <v>0</v>
      </c>
      <c r="V225" t="str">
        <f t="shared" ca="1" si="35"/>
        <v/>
      </c>
    </row>
    <row r="226" spans="1:22">
      <c r="A226">
        <f t="shared" ca="1" si="29"/>
        <v>5</v>
      </c>
      <c r="B226" t="str">
        <f ca="1">INDEX(SeznamListu!$A$1:$C$87,MATCH(A226,SeznamListu!$B$1:$B$87,0),1)</f>
        <v>POSL N02913</v>
      </c>
      <c r="C226">
        <f ca="1">INDEX(SeznamListu!$A$1:$C$87,MATCH(A226,SeznamListu!$B$1:$B$87,0),3)</f>
        <v>1</v>
      </c>
      <c r="D226">
        <f ca="1">COUNTIF($A$6:A226,A226)</f>
        <v>31</v>
      </c>
      <c r="I226">
        <f t="shared" ca="1" si="30"/>
        <v>29</v>
      </c>
      <c r="J226" t="str">
        <f t="shared" ca="1" si="31"/>
        <v>Držák antény 0</v>
      </c>
      <c r="K226" t="str">
        <f t="shared" ca="1" si="36"/>
        <v>AU23</v>
      </c>
      <c r="L226" t="str">
        <f t="shared" ca="1" si="36"/>
        <v>Držák antény</v>
      </c>
      <c r="M226">
        <f t="shared" ca="1" si="36"/>
        <v>0</v>
      </c>
      <c r="N226">
        <f t="shared" ca="1" si="36"/>
        <v>0</v>
      </c>
      <c r="O226">
        <f t="shared" ca="1" si="36"/>
        <v>0</v>
      </c>
      <c r="P226">
        <f t="shared" ca="1" si="36"/>
        <v>0</v>
      </c>
      <c r="Q226">
        <f t="shared" ca="1" si="36"/>
        <v>0</v>
      </c>
      <c r="R226">
        <f t="shared" ca="1" si="32"/>
        <v>0</v>
      </c>
      <c r="S226">
        <f t="shared" ca="1" si="36"/>
        <v>0</v>
      </c>
      <c r="T226">
        <f t="shared" ca="1" si="33"/>
        <v>0</v>
      </c>
      <c r="U226">
        <f t="shared" ca="1" si="34"/>
        <v>0</v>
      </c>
      <c r="V226" t="str">
        <f t="shared" ca="1" si="35"/>
        <v/>
      </c>
    </row>
    <row r="227" spans="1:22">
      <c r="A227">
        <f t="shared" ca="1" si="29"/>
        <v>5</v>
      </c>
      <c r="B227" t="str">
        <f ca="1">INDEX(SeznamListu!$A$1:$C$87,MATCH(A227,SeznamListu!$B$1:$B$87,0),1)</f>
        <v>POSL N02913</v>
      </c>
      <c r="C227">
        <f ca="1">INDEX(SeznamListu!$A$1:$C$87,MATCH(A227,SeznamListu!$B$1:$B$87,0),3)</f>
        <v>1</v>
      </c>
      <c r="D227">
        <f ca="1">COUNTIF($A$6:A227,A227)</f>
        <v>32</v>
      </c>
      <c r="I227">
        <f t="shared" ca="1" si="30"/>
        <v>30</v>
      </c>
      <c r="J227" t="str">
        <f t="shared" ca="1" si="31"/>
        <v>Anténní rozbočovač 0</v>
      </c>
      <c r="K227" t="str">
        <f t="shared" ca="1" si="36"/>
        <v>AU24</v>
      </c>
      <c r="L227" t="str">
        <f t="shared" ca="1" si="36"/>
        <v>Anténní rozbočovač</v>
      </c>
      <c r="M227">
        <f t="shared" ca="1" si="36"/>
        <v>0</v>
      </c>
      <c r="N227">
        <f t="shared" ca="1" si="36"/>
        <v>0</v>
      </c>
      <c r="O227">
        <f t="shared" ca="1" si="36"/>
        <v>0</v>
      </c>
      <c r="P227">
        <f t="shared" ca="1" si="36"/>
        <v>0</v>
      </c>
      <c r="Q227">
        <f t="shared" ca="1" si="36"/>
        <v>0</v>
      </c>
      <c r="R227">
        <f t="shared" ca="1" si="32"/>
        <v>0</v>
      </c>
      <c r="S227">
        <f t="shared" ca="1" si="36"/>
        <v>0</v>
      </c>
      <c r="T227">
        <f t="shared" ca="1" si="33"/>
        <v>0</v>
      </c>
      <c r="U227">
        <f t="shared" ca="1" si="34"/>
        <v>0</v>
      </c>
      <c r="V227" t="str">
        <f t="shared" ca="1" si="35"/>
        <v/>
      </c>
    </row>
    <row r="228" spans="1:22">
      <c r="A228">
        <f t="shared" ca="1" si="29"/>
        <v>5</v>
      </c>
      <c r="B228" t="str">
        <f ca="1">INDEX(SeznamListu!$A$1:$C$87,MATCH(A228,SeznamListu!$B$1:$B$87,0),1)</f>
        <v>POSL N02913</v>
      </c>
      <c r="C228">
        <f ca="1">INDEX(SeznamListu!$A$1:$C$87,MATCH(A228,SeznamListu!$B$1:$B$87,0),3)</f>
        <v>1</v>
      </c>
      <c r="D228">
        <f ca="1">COUNTIF($A$6:A228,A228)</f>
        <v>33</v>
      </c>
      <c r="I228">
        <f t="shared" ca="1" si="30"/>
        <v>31</v>
      </c>
      <c r="J228" t="str">
        <f t="shared" ca="1" si="31"/>
        <v>Mikrofon směrový 0</v>
      </c>
      <c r="K228" t="str">
        <f t="shared" ca="1" si="36"/>
        <v>AU25</v>
      </c>
      <c r="L228" t="str">
        <f t="shared" ca="1" si="36"/>
        <v>Mikrofon směrový</v>
      </c>
      <c r="M228">
        <f t="shared" ca="1" si="36"/>
        <v>0</v>
      </c>
      <c r="N228">
        <f t="shared" ca="1" si="36"/>
        <v>0</v>
      </c>
      <c r="O228">
        <f t="shared" ca="1" si="36"/>
        <v>0</v>
      </c>
      <c r="P228">
        <f t="shared" ca="1" si="36"/>
        <v>0</v>
      </c>
      <c r="Q228">
        <f t="shared" ca="1" si="36"/>
        <v>0</v>
      </c>
      <c r="R228">
        <f t="shared" ca="1" si="32"/>
        <v>0</v>
      </c>
      <c r="S228">
        <f t="shared" ca="1" si="36"/>
        <v>0</v>
      </c>
      <c r="T228">
        <f t="shared" ca="1" si="33"/>
        <v>0</v>
      </c>
      <c r="U228">
        <f t="shared" ca="1" si="34"/>
        <v>0</v>
      </c>
      <c r="V228" t="str">
        <f t="shared" ca="1" si="35"/>
        <v/>
      </c>
    </row>
    <row r="229" spans="1:22">
      <c r="A229">
        <f t="shared" ca="1" si="29"/>
        <v>5</v>
      </c>
      <c r="B229" t="str">
        <f ca="1">INDEX(SeznamListu!$A$1:$C$87,MATCH(A229,SeznamListu!$B$1:$B$87,0),1)</f>
        <v>POSL N02913</v>
      </c>
      <c r="C229">
        <f ca="1">INDEX(SeznamListu!$A$1:$C$87,MATCH(A229,SeznamListu!$B$1:$B$87,0),3)</f>
        <v>1</v>
      </c>
      <c r="D229">
        <f ca="1">COUNTIF($A$6:A229,A229)</f>
        <v>34</v>
      </c>
      <c r="I229">
        <f t="shared" ca="1" si="30"/>
        <v>32</v>
      </c>
      <c r="J229" t="str">
        <f t="shared" ca="1" si="31"/>
        <v>Držák mikrofonu 0</v>
      </c>
      <c r="K229" t="str">
        <f t="shared" ca="1" si="36"/>
        <v>AU26</v>
      </c>
      <c r="L229" t="str">
        <f t="shared" ca="1" si="36"/>
        <v>Držák mikrofonu</v>
      </c>
      <c r="M229">
        <f t="shared" ca="1" si="36"/>
        <v>0</v>
      </c>
      <c r="N229">
        <f t="shared" ca="1" si="36"/>
        <v>0</v>
      </c>
      <c r="O229">
        <f t="shared" ca="1" si="36"/>
        <v>0</v>
      </c>
      <c r="P229">
        <f t="shared" ca="1" si="36"/>
        <v>0</v>
      </c>
      <c r="Q229">
        <f t="shared" ca="1" si="36"/>
        <v>0</v>
      </c>
      <c r="R229">
        <f t="shared" ca="1" si="32"/>
        <v>0</v>
      </c>
      <c r="S229">
        <f t="shared" ca="1" si="36"/>
        <v>0</v>
      </c>
      <c r="T229">
        <f t="shared" ca="1" si="33"/>
        <v>0</v>
      </c>
      <c r="U229">
        <f t="shared" ca="1" si="34"/>
        <v>0</v>
      </c>
      <c r="V229" t="str">
        <f t="shared" ca="1" si="35"/>
        <v/>
      </c>
    </row>
    <row r="230" spans="1:22">
      <c r="A230">
        <f t="shared" ca="1" si="29"/>
        <v>5</v>
      </c>
      <c r="B230" t="str">
        <f ca="1">INDEX(SeznamListu!$A$1:$C$87,MATCH(A230,SeznamListu!$B$1:$B$87,0),1)</f>
        <v>POSL N02913</v>
      </c>
      <c r="C230">
        <f ca="1">INDEX(SeznamListu!$A$1:$C$87,MATCH(A230,SeznamListu!$B$1:$B$87,0),3)</f>
        <v>1</v>
      </c>
      <c r="D230">
        <f ca="1">COUNTIF($A$6:A230,A230)</f>
        <v>35</v>
      </c>
      <c r="I230">
        <f t="shared" ca="1" si="30"/>
        <v>33</v>
      </c>
      <c r="J230" t="str">
        <f t="shared" ca="1" si="31"/>
        <v>Stojánek bezdrátového mikrofonu 0</v>
      </c>
      <c r="K230" t="str">
        <f t="shared" ca="1" si="36"/>
        <v>AU30</v>
      </c>
      <c r="L230" t="str">
        <f t="shared" ca="1" si="36"/>
        <v>Stojánek bezdrátového mikrofonu</v>
      </c>
      <c r="M230">
        <f t="shared" ca="1" si="36"/>
        <v>0</v>
      </c>
      <c r="N230">
        <f t="shared" ca="1" si="36"/>
        <v>0</v>
      </c>
      <c r="O230">
        <f t="shared" ca="1" si="36"/>
        <v>0</v>
      </c>
      <c r="P230">
        <f t="shared" ca="1" si="36"/>
        <v>0</v>
      </c>
      <c r="Q230">
        <f t="shared" ca="1" si="36"/>
        <v>0</v>
      </c>
      <c r="R230">
        <f t="shared" ca="1" si="32"/>
        <v>0</v>
      </c>
      <c r="S230">
        <f t="shared" ca="1" si="36"/>
        <v>0</v>
      </c>
      <c r="T230">
        <f t="shared" ca="1" si="33"/>
        <v>0</v>
      </c>
      <c r="U230">
        <f t="shared" ca="1" si="34"/>
        <v>0</v>
      </c>
      <c r="V230" t="str">
        <f t="shared" ca="1" si="35"/>
        <v/>
      </c>
    </row>
    <row r="231" spans="1:22">
      <c r="A231">
        <f t="shared" ca="1" si="29"/>
        <v>5</v>
      </c>
      <c r="B231" t="str">
        <f ca="1">INDEX(SeznamListu!$A$1:$C$87,MATCH(A231,SeznamListu!$B$1:$B$87,0),1)</f>
        <v>POSL N02913</v>
      </c>
      <c r="C231">
        <f ca="1">INDEX(SeznamListu!$A$1:$C$87,MATCH(A231,SeznamListu!$B$1:$B$87,0),3)</f>
        <v>1</v>
      </c>
      <c r="D231">
        <f ca="1">COUNTIF($A$6:A231,A231)</f>
        <v>36</v>
      </c>
      <c r="I231">
        <f t="shared" ca="1" si="30"/>
        <v>34</v>
      </c>
      <c r="J231" t="str">
        <f t="shared" ca="1" si="31"/>
        <v>Mikrofonní stativ 0</v>
      </c>
      <c r="K231" t="str">
        <f t="shared" ca="1" si="36"/>
        <v>AU31</v>
      </c>
      <c r="L231" t="str">
        <f t="shared" ca="1" si="36"/>
        <v>Mikrofonní stativ</v>
      </c>
      <c r="M231">
        <f t="shared" ca="1" si="36"/>
        <v>0</v>
      </c>
      <c r="N231">
        <f t="shared" ca="1" si="36"/>
        <v>0</v>
      </c>
      <c r="O231">
        <f t="shared" ca="1" si="36"/>
        <v>0</v>
      </c>
      <c r="P231">
        <f t="shared" ca="1" si="36"/>
        <v>0</v>
      </c>
      <c r="Q231">
        <f t="shared" ca="1" si="36"/>
        <v>0</v>
      </c>
      <c r="R231">
        <f t="shared" ca="1" si="32"/>
        <v>0</v>
      </c>
      <c r="S231">
        <f t="shared" ca="1" si="36"/>
        <v>0</v>
      </c>
      <c r="T231">
        <f t="shared" ca="1" si="33"/>
        <v>0</v>
      </c>
      <c r="U231">
        <f t="shared" ca="1" si="34"/>
        <v>0</v>
      </c>
      <c r="V231" t="str">
        <f t="shared" ca="1" si="35"/>
        <v/>
      </c>
    </row>
    <row r="232" spans="1:22">
      <c r="A232">
        <f t="shared" ca="1" si="29"/>
        <v>5</v>
      </c>
      <c r="B232" t="str">
        <f ca="1">INDEX(SeznamListu!$A$1:$C$87,MATCH(A232,SeznamListu!$B$1:$B$87,0),1)</f>
        <v>POSL N02913</v>
      </c>
      <c r="C232">
        <f ca="1">INDEX(SeznamListu!$A$1:$C$87,MATCH(A232,SeznamListu!$B$1:$B$87,0),3)</f>
        <v>1</v>
      </c>
      <c r="D232">
        <f ca="1">COUNTIF($A$6:A232,A232)</f>
        <v>37</v>
      </c>
      <c r="I232">
        <f t="shared" ca="1" si="30"/>
        <v>35</v>
      </c>
      <c r="J232" t="str">
        <f t="shared" ca="1" si="31"/>
        <v>Příslušenství audio technika 0</v>
      </c>
      <c r="K232" t="str">
        <f t="shared" ca="1" si="36"/>
        <v>AU32</v>
      </c>
      <c r="L232" t="str">
        <f t="shared" ca="1" si="36"/>
        <v>Příslušenství audio technika</v>
      </c>
      <c r="M232">
        <f t="shared" ca="1" si="36"/>
        <v>0</v>
      </c>
      <c r="N232">
        <f t="shared" ca="1" si="36"/>
        <v>0</v>
      </c>
      <c r="O232">
        <f t="shared" ca="1" si="36"/>
        <v>0</v>
      </c>
      <c r="P232">
        <f t="shared" ca="1" si="36"/>
        <v>0</v>
      </c>
      <c r="Q232">
        <f t="shared" ca="1" si="36"/>
        <v>0</v>
      </c>
      <c r="R232">
        <f t="shared" ca="1" si="32"/>
        <v>0</v>
      </c>
      <c r="S232">
        <f t="shared" ca="1" si="36"/>
        <v>0</v>
      </c>
      <c r="T232">
        <f t="shared" ca="1" si="33"/>
        <v>0</v>
      </c>
      <c r="U232">
        <f t="shared" ca="1" si="34"/>
        <v>0</v>
      </c>
      <c r="V232" t="str">
        <f t="shared" ca="1" si="35"/>
        <v/>
      </c>
    </row>
    <row r="233" spans="1:22">
      <c r="A233">
        <f t="shared" ca="1" si="29"/>
        <v>5</v>
      </c>
      <c r="B233" t="str">
        <f ca="1">INDEX(SeznamListu!$A$1:$C$87,MATCH(A233,SeznamListu!$B$1:$B$87,0),1)</f>
        <v>POSL N02913</v>
      </c>
      <c r="C233">
        <f ca="1">INDEX(SeznamListu!$A$1:$C$87,MATCH(A233,SeznamListu!$B$1:$B$87,0),3)</f>
        <v>1</v>
      </c>
      <c r="D233">
        <f ca="1">COUNTIF($A$6:A233,A233)</f>
        <v>38</v>
      </c>
      <c r="I233">
        <f t="shared" ca="1" si="30"/>
        <v>36</v>
      </c>
      <c r="J233" t="str">
        <f t="shared" ca="1" si="31"/>
        <v>Přípojné místo do katedry  0</v>
      </c>
      <c r="K233" t="str">
        <f t="shared" ca="1" si="36"/>
        <v>PM02</v>
      </c>
      <c r="L233" t="str">
        <f t="shared" ca="1" si="36"/>
        <v xml:space="preserve">Přípojné místo do katedry </v>
      </c>
      <c r="M233">
        <f t="shared" ca="1" si="36"/>
        <v>0</v>
      </c>
      <c r="N233">
        <f t="shared" ca="1" si="36"/>
        <v>0</v>
      </c>
      <c r="O233">
        <f t="shared" ca="1" si="36"/>
        <v>0</v>
      </c>
      <c r="P233">
        <f t="shared" ca="1" si="36"/>
        <v>0</v>
      </c>
      <c r="Q233">
        <f t="shared" ca="1" si="36"/>
        <v>0</v>
      </c>
      <c r="R233">
        <f t="shared" ca="1" si="32"/>
        <v>0</v>
      </c>
      <c r="S233">
        <f t="shared" ca="1" si="36"/>
        <v>0</v>
      </c>
      <c r="T233">
        <f t="shared" ca="1" si="33"/>
        <v>0</v>
      </c>
      <c r="U233">
        <f t="shared" ca="1" si="34"/>
        <v>0</v>
      </c>
      <c r="V233" t="str">
        <f t="shared" ca="1" si="35"/>
        <v/>
      </c>
    </row>
    <row r="234" spans="1:22">
      <c r="A234">
        <f t="shared" ca="1" si="29"/>
        <v>5</v>
      </c>
      <c r="B234" t="str">
        <f ca="1">INDEX(SeznamListu!$A$1:$C$87,MATCH(A234,SeznamListu!$B$1:$B$87,0),1)</f>
        <v>POSL N02913</v>
      </c>
      <c r="C234">
        <f ca="1">INDEX(SeznamListu!$A$1:$C$87,MATCH(A234,SeznamListu!$B$1:$B$87,0),3)</f>
        <v>1</v>
      </c>
      <c r="D234">
        <f ca="1">COUNTIF($A$6:A234,A234)</f>
        <v>39</v>
      </c>
      <c r="I234">
        <f t="shared" ca="1" si="30"/>
        <v>37</v>
      </c>
      <c r="J234" t="str">
        <f t="shared" ca="1" si="31"/>
        <v>Kontrolér řídicího systému 0</v>
      </c>
      <c r="K234" t="str">
        <f t="shared" ca="1" si="36"/>
        <v>RS01</v>
      </c>
      <c r="L234" t="str">
        <f t="shared" ca="1" si="36"/>
        <v>Kontrolér řídicího systému</v>
      </c>
      <c r="M234">
        <f t="shared" ca="1" si="36"/>
        <v>0</v>
      </c>
      <c r="N234">
        <f t="shared" ca="1" si="36"/>
        <v>0</v>
      </c>
      <c r="O234">
        <f t="shared" ca="1" si="36"/>
        <v>0</v>
      </c>
      <c r="P234">
        <f t="shared" ca="1" si="36"/>
        <v>0</v>
      </c>
      <c r="Q234">
        <f t="shared" ca="1" si="36"/>
        <v>0</v>
      </c>
      <c r="R234">
        <f t="shared" ca="1" si="32"/>
        <v>0</v>
      </c>
      <c r="S234">
        <f t="shared" ca="1" si="36"/>
        <v>0</v>
      </c>
      <c r="T234">
        <f t="shared" ca="1" si="33"/>
        <v>0</v>
      </c>
      <c r="U234">
        <f t="shared" ca="1" si="34"/>
        <v>0</v>
      </c>
      <c r="V234" t="str">
        <f t="shared" ca="1" si="35"/>
        <v/>
      </c>
    </row>
    <row r="235" spans="1:22">
      <c r="A235">
        <f t="shared" ca="1" si="29"/>
        <v>5</v>
      </c>
      <c r="B235" t="str">
        <f ca="1">INDEX(SeznamListu!$A$1:$C$87,MATCH(A235,SeznamListu!$B$1:$B$87,0),1)</f>
        <v>POSL N02913</v>
      </c>
      <c r="C235">
        <f ca="1">INDEX(SeznamListu!$A$1:$C$87,MATCH(A235,SeznamListu!$B$1:$B$87,0),3)</f>
        <v>1</v>
      </c>
      <c r="D235">
        <f ca="1">COUNTIF($A$6:A235,A235)</f>
        <v>40</v>
      </c>
      <c r="I235">
        <f t="shared" ca="1" si="30"/>
        <v>38</v>
      </c>
      <c r="J235" t="str">
        <f t="shared" ca="1" si="31"/>
        <v>Dotykový panel 0</v>
      </c>
      <c r="K235" t="str">
        <f t="shared" ca="1" si="36"/>
        <v>RS04</v>
      </c>
      <c r="L235" t="str">
        <f t="shared" ca="1" si="36"/>
        <v>Dotykový panel</v>
      </c>
      <c r="M235">
        <f t="shared" ca="1" si="36"/>
        <v>0</v>
      </c>
      <c r="N235">
        <f t="shared" ca="1" si="36"/>
        <v>0</v>
      </c>
      <c r="O235">
        <f t="shared" ca="1" si="36"/>
        <v>0</v>
      </c>
      <c r="P235">
        <f t="shared" ca="1" si="36"/>
        <v>0</v>
      </c>
      <c r="Q235">
        <f t="shared" ca="1" si="36"/>
        <v>0</v>
      </c>
      <c r="R235">
        <f t="shared" ca="1" si="32"/>
        <v>0</v>
      </c>
      <c r="S235">
        <f t="shared" ca="1" si="36"/>
        <v>0</v>
      </c>
      <c r="T235">
        <f t="shared" ca="1" si="33"/>
        <v>0</v>
      </c>
      <c r="U235">
        <f t="shared" ca="1" si="34"/>
        <v>0</v>
      </c>
      <c r="V235" t="str">
        <f t="shared" ca="1" si="35"/>
        <v/>
      </c>
    </row>
    <row r="236" spans="1:22">
      <c r="A236">
        <f t="shared" ca="1" si="29"/>
        <v>5</v>
      </c>
      <c r="B236" t="str">
        <f ca="1">INDEX(SeznamListu!$A$1:$C$87,MATCH(A236,SeznamListu!$B$1:$B$87,0),1)</f>
        <v>POSL N02913</v>
      </c>
      <c r="C236">
        <f ca="1">INDEX(SeznamListu!$A$1:$C$87,MATCH(A236,SeznamListu!$B$1:$B$87,0),3)</f>
        <v>1</v>
      </c>
      <c r="D236">
        <f ca="1">COUNTIF($A$6:A236,A236)</f>
        <v>41</v>
      </c>
      <c r="I236">
        <f t="shared" ca="1" si="30"/>
        <v>39</v>
      </c>
      <c r="J236" t="str">
        <f t="shared" ca="1" si="31"/>
        <v>Switch pro řízení 0</v>
      </c>
      <c r="K236" t="str">
        <f t="shared" ca="1" si="36"/>
        <v>RS06</v>
      </c>
      <c r="L236" t="str">
        <f t="shared" ca="1" si="36"/>
        <v>Switch pro řízení</v>
      </c>
      <c r="M236">
        <f t="shared" ca="1" si="36"/>
        <v>0</v>
      </c>
      <c r="N236">
        <f t="shared" ca="1" si="36"/>
        <v>0</v>
      </c>
      <c r="O236">
        <f t="shared" ca="1" si="36"/>
        <v>0</v>
      </c>
      <c r="P236">
        <f t="shared" ca="1" si="36"/>
        <v>0</v>
      </c>
      <c r="Q236">
        <f t="shared" ca="1" si="36"/>
        <v>0</v>
      </c>
      <c r="R236">
        <f t="shared" ca="1" si="32"/>
        <v>0</v>
      </c>
      <c r="S236">
        <f t="shared" ca="1" si="36"/>
        <v>0</v>
      </c>
      <c r="T236">
        <f t="shared" ca="1" si="33"/>
        <v>0</v>
      </c>
      <c r="U236">
        <f t="shared" ca="1" si="34"/>
        <v>0</v>
      </c>
      <c r="V236" t="str">
        <f t="shared" ca="1" si="35"/>
        <v/>
      </c>
    </row>
    <row r="237" spans="1:22">
      <c r="A237">
        <f t="shared" ca="1" si="29"/>
        <v>5</v>
      </c>
      <c r="B237" t="str">
        <f ca="1">INDEX(SeznamListu!$A$1:$C$87,MATCH(A237,SeznamListu!$B$1:$B$87,0),1)</f>
        <v>POSL N02913</v>
      </c>
      <c r="C237">
        <f ca="1">INDEX(SeznamListu!$A$1:$C$87,MATCH(A237,SeznamListu!$B$1:$B$87,0),3)</f>
        <v>1</v>
      </c>
      <c r="D237">
        <f ca="1">COUNTIF($A$6:A237,A237)</f>
        <v>42</v>
      </c>
      <c r="I237">
        <f t="shared" ca="1" si="30"/>
        <v>40</v>
      </c>
      <c r="J237" t="str">
        <f t="shared" ca="1" si="31"/>
        <v>Příslušenství řídicího systému do rozvaděče - převodník 0</v>
      </c>
      <c r="K237" t="str">
        <f t="shared" ca="1" si="36"/>
        <v>RS07</v>
      </c>
      <c r="L237" t="str">
        <f t="shared" ca="1" si="36"/>
        <v>Příslušenství řídicího systému do rozvaděče - převodník</v>
      </c>
      <c r="M237">
        <f t="shared" ca="1" si="36"/>
        <v>0</v>
      </c>
      <c r="N237">
        <f t="shared" ca="1" si="36"/>
        <v>0</v>
      </c>
      <c r="O237">
        <f t="shared" ca="1" si="36"/>
        <v>0</v>
      </c>
      <c r="P237">
        <f t="shared" ca="1" si="36"/>
        <v>0</v>
      </c>
      <c r="Q237">
        <f t="shared" ca="1" si="36"/>
        <v>0</v>
      </c>
      <c r="R237">
        <f t="shared" ca="1" si="32"/>
        <v>0</v>
      </c>
      <c r="S237">
        <f t="shared" ca="1" si="36"/>
        <v>0</v>
      </c>
      <c r="T237">
        <f t="shared" ca="1" si="33"/>
        <v>0</v>
      </c>
      <c r="U237">
        <f t="shared" ca="1" si="34"/>
        <v>0</v>
      </c>
      <c r="V237" t="str">
        <f t="shared" ca="1" si="35"/>
        <v/>
      </c>
    </row>
    <row r="238" spans="1:22">
      <c r="A238">
        <f t="shared" ca="1" si="29"/>
        <v>5</v>
      </c>
      <c r="B238" t="str">
        <f ca="1">INDEX(SeznamListu!$A$1:$C$87,MATCH(A238,SeznamListu!$B$1:$B$87,0),1)</f>
        <v>POSL N02913</v>
      </c>
      <c r="C238">
        <f ca="1">INDEX(SeznamListu!$A$1:$C$87,MATCH(A238,SeznamListu!$B$1:$B$87,0),3)</f>
        <v>1</v>
      </c>
      <c r="D238">
        <f ca="1">COUNTIF($A$6:A238,A238)</f>
        <v>43</v>
      </c>
      <c r="I238">
        <f t="shared" ca="1" si="30"/>
        <v>41</v>
      </c>
      <c r="J238" t="str">
        <f t="shared" ca="1" si="31"/>
        <v>Příslušenství řídicího systému do rozvaděče - odrušovač 0</v>
      </c>
      <c r="K238" t="str">
        <f t="shared" ca="1" si="36"/>
        <v>RS08</v>
      </c>
      <c r="L238" t="str">
        <f t="shared" ca="1" si="36"/>
        <v>Příslušenství řídicího systému do rozvaděče - odrušovač</v>
      </c>
      <c r="M238">
        <f t="shared" ca="1" si="36"/>
        <v>0</v>
      </c>
      <c r="N238">
        <f t="shared" ca="1" si="36"/>
        <v>0</v>
      </c>
      <c r="O238">
        <f t="shared" ca="1" si="36"/>
        <v>0</v>
      </c>
      <c r="P238">
        <f t="shared" ca="1" si="36"/>
        <v>0</v>
      </c>
      <c r="Q238">
        <f t="shared" ca="1" si="36"/>
        <v>0</v>
      </c>
      <c r="R238">
        <f t="shared" ca="1" si="32"/>
        <v>0</v>
      </c>
      <c r="S238">
        <f t="shared" ca="1" si="36"/>
        <v>0</v>
      </c>
      <c r="T238">
        <f t="shared" ca="1" si="33"/>
        <v>0</v>
      </c>
      <c r="U238">
        <f t="shared" ca="1" si="34"/>
        <v>0</v>
      </c>
      <c r="V238" t="str">
        <f t="shared" ca="1" si="35"/>
        <v/>
      </c>
    </row>
    <row r="239" spans="1:22">
      <c r="A239">
        <f t="shared" ca="1" si="29"/>
        <v>5</v>
      </c>
      <c r="B239" t="str">
        <f ca="1">INDEX(SeznamListu!$A$1:$C$87,MATCH(A239,SeznamListu!$B$1:$B$87,0),1)</f>
        <v>POSL N02913</v>
      </c>
      <c r="C239">
        <f ca="1">INDEX(SeznamListu!$A$1:$C$87,MATCH(A239,SeznamListu!$B$1:$B$87,0),3)</f>
        <v>1</v>
      </c>
      <c r="D239">
        <f ca="1">COUNTIF($A$6:A239,A239)</f>
        <v>44</v>
      </c>
      <c r="I239">
        <f t="shared" ca="1" si="30"/>
        <v>42</v>
      </c>
      <c r="J239" t="str">
        <f t="shared" ca="1" si="31"/>
        <v>Příslušenství řídicího systému do rozvaděče - releová jednotka 0</v>
      </c>
      <c r="K239" t="str">
        <f t="shared" ca="1" si="36"/>
        <v>RS09</v>
      </c>
      <c r="L239" t="str">
        <f t="shared" ca="1" si="36"/>
        <v>Příslušenství řídicího systému do rozvaděče - releová jednotka</v>
      </c>
      <c r="M239">
        <f t="shared" ca="1" si="36"/>
        <v>0</v>
      </c>
      <c r="N239">
        <f t="shared" ca="1" si="36"/>
        <v>0</v>
      </c>
      <c r="O239">
        <f t="shared" ca="1" si="36"/>
        <v>0</v>
      </c>
      <c r="P239">
        <f t="shared" ca="1" si="36"/>
        <v>0</v>
      </c>
      <c r="Q239">
        <f t="shared" ca="1" si="36"/>
        <v>0</v>
      </c>
      <c r="R239">
        <f t="shared" ca="1" si="32"/>
        <v>0</v>
      </c>
      <c r="S239">
        <f t="shared" ca="1" si="36"/>
        <v>0</v>
      </c>
      <c r="T239">
        <f t="shared" ca="1" si="33"/>
        <v>0</v>
      </c>
      <c r="U239">
        <f t="shared" ca="1" si="34"/>
        <v>0</v>
      </c>
      <c r="V239" t="str">
        <f t="shared" ca="1" si="35"/>
        <v/>
      </c>
    </row>
    <row r="240" spans="1:22">
      <c r="A240">
        <f t="shared" ca="1" si="29"/>
        <v>5</v>
      </c>
      <c r="B240" t="str">
        <f ca="1">INDEX(SeznamListu!$A$1:$C$87,MATCH(A240,SeznamListu!$B$1:$B$87,0),1)</f>
        <v>POSL N02913</v>
      </c>
      <c r="C240">
        <f ca="1">INDEX(SeznamListu!$A$1:$C$87,MATCH(A240,SeznamListu!$B$1:$B$87,0),3)</f>
        <v>1</v>
      </c>
      <c r="D240">
        <f ca="1">COUNTIF($A$6:A240,A240)</f>
        <v>45</v>
      </c>
      <c r="I240">
        <f t="shared" ca="1" si="30"/>
        <v>43</v>
      </c>
      <c r="J240" t="str">
        <f t="shared" ca="1" si="31"/>
        <v>Příslušenství řídicího systému do rozvaděče - DALI jednotka 0</v>
      </c>
      <c r="K240" t="str">
        <f t="shared" ca="1" si="36"/>
        <v>RS10</v>
      </c>
      <c r="L240" t="str">
        <f t="shared" ca="1" si="36"/>
        <v>Příslušenství řídicího systému do rozvaděče - DALI jednotka</v>
      </c>
      <c r="M240">
        <f t="shared" ca="1" si="36"/>
        <v>0</v>
      </c>
      <c r="N240">
        <f t="shared" ca="1" si="36"/>
        <v>0</v>
      </c>
      <c r="O240">
        <f t="shared" ca="1" si="36"/>
        <v>0</v>
      </c>
      <c r="P240">
        <f t="shared" ca="1" si="36"/>
        <v>0</v>
      </c>
      <c r="Q240">
        <f t="shared" ca="1" si="36"/>
        <v>0</v>
      </c>
      <c r="R240">
        <f t="shared" ca="1" si="32"/>
        <v>0</v>
      </c>
      <c r="S240">
        <f t="shared" ca="1" si="36"/>
        <v>0</v>
      </c>
      <c r="T240">
        <f t="shared" ca="1" si="33"/>
        <v>0</v>
      </c>
      <c r="U240">
        <f t="shared" ca="1" si="34"/>
        <v>0</v>
      </c>
      <c r="V240" t="str">
        <f t="shared" ca="1" si="35"/>
        <v/>
      </c>
    </row>
    <row r="241" spans="1:22">
      <c r="A241">
        <f t="shared" ca="1" si="29"/>
        <v>5</v>
      </c>
      <c r="B241" t="str">
        <f ca="1">INDEX(SeznamListu!$A$1:$C$87,MATCH(A241,SeznamListu!$B$1:$B$87,0),1)</f>
        <v>POSL N02913</v>
      </c>
      <c r="C241">
        <f ca="1">INDEX(SeznamListu!$A$1:$C$87,MATCH(A241,SeznamListu!$B$1:$B$87,0),3)</f>
        <v>1</v>
      </c>
      <c r="D241">
        <f ca="1">COUNTIF($A$6:A241,A241)</f>
        <v>46</v>
      </c>
      <c r="I241">
        <f t="shared" ca="1" si="30"/>
        <v>44</v>
      </c>
      <c r="J241" t="str">
        <f t="shared" ca="1" si="31"/>
        <v>Tabule mobilní 0</v>
      </c>
      <c r="K241" t="str">
        <f t="shared" ca="1" si="36"/>
        <v>TB04</v>
      </c>
      <c r="L241" t="str">
        <f t="shared" ca="1" si="36"/>
        <v>Tabule mobilní</v>
      </c>
      <c r="M241">
        <f t="shared" ca="1" si="36"/>
        <v>0</v>
      </c>
      <c r="N241">
        <f t="shared" ca="1" si="36"/>
        <v>0</v>
      </c>
      <c r="O241">
        <f t="shared" ca="1" si="36"/>
        <v>0</v>
      </c>
      <c r="P241">
        <f t="shared" ca="1" si="36"/>
        <v>0</v>
      </c>
      <c r="Q241">
        <f t="shared" ca="1" si="36"/>
        <v>0</v>
      </c>
      <c r="R241">
        <f t="shared" ca="1" si="32"/>
        <v>0</v>
      </c>
      <c r="S241">
        <f t="shared" ca="1" si="36"/>
        <v>0</v>
      </c>
      <c r="T241">
        <f t="shared" ca="1" si="33"/>
        <v>0</v>
      </c>
      <c r="U241">
        <f t="shared" ca="1" si="34"/>
        <v>0</v>
      </c>
      <c r="V241" t="str">
        <f t="shared" ca="1" si="35"/>
        <v/>
      </c>
    </row>
    <row r="242" spans="1:22">
      <c r="A242">
        <f t="shared" ca="1" si="29"/>
        <v>5</v>
      </c>
      <c r="B242" t="str">
        <f ca="1">INDEX(SeznamListu!$A$1:$C$87,MATCH(A242,SeznamListu!$B$1:$B$87,0),1)</f>
        <v>POSL N02913</v>
      </c>
      <c r="C242">
        <f ca="1">INDEX(SeznamListu!$A$1:$C$87,MATCH(A242,SeznamListu!$B$1:$B$87,0),3)</f>
        <v>1</v>
      </c>
      <c r="D242">
        <f ca="1">COUNTIF($A$6:A242,A242)</f>
        <v>47</v>
      </c>
      <c r="I242">
        <f t="shared" ca="1" si="30"/>
        <v>45</v>
      </c>
      <c r="J242" t="str">
        <f t="shared" ca="1" si="31"/>
        <v>Drobný montážní materiál 0</v>
      </c>
      <c r="K242" t="str">
        <f t="shared" ca="1" si="36"/>
        <v>IK03</v>
      </c>
      <c r="L242" t="str">
        <f t="shared" ca="1" si="36"/>
        <v>Drobný montážní materiál</v>
      </c>
      <c r="M242">
        <f t="shared" ca="1" si="36"/>
        <v>0</v>
      </c>
      <c r="N242">
        <f t="shared" ca="1" si="36"/>
        <v>0</v>
      </c>
      <c r="O242">
        <f t="shared" ca="1" si="36"/>
        <v>0</v>
      </c>
      <c r="P242">
        <f t="shared" ca="1" si="36"/>
        <v>0</v>
      </c>
      <c r="Q242">
        <f t="shared" ca="1" si="36"/>
        <v>0</v>
      </c>
      <c r="R242">
        <f t="shared" ca="1" si="32"/>
        <v>0</v>
      </c>
      <c r="S242">
        <f t="shared" ca="1" si="36"/>
        <v>0</v>
      </c>
      <c r="T242">
        <f t="shared" ca="1" si="33"/>
        <v>0</v>
      </c>
      <c r="U242">
        <f t="shared" ca="1" si="34"/>
        <v>0</v>
      </c>
      <c r="V242" t="str">
        <f t="shared" ca="1" si="35"/>
        <v/>
      </c>
    </row>
    <row r="243" spans="1:22">
      <c r="A243">
        <f t="shared" ca="1" si="29"/>
        <v>5</v>
      </c>
      <c r="B243" t="str">
        <f ca="1">INDEX(SeznamListu!$A$1:$C$87,MATCH(A243,SeznamListu!$B$1:$B$87,0),1)</f>
        <v>POSL N02913</v>
      </c>
      <c r="C243">
        <f ca="1">INDEX(SeznamListu!$A$1:$C$87,MATCH(A243,SeznamListu!$B$1:$B$87,0),3)</f>
        <v>1</v>
      </c>
      <c r="D243">
        <f ca="1">COUNTIF($A$6:A243,A243)</f>
        <v>48</v>
      </c>
      <c r="I243">
        <f t="shared" ca="1" si="30"/>
        <v>0</v>
      </c>
      <c r="J243" t="str">
        <f t="shared" ca="1" si="31"/>
        <v>CENA CELKEM BEZ DPH: 0</v>
      </c>
      <c r="K243">
        <f t="shared" ca="1" si="36"/>
        <v>0</v>
      </c>
      <c r="L243" t="str">
        <f t="shared" ca="1" si="36"/>
        <v>CENA CELKEM BEZ DPH:</v>
      </c>
      <c r="M243">
        <f t="shared" ca="1" si="36"/>
        <v>0</v>
      </c>
      <c r="N243">
        <f t="shared" ca="1" si="36"/>
        <v>0</v>
      </c>
      <c r="O243">
        <f t="shared" ca="1" si="36"/>
        <v>0</v>
      </c>
      <c r="P243">
        <f t="shared" ca="1" si="36"/>
        <v>0</v>
      </c>
      <c r="Q243">
        <f t="shared" ca="1" si="36"/>
        <v>0</v>
      </c>
      <c r="R243">
        <f t="shared" ca="1" si="32"/>
        <v>0</v>
      </c>
      <c r="S243">
        <f t="shared" ca="1" si="36"/>
        <v>0</v>
      </c>
      <c r="T243">
        <f t="shared" ca="1" si="33"/>
        <v>0</v>
      </c>
      <c r="U243">
        <f t="shared" ca="1" si="34"/>
        <v>0</v>
      </c>
      <c r="V243" t="str">
        <f t="shared" ca="1" si="35"/>
        <v/>
      </c>
    </row>
    <row r="244" spans="1:22">
      <c r="A244">
        <f t="shared" ca="1" si="29"/>
        <v>5</v>
      </c>
      <c r="B244" t="str">
        <f ca="1">INDEX(SeznamListu!$A$1:$C$87,MATCH(A244,SeznamListu!$B$1:$B$87,0),1)</f>
        <v>POSL N02913</v>
      </c>
      <c r="C244">
        <f ca="1">INDEX(SeznamListu!$A$1:$C$87,MATCH(A244,SeznamListu!$B$1:$B$87,0),3)</f>
        <v>1</v>
      </c>
      <c r="D244">
        <f ca="1">COUNTIF($A$6:A244,A244)</f>
        <v>49</v>
      </c>
      <c r="I244">
        <f t="shared" ca="1" si="30"/>
        <v>0</v>
      </c>
      <c r="J244" t="str">
        <f t="shared" ca="1" si="31"/>
        <v>0 0</v>
      </c>
      <c r="K244">
        <f t="shared" ca="1" si="36"/>
        <v>0</v>
      </c>
      <c r="L244">
        <f t="shared" ca="1" si="36"/>
        <v>0</v>
      </c>
      <c r="M244">
        <f t="shared" ca="1" si="36"/>
        <v>0</v>
      </c>
      <c r="N244">
        <f t="shared" ca="1" si="36"/>
        <v>0</v>
      </c>
      <c r="O244">
        <f t="shared" ca="1" si="36"/>
        <v>0</v>
      </c>
      <c r="P244">
        <f t="shared" ca="1" si="36"/>
        <v>0</v>
      </c>
      <c r="Q244">
        <f t="shared" ca="1" si="36"/>
        <v>0</v>
      </c>
      <c r="R244">
        <f t="shared" ca="1" si="32"/>
        <v>0</v>
      </c>
      <c r="S244">
        <f t="shared" ca="1" si="36"/>
        <v>0</v>
      </c>
      <c r="T244">
        <f t="shared" ca="1" si="33"/>
        <v>0</v>
      </c>
      <c r="U244">
        <f t="shared" ca="1" si="34"/>
        <v>0</v>
      </c>
      <c r="V244" t="str">
        <f t="shared" ca="1" si="35"/>
        <v/>
      </c>
    </row>
    <row r="245" spans="1:22">
      <c r="A245">
        <f t="shared" ca="1" si="29"/>
        <v>5</v>
      </c>
      <c r="B245" t="str">
        <f ca="1">INDEX(SeznamListu!$A$1:$C$87,MATCH(A245,SeznamListu!$B$1:$B$87,0),1)</f>
        <v>POSL N02913</v>
      </c>
      <c r="C245">
        <f ca="1">INDEX(SeznamListu!$A$1:$C$87,MATCH(A245,SeznamListu!$B$1:$B$87,0),3)</f>
        <v>1</v>
      </c>
      <c r="D245">
        <f ca="1">COUNTIF($A$6:A245,A245)</f>
        <v>50</v>
      </c>
      <c r="I245">
        <f t="shared" ca="1" si="30"/>
        <v>0</v>
      </c>
      <c r="J245" t="str">
        <f t="shared" ca="1" si="31"/>
        <v>0 0</v>
      </c>
      <c r="K245">
        <f t="shared" ca="1" si="36"/>
        <v>0</v>
      </c>
      <c r="L245">
        <f t="shared" ref="K245:S276" ca="1" si="37">INDIRECT("'"&amp;$B245&amp; "'!" &amp; L$1&amp;$D245+2)</f>
        <v>0</v>
      </c>
      <c r="M245">
        <f t="shared" ca="1" si="37"/>
        <v>0</v>
      </c>
      <c r="N245">
        <f t="shared" ca="1" si="37"/>
        <v>0</v>
      </c>
      <c r="O245">
        <f t="shared" ca="1" si="37"/>
        <v>0</v>
      </c>
      <c r="P245">
        <f t="shared" ca="1" si="37"/>
        <v>0</v>
      </c>
      <c r="Q245">
        <f t="shared" ca="1" si="37"/>
        <v>0</v>
      </c>
      <c r="R245">
        <f t="shared" ca="1" si="32"/>
        <v>0</v>
      </c>
      <c r="S245">
        <f t="shared" ca="1" si="37"/>
        <v>0</v>
      </c>
      <c r="T245">
        <f t="shared" ca="1" si="33"/>
        <v>0</v>
      </c>
      <c r="U245">
        <f t="shared" ca="1" si="34"/>
        <v>0</v>
      </c>
      <c r="V245" t="str">
        <f t="shared" ca="1" si="35"/>
        <v/>
      </c>
    </row>
    <row r="246" spans="1:22">
      <c r="A246">
        <f t="shared" ca="1" si="29"/>
        <v>6</v>
      </c>
      <c r="B246" t="str">
        <f ca="1">INDEX(SeznamListu!$A$1:$C$87,MATCH(A246,SeznamListu!$B$1:$B$87,0),1)</f>
        <v>POSL 30</v>
      </c>
      <c r="C246">
        <f ca="1">INDEX(SeznamListu!$A$1:$C$87,MATCH(A246,SeznamListu!$B$1:$B$87,0),3)</f>
        <v>6</v>
      </c>
      <c r="D246">
        <f ca="1">COUNTIF($A$6:A246,A246)</f>
        <v>1</v>
      </c>
      <c r="I246">
        <f t="shared" ca="1" si="30"/>
        <v>0</v>
      </c>
      <c r="J246" t="str">
        <f t="shared" ca="1" si="31"/>
        <v>POSLUCHÁRNA 30 OSOB - N01917, N01918, N03904, N03906, SEMINÁRNÍ MÍSTNOST - N03902, N03903 0</v>
      </c>
      <c r="K246">
        <f t="shared" ca="1" si="37"/>
        <v>0</v>
      </c>
      <c r="L246" t="str">
        <f t="shared" ca="1" si="37"/>
        <v>POSLUCHÁRNA 30 OSOB - N01917, N01918, N03904, N03906, SEMINÁRNÍ MÍSTNOST - N03902, N03903</v>
      </c>
      <c r="M246">
        <f t="shared" ca="1" si="37"/>
        <v>0</v>
      </c>
      <c r="N246">
        <f t="shared" ca="1" si="37"/>
        <v>0</v>
      </c>
      <c r="O246">
        <f t="shared" ca="1" si="37"/>
        <v>0</v>
      </c>
      <c r="P246">
        <f t="shared" ca="1" si="37"/>
        <v>0</v>
      </c>
      <c r="Q246">
        <f t="shared" ca="1" si="37"/>
        <v>0</v>
      </c>
      <c r="R246">
        <f t="shared" ca="1" si="32"/>
        <v>0</v>
      </c>
      <c r="S246">
        <f t="shared" ca="1" si="37"/>
        <v>0</v>
      </c>
      <c r="T246">
        <f t="shared" ca="1" si="33"/>
        <v>0</v>
      </c>
      <c r="U246">
        <f t="shared" ca="1" si="34"/>
        <v>0</v>
      </c>
      <c r="V246" t="str">
        <f t="shared" ca="1" si="35"/>
        <v/>
      </c>
    </row>
    <row r="247" spans="1:22">
      <c r="A247">
        <f t="shared" ca="1" si="29"/>
        <v>6</v>
      </c>
      <c r="B247" t="str">
        <f ca="1">INDEX(SeznamListu!$A$1:$C$87,MATCH(A247,SeznamListu!$B$1:$B$87,0),1)</f>
        <v>POSL 30</v>
      </c>
      <c r="C247">
        <f ca="1">INDEX(SeznamListu!$A$1:$C$87,MATCH(A247,SeznamListu!$B$1:$B$87,0),3)</f>
        <v>6</v>
      </c>
      <c r="D247">
        <f ca="1">COUNTIF($A$6:A247,A247)</f>
        <v>2</v>
      </c>
      <c r="I247">
        <f t="shared" ca="1" si="30"/>
        <v>0</v>
      </c>
      <c r="J247" t="str">
        <f t="shared" ca="1" si="31"/>
        <v>0 0</v>
      </c>
      <c r="K247">
        <f t="shared" ca="1" si="37"/>
        <v>0</v>
      </c>
      <c r="L247">
        <f t="shared" ca="1" si="37"/>
        <v>0</v>
      </c>
      <c r="M247">
        <f t="shared" ca="1" si="37"/>
        <v>0</v>
      </c>
      <c r="N247">
        <f t="shared" ca="1" si="37"/>
        <v>0</v>
      </c>
      <c r="O247">
        <f t="shared" ca="1" si="37"/>
        <v>0</v>
      </c>
      <c r="P247">
        <f t="shared" ca="1" si="37"/>
        <v>0</v>
      </c>
      <c r="Q247">
        <f t="shared" ca="1" si="37"/>
        <v>0</v>
      </c>
      <c r="R247">
        <f t="shared" ca="1" si="32"/>
        <v>0</v>
      </c>
      <c r="S247">
        <f t="shared" ca="1" si="37"/>
        <v>0</v>
      </c>
      <c r="T247">
        <f t="shared" ca="1" si="33"/>
        <v>0</v>
      </c>
      <c r="U247">
        <f t="shared" ca="1" si="34"/>
        <v>0</v>
      </c>
      <c r="V247" t="str">
        <f t="shared" ca="1" si="35"/>
        <v/>
      </c>
    </row>
    <row r="248" spans="1:22">
      <c r="A248">
        <f t="shared" ca="1" si="29"/>
        <v>6</v>
      </c>
      <c r="B248" t="str">
        <f ca="1">INDEX(SeznamListu!$A$1:$C$87,MATCH(A248,SeznamListu!$B$1:$B$87,0),1)</f>
        <v>POSL 30</v>
      </c>
      <c r="C248">
        <f ca="1">INDEX(SeznamListu!$A$1:$C$87,MATCH(A248,SeznamListu!$B$1:$B$87,0),3)</f>
        <v>6</v>
      </c>
      <c r="D248">
        <f ca="1">COUNTIF($A$6:A248,A248)</f>
        <v>3</v>
      </c>
      <c r="I248">
        <f t="shared" ca="1" si="30"/>
        <v>1</v>
      </c>
      <c r="J248" t="str">
        <f t="shared" ca="1" si="31"/>
        <v>Datový projektor 0</v>
      </c>
      <c r="K248" t="str">
        <f t="shared" ca="1" si="37"/>
        <v>VD04</v>
      </c>
      <c r="L248" t="str">
        <f t="shared" ca="1" si="37"/>
        <v>Datový projektor</v>
      </c>
      <c r="M248">
        <f t="shared" ca="1" si="37"/>
        <v>0</v>
      </c>
      <c r="N248">
        <f t="shared" ca="1" si="37"/>
        <v>0</v>
      </c>
      <c r="O248">
        <f t="shared" ca="1" si="37"/>
        <v>0</v>
      </c>
      <c r="P248">
        <f t="shared" ca="1" si="37"/>
        <v>0</v>
      </c>
      <c r="Q248">
        <f t="shared" ca="1" si="37"/>
        <v>0</v>
      </c>
      <c r="R248">
        <f t="shared" ca="1" si="32"/>
        <v>0</v>
      </c>
      <c r="S248">
        <f t="shared" ca="1" si="37"/>
        <v>0</v>
      </c>
      <c r="T248">
        <f t="shared" ca="1" si="33"/>
        <v>0</v>
      </c>
      <c r="U248">
        <f t="shared" ca="1" si="34"/>
        <v>0</v>
      </c>
      <c r="V248" t="str">
        <f t="shared" ca="1" si="35"/>
        <v/>
      </c>
    </row>
    <row r="249" spans="1:22">
      <c r="A249">
        <f t="shared" ca="1" si="29"/>
        <v>6</v>
      </c>
      <c r="B249" t="str">
        <f ca="1">INDEX(SeznamListu!$A$1:$C$87,MATCH(A249,SeznamListu!$B$1:$B$87,0),1)</f>
        <v>POSL 30</v>
      </c>
      <c r="C249">
        <f ca="1">INDEX(SeznamListu!$A$1:$C$87,MATCH(A249,SeznamListu!$B$1:$B$87,0),3)</f>
        <v>6</v>
      </c>
      <c r="D249">
        <f ca="1">COUNTIF($A$6:A249,A249)</f>
        <v>4</v>
      </c>
      <c r="I249">
        <f t="shared" ca="1" si="30"/>
        <v>2</v>
      </c>
      <c r="J249" t="str">
        <f t="shared" ca="1" si="31"/>
        <v>Stropní držák projektoru 0</v>
      </c>
      <c r="K249" t="str">
        <f t="shared" ca="1" si="37"/>
        <v>VD05</v>
      </c>
      <c r="L249" t="str">
        <f t="shared" ca="1" si="37"/>
        <v>Stropní držák projektoru</v>
      </c>
      <c r="M249">
        <f t="shared" ca="1" si="37"/>
        <v>0</v>
      </c>
      <c r="N249">
        <f t="shared" ca="1" si="37"/>
        <v>0</v>
      </c>
      <c r="O249">
        <f t="shared" ca="1" si="37"/>
        <v>0</v>
      </c>
      <c r="P249">
        <f t="shared" ca="1" si="37"/>
        <v>0</v>
      </c>
      <c r="Q249">
        <f t="shared" ca="1" si="37"/>
        <v>0</v>
      </c>
      <c r="R249">
        <f t="shared" ca="1" si="32"/>
        <v>0</v>
      </c>
      <c r="S249">
        <f t="shared" ca="1" si="37"/>
        <v>0</v>
      </c>
      <c r="T249">
        <f t="shared" ca="1" si="33"/>
        <v>0</v>
      </c>
      <c r="U249">
        <f t="shared" ca="1" si="34"/>
        <v>0</v>
      </c>
      <c r="V249" t="str">
        <f t="shared" ca="1" si="35"/>
        <v/>
      </c>
    </row>
    <row r="250" spans="1:22">
      <c r="A250">
        <f t="shared" ca="1" si="29"/>
        <v>6</v>
      </c>
      <c r="B250" t="str">
        <f ca="1">INDEX(SeznamListu!$A$1:$C$87,MATCH(A250,SeznamListu!$B$1:$B$87,0),1)</f>
        <v>POSL 30</v>
      </c>
      <c r="C250">
        <f ca="1">INDEX(SeznamListu!$A$1:$C$87,MATCH(A250,SeznamListu!$B$1:$B$87,0),3)</f>
        <v>6</v>
      </c>
      <c r="D250">
        <f ca="1">COUNTIF($A$6:A250,A250)</f>
        <v>5</v>
      </c>
      <c r="I250">
        <f t="shared" ca="1" si="30"/>
        <v>3</v>
      </c>
      <c r="J250" t="str">
        <f t="shared" ca="1" si="31"/>
        <v>Projekční plátno elektrické - vestavné 0</v>
      </c>
      <c r="K250" t="str">
        <f t="shared" ca="1" si="37"/>
        <v>VD43</v>
      </c>
      <c r="L250" t="str">
        <f t="shared" ca="1" si="37"/>
        <v>Projekční plátno elektrické - vestavné</v>
      </c>
      <c r="M250">
        <f t="shared" ca="1" si="37"/>
        <v>0</v>
      </c>
      <c r="N250">
        <f t="shared" ca="1" si="37"/>
        <v>0</v>
      </c>
      <c r="O250">
        <f t="shared" ca="1" si="37"/>
        <v>0</v>
      </c>
      <c r="P250">
        <f t="shared" ca="1" si="37"/>
        <v>0</v>
      </c>
      <c r="Q250">
        <f t="shared" ca="1" si="37"/>
        <v>0</v>
      </c>
      <c r="R250">
        <f t="shared" ca="1" si="32"/>
        <v>0</v>
      </c>
      <c r="S250">
        <f t="shared" ca="1" si="37"/>
        <v>0</v>
      </c>
      <c r="T250">
        <f t="shared" ca="1" si="33"/>
        <v>0</v>
      </c>
      <c r="U250">
        <f t="shared" ca="1" si="34"/>
        <v>0</v>
      </c>
      <c r="V250" t="str">
        <f t="shared" ca="1" si="35"/>
        <v/>
      </c>
    </row>
    <row r="251" spans="1:22">
      <c r="A251">
        <f t="shared" ca="1" si="29"/>
        <v>6</v>
      </c>
      <c r="B251" t="str">
        <f ca="1">INDEX(SeznamListu!$A$1:$C$87,MATCH(A251,SeznamListu!$B$1:$B$87,0),1)</f>
        <v>POSL 30</v>
      </c>
      <c r="C251">
        <f ca="1">INDEX(SeznamListu!$A$1:$C$87,MATCH(A251,SeznamListu!$B$1:$B$87,0),3)</f>
        <v>6</v>
      </c>
      <c r="D251">
        <f ca="1">COUNTIF($A$6:A251,A251)</f>
        <v>6</v>
      </c>
      <c r="I251">
        <f t="shared" ca="1" si="30"/>
        <v>4</v>
      </c>
      <c r="J251" t="str">
        <f t="shared" ca="1" si="31"/>
        <v>Distribuční zesilovač 0</v>
      </c>
      <c r="K251" t="str">
        <f t="shared" ca="1" si="37"/>
        <v>VD22</v>
      </c>
      <c r="L251" t="str">
        <f t="shared" ca="1" si="37"/>
        <v>Distribuční zesilovač</v>
      </c>
      <c r="M251">
        <f t="shared" ca="1" si="37"/>
        <v>0</v>
      </c>
      <c r="N251">
        <f t="shared" ca="1" si="37"/>
        <v>0</v>
      </c>
      <c r="O251">
        <f t="shared" ca="1" si="37"/>
        <v>0</v>
      </c>
      <c r="P251">
        <f t="shared" ca="1" si="37"/>
        <v>0</v>
      </c>
      <c r="Q251">
        <f t="shared" ca="1" si="37"/>
        <v>0</v>
      </c>
      <c r="R251">
        <f t="shared" ca="1" si="32"/>
        <v>0</v>
      </c>
      <c r="S251">
        <f t="shared" ca="1" si="37"/>
        <v>0</v>
      </c>
      <c r="T251">
        <f t="shared" ca="1" si="33"/>
        <v>0</v>
      </c>
      <c r="U251">
        <f t="shared" ca="1" si="34"/>
        <v>0</v>
      </c>
      <c r="V251" t="str">
        <f t="shared" ca="1" si="35"/>
        <v/>
      </c>
    </row>
    <row r="252" spans="1:22">
      <c r="A252">
        <f t="shared" ca="1" si="29"/>
        <v>6</v>
      </c>
      <c r="B252" t="str">
        <f ca="1">INDEX(SeznamListu!$A$1:$C$87,MATCH(A252,SeznamListu!$B$1:$B$87,0),1)</f>
        <v>POSL 30</v>
      </c>
      <c r="C252">
        <f ca="1">INDEX(SeznamListu!$A$1:$C$87,MATCH(A252,SeznamListu!$B$1:$B$87,0),3)</f>
        <v>6</v>
      </c>
      <c r="D252">
        <f ca="1">COUNTIF($A$6:A252,A252)</f>
        <v>7</v>
      </c>
      <c r="I252">
        <f t="shared" ca="1" si="30"/>
        <v>5</v>
      </c>
      <c r="J252" t="str">
        <f t="shared" ca="1" si="31"/>
        <v>Extender HDMI signálu - vysílač/přepínač 0</v>
      </c>
      <c r="K252" t="str">
        <f t="shared" ca="1" si="37"/>
        <v>VD31</v>
      </c>
      <c r="L252" t="str">
        <f t="shared" ca="1" si="37"/>
        <v>Extender HDMI signálu - vysílač/přepínač</v>
      </c>
      <c r="M252">
        <f t="shared" ca="1" si="37"/>
        <v>0</v>
      </c>
      <c r="N252">
        <f t="shared" ca="1" si="37"/>
        <v>0</v>
      </c>
      <c r="O252">
        <f t="shared" ca="1" si="37"/>
        <v>0</v>
      </c>
      <c r="P252">
        <f t="shared" ca="1" si="37"/>
        <v>0</v>
      </c>
      <c r="Q252">
        <f t="shared" ca="1" si="37"/>
        <v>0</v>
      </c>
      <c r="R252">
        <f t="shared" ca="1" si="32"/>
        <v>0</v>
      </c>
      <c r="S252">
        <f t="shared" ca="1" si="37"/>
        <v>0</v>
      </c>
      <c r="T252">
        <f t="shared" ca="1" si="33"/>
        <v>0</v>
      </c>
      <c r="U252">
        <f t="shared" ca="1" si="34"/>
        <v>0</v>
      </c>
      <c r="V252" t="str">
        <f t="shared" ca="1" si="35"/>
        <v/>
      </c>
    </row>
    <row r="253" spans="1:22">
      <c r="A253">
        <f t="shared" ca="1" si="29"/>
        <v>6</v>
      </c>
      <c r="B253" t="str">
        <f ca="1">INDEX(SeznamListu!$A$1:$C$87,MATCH(A253,SeznamListu!$B$1:$B$87,0),1)</f>
        <v>POSL 30</v>
      </c>
      <c r="C253">
        <f ca="1">INDEX(SeznamListu!$A$1:$C$87,MATCH(A253,SeznamListu!$B$1:$B$87,0),3)</f>
        <v>6</v>
      </c>
      <c r="D253">
        <f ca="1">COUNTIF($A$6:A253,A253)</f>
        <v>8</v>
      </c>
      <c r="I253">
        <f t="shared" ca="1" si="30"/>
        <v>6</v>
      </c>
      <c r="J253" t="str">
        <f t="shared" ca="1" si="31"/>
        <v>HDMI audio de-embedder 0</v>
      </c>
      <c r="K253" t="str">
        <f t="shared" ca="1" si="37"/>
        <v>VD33</v>
      </c>
      <c r="L253" t="str">
        <f t="shared" ca="1" si="37"/>
        <v>HDMI audio de-embedder</v>
      </c>
      <c r="M253">
        <f t="shared" ca="1" si="37"/>
        <v>0</v>
      </c>
      <c r="N253">
        <f t="shared" ca="1" si="37"/>
        <v>0</v>
      </c>
      <c r="O253">
        <f t="shared" ca="1" si="37"/>
        <v>0</v>
      </c>
      <c r="P253">
        <f t="shared" ca="1" si="37"/>
        <v>0</v>
      </c>
      <c r="Q253">
        <f t="shared" ca="1" si="37"/>
        <v>0</v>
      </c>
      <c r="R253">
        <f t="shared" ca="1" si="32"/>
        <v>0</v>
      </c>
      <c r="S253">
        <f t="shared" ca="1" si="37"/>
        <v>0</v>
      </c>
      <c r="T253">
        <f t="shared" ca="1" si="33"/>
        <v>0</v>
      </c>
      <c r="U253">
        <f t="shared" ca="1" si="34"/>
        <v>0</v>
      </c>
      <c r="V253" t="str">
        <f t="shared" ca="1" si="35"/>
        <v/>
      </c>
    </row>
    <row r="254" spans="1:22">
      <c r="A254">
        <f t="shared" ca="1" si="29"/>
        <v>6</v>
      </c>
      <c r="B254" t="str">
        <f ca="1">INDEX(SeznamListu!$A$1:$C$87,MATCH(A254,SeznamListu!$B$1:$B$87,0),1)</f>
        <v>POSL 30</v>
      </c>
      <c r="C254">
        <f ca="1">INDEX(SeznamListu!$A$1:$C$87,MATCH(A254,SeznamListu!$B$1:$B$87,0),3)</f>
        <v>6</v>
      </c>
      <c r="D254">
        <f ca="1">COUNTIF($A$6:A254,A254)</f>
        <v>9</v>
      </c>
      <c r="I254">
        <f t="shared" ca="1" si="30"/>
        <v>7</v>
      </c>
      <c r="J254" t="str">
        <f t="shared" ca="1" si="31"/>
        <v>USB-C HUB 0</v>
      </c>
      <c r="K254" t="str">
        <f t="shared" ca="1" si="37"/>
        <v>VD34</v>
      </c>
      <c r="L254" t="str">
        <f t="shared" ca="1" si="37"/>
        <v>USB-C HUB</v>
      </c>
      <c r="M254">
        <f t="shared" ca="1" si="37"/>
        <v>0</v>
      </c>
      <c r="N254">
        <f t="shared" ca="1" si="37"/>
        <v>0</v>
      </c>
      <c r="O254">
        <f t="shared" ca="1" si="37"/>
        <v>0</v>
      </c>
      <c r="P254">
        <f t="shared" ca="1" si="37"/>
        <v>0</v>
      </c>
      <c r="Q254">
        <f t="shared" ca="1" si="37"/>
        <v>0</v>
      </c>
      <c r="R254">
        <f t="shared" ca="1" si="32"/>
        <v>0</v>
      </c>
      <c r="S254">
        <f t="shared" ca="1" si="37"/>
        <v>0</v>
      </c>
      <c r="T254">
        <f t="shared" ca="1" si="33"/>
        <v>0</v>
      </c>
      <c r="U254">
        <f t="shared" ca="1" si="34"/>
        <v>0</v>
      </c>
      <c r="V254" t="str">
        <f t="shared" ca="1" si="35"/>
        <v/>
      </c>
    </row>
    <row r="255" spans="1:22">
      <c r="A255">
        <f t="shared" ca="1" si="29"/>
        <v>6</v>
      </c>
      <c r="B255" t="str">
        <f ca="1">INDEX(SeznamListu!$A$1:$C$87,MATCH(A255,SeznamListu!$B$1:$B$87,0),1)</f>
        <v>POSL 30</v>
      </c>
      <c r="C255">
        <f ca="1">INDEX(SeznamListu!$A$1:$C$87,MATCH(A255,SeznamListu!$B$1:$B$87,0),3)</f>
        <v>6</v>
      </c>
      <c r="D255">
        <f ca="1">COUNTIF($A$6:A255,A255)</f>
        <v>10</v>
      </c>
      <c r="I255">
        <f t="shared" ca="1" si="30"/>
        <v>8</v>
      </c>
      <c r="J255" t="str">
        <f t="shared" ca="1" si="31"/>
        <v>Videokonferenční systém  0</v>
      </c>
      <c r="K255" t="str">
        <f t="shared" ca="1" si="37"/>
        <v>VD39</v>
      </c>
      <c r="L255" t="str">
        <f t="shared" ca="1" si="37"/>
        <v xml:space="preserve">Videokonferenční systém </v>
      </c>
      <c r="M255">
        <f t="shared" ca="1" si="37"/>
        <v>0</v>
      </c>
      <c r="N255">
        <f t="shared" ca="1" si="37"/>
        <v>0</v>
      </c>
      <c r="O255">
        <f t="shared" ca="1" si="37"/>
        <v>0</v>
      </c>
      <c r="P255">
        <f t="shared" ca="1" si="37"/>
        <v>0</v>
      </c>
      <c r="Q255">
        <f t="shared" ca="1" si="37"/>
        <v>0</v>
      </c>
      <c r="R255">
        <f t="shared" ca="1" si="32"/>
        <v>0</v>
      </c>
      <c r="S255">
        <f t="shared" ca="1" si="37"/>
        <v>0</v>
      </c>
      <c r="T255">
        <f t="shared" ca="1" si="33"/>
        <v>0</v>
      </c>
      <c r="U255">
        <f t="shared" ca="1" si="34"/>
        <v>0</v>
      </c>
      <c r="V255" t="str">
        <f t="shared" ca="1" si="35"/>
        <v/>
      </c>
    </row>
    <row r="256" spans="1:22">
      <c r="A256">
        <f t="shared" ca="1" si="29"/>
        <v>6</v>
      </c>
      <c r="B256" t="str">
        <f ca="1">INDEX(SeznamListu!$A$1:$C$87,MATCH(A256,SeznamListu!$B$1:$B$87,0),1)</f>
        <v>POSL 30</v>
      </c>
      <c r="C256">
        <f ca="1">INDEX(SeznamListu!$A$1:$C$87,MATCH(A256,SeznamListu!$B$1:$B$87,0),3)</f>
        <v>6</v>
      </c>
      <c r="D256">
        <f ca="1">COUNTIF($A$6:A256,A256)</f>
        <v>11</v>
      </c>
      <c r="I256">
        <f t="shared" ca="1" si="30"/>
        <v>9</v>
      </c>
      <c r="J256" t="str">
        <f t="shared" ca="1" si="31"/>
        <v>Reproduktorová soustava 0</v>
      </c>
      <c r="K256" t="str">
        <f t="shared" ca="1" si="37"/>
        <v>AU13</v>
      </c>
      <c r="L256" t="str">
        <f t="shared" ca="1" si="37"/>
        <v>Reproduktorová soustava</v>
      </c>
      <c r="M256">
        <f t="shared" ca="1" si="37"/>
        <v>0</v>
      </c>
      <c r="N256">
        <f t="shared" ca="1" si="37"/>
        <v>0</v>
      </c>
      <c r="O256">
        <f t="shared" ca="1" si="37"/>
        <v>0</v>
      </c>
      <c r="P256">
        <f t="shared" ca="1" si="37"/>
        <v>0</v>
      </c>
      <c r="Q256">
        <f t="shared" ca="1" si="37"/>
        <v>0</v>
      </c>
      <c r="R256">
        <f t="shared" ca="1" si="32"/>
        <v>0</v>
      </c>
      <c r="S256">
        <f t="shared" ca="1" si="37"/>
        <v>0</v>
      </c>
      <c r="T256">
        <f t="shared" ca="1" si="33"/>
        <v>0</v>
      </c>
      <c r="U256">
        <f t="shared" ca="1" si="34"/>
        <v>0</v>
      </c>
      <c r="V256" t="str">
        <f t="shared" ca="1" si="35"/>
        <v/>
      </c>
    </row>
    <row r="257" spans="1:22">
      <c r="A257">
        <f t="shared" ca="1" si="29"/>
        <v>6</v>
      </c>
      <c r="B257" t="str">
        <f ca="1">INDEX(SeznamListu!$A$1:$C$87,MATCH(A257,SeznamListu!$B$1:$B$87,0),1)</f>
        <v>POSL 30</v>
      </c>
      <c r="C257">
        <f ca="1">INDEX(SeznamListu!$A$1:$C$87,MATCH(A257,SeznamListu!$B$1:$B$87,0),3)</f>
        <v>6</v>
      </c>
      <c r="D257">
        <f ca="1">COUNTIF($A$6:A257,A257)</f>
        <v>12</v>
      </c>
      <c r="I257">
        <f t="shared" ca="1" si="30"/>
        <v>10</v>
      </c>
      <c r="J257" t="str">
        <f t="shared" ca="1" si="31"/>
        <v>Zesilovač 0</v>
      </c>
      <c r="K257" t="str">
        <f t="shared" ca="1" si="37"/>
        <v>AU17</v>
      </c>
      <c r="L257" t="str">
        <f t="shared" ca="1" si="37"/>
        <v>Zesilovač</v>
      </c>
      <c r="M257">
        <f t="shared" ca="1" si="37"/>
        <v>0</v>
      </c>
      <c r="N257">
        <f t="shared" ca="1" si="37"/>
        <v>0</v>
      </c>
      <c r="O257">
        <f t="shared" ca="1" si="37"/>
        <v>0</v>
      </c>
      <c r="P257">
        <f t="shared" ca="1" si="37"/>
        <v>0</v>
      </c>
      <c r="Q257">
        <f t="shared" ca="1" si="37"/>
        <v>0</v>
      </c>
      <c r="R257">
        <f t="shared" ca="1" si="32"/>
        <v>0</v>
      </c>
      <c r="S257">
        <f t="shared" ca="1" si="37"/>
        <v>0</v>
      </c>
      <c r="T257">
        <f t="shared" ca="1" si="33"/>
        <v>0</v>
      </c>
      <c r="U257">
        <f t="shared" ca="1" si="34"/>
        <v>0</v>
      </c>
      <c r="V257" t="str">
        <f t="shared" ca="1" si="35"/>
        <v/>
      </c>
    </row>
    <row r="258" spans="1:22">
      <c r="A258">
        <f t="shared" ca="1" si="29"/>
        <v>6</v>
      </c>
      <c r="B258" t="str">
        <f ca="1">INDEX(SeznamListu!$A$1:$C$87,MATCH(A258,SeznamListu!$B$1:$B$87,0),1)</f>
        <v>POSL 30</v>
      </c>
      <c r="C258">
        <f ca="1">INDEX(SeznamListu!$A$1:$C$87,MATCH(A258,SeznamListu!$B$1:$B$87,0),3)</f>
        <v>6</v>
      </c>
      <c r="D258">
        <f ca="1">COUNTIF($A$6:A258,A258)</f>
        <v>13</v>
      </c>
      <c r="I258">
        <f t="shared" ca="1" si="30"/>
        <v>11</v>
      </c>
      <c r="J258" t="str">
        <f t="shared" ca="1" si="31"/>
        <v>Přípojné místo do katedry včetně řídicího systému 0</v>
      </c>
      <c r="K258" t="str">
        <f t="shared" ca="1" si="37"/>
        <v>PM03</v>
      </c>
      <c r="L258" t="str">
        <f t="shared" ca="1" si="37"/>
        <v>Přípojné místo do katedry včetně řídicího systému</v>
      </c>
      <c r="M258">
        <f t="shared" ca="1" si="37"/>
        <v>0</v>
      </c>
      <c r="N258">
        <f t="shared" ca="1" si="37"/>
        <v>0</v>
      </c>
      <c r="O258">
        <f t="shared" ca="1" si="37"/>
        <v>0</v>
      </c>
      <c r="P258">
        <f t="shared" ca="1" si="37"/>
        <v>0</v>
      </c>
      <c r="Q258">
        <f t="shared" ca="1" si="37"/>
        <v>0</v>
      </c>
      <c r="R258">
        <f t="shared" ca="1" si="32"/>
        <v>0</v>
      </c>
      <c r="S258">
        <f t="shared" ca="1" si="37"/>
        <v>0</v>
      </c>
      <c r="T258">
        <f t="shared" ca="1" si="33"/>
        <v>0</v>
      </c>
      <c r="U258">
        <f t="shared" ca="1" si="34"/>
        <v>0</v>
      </c>
      <c r="V258" t="str">
        <f t="shared" ca="1" si="35"/>
        <v/>
      </c>
    </row>
    <row r="259" spans="1:22">
      <c r="A259">
        <f t="shared" ca="1" si="29"/>
        <v>6</v>
      </c>
      <c r="B259" t="str">
        <f ca="1">INDEX(SeznamListu!$A$1:$C$87,MATCH(A259,SeznamListu!$B$1:$B$87,0),1)</f>
        <v>POSL 30</v>
      </c>
      <c r="C259">
        <f ca="1">INDEX(SeznamListu!$A$1:$C$87,MATCH(A259,SeznamListu!$B$1:$B$87,0),3)</f>
        <v>6</v>
      </c>
      <c r="D259">
        <f ca="1">COUNTIF($A$6:A259,A259)</f>
        <v>14</v>
      </c>
      <c r="I259">
        <f t="shared" ca="1" si="30"/>
        <v>12</v>
      </c>
      <c r="J259" t="str">
        <f t="shared" ca="1" si="31"/>
        <v>Tabule 120x180 0</v>
      </c>
      <c r="K259" t="str">
        <f t="shared" ca="1" si="37"/>
        <v>TB01</v>
      </c>
      <c r="L259" t="str">
        <f t="shared" ca="1" si="37"/>
        <v>Tabule 120x180</v>
      </c>
      <c r="M259">
        <f t="shared" ca="1" si="37"/>
        <v>0</v>
      </c>
      <c r="N259">
        <f t="shared" ca="1" si="37"/>
        <v>0</v>
      </c>
      <c r="O259">
        <f t="shared" ca="1" si="37"/>
        <v>0</v>
      </c>
      <c r="P259">
        <f t="shared" ca="1" si="37"/>
        <v>0</v>
      </c>
      <c r="Q259">
        <f t="shared" ca="1" si="37"/>
        <v>0</v>
      </c>
      <c r="R259">
        <f t="shared" ca="1" si="32"/>
        <v>0</v>
      </c>
      <c r="S259">
        <f t="shared" ca="1" si="37"/>
        <v>0</v>
      </c>
      <c r="T259">
        <f t="shared" ca="1" si="33"/>
        <v>0</v>
      </c>
      <c r="U259">
        <f t="shared" ca="1" si="34"/>
        <v>0</v>
      </c>
      <c r="V259" t="str">
        <f t="shared" ca="1" si="35"/>
        <v/>
      </c>
    </row>
    <row r="260" spans="1:22">
      <c r="A260">
        <f t="shared" ca="1" si="29"/>
        <v>6</v>
      </c>
      <c r="B260" t="str">
        <f ca="1">INDEX(SeznamListu!$A$1:$C$87,MATCH(A260,SeznamListu!$B$1:$B$87,0),1)</f>
        <v>POSL 30</v>
      </c>
      <c r="C260">
        <f ca="1">INDEX(SeznamListu!$A$1:$C$87,MATCH(A260,SeznamListu!$B$1:$B$87,0),3)</f>
        <v>6</v>
      </c>
      <c r="D260">
        <f ca="1">COUNTIF($A$6:A260,A260)</f>
        <v>15</v>
      </c>
      <c r="I260">
        <f t="shared" ca="1" si="30"/>
        <v>13</v>
      </c>
      <c r="J260" t="str">
        <f t="shared" ca="1" si="31"/>
        <v>Tabule 120x240 0</v>
      </c>
      <c r="K260" t="str">
        <f t="shared" ca="1" si="37"/>
        <v>TB02</v>
      </c>
      <c r="L260" t="str">
        <f t="shared" ca="1" si="37"/>
        <v>Tabule 120x240</v>
      </c>
      <c r="M260">
        <f t="shared" ca="1" si="37"/>
        <v>0</v>
      </c>
      <c r="N260">
        <f t="shared" ca="1" si="37"/>
        <v>0</v>
      </c>
      <c r="O260">
        <f t="shared" ca="1" si="37"/>
        <v>0</v>
      </c>
      <c r="P260">
        <f t="shared" ca="1" si="37"/>
        <v>0</v>
      </c>
      <c r="Q260">
        <f t="shared" ca="1" si="37"/>
        <v>0</v>
      </c>
      <c r="R260">
        <f t="shared" ca="1" si="32"/>
        <v>0</v>
      </c>
      <c r="S260">
        <f t="shared" ca="1" si="37"/>
        <v>0</v>
      </c>
      <c r="T260">
        <f t="shared" ca="1" si="33"/>
        <v>0</v>
      </c>
      <c r="U260">
        <f t="shared" ca="1" si="34"/>
        <v>0</v>
      </c>
      <c r="V260" t="str">
        <f t="shared" ca="1" si="35"/>
        <v/>
      </c>
    </row>
    <row r="261" spans="1:22">
      <c r="A261">
        <f t="shared" ca="1" si="29"/>
        <v>6</v>
      </c>
      <c r="B261" t="str">
        <f ca="1">INDEX(SeznamListu!$A$1:$C$87,MATCH(A261,SeznamListu!$B$1:$B$87,0),1)</f>
        <v>POSL 30</v>
      </c>
      <c r="C261">
        <f ca="1">INDEX(SeznamListu!$A$1:$C$87,MATCH(A261,SeznamListu!$B$1:$B$87,0),3)</f>
        <v>6</v>
      </c>
      <c r="D261">
        <f ca="1">COUNTIF($A$6:A261,A261)</f>
        <v>16</v>
      </c>
      <c r="I261">
        <f t="shared" ca="1" si="30"/>
        <v>14</v>
      </c>
      <c r="J261" t="str">
        <f t="shared" ca="1" si="31"/>
        <v>Rozvaděč vestavný 0</v>
      </c>
      <c r="K261" t="str">
        <f t="shared" ca="1" si="37"/>
        <v>IK02</v>
      </c>
      <c r="L261" t="str">
        <f t="shared" ca="1" si="37"/>
        <v>Rozvaděč vestavný</v>
      </c>
      <c r="M261">
        <f t="shared" ca="1" si="37"/>
        <v>0</v>
      </c>
      <c r="N261">
        <f t="shared" ca="1" si="37"/>
        <v>0</v>
      </c>
      <c r="O261">
        <f t="shared" ca="1" si="37"/>
        <v>0</v>
      </c>
      <c r="P261">
        <f t="shared" ca="1" si="37"/>
        <v>0</v>
      </c>
      <c r="Q261">
        <f t="shared" ca="1" si="37"/>
        <v>0</v>
      </c>
      <c r="R261">
        <f t="shared" ca="1" si="32"/>
        <v>0</v>
      </c>
      <c r="S261">
        <f t="shared" ca="1" si="37"/>
        <v>0</v>
      </c>
      <c r="T261">
        <f t="shared" ca="1" si="33"/>
        <v>0</v>
      </c>
      <c r="U261">
        <f t="shared" ca="1" si="34"/>
        <v>0</v>
      </c>
      <c r="V261" t="str">
        <f t="shared" ca="1" si="35"/>
        <v/>
      </c>
    </row>
    <row r="262" spans="1:22">
      <c r="A262">
        <f t="shared" ca="1" si="29"/>
        <v>6</v>
      </c>
      <c r="B262" t="str">
        <f ca="1">INDEX(SeznamListu!$A$1:$C$87,MATCH(A262,SeznamListu!$B$1:$B$87,0),1)</f>
        <v>POSL 30</v>
      </c>
      <c r="C262">
        <f ca="1">INDEX(SeznamListu!$A$1:$C$87,MATCH(A262,SeznamListu!$B$1:$B$87,0),3)</f>
        <v>6</v>
      </c>
      <c r="D262">
        <f ca="1">COUNTIF($A$6:A262,A262)</f>
        <v>17</v>
      </c>
      <c r="I262">
        <f t="shared" ca="1" si="30"/>
        <v>15</v>
      </c>
      <c r="J262" t="str">
        <f t="shared" ca="1" si="31"/>
        <v>Drobný montážní materiál 0</v>
      </c>
      <c r="K262" t="str">
        <f t="shared" ca="1" si="37"/>
        <v>IK03</v>
      </c>
      <c r="L262" t="str">
        <f t="shared" ca="1" si="37"/>
        <v>Drobný montážní materiál</v>
      </c>
      <c r="M262">
        <f t="shared" ca="1" si="37"/>
        <v>0</v>
      </c>
      <c r="N262">
        <f t="shared" ca="1" si="37"/>
        <v>0</v>
      </c>
      <c r="O262">
        <f t="shared" ca="1" si="37"/>
        <v>0</v>
      </c>
      <c r="P262">
        <f t="shared" ca="1" si="37"/>
        <v>0</v>
      </c>
      <c r="Q262">
        <f t="shared" ca="1" si="37"/>
        <v>0</v>
      </c>
      <c r="R262">
        <f t="shared" ca="1" si="32"/>
        <v>0</v>
      </c>
      <c r="S262">
        <f t="shared" ca="1" si="37"/>
        <v>0</v>
      </c>
      <c r="T262">
        <f t="shared" ca="1" si="33"/>
        <v>0</v>
      </c>
      <c r="U262">
        <f t="shared" ca="1" si="34"/>
        <v>0</v>
      </c>
      <c r="V262" t="str">
        <f t="shared" ca="1" si="35"/>
        <v/>
      </c>
    </row>
    <row r="263" spans="1:22">
      <c r="A263">
        <f t="shared" ref="A263:A326" ca="1" si="38">IF(AND((LEN(K262)+LEN(K261)+LEN(K260))=3,A262=A261,A261=A260),A262+1,A262)</f>
        <v>6</v>
      </c>
      <c r="B263" t="str">
        <f ca="1">INDEX(SeznamListu!$A$1:$C$87,MATCH(A263,SeznamListu!$B$1:$B$87,0),1)</f>
        <v>POSL 30</v>
      </c>
      <c r="C263">
        <f ca="1">INDEX(SeznamListu!$A$1:$C$87,MATCH(A263,SeznamListu!$B$1:$B$87,0),3)</f>
        <v>6</v>
      </c>
      <c r="D263">
        <f ca="1">COUNTIF($A$6:A263,A263)</f>
        <v>18</v>
      </c>
      <c r="I263">
        <f t="shared" ref="I263:I326" ca="1" si="39">INDIRECT("'"&amp;$B263&amp; "'!" &amp; I$1&amp;$D263+2)</f>
        <v>0</v>
      </c>
      <c r="J263" t="str">
        <f t="shared" ref="J263:J326" ca="1" si="40">L263&amp;" "&amp;M263</f>
        <v>CENA CELKEM BEZ DPH: 0</v>
      </c>
      <c r="K263">
        <f t="shared" ca="1" si="37"/>
        <v>0</v>
      </c>
      <c r="L263" t="str">
        <f t="shared" ca="1" si="37"/>
        <v>CENA CELKEM BEZ DPH:</v>
      </c>
      <c r="M263">
        <f t="shared" ca="1" si="37"/>
        <v>0</v>
      </c>
      <c r="N263">
        <f t="shared" ca="1" si="37"/>
        <v>0</v>
      </c>
      <c r="O263">
        <f t="shared" ca="1" si="37"/>
        <v>0</v>
      </c>
      <c r="P263">
        <f t="shared" ca="1" si="37"/>
        <v>0</v>
      </c>
      <c r="Q263">
        <f t="shared" ca="1" si="37"/>
        <v>0</v>
      </c>
      <c r="R263">
        <f t="shared" ref="R263:R326" ca="1" si="41">Q263*C263</f>
        <v>0</v>
      </c>
      <c r="S263">
        <f t="shared" ca="1" si="37"/>
        <v>0</v>
      </c>
      <c r="T263">
        <f t="shared" ref="T263:T326" ca="1" si="42">P263*Q263</f>
        <v>0</v>
      </c>
      <c r="U263">
        <f t="shared" ref="U263:U326" ca="1" si="43">T263*C263</f>
        <v>0</v>
      </c>
      <c r="V263" t="str">
        <f t="shared" ref="V263:V326" ca="1" si="44">IF(S263=T263,"","X")</f>
        <v/>
      </c>
    </row>
    <row r="264" spans="1:22">
      <c r="A264">
        <f t="shared" ca="1" si="38"/>
        <v>6</v>
      </c>
      <c r="B264" t="str">
        <f ca="1">INDEX(SeznamListu!$A$1:$C$87,MATCH(A264,SeznamListu!$B$1:$B$87,0),1)</f>
        <v>POSL 30</v>
      </c>
      <c r="C264">
        <f ca="1">INDEX(SeznamListu!$A$1:$C$87,MATCH(A264,SeznamListu!$B$1:$B$87,0),3)</f>
        <v>6</v>
      </c>
      <c r="D264">
        <f ca="1">COUNTIF($A$6:A264,A264)</f>
        <v>19</v>
      </c>
      <c r="I264">
        <f t="shared" ca="1" si="39"/>
        <v>0</v>
      </c>
      <c r="J264" t="str">
        <f t="shared" ca="1" si="40"/>
        <v>0 0</v>
      </c>
      <c r="K264">
        <f t="shared" ca="1" si="37"/>
        <v>0</v>
      </c>
      <c r="L264">
        <f t="shared" ca="1" si="37"/>
        <v>0</v>
      </c>
      <c r="M264">
        <f t="shared" ca="1" si="37"/>
        <v>0</v>
      </c>
      <c r="N264">
        <f t="shared" ca="1" si="37"/>
        <v>0</v>
      </c>
      <c r="O264">
        <f t="shared" ca="1" si="37"/>
        <v>0</v>
      </c>
      <c r="P264">
        <f t="shared" ca="1" si="37"/>
        <v>0</v>
      </c>
      <c r="Q264">
        <f t="shared" ca="1" si="37"/>
        <v>0</v>
      </c>
      <c r="R264">
        <f t="shared" ca="1" si="41"/>
        <v>0</v>
      </c>
      <c r="S264">
        <f t="shared" ca="1" si="37"/>
        <v>0</v>
      </c>
      <c r="T264">
        <f t="shared" ca="1" si="42"/>
        <v>0</v>
      </c>
      <c r="U264">
        <f t="shared" ca="1" si="43"/>
        <v>0</v>
      </c>
      <c r="V264" t="str">
        <f t="shared" ca="1" si="44"/>
        <v/>
      </c>
    </row>
    <row r="265" spans="1:22">
      <c r="A265">
        <f t="shared" ca="1" si="38"/>
        <v>6</v>
      </c>
      <c r="B265" t="str">
        <f ca="1">INDEX(SeznamListu!$A$1:$C$87,MATCH(A265,SeznamListu!$B$1:$B$87,0),1)</f>
        <v>POSL 30</v>
      </c>
      <c r="C265">
        <f ca="1">INDEX(SeznamListu!$A$1:$C$87,MATCH(A265,SeznamListu!$B$1:$B$87,0),3)</f>
        <v>6</v>
      </c>
      <c r="D265">
        <f ca="1">COUNTIF($A$6:A265,A265)</f>
        <v>20</v>
      </c>
      <c r="I265">
        <f t="shared" ca="1" si="39"/>
        <v>0</v>
      </c>
      <c r="J265" t="str">
        <f t="shared" ca="1" si="40"/>
        <v>0 0</v>
      </c>
      <c r="K265">
        <f t="shared" ca="1" si="37"/>
        <v>0</v>
      </c>
      <c r="L265">
        <f t="shared" ca="1" si="37"/>
        <v>0</v>
      </c>
      <c r="M265">
        <f t="shared" ca="1" si="37"/>
        <v>0</v>
      </c>
      <c r="N265">
        <f t="shared" ca="1" si="37"/>
        <v>0</v>
      </c>
      <c r="O265">
        <f t="shared" ca="1" si="37"/>
        <v>0</v>
      </c>
      <c r="P265">
        <f t="shared" ca="1" si="37"/>
        <v>0</v>
      </c>
      <c r="Q265">
        <f t="shared" ca="1" si="37"/>
        <v>0</v>
      </c>
      <c r="R265">
        <f t="shared" ca="1" si="41"/>
        <v>0</v>
      </c>
      <c r="S265">
        <f t="shared" ca="1" si="37"/>
        <v>0</v>
      </c>
      <c r="T265">
        <f t="shared" ca="1" si="42"/>
        <v>0</v>
      </c>
      <c r="U265">
        <f t="shared" ca="1" si="43"/>
        <v>0</v>
      </c>
      <c r="V265" t="str">
        <f t="shared" ca="1" si="44"/>
        <v/>
      </c>
    </row>
    <row r="266" spans="1:22">
      <c r="A266">
        <f t="shared" ca="1" si="38"/>
        <v>7</v>
      </c>
      <c r="B266" t="str">
        <f ca="1">INDEX(SeznamListu!$A$1:$C$87,MATCH(A266,SeznamListu!$B$1:$B$87,0),1)</f>
        <v>POSL N02914</v>
      </c>
      <c r="C266">
        <f ca="1">INDEX(SeznamListu!$A$1:$C$87,MATCH(A266,SeznamListu!$B$1:$B$87,0),3)</f>
        <v>1</v>
      </c>
      <c r="D266">
        <f ca="1">COUNTIF($A$6:A266,A266)</f>
        <v>1</v>
      </c>
      <c r="I266">
        <f t="shared" ca="1" si="39"/>
        <v>0</v>
      </c>
      <c r="J266" t="str">
        <f t="shared" ca="1" si="40"/>
        <v>POSLUCHÁRNA 30 OSOB - N02914 0</v>
      </c>
      <c r="K266">
        <f t="shared" ca="1" si="37"/>
        <v>0</v>
      </c>
      <c r="L266" t="str">
        <f t="shared" ca="1" si="37"/>
        <v>POSLUCHÁRNA 30 OSOB - N02914</v>
      </c>
      <c r="M266">
        <f t="shared" ca="1" si="37"/>
        <v>0</v>
      </c>
      <c r="N266">
        <f t="shared" ca="1" si="37"/>
        <v>0</v>
      </c>
      <c r="O266">
        <f t="shared" ca="1" si="37"/>
        <v>0</v>
      </c>
      <c r="P266">
        <f t="shared" ca="1" si="37"/>
        <v>0</v>
      </c>
      <c r="Q266">
        <f t="shared" ca="1" si="37"/>
        <v>0</v>
      </c>
      <c r="R266">
        <f t="shared" ca="1" si="41"/>
        <v>0</v>
      </c>
      <c r="S266">
        <f t="shared" ca="1" si="37"/>
        <v>0</v>
      </c>
      <c r="T266">
        <f t="shared" ca="1" si="42"/>
        <v>0</v>
      </c>
      <c r="U266">
        <f t="shared" ca="1" si="43"/>
        <v>0</v>
      </c>
      <c r="V266" t="str">
        <f t="shared" ca="1" si="44"/>
        <v/>
      </c>
    </row>
    <row r="267" spans="1:22">
      <c r="A267">
        <f t="shared" ca="1" si="38"/>
        <v>7</v>
      </c>
      <c r="B267" t="str">
        <f ca="1">INDEX(SeznamListu!$A$1:$C$87,MATCH(A267,SeznamListu!$B$1:$B$87,0),1)</f>
        <v>POSL N02914</v>
      </c>
      <c r="C267">
        <f ca="1">INDEX(SeznamListu!$A$1:$C$87,MATCH(A267,SeznamListu!$B$1:$B$87,0),3)</f>
        <v>1</v>
      </c>
      <c r="D267">
        <f ca="1">COUNTIF($A$6:A267,A267)</f>
        <v>2</v>
      </c>
      <c r="I267">
        <f t="shared" ca="1" si="39"/>
        <v>0</v>
      </c>
      <c r="J267" t="str">
        <f t="shared" ca="1" si="40"/>
        <v>0 0</v>
      </c>
      <c r="K267">
        <f t="shared" ca="1" si="37"/>
        <v>0</v>
      </c>
      <c r="L267">
        <f t="shared" ca="1" si="37"/>
        <v>0</v>
      </c>
      <c r="M267">
        <f t="shared" ca="1" si="37"/>
        <v>0</v>
      </c>
      <c r="N267">
        <f t="shared" ca="1" si="37"/>
        <v>0</v>
      </c>
      <c r="O267">
        <f t="shared" ca="1" si="37"/>
        <v>0</v>
      </c>
      <c r="P267">
        <f t="shared" ca="1" si="37"/>
        <v>0</v>
      </c>
      <c r="Q267">
        <f t="shared" ca="1" si="37"/>
        <v>0</v>
      </c>
      <c r="R267">
        <f t="shared" ca="1" si="41"/>
        <v>0</v>
      </c>
      <c r="S267">
        <f t="shared" ca="1" si="37"/>
        <v>0</v>
      </c>
      <c r="T267">
        <f t="shared" ca="1" si="42"/>
        <v>0</v>
      </c>
      <c r="U267">
        <f t="shared" ca="1" si="43"/>
        <v>0</v>
      </c>
      <c r="V267" t="str">
        <f t="shared" ca="1" si="44"/>
        <v/>
      </c>
    </row>
    <row r="268" spans="1:22">
      <c r="A268">
        <f t="shared" ca="1" si="38"/>
        <v>7</v>
      </c>
      <c r="B268" t="str">
        <f ca="1">INDEX(SeznamListu!$A$1:$C$87,MATCH(A268,SeznamListu!$B$1:$B$87,0),1)</f>
        <v>POSL N02914</v>
      </c>
      <c r="C268">
        <f ca="1">INDEX(SeznamListu!$A$1:$C$87,MATCH(A268,SeznamListu!$B$1:$B$87,0),3)</f>
        <v>1</v>
      </c>
      <c r="D268">
        <f ca="1">COUNTIF($A$6:A268,A268)</f>
        <v>3</v>
      </c>
      <c r="I268">
        <f t="shared" ca="1" si="39"/>
        <v>1</v>
      </c>
      <c r="J268" t="str">
        <f t="shared" ca="1" si="40"/>
        <v>Datový projektor 0</v>
      </c>
      <c r="K268" t="str">
        <f t="shared" ca="1" si="37"/>
        <v>VD04</v>
      </c>
      <c r="L268" t="str">
        <f t="shared" ca="1" si="37"/>
        <v>Datový projektor</v>
      </c>
      <c r="M268">
        <f t="shared" ca="1" si="37"/>
        <v>0</v>
      </c>
      <c r="N268">
        <f t="shared" ca="1" si="37"/>
        <v>0</v>
      </c>
      <c r="O268">
        <f t="shared" ca="1" si="37"/>
        <v>0</v>
      </c>
      <c r="P268">
        <f t="shared" ca="1" si="37"/>
        <v>0</v>
      </c>
      <c r="Q268">
        <f t="shared" ca="1" si="37"/>
        <v>0</v>
      </c>
      <c r="R268">
        <f t="shared" ca="1" si="41"/>
        <v>0</v>
      </c>
      <c r="S268">
        <f t="shared" ca="1" si="37"/>
        <v>0</v>
      </c>
      <c r="T268">
        <f t="shared" ca="1" si="42"/>
        <v>0</v>
      </c>
      <c r="U268">
        <f t="shared" ca="1" si="43"/>
        <v>0</v>
      </c>
      <c r="V268" t="str">
        <f t="shared" ca="1" si="44"/>
        <v/>
      </c>
    </row>
    <row r="269" spans="1:22">
      <c r="A269">
        <f t="shared" ca="1" si="38"/>
        <v>7</v>
      </c>
      <c r="B269" t="str">
        <f ca="1">INDEX(SeznamListu!$A$1:$C$87,MATCH(A269,SeznamListu!$B$1:$B$87,0),1)</f>
        <v>POSL N02914</v>
      </c>
      <c r="C269">
        <f ca="1">INDEX(SeznamListu!$A$1:$C$87,MATCH(A269,SeznamListu!$B$1:$B$87,0),3)</f>
        <v>1</v>
      </c>
      <c r="D269">
        <f ca="1">COUNTIF($A$6:A269,A269)</f>
        <v>4</v>
      </c>
      <c r="I269">
        <f t="shared" ca="1" si="39"/>
        <v>2</v>
      </c>
      <c r="J269" t="str">
        <f t="shared" ca="1" si="40"/>
        <v>Stropní držák projektoru 0</v>
      </c>
      <c r="K269" t="str">
        <f t="shared" ca="1" si="37"/>
        <v>VD05</v>
      </c>
      <c r="L269" t="str">
        <f t="shared" ca="1" si="37"/>
        <v>Stropní držák projektoru</v>
      </c>
      <c r="M269">
        <f t="shared" ca="1" si="37"/>
        <v>0</v>
      </c>
      <c r="N269">
        <f t="shared" ca="1" si="37"/>
        <v>0</v>
      </c>
      <c r="O269">
        <f t="shared" ca="1" si="37"/>
        <v>0</v>
      </c>
      <c r="P269">
        <f t="shared" ca="1" si="37"/>
        <v>0</v>
      </c>
      <c r="Q269">
        <f t="shared" ca="1" si="37"/>
        <v>0</v>
      </c>
      <c r="R269">
        <f t="shared" ca="1" si="41"/>
        <v>0</v>
      </c>
      <c r="S269">
        <f t="shared" ca="1" si="37"/>
        <v>0</v>
      </c>
      <c r="T269">
        <f t="shared" ca="1" si="42"/>
        <v>0</v>
      </c>
      <c r="U269">
        <f t="shared" ca="1" si="43"/>
        <v>0</v>
      </c>
      <c r="V269" t="str">
        <f t="shared" ca="1" si="44"/>
        <v/>
      </c>
    </row>
    <row r="270" spans="1:22">
      <c r="A270">
        <f t="shared" ca="1" si="38"/>
        <v>7</v>
      </c>
      <c r="B270" t="str">
        <f ca="1">INDEX(SeznamListu!$A$1:$C$87,MATCH(A270,SeznamListu!$B$1:$B$87,0),1)</f>
        <v>POSL N02914</v>
      </c>
      <c r="C270">
        <f ca="1">INDEX(SeznamListu!$A$1:$C$87,MATCH(A270,SeznamListu!$B$1:$B$87,0),3)</f>
        <v>1</v>
      </c>
      <c r="D270">
        <f ca="1">COUNTIF($A$6:A270,A270)</f>
        <v>5</v>
      </c>
      <c r="I270">
        <f t="shared" ca="1" si="39"/>
        <v>3</v>
      </c>
      <c r="J270" t="str">
        <f t="shared" ca="1" si="40"/>
        <v>Projekční plátno elektrické - vestavné 0</v>
      </c>
      <c r="K270" t="str">
        <f t="shared" ca="1" si="37"/>
        <v>VD43</v>
      </c>
      <c r="L270" t="str">
        <f t="shared" ca="1" si="37"/>
        <v>Projekční plátno elektrické - vestavné</v>
      </c>
      <c r="M270">
        <f t="shared" ca="1" si="37"/>
        <v>0</v>
      </c>
      <c r="N270">
        <f t="shared" ca="1" si="37"/>
        <v>0</v>
      </c>
      <c r="O270">
        <f t="shared" ca="1" si="37"/>
        <v>0</v>
      </c>
      <c r="P270">
        <f t="shared" ca="1" si="37"/>
        <v>0</v>
      </c>
      <c r="Q270">
        <f t="shared" ca="1" si="37"/>
        <v>0</v>
      </c>
      <c r="R270">
        <f t="shared" ca="1" si="41"/>
        <v>0</v>
      </c>
      <c r="S270">
        <f t="shared" ca="1" si="37"/>
        <v>0</v>
      </c>
      <c r="T270">
        <f t="shared" ca="1" si="42"/>
        <v>0</v>
      </c>
      <c r="U270">
        <f t="shared" ca="1" si="43"/>
        <v>0</v>
      </c>
      <c r="V270" t="str">
        <f t="shared" ca="1" si="44"/>
        <v/>
      </c>
    </row>
    <row r="271" spans="1:22">
      <c r="A271">
        <f t="shared" ca="1" si="38"/>
        <v>7</v>
      </c>
      <c r="B271" t="str">
        <f ca="1">INDEX(SeznamListu!$A$1:$C$87,MATCH(A271,SeznamListu!$B$1:$B$87,0),1)</f>
        <v>POSL N02914</v>
      </c>
      <c r="C271">
        <f ca="1">INDEX(SeznamListu!$A$1:$C$87,MATCH(A271,SeznamListu!$B$1:$B$87,0),3)</f>
        <v>1</v>
      </c>
      <c r="D271">
        <f ca="1">COUNTIF($A$6:A271,A271)</f>
        <v>6</v>
      </c>
      <c r="I271">
        <f t="shared" ca="1" si="39"/>
        <v>4</v>
      </c>
      <c r="J271" t="str">
        <f t="shared" ca="1" si="40"/>
        <v>Profesionální LCD displej 0</v>
      </c>
      <c r="K271" t="str">
        <f t="shared" ca="1" si="37"/>
        <v>VD07</v>
      </c>
      <c r="L271" t="str">
        <f t="shared" ca="1" si="37"/>
        <v>Profesionální LCD displej</v>
      </c>
      <c r="M271">
        <f t="shared" ca="1" si="37"/>
        <v>0</v>
      </c>
      <c r="N271">
        <f t="shared" ca="1" si="37"/>
        <v>0</v>
      </c>
      <c r="O271">
        <f t="shared" ca="1" si="37"/>
        <v>0</v>
      </c>
      <c r="P271">
        <f t="shared" ca="1" si="37"/>
        <v>0</v>
      </c>
      <c r="Q271">
        <f t="shared" ca="1" si="37"/>
        <v>0</v>
      </c>
      <c r="R271">
        <f t="shared" ca="1" si="41"/>
        <v>0</v>
      </c>
      <c r="S271">
        <f t="shared" ca="1" si="37"/>
        <v>0</v>
      </c>
      <c r="T271">
        <f t="shared" ca="1" si="42"/>
        <v>0</v>
      </c>
      <c r="U271">
        <f t="shared" ca="1" si="43"/>
        <v>0</v>
      </c>
      <c r="V271" t="str">
        <f t="shared" ca="1" si="44"/>
        <v/>
      </c>
    </row>
    <row r="272" spans="1:22">
      <c r="A272">
        <f t="shared" ca="1" si="38"/>
        <v>7</v>
      </c>
      <c r="B272" t="str">
        <f ca="1">INDEX(SeznamListu!$A$1:$C$87,MATCH(A272,SeznamListu!$B$1:$B$87,0),1)</f>
        <v>POSL N02914</v>
      </c>
      <c r="C272">
        <f ca="1">INDEX(SeznamListu!$A$1:$C$87,MATCH(A272,SeznamListu!$B$1:$B$87,0),3)</f>
        <v>1</v>
      </c>
      <c r="D272">
        <f ca="1">COUNTIF($A$6:A272,A272)</f>
        <v>7</v>
      </c>
      <c r="I272">
        <f t="shared" ca="1" si="39"/>
        <v>5</v>
      </c>
      <c r="J272" t="str">
        <f t="shared" ca="1" si="40"/>
        <v>Stropní držák displeje 0</v>
      </c>
      <c r="K272" t="str">
        <f t="shared" ca="1" si="37"/>
        <v>VD08</v>
      </c>
      <c r="L272" t="str">
        <f t="shared" ca="1" si="37"/>
        <v>Stropní držák displeje</v>
      </c>
      <c r="M272">
        <f t="shared" ca="1" si="37"/>
        <v>0</v>
      </c>
      <c r="N272">
        <f t="shared" ca="1" si="37"/>
        <v>0</v>
      </c>
      <c r="O272">
        <f t="shared" ca="1" si="37"/>
        <v>0</v>
      </c>
      <c r="P272">
        <f t="shared" ca="1" si="37"/>
        <v>0</v>
      </c>
      <c r="Q272">
        <f t="shared" ca="1" si="37"/>
        <v>0</v>
      </c>
      <c r="R272">
        <f t="shared" ca="1" si="41"/>
        <v>0</v>
      </c>
      <c r="S272">
        <f t="shared" ca="1" si="37"/>
        <v>0</v>
      </c>
      <c r="T272">
        <f t="shared" ca="1" si="42"/>
        <v>0</v>
      </c>
      <c r="U272">
        <f t="shared" ca="1" si="43"/>
        <v>0</v>
      </c>
      <c r="V272" t="str">
        <f t="shared" ca="1" si="44"/>
        <v/>
      </c>
    </row>
    <row r="273" spans="1:22">
      <c r="A273">
        <f t="shared" ca="1" si="38"/>
        <v>7</v>
      </c>
      <c r="B273" t="str">
        <f ca="1">INDEX(SeznamListu!$A$1:$C$87,MATCH(A273,SeznamListu!$B$1:$B$87,0),1)</f>
        <v>POSL N02914</v>
      </c>
      <c r="C273">
        <f ca="1">INDEX(SeznamListu!$A$1:$C$87,MATCH(A273,SeznamListu!$B$1:$B$87,0),3)</f>
        <v>1</v>
      </c>
      <c r="D273">
        <f ca="1">COUNTIF($A$6:A273,A273)</f>
        <v>8</v>
      </c>
      <c r="I273">
        <f t="shared" ca="1" si="39"/>
        <v>6</v>
      </c>
      <c r="J273" t="str">
        <f t="shared" ca="1" si="40"/>
        <v>Distribuční zesilovač 0</v>
      </c>
      <c r="K273" t="str">
        <f t="shared" ca="1" si="37"/>
        <v>VD22</v>
      </c>
      <c r="L273" t="str">
        <f t="shared" ca="1" si="37"/>
        <v>Distribuční zesilovač</v>
      </c>
      <c r="M273">
        <f t="shared" ca="1" si="37"/>
        <v>0</v>
      </c>
      <c r="N273">
        <f t="shared" ca="1" si="37"/>
        <v>0</v>
      </c>
      <c r="O273">
        <f t="shared" ca="1" si="37"/>
        <v>0</v>
      </c>
      <c r="P273">
        <f t="shared" ca="1" si="37"/>
        <v>0</v>
      </c>
      <c r="Q273">
        <f t="shared" ca="1" si="37"/>
        <v>0</v>
      </c>
      <c r="R273">
        <f t="shared" ca="1" si="41"/>
        <v>0</v>
      </c>
      <c r="S273">
        <f t="shared" ca="1" si="37"/>
        <v>0</v>
      </c>
      <c r="T273">
        <f t="shared" ca="1" si="42"/>
        <v>0</v>
      </c>
      <c r="U273">
        <f t="shared" ca="1" si="43"/>
        <v>0</v>
      </c>
      <c r="V273" t="str">
        <f t="shared" ca="1" si="44"/>
        <v/>
      </c>
    </row>
    <row r="274" spans="1:22">
      <c r="A274">
        <f t="shared" ca="1" si="38"/>
        <v>7</v>
      </c>
      <c r="B274" t="str">
        <f ca="1">INDEX(SeznamListu!$A$1:$C$87,MATCH(A274,SeznamListu!$B$1:$B$87,0),1)</f>
        <v>POSL N02914</v>
      </c>
      <c r="C274">
        <f ca="1">INDEX(SeznamListu!$A$1:$C$87,MATCH(A274,SeznamListu!$B$1:$B$87,0),3)</f>
        <v>1</v>
      </c>
      <c r="D274">
        <f ca="1">COUNTIF($A$6:A274,A274)</f>
        <v>9</v>
      </c>
      <c r="I274">
        <f t="shared" ca="1" si="39"/>
        <v>7</v>
      </c>
      <c r="J274" t="str">
        <f t="shared" ca="1" si="40"/>
        <v>Distribuční zesilovač 0</v>
      </c>
      <c r="K274" t="str">
        <f t="shared" ca="1" si="37"/>
        <v>VD23</v>
      </c>
      <c r="L274" t="str">
        <f t="shared" ca="1" si="37"/>
        <v>Distribuční zesilovač</v>
      </c>
      <c r="M274">
        <f t="shared" ca="1" si="37"/>
        <v>0</v>
      </c>
      <c r="N274">
        <f t="shared" ca="1" si="37"/>
        <v>0</v>
      </c>
      <c r="O274">
        <f t="shared" ca="1" si="37"/>
        <v>0</v>
      </c>
      <c r="P274">
        <f t="shared" ca="1" si="37"/>
        <v>0</v>
      </c>
      <c r="Q274">
        <f t="shared" ca="1" si="37"/>
        <v>0</v>
      </c>
      <c r="R274">
        <f t="shared" ca="1" si="41"/>
        <v>0</v>
      </c>
      <c r="S274">
        <f t="shared" ca="1" si="37"/>
        <v>0</v>
      </c>
      <c r="T274">
        <f t="shared" ca="1" si="42"/>
        <v>0</v>
      </c>
      <c r="U274">
        <f t="shared" ca="1" si="43"/>
        <v>0</v>
      </c>
      <c r="V274" t="str">
        <f t="shared" ca="1" si="44"/>
        <v/>
      </c>
    </row>
    <row r="275" spans="1:22">
      <c r="A275">
        <f t="shared" ca="1" si="38"/>
        <v>7</v>
      </c>
      <c r="B275" t="str">
        <f ca="1">INDEX(SeznamListu!$A$1:$C$87,MATCH(A275,SeznamListu!$B$1:$B$87,0),1)</f>
        <v>POSL N02914</v>
      </c>
      <c r="C275">
        <f ca="1">INDEX(SeznamListu!$A$1:$C$87,MATCH(A275,SeznamListu!$B$1:$B$87,0),3)</f>
        <v>1</v>
      </c>
      <c r="D275">
        <f ca="1">COUNTIF($A$6:A275,A275)</f>
        <v>10</v>
      </c>
      <c r="I275">
        <f t="shared" ca="1" si="39"/>
        <v>8</v>
      </c>
      <c r="J275" t="str">
        <f t="shared" ca="1" si="40"/>
        <v>Extender HDMI signálu - vysílač/přepínač 0</v>
      </c>
      <c r="K275" t="str">
        <f t="shared" ca="1" si="37"/>
        <v>VD31</v>
      </c>
      <c r="L275" t="str">
        <f t="shared" ca="1" si="37"/>
        <v>Extender HDMI signálu - vysílač/přepínač</v>
      </c>
      <c r="M275">
        <f t="shared" ca="1" si="37"/>
        <v>0</v>
      </c>
      <c r="N275">
        <f t="shared" ca="1" si="37"/>
        <v>0</v>
      </c>
      <c r="O275">
        <f t="shared" ca="1" si="37"/>
        <v>0</v>
      </c>
      <c r="P275">
        <f t="shared" ca="1" si="37"/>
        <v>0</v>
      </c>
      <c r="Q275">
        <f t="shared" ca="1" si="37"/>
        <v>0</v>
      </c>
      <c r="R275">
        <f t="shared" ca="1" si="41"/>
        <v>0</v>
      </c>
      <c r="S275">
        <f t="shared" ca="1" si="37"/>
        <v>0</v>
      </c>
      <c r="T275">
        <f t="shared" ca="1" si="42"/>
        <v>0</v>
      </c>
      <c r="U275">
        <f t="shared" ca="1" si="43"/>
        <v>0</v>
      </c>
      <c r="V275" t="str">
        <f t="shared" ca="1" si="44"/>
        <v/>
      </c>
    </row>
    <row r="276" spans="1:22">
      <c r="A276">
        <f t="shared" ca="1" si="38"/>
        <v>7</v>
      </c>
      <c r="B276" t="str">
        <f ca="1">INDEX(SeznamListu!$A$1:$C$87,MATCH(A276,SeznamListu!$B$1:$B$87,0),1)</f>
        <v>POSL N02914</v>
      </c>
      <c r="C276">
        <f ca="1">INDEX(SeznamListu!$A$1:$C$87,MATCH(A276,SeznamListu!$B$1:$B$87,0),3)</f>
        <v>1</v>
      </c>
      <c r="D276">
        <f ca="1">COUNTIF($A$6:A276,A276)</f>
        <v>11</v>
      </c>
      <c r="I276">
        <f t="shared" ca="1" si="39"/>
        <v>9</v>
      </c>
      <c r="J276" t="str">
        <f t="shared" ca="1" si="40"/>
        <v>Extender HDMI signálu - vysílač 0</v>
      </c>
      <c r="K276" t="str">
        <f t="shared" ca="1" si="37"/>
        <v>VD30</v>
      </c>
      <c r="L276" t="str">
        <f t="shared" ca="1" si="37"/>
        <v>Extender HDMI signálu - vysílač</v>
      </c>
      <c r="M276">
        <f t="shared" ca="1" si="37"/>
        <v>0</v>
      </c>
      <c r="N276">
        <f t="shared" ca="1" si="37"/>
        <v>0</v>
      </c>
      <c r="O276">
        <f t="shared" ca="1" si="37"/>
        <v>0</v>
      </c>
      <c r="P276">
        <f t="shared" ca="1" si="37"/>
        <v>0</v>
      </c>
      <c r="Q276">
        <f t="shared" ca="1" si="37"/>
        <v>0</v>
      </c>
      <c r="R276">
        <f t="shared" ca="1" si="41"/>
        <v>0</v>
      </c>
      <c r="S276">
        <f t="shared" ca="1" si="37"/>
        <v>0</v>
      </c>
      <c r="T276">
        <f t="shared" ca="1" si="42"/>
        <v>0</v>
      </c>
      <c r="U276">
        <f t="shared" ca="1" si="43"/>
        <v>0</v>
      </c>
      <c r="V276" t="str">
        <f t="shared" ca="1" si="44"/>
        <v/>
      </c>
    </row>
    <row r="277" spans="1:22">
      <c r="A277">
        <f t="shared" ca="1" si="38"/>
        <v>7</v>
      </c>
      <c r="B277" t="str">
        <f ca="1">INDEX(SeznamListu!$A$1:$C$87,MATCH(A277,SeznamListu!$B$1:$B$87,0),1)</f>
        <v>POSL N02914</v>
      </c>
      <c r="C277">
        <f ca="1">INDEX(SeznamListu!$A$1:$C$87,MATCH(A277,SeznamListu!$B$1:$B$87,0),3)</f>
        <v>1</v>
      </c>
      <c r="D277">
        <f ca="1">COUNTIF($A$6:A277,A277)</f>
        <v>12</v>
      </c>
      <c r="I277">
        <f t="shared" ca="1" si="39"/>
        <v>10</v>
      </c>
      <c r="J277" t="str">
        <f t="shared" ca="1" si="40"/>
        <v>Extender HDMI signálu - přijímač 0</v>
      </c>
      <c r="K277" t="str">
        <f t="shared" ref="K277:S308" ca="1" si="45">INDIRECT("'"&amp;$B277&amp; "'!" &amp; K$1&amp;$D277+2)</f>
        <v>VD32</v>
      </c>
      <c r="L277" t="str">
        <f t="shared" ca="1" si="45"/>
        <v>Extender HDMI signálu - přijímač</v>
      </c>
      <c r="M277">
        <f t="shared" ca="1" si="45"/>
        <v>0</v>
      </c>
      <c r="N277">
        <f t="shared" ca="1" si="45"/>
        <v>0</v>
      </c>
      <c r="O277">
        <f t="shared" ca="1" si="45"/>
        <v>0</v>
      </c>
      <c r="P277">
        <f t="shared" ca="1" si="45"/>
        <v>0</v>
      </c>
      <c r="Q277">
        <f t="shared" ca="1" si="45"/>
        <v>0</v>
      </c>
      <c r="R277">
        <f t="shared" ca="1" si="41"/>
        <v>0</v>
      </c>
      <c r="S277">
        <f t="shared" ca="1" si="45"/>
        <v>0</v>
      </c>
      <c r="T277">
        <f t="shared" ca="1" si="42"/>
        <v>0</v>
      </c>
      <c r="U277">
        <f t="shared" ca="1" si="43"/>
        <v>0</v>
      </c>
      <c r="V277" t="str">
        <f t="shared" ca="1" si="44"/>
        <v/>
      </c>
    </row>
    <row r="278" spans="1:22">
      <c r="A278">
        <f t="shared" ca="1" si="38"/>
        <v>7</v>
      </c>
      <c r="B278" t="str">
        <f ca="1">INDEX(SeznamListu!$A$1:$C$87,MATCH(A278,SeznamListu!$B$1:$B$87,0),1)</f>
        <v>POSL N02914</v>
      </c>
      <c r="C278">
        <f ca="1">INDEX(SeznamListu!$A$1:$C$87,MATCH(A278,SeznamListu!$B$1:$B$87,0),3)</f>
        <v>1</v>
      </c>
      <c r="D278">
        <f ca="1">COUNTIF($A$6:A278,A278)</f>
        <v>13</v>
      </c>
      <c r="I278">
        <f t="shared" ca="1" si="39"/>
        <v>11</v>
      </c>
      <c r="J278" t="str">
        <f t="shared" ca="1" si="40"/>
        <v>HDMI audio de-embedder 0</v>
      </c>
      <c r="K278" t="str">
        <f t="shared" ca="1" si="45"/>
        <v>VD33</v>
      </c>
      <c r="L278" t="str">
        <f t="shared" ca="1" si="45"/>
        <v>HDMI audio de-embedder</v>
      </c>
      <c r="M278">
        <f t="shared" ca="1" si="45"/>
        <v>0</v>
      </c>
      <c r="N278">
        <f t="shared" ca="1" si="45"/>
        <v>0</v>
      </c>
      <c r="O278">
        <f t="shared" ca="1" si="45"/>
        <v>0</v>
      </c>
      <c r="P278">
        <f t="shared" ca="1" si="45"/>
        <v>0</v>
      </c>
      <c r="Q278">
        <f t="shared" ca="1" si="45"/>
        <v>0</v>
      </c>
      <c r="R278">
        <f t="shared" ca="1" si="41"/>
        <v>0</v>
      </c>
      <c r="S278">
        <f t="shared" ca="1" si="45"/>
        <v>0</v>
      </c>
      <c r="T278">
        <f t="shared" ca="1" si="42"/>
        <v>0</v>
      </c>
      <c r="U278">
        <f t="shared" ca="1" si="43"/>
        <v>0</v>
      </c>
      <c r="V278" t="str">
        <f t="shared" ca="1" si="44"/>
        <v/>
      </c>
    </row>
    <row r="279" spans="1:22">
      <c r="A279">
        <f t="shared" ca="1" si="38"/>
        <v>7</v>
      </c>
      <c r="B279" t="str">
        <f ca="1">INDEX(SeznamListu!$A$1:$C$87,MATCH(A279,SeznamListu!$B$1:$B$87,0),1)</f>
        <v>POSL N02914</v>
      </c>
      <c r="C279">
        <f ca="1">INDEX(SeznamListu!$A$1:$C$87,MATCH(A279,SeznamListu!$B$1:$B$87,0),3)</f>
        <v>1</v>
      </c>
      <c r="D279">
        <f ca="1">COUNTIF($A$6:A279,A279)</f>
        <v>14</v>
      </c>
      <c r="I279">
        <f t="shared" ca="1" si="39"/>
        <v>12</v>
      </c>
      <c r="J279" t="str">
        <f t="shared" ca="1" si="40"/>
        <v>USB-C HUB 0</v>
      </c>
      <c r="K279" t="str">
        <f t="shared" ca="1" si="45"/>
        <v>VD34</v>
      </c>
      <c r="L279" t="str">
        <f t="shared" ca="1" si="45"/>
        <v>USB-C HUB</v>
      </c>
      <c r="M279">
        <f t="shared" ca="1" si="45"/>
        <v>0</v>
      </c>
      <c r="N279">
        <f t="shared" ca="1" si="45"/>
        <v>0</v>
      </c>
      <c r="O279">
        <f t="shared" ca="1" si="45"/>
        <v>0</v>
      </c>
      <c r="P279">
        <f t="shared" ca="1" si="45"/>
        <v>0</v>
      </c>
      <c r="Q279">
        <f t="shared" ca="1" si="45"/>
        <v>0</v>
      </c>
      <c r="R279">
        <f t="shared" ca="1" si="41"/>
        <v>0</v>
      </c>
      <c r="S279">
        <f t="shared" ca="1" si="45"/>
        <v>0</v>
      </c>
      <c r="T279">
        <f t="shared" ca="1" si="42"/>
        <v>0</v>
      </c>
      <c r="U279">
        <f t="shared" ca="1" si="43"/>
        <v>0</v>
      </c>
      <c r="V279" t="str">
        <f t="shared" ca="1" si="44"/>
        <v/>
      </c>
    </row>
    <row r="280" spans="1:22">
      <c r="A280">
        <f t="shared" ca="1" si="38"/>
        <v>7</v>
      </c>
      <c r="B280" t="str">
        <f ca="1">INDEX(SeznamListu!$A$1:$C$87,MATCH(A280,SeznamListu!$B$1:$B$87,0),1)</f>
        <v>POSL N02914</v>
      </c>
      <c r="C280">
        <f ca="1">INDEX(SeznamListu!$A$1:$C$87,MATCH(A280,SeznamListu!$B$1:$B$87,0),3)</f>
        <v>1</v>
      </c>
      <c r="D280">
        <f ca="1">COUNTIF($A$6:A280,A280)</f>
        <v>15</v>
      </c>
      <c r="I280">
        <f t="shared" ca="1" si="39"/>
        <v>13</v>
      </c>
      <c r="J280" t="str">
        <f t="shared" ca="1" si="40"/>
        <v>Videokonferenční systém  0</v>
      </c>
      <c r="K280" t="str">
        <f t="shared" ca="1" si="45"/>
        <v>VD39</v>
      </c>
      <c r="L280" t="str">
        <f t="shared" ca="1" si="45"/>
        <v xml:space="preserve">Videokonferenční systém </v>
      </c>
      <c r="M280">
        <f t="shared" ca="1" si="45"/>
        <v>0</v>
      </c>
      <c r="N280">
        <f t="shared" ca="1" si="45"/>
        <v>0</v>
      </c>
      <c r="O280">
        <f t="shared" ca="1" si="45"/>
        <v>0</v>
      </c>
      <c r="P280">
        <f t="shared" ca="1" si="45"/>
        <v>0</v>
      </c>
      <c r="Q280">
        <f t="shared" ca="1" si="45"/>
        <v>0</v>
      </c>
      <c r="R280">
        <f t="shared" ca="1" si="41"/>
        <v>0</v>
      </c>
      <c r="S280">
        <f t="shared" ca="1" si="45"/>
        <v>0</v>
      </c>
      <c r="T280">
        <f t="shared" ca="1" si="42"/>
        <v>0</v>
      </c>
      <c r="U280">
        <f t="shared" ca="1" si="43"/>
        <v>0</v>
      </c>
      <c r="V280" t="str">
        <f t="shared" ca="1" si="44"/>
        <v/>
      </c>
    </row>
    <row r="281" spans="1:22">
      <c r="A281">
        <f t="shared" ca="1" si="38"/>
        <v>7</v>
      </c>
      <c r="B281" t="str">
        <f ca="1">INDEX(SeznamListu!$A$1:$C$87,MATCH(A281,SeznamListu!$B$1:$B$87,0),1)</f>
        <v>POSL N02914</v>
      </c>
      <c r="C281">
        <f ca="1">INDEX(SeznamListu!$A$1:$C$87,MATCH(A281,SeznamListu!$B$1:$B$87,0),3)</f>
        <v>1</v>
      </c>
      <c r="D281">
        <f ca="1">COUNTIF($A$6:A281,A281)</f>
        <v>16</v>
      </c>
      <c r="I281">
        <f t="shared" ca="1" si="39"/>
        <v>14</v>
      </c>
      <c r="J281" t="str">
        <f t="shared" ca="1" si="40"/>
        <v>Reproduktorová soustava 0</v>
      </c>
      <c r="K281" t="str">
        <f t="shared" ca="1" si="45"/>
        <v>AU14</v>
      </c>
      <c r="L281" t="str">
        <f t="shared" ca="1" si="45"/>
        <v>Reproduktorová soustava</v>
      </c>
      <c r="M281">
        <f t="shared" ca="1" si="45"/>
        <v>0</v>
      </c>
      <c r="N281">
        <f t="shared" ca="1" si="45"/>
        <v>0</v>
      </c>
      <c r="O281">
        <f t="shared" ca="1" si="45"/>
        <v>0</v>
      </c>
      <c r="P281">
        <f t="shared" ca="1" si="45"/>
        <v>0</v>
      </c>
      <c r="Q281">
        <f t="shared" ca="1" si="45"/>
        <v>0</v>
      </c>
      <c r="R281">
        <f t="shared" ca="1" si="41"/>
        <v>0</v>
      </c>
      <c r="S281">
        <f t="shared" ca="1" si="45"/>
        <v>0</v>
      </c>
      <c r="T281">
        <f t="shared" ca="1" si="42"/>
        <v>0</v>
      </c>
      <c r="U281">
        <f t="shared" ca="1" si="43"/>
        <v>0</v>
      </c>
      <c r="V281" t="str">
        <f t="shared" ca="1" si="44"/>
        <v/>
      </c>
    </row>
    <row r="282" spans="1:22">
      <c r="A282">
        <f t="shared" ca="1" si="38"/>
        <v>7</v>
      </c>
      <c r="B282" t="str">
        <f ca="1">INDEX(SeznamListu!$A$1:$C$87,MATCH(A282,SeznamListu!$B$1:$B$87,0),1)</f>
        <v>POSL N02914</v>
      </c>
      <c r="C282">
        <f ca="1">INDEX(SeznamListu!$A$1:$C$87,MATCH(A282,SeznamListu!$B$1:$B$87,0),3)</f>
        <v>1</v>
      </c>
      <c r="D282">
        <f ca="1">COUNTIF($A$6:A282,A282)</f>
        <v>17</v>
      </c>
      <c r="I282">
        <f t="shared" ca="1" si="39"/>
        <v>15</v>
      </c>
      <c r="J282" t="str">
        <f t="shared" ca="1" si="40"/>
        <v>Zesilovač 0</v>
      </c>
      <c r="K282" t="str">
        <f t="shared" ca="1" si="45"/>
        <v>AU16</v>
      </c>
      <c r="L282" t="str">
        <f t="shared" ca="1" si="45"/>
        <v>Zesilovač</v>
      </c>
      <c r="M282">
        <f t="shared" ca="1" si="45"/>
        <v>0</v>
      </c>
      <c r="N282">
        <f t="shared" ca="1" si="45"/>
        <v>0</v>
      </c>
      <c r="O282">
        <f t="shared" ca="1" si="45"/>
        <v>0</v>
      </c>
      <c r="P282">
        <f t="shared" ca="1" si="45"/>
        <v>0</v>
      </c>
      <c r="Q282">
        <f t="shared" ca="1" si="45"/>
        <v>0</v>
      </c>
      <c r="R282">
        <f t="shared" ca="1" si="41"/>
        <v>0</v>
      </c>
      <c r="S282">
        <f t="shared" ca="1" si="45"/>
        <v>0</v>
      </c>
      <c r="T282">
        <f t="shared" ca="1" si="42"/>
        <v>0</v>
      </c>
      <c r="U282">
        <f t="shared" ca="1" si="43"/>
        <v>0</v>
      </c>
      <c r="V282" t="str">
        <f t="shared" ca="1" si="44"/>
        <v/>
      </c>
    </row>
    <row r="283" spans="1:22">
      <c r="A283">
        <f t="shared" ca="1" si="38"/>
        <v>7</v>
      </c>
      <c r="B283" t="str">
        <f ca="1">INDEX(SeznamListu!$A$1:$C$87,MATCH(A283,SeznamListu!$B$1:$B$87,0),1)</f>
        <v>POSL N02914</v>
      </c>
      <c r="C283">
        <f ca="1">INDEX(SeznamListu!$A$1:$C$87,MATCH(A283,SeznamListu!$B$1:$B$87,0),3)</f>
        <v>1</v>
      </c>
      <c r="D283">
        <f ca="1">COUNTIF($A$6:A283,A283)</f>
        <v>18</v>
      </c>
      <c r="I283">
        <f t="shared" ca="1" si="39"/>
        <v>16</v>
      </c>
      <c r="J283" t="str">
        <f t="shared" ca="1" si="40"/>
        <v>Přípojné místo do katedry včetně řídicího systému 0</v>
      </c>
      <c r="K283" t="str">
        <f t="shared" ca="1" si="45"/>
        <v>PM03</v>
      </c>
      <c r="L283" t="str">
        <f t="shared" ca="1" si="45"/>
        <v>Přípojné místo do katedry včetně řídicího systému</v>
      </c>
      <c r="M283">
        <f t="shared" ca="1" si="45"/>
        <v>0</v>
      </c>
      <c r="N283">
        <f t="shared" ca="1" si="45"/>
        <v>0</v>
      </c>
      <c r="O283">
        <f t="shared" ca="1" si="45"/>
        <v>0</v>
      </c>
      <c r="P283">
        <f t="shared" ca="1" si="45"/>
        <v>0</v>
      </c>
      <c r="Q283">
        <f t="shared" ca="1" si="45"/>
        <v>0</v>
      </c>
      <c r="R283">
        <f t="shared" ca="1" si="41"/>
        <v>0</v>
      </c>
      <c r="S283">
        <f t="shared" ca="1" si="45"/>
        <v>0</v>
      </c>
      <c r="T283">
        <f t="shared" ca="1" si="42"/>
        <v>0</v>
      </c>
      <c r="U283">
        <f t="shared" ca="1" si="43"/>
        <v>0</v>
      </c>
      <c r="V283" t="str">
        <f t="shared" ca="1" si="44"/>
        <v/>
      </c>
    </row>
    <row r="284" spans="1:22">
      <c r="A284">
        <f t="shared" ca="1" si="38"/>
        <v>7</v>
      </c>
      <c r="B284" t="str">
        <f ca="1">INDEX(SeznamListu!$A$1:$C$87,MATCH(A284,SeznamListu!$B$1:$B$87,0),1)</f>
        <v>POSL N02914</v>
      </c>
      <c r="C284">
        <f ca="1">INDEX(SeznamListu!$A$1:$C$87,MATCH(A284,SeznamListu!$B$1:$B$87,0),3)</f>
        <v>1</v>
      </c>
      <c r="D284">
        <f ca="1">COUNTIF($A$6:A284,A284)</f>
        <v>19</v>
      </c>
      <c r="I284">
        <f t="shared" ca="1" si="39"/>
        <v>17</v>
      </c>
      <c r="J284" t="str">
        <f t="shared" ca="1" si="40"/>
        <v>Tabule 120x180 0</v>
      </c>
      <c r="K284" t="str">
        <f t="shared" ca="1" si="45"/>
        <v>TB01</v>
      </c>
      <c r="L284" t="str">
        <f t="shared" ca="1" si="45"/>
        <v>Tabule 120x180</v>
      </c>
      <c r="M284">
        <f t="shared" ca="1" si="45"/>
        <v>0</v>
      </c>
      <c r="N284">
        <f t="shared" ca="1" si="45"/>
        <v>0</v>
      </c>
      <c r="O284">
        <f t="shared" ca="1" si="45"/>
        <v>0</v>
      </c>
      <c r="P284">
        <f t="shared" ca="1" si="45"/>
        <v>0</v>
      </c>
      <c r="Q284">
        <f t="shared" ca="1" si="45"/>
        <v>0</v>
      </c>
      <c r="R284">
        <f t="shared" ca="1" si="41"/>
        <v>0</v>
      </c>
      <c r="S284">
        <f t="shared" ca="1" si="45"/>
        <v>0</v>
      </c>
      <c r="T284">
        <f t="shared" ca="1" si="42"/>
        <v>0</v>
      </c>
      <c r="U284">
        <f t="shared" ca="1" si="43"/>
        <v>0</v>
      </c>
      <c r="V284" t="str">
        <f t="shared" ca="1" si="44"/>
        <v/>
      </c>
    </row>
    <row r="285" spans="1:22">
      <c r="A285">
        <f t="shared" ca="1" si="38"/>
        <v>7</v>
      </c>
      <c r="B285" t="str">
        <f ca="1">INDEX(SeznamListu!$A$1:$C$87,MATCH(A285,SeznamListu!$B$1:$B$87,0),1)</f>
        <v>POSL N02914</v>
      </c>
      <c r="C285">
        <f ca="1">INDEX(SeznamListu!$A$1:$C$87,MATCH(A285,SeznamListu!$B$1:$B$87,0),3)</f>
        <v>1</v>
      </c>
      <c r="D285">
        <f ca="1">COUNTIF($A$6:A285,A285)</f>
        <v>20</v>
      </c>
      <c r="I285">
        <f t="shared" ca="1" si="39"/>
        <v>18</v>
      </c>
      <c r="J285" t="str">
        <f t="shared" ca="1" si="40"/>
        <v>Tabule 120x240 0</v>
      </c>
      <c r="K285" t="str">
        <f t="shared" ca="1" si="45"/>
        <v>TB02</v>
      </c>
      <c r="L285" t="str">
        <f t="shared" ca="1" si="45"/>
        <v>Tabule 120x240</v>
      </c>
      <c r="M285">
        <f t="shared" ca="1" si="45"/>
        <v>0</v>
      </c>
      <c r="N285">
        <f t="shared" ca="1" si="45"/>
        <v>0</v>
      </c>
      <c r="O285">
        <f t="shared" ca="1" si="45"/>
        <v>0</v>
      </c>
      <c r="P285">
        <f t="shared" ca="1" si="45"/>
        <v>0</v>
      </c>
      <c r="Q285">
        <f t="shared" ca="1" si="45"/>
        <v>0</v>
      </c>
      <c r="R285">
        <f t="shared" ca="1" si="41"/>
        <v>0</v>
      </c>
      <c r="S285">
        <f t="shared" ca="1" si="45"/>
        <v>0</v>
      </c>
      <c r="T285">
        <f t="shared" ca="1" si="42"/>
        <v>0</v>
      </c>
      <c r="U285">
        <f t="shared" ca="1" si="43"/>
        <v>0</v>
      </c>
      <c r="V285" t="str">
        <f t="shared" ca="1" si="44"/>
        <v/>
      </c>
    </row>
    <row r="286" spans="1:22">
      <c r="A286">
        <f t="shared" ca="1" si="38"/>
        <v>7</v>
      </c>
      <c r="B286" t="str">
        <f ca="1">INDEX(SeznamListu!$A$1:$C$87,MATCH(A286,SeznamListu!$B$1:$B$87,0),1)</f>
        <v>POSL N02914</v>
      </c>
      <c r="C286">
        <f ca="1">INDEX(SeznamListu!$A$1:$C$87,MATCH(A286,SeznamListu!$B$1:$B$87,0),3)</f>
        <v>1</v>
      </c>
      <c r="D286">
        <f ca="1">COUNTIF($A$6:A286,A286)</f>
        <v>21</v>
      </c>
      <c r="I286">
        <f t="shared" ca="1" si="39"/>
        <v>19</v>
      </c>
      <c r="J286" t="str">
        <f t="shared" ca="1" si="40"/>
        <v>Rozvaděč vestavný 0</v>
      </c>
      <c r="K286" t="str">
        <f t="shared" ca="1" si="45"/>
        <v>IK02</v>
      </c>
      <c r="L286" t="str">
        <f t="shared" ca="1" si="45"/>
        <v>Rozvaděč vestavný</v>
      </c>
      <c r="M286">
        <f t="shared" ca="1" si="45"/>
        <v>0</v>
      </c>
      <c r="N286">
        <f t="shared" ca="1" si="45"/>
        <v>0</v>
      </c>
      <c r="O286">
        <f t="shared" ca="1" si="45"/>
        <v>0</v>
      </c>
      <c r="P286">
        <f t="shared" ca="1" si="45"/>
        <v>0</v>
      </c>
      <c r="Q286">
        <f t="shared" ca="1" si="45"/>
        <v>0</v>
      </c>
      <c r="R286">
        <f t="shared" ca="1" si="41"/>
        <v>0</v>
      </c>
      <c r="S286">
        <f t="shared" ca="1" si="45"/>
        <v>0</v>
      </c>
      <c r="T286">
        <f t="shared" ca="1" si="42"/>
        <v>0</v>
      </c>
      <c r="U286">
        <f t="shared" ca="1" si="43"/>
        <v>0</v>
      </c>
      <c r="V286" t="str">
        <f t="shared" ca="1" si="44"/>
        <v/>
      </c>
    </row>
    <row r="287" spans="1:22">
      <c r="A287">
        <f t="shared" ca="1" si="38"/>
        <v>7</v>
      </c>
      <c r="B287" t="str">
        <f ca="1">INDEX(SeznamListu!$A$1:$C$87,MATCH(A287,SeznamListu!$B$1:$B$87,0),1)</f>
        <v>POSL N02914</v>
      </c>
      <c r="C287">
        <f ca="1">INDEX(SeznamListu!$A$1:$C$87,MATCH(A287,SeznamListu!$B$1:$B$87,0),3)</f>
        <v>1</v>
      </c>
      <c r="D287">
        <f ca="1">COUNTIF($A$6:A287,A287)</f>
        <v>22</v>
      </c>
      <c r="I287">
        <f t="shared" ca="1" si="39"/>
        <v>20</v>
      </c>
      <c r="J287" t="str">
        <f t="shared" ca="1" si="40"/>
        <v>Drobný montážní materiál 0</v>
      </c>
      <c r="K287" t="str">
        <f t="shared" ca="1" si="45"/>
        <v>IK03</v>
      </c>
      <c r="L287" t="str">
        <f t="shared" ca="1" si="45"/>
        <v>Drobný montážní materiál</v>
      </c>
      <c r="M287">
        <f t="shared" ca="1" si="45"/>
        <v>0</v>
      </c>
      <c r="N287">
        <f t="shared" ca="1" si="45"/>
        <v>0</v>
      </c>
      <c r="O287">
        <f t="shared" ca="1" si="45"/>
        <v>0</v>
      </c>
      <c r="P287">
        <f t="shared" ca="1" si="45"/>
        <v>0</v>
      </c>
      <c r="Q287">
        <f t="shared" ca="1" si="45"/>
        <v>0</v>
      </c>
      <c r="R287">
        <f t="shared" ca="1" si="41"/>
        <v>0</v>
      </c>
      <c r="S287">
        <f t="shared" ca="1" si="45"/>
        <v>0</v>
      </c>
      <c r="T287">
        <f t="shared" ca="1" si="42"/>
        <v>0</v>
      </c>
      <c r="U287">
        <f t="shared" ca="1" si="43"/>
        <v>0</v>
      </c>
      <c r="V287" t="str">
        <f t="shared" ca="1" si="44"/>
        <v/>
      </c>
    </row>
    <row r="288" spans="1:22">
      <c r="A288">
        <f t="shared" ca="1" si="38"/>
        <v>7</v>
      </c>
      <c r="B288" t="str">
        <f ca="1">INDEX(SeznamListu!$A$1:$C$87,MATCH(A288,SeznamListu!$B$1:$B$87,0),1)</f>
        <v>POSL N02914</v>
      </c>
      <c r="C288">
        <f ca="1">INDEX(SeznamListu!$A$1:$C$87,MATCH(A288,SeznamListu!$B$1:$B$87,0),3)</f>
        <v>1</v>
      </c>
      <c r="D288">
        <f ca="1">COUNTIF($A$6:A288,A288)</f>
        <v>23</v>
      </c>
      <c r="I288">
        <f t="shared" ca="1" si="39"/>
        <v>0</v>
      </c>
      <c r="J288" t="str">
        <f t="shared" ca="1" si="40"/>
        <v>CENA CELKEM BEZ DPH: 0</v>
      </c>
      <c r="K288">
        <f t="shared" ca="1" si="45"/>
        <v>0</v>
      </c>
      <c r="L288" t="str">
        <f t="shared" ca="1" si="45"/>
        <v>CENA CELKEM BEZ DPH:</v>
      </c>
      <c r="M288">
        <f t="shared" ca="1" si="45"/>
        <v>0</v>
      </c>
      <c r="N288">
        <f t="shared" ca="1" si="45"/>
        <v>0</v>
      </c>
      <c r="O288">
        <f t="shared" ca="1" si="45"/>
        <v>0</v>
      </c>
      <c r="P288">
        <f t="shared" ca="1" si="45"/>
        <v>0</v>
      </c>
      <c r="Q288">
        <f t="shared" ca="1" si="45"/>
        <v>0</v>
      </c>
      <c r="R288">
        <f t="shared" ca="1" si="41"/>
        <v>0</v>
      </c>
      <c r="S288">
        <f t="shared" ca="1" si="45"/>
        <v>0</v>
      </c>
      <c r="T288">
        <f t="shared" ca="1" si="42"/>
        <v>0</v>
      </c>
      <c r="U288">
        <f t="shared" ca="1" si="43"/>
        <v>0</v>
      </c>
      <c r="V288" t="str">
        <f t="shared" ca="1" si="44"/>
        <v/>
      </c>
    </row>
    <row r="289" spans="1:22">
      <c r="A289">
        <f t="shared" ca="1" si="38"/>
        <v>7</v>
      </c>
      <c r="B289" t="str">
        <f ca="1">INDEX(SeznamListu!$A$1:$C$87,MATCH(A289,SeznamListu!$B$1:$B$87,0),1)</f>
        <v>POSL N02914</v>
      </c>
      <c r="C289">
        <f ca="1">INDEX(SeznamListu!$A$1:$C$87,MATCH(A289,SeznamListu!$B$1:$B$87,0),3)</f>
        <v>1</v>
      </c>
      <c r="D289">
        <f ca="1">COUNTIF($A$6:A289,A289)</f>
        <v>24</v>
      </c>
      <c r="I289">
        <f t="shared" ca="1" si="39"/>
        <v>0</v>
      </c>
      <c r="J289" t="str">
        <f t="shared" ca="1" si="40"/>
        <v>0 0</v>
      </c>
      <c r="K289">
        <f t="shared" ca="1" si="45"/>
        <v>0</v>
      </c>
      <c r="L289">
        <f t="shared" ca="1" si="45"/>
        <v>0</v>
      </c>
      <c r="M289">
        <f t="shared" ca="1" si="45"/>
        <v>0</v>
      </c>
      <c r="N289">
        <f t="shared" ca="1" si="45"/>
        <v>0</v>
      </c>
      <c r="O289">
        <f t="shared" ca="1" si="45"/>
        <v>0</v>
      </c>
      <c r="P289">
        <f t="shared" ca="1" si="45"/>
        <v>0</v>
      </c>
      <c r="Q289">
        <f t="shared" ca="1" si="45"/>
        <v>0</v>
      </c>
      <c r="R289">
        <f t="shared" ca="1" si="41"/>
        <v>0</v>
      </c>
      <c r="S289">
        <f t="shared" ca="1" si="45"/>
        <v>0</v>
      </c>
      <c r="T289">
        <f t="shared" ca="1" si="42"/>
        <v>0</v>
      </c>
      <c r="U289">
        <f t="shared" ca="1" si="43"/>
        <v>0</v>
      </c>
      <c r="V289" t="str">
        <f t="shared" ca="1" si="44"/>
        <v/>
      </c>
    </row>
    <row r="290" spans="1:22">
      <c r="A290">
        <f t="shared" ca="1" si="38"/>
        <v>7</v>
      </c>
      <c r="B290" t="str">
        <f ca="1">INDEX(SeznamListu!$A$1:$C$87,MATCH(A290,SeznamListu!$B$1:$B$87,0),1)</f>
        <v>POSL N02914</v>
      </c>
      <c r="C290">
        <f ca="1">INDEX(SeznamListu!$A$1:$C$87,MATCH(A290,SeznamListu!$B$1:$B$87,0),3)</f>
        <v>1</v>
      </c>
      <c r="D290">
        <f ca="1">COUNTIF($A$6:A290,A290)</f>
        <v>25</v>
      </c>
      <c r="I290">
        <f t="shared" ca="1" si="39"/>
        <v>0</v>
      </c>
      <c r="J290" t="str">
        <f t="shared" ca="1" si="40"/>
        <v>0 0</v>
      </c>
      <c r="K290">
        <f t="shared" ca="1" si="45"/>
        <v>0</v>
      </c>
      <c r="L290">
        <f t="shared" ca="1" si="45"/>
        <v>0</v>
      </c>
      <c r="M290">
        <f t="shared" ca="1" si="45"/>
        <v>0</v>
      </c>
      <c r="N290">
        <f t="shared" ca="1" si="45"/>
        <v>0</v>
      </c>
      <c r="O290">
        <f t="shared" ca="1" si="45"/>
        <v>0</v>
      </c>
      <c r="P290">
        <f t="shared" ca="1" si="45"/>
        <v>0</v>
      </c>
      <c r="Q290">
        <f t="shared" ca="1" si="45"/>
        <v>0</v>
      </c>
      <c r="R290">
        <f t="shared" ca="1" si="41"/>
        <v>0</v>
      </c>
      <c r="S290">
        <f t="shared" ca="1" si="45"/>
        <v>0</v>
      </c>
      <c r="T290">
        <f t="shared" ca="1" si="42"/>
        <v>0</v>
      </c>
      <c r="U290">
        <f t="shared" ca="1" si="43"/>
        <v>0</v>
      </c>
      <c r="V290" t="str">
        <f t="shared" ca="1" si="44"/>
        <v/>
      </c>
    </row>
    <row r="291" spans="1:22">
      <c r="A291">
        <f t="shared" ca="1" si="38"/>
        <v>8</v>
      </c>
      <c r="B291" t="str">
        <f ca="1">INDEX(SeznamListu!$A$1:$C$87,MATCH(A291,SeznamListu!$B$1:$B$87,0),1)</f>
        <v>POSL N03905</v>
      </c>
      <c r="C291">
        <f ca="1">INDEX(SeznamListu!$A$1:$C$87,MATCH(A291,SeznamListu!$B$1:$B$87,0),3)</f>
        <v>1</v>
      </c>
      <c r="D291">
        <f ca="1">COUNTIF($A$6:A291,A291)</f>
        <v>1</v>
      </c>
      <c r="I291">
        <f t="shared" ca="1" si="39"/>
        <v>0</v>
      </c>
      <c r="J291" t="str">
        <f t="shared" ca="1" si="40"/>
        <v>POSLUCHÁRNA 30 OSOB - N03905 0</v>
      </c>
      <c r="K291">
        <f t="shared" ca="1" si="45"/>
        <v>0</v>
      </c>
      <c r="L291" t="str">
        <f t="shared" ca="1" si="45"/>
        <v>POSLUCHÁRNA 30 OSOB - N03905</v>
      </c>
      <c r="M291">
        <f t="shared" ca="1" si="45"/>
        <v>0</v>
      </c>
      <c r="N291">
        <f t="shared" ca="1" si="45"/>
        <v>0</v>
      </c>
      <c r="O291">
        <f t="shared" ca="1" si="45"/>
        <v>0</v>
      </c>
      <c r="P291">
        <f t="shared" ca="1" si="45"/>
        <v>0</v>
      </c>
      <c r="Q291">
        <f t="shared" ca="1" si="45"/>
        <v>0</v>
      </c>
      <c r="R291">
        <f t="shared" ca="1" si="41"/>
        <v>0</v>
      </c>
      <c r="S291">
        <f t="shared" ca="1" si="45"/>
        <v>0</v>
      </c>
      <c r="T291">
        <f t="shared" ca="1" si="42"/>
        <v>0</v>
      </c>
      <c r="U291">
        <f t="shared" ca="1" si="43"/>
        <v>0</v>
      </c>
      <c r="V291" t="str">
        <f t="shared" ca="1" si="44"/>
        <v/>
      </c>
    </row>
    <row r="292" spans="1:22">
      <c r="A292">
        <f t="shared" ca="1" si="38"/>
        <v>8</v>
      </c>
      <c r="B292" t="str">
        <f ca="1">INDEX(SeznamListu!$A$1:$C$87,MATCH(A292,SeznamListu!$B$1:$B$87,0),1)</f>
        <v>POSL N03905</v>
      </c>
      <c r="C292">
        <f ca="1">INDEX(SeznamListu!$A$1:$C$87,MATCH(A292,SeznamListu!$B$1:$B$87,0),3)</f>
        <v>1</v>
      </c>
      <c r="D292">
        <f ca="1">COUNTIF($A$6:A292,A292)</f>
        <v>2</v>
      </c>
      <c r="I292">
        <f t="shared" ca="1" si="39"/>
        <v>0</v>
      </c>
      <c r="J292" t="str">
        <f t="shared" ca="1" si="40"/>
        <v>0 0</v>
      </c>
      <c r="K292">
        <f t="shared" ca="1" si="45"/>
        <v>0</v>
      </c>
      <c r="L292">
        <f t="shared" ca="1" si="45"/>
        <v>0</v>
      </c>
      <c r="M292">
        <f t="shared" ca="1" si="45"/>
        <v>0</v>
      </c>
      <c r="N292">
        <f t="shared" ca="1" si="45"/>
        <v>0</v>
      </c>
      <c r="O292">
        <f t="shared" ca="1" si="45"/>
        <v>0</v>
      </c>
      <c r="P292">
        <f t="shared" ca="1" si="45"/>
        <v>0</v>
      </c>
      <c r="Q292">
        <f t="shared" ca="1" si="45"/>
        <v>0</v>
      </c>
      <c r="R292">
        <f t="shared" ca="1" si="41"/>
        <v>0</v>
      </c>
      <c r="S292">
        <f t="shared" ca="1" si="45"/>
        <v>0</v>
      </c>
      <c r="T292">
        <f t="shared" ca="1" si="42"/>
        <v>0</v>
      </c>
      <c r="U292">
        <f t="shared" ca="1" si="43"/>
        <v>0</v>
      </c>
      <c r="V292" t="str">
        <f t="shared" ca="1" si="44"/>
        <v/>
      </c>
    </row>
    <row r="293" spans="1:22">
      <c r="A293">
        <f t="shared" ca="1" si="38"/>
        <v>8</v>
      </c>
      <c r="B293" t="str">
        <f ca="1">INDEX(SeznamListu!$A$1:$C$87,MATCH(A293,SeznamListu!$B$1:$B$87,0),1)</f>
        <v>POSL N03905</v>
      </c>
      <c r="C293">
        <f ca="1">INDEX(SeznamListu!$A$1:$C$87,MATCH(A293,SeznamListu!$B$1:$B$87,0),3)</f>
        <v>1</v>
      </c>
      <c r="D293">
        <f ca="1">COUNTIF($A$6:A293,A293)</f>
        <v>3</v>
      </c>
      <c r="I293">
        <f t="shared" ca="1" si="39"/>
        <v>1</v>
      </c>
      <c r="J293" t="str">
        <f t="shared" ca="1" si="40"/>
        <v>Datový projektor 0</v>
      </c>
      <c r="K293" t="str">
        <f t="shared" ca="1" si="45"/>
        <v>VD04</v>
      </c>
      <c r="L293" t="str">
        <f t="shared" ca="1" si="45"/>
        <v>Datový projektor</v>
      </c>
      <c r="M293">
        <f t="shared" ca="1" si="45"/>
        <v>0</v>
      </c>
      <c r="N293">
        <f t="shared" ca="1" si="45"/>
        <v>0</v>
      </c>
      <c r="O293">
        <f t="shared" ca="1" si="45"/>
        <v>0</v>
      </c>
      <c r="P293">
        <f t="shared" ca="1" si="45"/>
        <v>0</v>
      </c>
      <c r="Q293">
        <f t="shared" ca="1" si="45"/>
        <v>0</v>
      </c>
      <c r="R293">
        <f t="shared" ca="1" si="41"/>
        <v>0</v>
      </c>
      <c r="S293">
        <f t="shared" ca="1" si="45"/>
        <v>0</v>
      </c>
      <c r="T293">
        <f t="shared" ca="1" si="42"/>
        <v>0</v>
      </c>
      <c r="U293">
        <f t="shared" ca="1" si="43"/>
        <v>0</v>
      </c>
      <c r="V293" t="str">
        <f t="shared" ca="1" si="44"/>
        <v/>
      </c>
    </row>
    <row r="294" spans="1:22">
      <c r="A294">
        <f t="shared" ca="1" si="38"/>
        <v>8</v>
      </c>
      <c r="B294" t="str">
        <f ca="1">INDEX(SeznamListu!$A$1:$C$87,MATCH(A294,SeznamListu!$B$1:$B$87,0),1)</f>
        <v>POSL N03905</v>
      </c>
      <c r="C294">
        <f ca="1">INDEX(SeznamListu!$A$1:$C$87,MATCH(A294,SeznamListu!$B$1:$B$87,0),3)</f>
        <v>1</v>
      </c>
      <c r="D294">
        <f ca="1">COUNTIF($A$6:A294,A294)</f>
        <v>4</v>
      </c>
      <c r="I294">
        <f t="shared" ca="1" si="39"/>
        <v>2</v>
      </c>
      <c r="J294" t="str">
        <f t="shared" ca="1" si="40"/>
        <v>Stropní držák projektoru 0</v>
      </c>
      <c r="K294" t="str">
        <f t="shared" ca="1" si="45"/>
        <v>VD05</v>
      </c>
      <c r="L294" t="str">
        <f t="shared" ca="1" si="45"/>
        <v>Stropní držák projektoru</v>
      </c>
      <c r="M294">
        <f t="shared" ca="1" si="45"/>
        <v>0</v>
      </c>
      <c r="N294">
        <f t="shared" ca="1" si="45"/>
        <v>0</v>
      </c>
      <c r="O294">
        <f t="shared" ca="1" si="45"/>
        <v>0</v>
      </c>
      <c r="P294">
        <f t="shared" ca="1" si="45"/>
        <v>0</v>
      </c>
      <c r="Q294">
        <f t="shared" ca="1" si="45"/>
        <v>0</v>
      </c>
      <c r="R294">
        <f t="shared" ca="1" si="41"/>
        <v>0</v>
      </c>
      <c r="S294">
        <f t="shared" ca="1" si="45"/>
        <v>0</v>
      </c>
      <c r="T294">
        <f t="shared" ca="1" si="42"/>
        <v>0</v>
      </c>
      <c r="U294">
        <f t="shared" ca="1" si="43"/>
        <v>0</v>
      </c>
      <c r="V294" t="str">
        <f t="shared" ca="1" si="44"/>
        <v/>
      </c>
    </row>
    <row r="295" spans="1:22">
      <c r="A295">
        <f t="shared" ca="1" si="38"/>
        <v>8</v>
      </c>
      <c r="B295" t="str">
        <f ca="1">INDEX(SeznamListu!$A$1:$C$87,MATCH(A295,SeznamListu!$B$1:$B$87,0),1)</f>
        <v>POSL N03905</v>
      </c>
      <c r="C295">
        <f ca="1">INDEX(SeznamListu!$A$1:$C$87,MATCH(A295,SeznamListu!$B$1:$B$87,0),3)</f>
        <v>1</v>
      </c>
      <c r="D295">
        <f ca="1">COUNTIF($A$6:A295,A295)</f>
        <v>5</v>
      </c>
      <c r="I295">
        <f t="shared" ca="1" si="39"/>
        <v>3</v>
      </c>
      <c r="J295" t="str">
        <f t="shared" ca="1" si="40"/>
        <v>Projekční plátno elektrické - vestavné 0</v>
      </c>
      <c r="K295" t="str">
        <f t="shared" ca="1" si="45"/>
        <v>VD43</v>
      </c>
      <c r="L295" t="str">
        <f t="shared" ca="1" si="45"/>
        <v>Projekční plátno elektrické - vestavné</v>
      </c>
      <c r="M295">
        <f t="shared" ca="1" si="45"/>
        <v>0</v>
      </c>
      <c r="N295">
        <f t="shared" ca="1" si="45"/>
        <v>0</v>
      </c>
      <c r="O295">
        <f t="shared" ca="1" si="45"/>
        <v>0</v>
      </c>
      <c r="P295">
        <f t="shared" ca="1" si="45"/>
        <v>0</v>
      </c>
      <c r="Q295">
        <f t="shared" ca="1" si="45"/>
        <v>0</v>
      </c>
      <c r="R295">
        <f t="shared" ca="1" si="41"/>
        <v>0</v>
      </c>
      <c r="S295">
        <f t="shared" ca="1" si="45"/>
        <v>0</v>
      </c>
      <c r="T295">
        <f t="shared" ca="1" si="42"/>
        <v>0</v>
      </c>
      <c r="U295">
        <f t="shared" ca="1" si="43"/>
        <v>0</v>
      </c>
      <c r="V295" t="str">
        <f t="shared" ca="1" si="44"/>
        <v/>
      </c>
    </row>
    <row r="296" spans="1:22">
      <c r="A296">
        <f t="shared" ca="1" si="38"/>
        <v>8</v>
      </c>
      <c r="B296" t="str">
        <f ca="1">INDEX(SeznamListu!$A$1:$C$87,MATCH(A296,SeznamListu!$B$1:$B$87,0),1)</f>
        <v>POSL N03905</v>
      </c>
      <c r="C296">
        <f ca="1">INDEX(SeznamListu!$A$1:$C$87,MATCH(A296,SeznamListu!$B$1:$B$87,0),3)</f>
        <v>1</v>
      </c>
      <c r="D296">
        <f ca="1">COUNTIF($A$6:A296,A296)</f>
        <v>6</v>
      </c>
      <c r="I296">
        <f t="shared" ca="1" si="39"/>
        <v>4</v>
      </c>
      <c r="J296" t="str">
        <f t="shared" ca="1" si="40"/>
        <v>Profesionální LCD displej 0</v>
      </c>
      <c r="K296" t="str">
        <f t="shared" ca="1" si="45"/>
        <v>VD07</v>
      </c>
      <c r="L296" t="str">
        <f t="shared" ca="1" si="45"/>
        <v>Profesionální LCD displej</v>
      </c>
      <c r="M296">
        <f t="shared" ca="1" si="45"/>
        <v>0</v>
      </c>
      <c r="N296">
        <f t="shared" ca="1" si="45"/>
        <v>0</v>
      </c>
      <c r="O296">
        <f t="shared" ca="1" si="45"/>
        <v>0</v>
      </c>
      <c r="P296">
        <f t="shared" ca="1" si="45"/>
        <v>0</v>
      </c>
      <c r="Q296">
        <f t="shared" ca="1" si="45"/>
        <v>0</v>
      </c>
      <c r="R296">
        <f t="shared" ca="1" si="41"/>
        <v>0</v>
      </c>
      <c r="S296">
        <f t="shared" ca="1" si="45"/>
        <v>0</v>
      </c>
      <c r="T296">
        <f t="shared" ca="1" si="42"/>
        <v>0</v>
      </c>
      <c r="U296">
        <f t="shared" ca="1" si="43"/>
        <v>0</v>
      </c>
      <c r="V296" t="str">
        <f t="shared" ca="1" si="44"/>
        <v/>
      </c>
    </row>
    <row r="297" spans="1:22">
      <c r="A297">
        <f t="shared" ca="1" si="38"/>
        <v>8</v>
      </c>
      <c r="B297" t="str">
        <f ca="1">INDEX(SeznamListu!$A$1:$C$87,MATCH(A297,SeznamListu!$B$1:$B$87,0),1)</f>
        <v>POSL N03905</v>
      </c>
      <c r="C297">
        <f ca="1">INDEX(SeznamListu!$A$1:$C$87,MATCH(A297,SeznamListu!$B$1:$B$87,0),3)</f>
        <v>1</v>
      </c>
      <c r="D297">
        <f ca="1">COUNTIF($A$6:A297,A297)</f>
        <v>7</v>
      </c>
      <c r="I297">
        <f t="shared" ca="1" si="39"/>
        <v>5</v>
      </c>
      <c r="J297" t="str">
        <f t="shared" ca="1" si="40"/>
        <v>Stropní držák displeje 0</v>
      </c>
      <c r="K297" t="str">
        <f t="shared" ca="1" si="45"/>
        <v>VD08</v>
      </c>
      <c r="L297" t="str">
        <f t="shared" ca="1" si="45"/>
        <v>Stropní držák displeje</v>
      </c>
      <c r="M297">
        <f t="shared" ca="1" si="45"/>
        <v>0</v>
      </c>
      <c r="N297">
        <f t="shared" ca="1" si="45"/>
        <v>0</v>
      </c>
      <c r="O297">
        <f t="shared" ca="1" si="45"/>
        <v>0</v>
      </c>
      <c r="P297">
        <f t="shared" ca="1" si="45"/>
        <v>0</v>
      </c>
      <c r="Q297">
        <f t="shared" ca="1" si="45"/>
        <v>0</v>
      </c>
      <c r="R297">
        <f t="shared" ca="1" si="41"/>
        <v>0</v>
      </c>
      <c r="S297">
        <f t="shared" ca="1" si="45"/>
        <v>0</v>
      </c>
      <c r="T297">
        <f t="shared" ca="1" si="42"/>
        <v>0</v>
      </c>
      <c r="U297">
        <f t="shared" ca="1" si="43"/>
        <v>0</v>
      </c>
      <c r="V297" t="str">
        <f t="shared" ca="1" si="44"/>
        <v/>
      </c>
    </row>
    <row r="298" spans="1:22">
      <c r="A298">
        <f t="shared" ca="1" si="38"/>
        <v>8</v>
      </c>
      <c r="B298" t="str">
        <f ca="1">INDEX(SeznamListu!$A$1:$C$87,MATCH(A298,SeznamListu!$B$1:$B$87,0),1)</f>
        <v>POSL N03905</v>
      </c>
      <c r="C298">
        <f ca="1">INDEX(SeznamListu!$A$1:$C$87,MATCH(A298,SeznamListu!$B$1:$B$87,0),3)</f>
        <v>1</v>
      </c>
      <c r="D298">
        <f ca="1">COUNTIF($A$6:A298,A298)</f>
        <v>8</v>
      </c>
      <c r="I298">
        <f t="shared" ca="1" si="39"/>
        <v>6</v>
      </c>
      <c r="J298" t="str">
        <f t="shared" ca="1" si="40"/>
        <v>Distribuční zesilovač 0</v>
      </c>
      <c r="K298" t="str">
        <f t="shared" ca="1" si="45"/>
        <v>VD22</v>
      </c>
      <c r="L298" t="str">
        <f t="shared" ca="1" si="45"/>
        <v>Distribuční zesilovač</v>
      </c>
      <c r="M298">
        <f t="shared" ca="1" si="45"/>
        <v>0</v>
      </c>
      <c r="N298">
        <f t="shared" ca="1" si="45"/>
        <v>0</v>
      </c>
      <c r="O298">
        <f t="shared" ca="1" si="45"/>
        <v>0</v>
      </c>
      <c r="P298">
        <f t="shared" ca="1" si="45"/>
        <v>0</v>
      </c>
      <c r="Q298">
        <f t="shared" ca="1" si="45"/>
        <v>0</v>
      </c>
      <c r="R298">
        <f t="shared" ca="1" si="41"/>
        <v>0</v>
      </c>
      <c r="S298">
        <f t="shared" ca="1" si="45"/>
        <v>0</v>
      </c>
      <c r="T298">
        <f t="shared" ca="1" si="42"/>
        <v>0</v>
      </c>
      <c r="U298">
        <f t="shared" ca="1" si="43"/>
        <v>0</v>
      </c>
      <c r="V298" t="str">
        <f t="shared" ca="1" si="44"/>
        <v/>
      </c>
    </row>
    <row r="299" spans="1:22">
      <c r="A299">
        <f t="shared" ca="1" si="38"/>
        <v>8</v>
      </c>
      <c r="B299" t="str">
        <f ca="1">INDEX(SeznamListu!$A$1:$C$87,MATCH(A299,SeznamListu!$B$1:$B$87,0),1)</f>
        <v>POSL N03905</v>
      </c>
      <c r="C299">
        <f ca="1">INDEX(SeznamListu!$A$1:$C$87,MATCH(A299,SeznamListu!$B$1:$B$87,0),3)</f>
        <v>1</v>
      </c>
      <c r="D299">
        <f ca="1">COUNTIF($A$6:A299,A299)</f>
        <v>9</v>
      </c>
      <c r="I299">
        <f t="shared" ca="1" si="39"/>
        <v>7</v>
      </c>
      <c r="J299" t="str">
        <f t="shared" ca="1" si="40"/>
        <v>Extender HDMI signálu - vysílač/přepínač 0</v>
      </c>
      <c r="K299" t="str">
        <f t="shared" ca="1" si="45"/>
        <v>VD31</v>
      </c>
      <c r="L299" t="str">
        <f t="shared" ca="1" si="45"/>
        <v>Extender HDMI signálu - vysílač/přepínač</v>
      </c>
      <c r="M299">
        <f t="shared" ca="1" si="45"/>
        <v>0</v>
      </c>
      <c r="N299">
        <f t="shared" ca="1" si="45"/>
        <v>0</v>
      </c>
      <c r="O299">
        <f t="shared" ca="1" si="45"/>
        <v>0</v>
      </c>
      <c r="P299">
        <f t="shared" ca="1" si="45"/>
        <v>0</v>
      </c>
      <c r="Q299">
        <f t="shared" ca="1" si="45"/>
        <v>0</v>
      </c>
      <c r="R299">
        <f t="shared" ca="1" si="41"/>
        <v>0</v>
      </c>
      <c r="S299">
        <f t="shared" ca="1" si="45"/>
        <v>0</v>
      </c>
      <c r="T299">
        <f t="shared" ca="1" si="42"/>
        <v>0</v>
      </c>
      <c r="U299">
        <f t="shared" ca="1" si="43"/>
        <v>0</v>
      </c>
      <c r="V299" t="str">
        <f t="shared" ca="1" si="44"/>
        <v/>
      </c>
    </row>
    <row r="300" spans="1:22">
      <c r="A300">
        <f t="shared" ca="1" si="38"/>
        <v>8</v>
      </c>
      <c r="B300" t="str">
        <f ca="1">INDEX(SeznamListu!$A$1:$C$87,MATCH(A300,SeznamListu!$B$1:$B$87,0),1)</f>
        <v>POSL N03905</v>
      </c>
      <c r="C300">
        <f ca="1">INDEX(SeznamListu!$A$1:$C$87,MATCH(A300,SeznamListu!$B$1:$B$87,0),3)</f>
        <v>1</v>
      </c>
      <c r="D300">
        <f ca="1">COUNTIF($A$6:A300,A300)</f>
        <v>10</v>
      </c>
      <c r="I300">
        <f t="shared" ca="1" si="39"/>
        <v>8</v>
      </c>
      <c r="J300" t="str">
        <f t="shared" ca="1" si="40"/>
        <v>Extender HDMI signálu - vysílač 0</v>
      </c>
      <c r="K300" t="str">
        <f t="shared" ca="1" si="45"/>
        <v>VD30</v>
      </c>
      <c r="L300" t="str">
        <f t="shared" ca="1" si="45"/>
        <v>Extender HDMI signálu - vysílač</v>
      </c>
      <c r="M300">
        <f t="shared" ca="1" si="45"/>
        <v>0</v>
      </c>
      <c r="N300">
        <f t="shared" ca="1" si="45"/>
        <v>0</v>
      </c>
      <c r="O300">
        <f t="shared" ca="1" si="45"/>
        <v>0</v>
      </c>
      <c r="P300">
        <f t="shared" ca="1" si="45"/>
        <v>0</v>
      </c>
      <c r="Q300">
        <f t="shared" ca="1" si="45"/>
        <v>0</v>
      </c>
      <c r="R300">
        <f t="shared" ca="1" si="41"/>
        <v>0</v>
      </c>
      <c r="S300">
        <f t="shared" ca="1" si="45"/>
        <v>0</v>
      </c>
      <c r="T300">
        <f t="shared" ca="1" si="42"/>
        <v>0</v>
      </c>
      <c r="U300">
        <f t="shared" ca="1" si="43"/>
        <v>0</v>
      </c>
      <c r="V300" t="str">
        <f t="shared" ca="1" si="44"/>
        <v/>
      </c>
    </row>
    <row r="301" spans="1:22">
      <c r="A301">
        <f t="shared" ca="1" si="38"/>
        <v>8</v>
      </c>
      <c r="B301" t="str">
        <f ca="1">INDEX(SeznamListu!$A$1:$C$87,MATCH(A301,SeznamListu!$B$1:$B$87,0),1)</f>
        <v>POSL N03905</v>
      </c>
      <c r="C301">
        <f ca="1">INDEX(SeznamListu!$A$1:$C$87,MATCH(A301,SeznamListu!$B$1:$B$87,0),3)</f>
        <v>1</v>
      </c>
      <c r="D301">
        <f ca="1">COUNTIF($A$6:A301,A301)</f>
        <v>11</v>
      </c>
      <c r="I301">
        <f t="shared" ca="1" si="39"/>
        <v>9</v>
      </c>
      <c r="J301" t="str">
        <f t="shared" ca="1" si="40"/>
        <v>Extender HDMI signálu - přijímač 0</v>
      </c>
      <c r="K301" t="str">
        <f t="shared" ca="1" si="45"/>
        <v>VD32</v>
      </c>
      <c r="L301" t="str">
        <f t="shared" ca="1" si="45"/>
        <v>Extender HDMI signálu - přijímač</v>
      </c>
      <c r="M301">
        <f t="shared" ca="1" si="45"/>
        <v>0</v>
      </c>
      <c r="N301">
        <f t="shared" ca="1" si="45"/>
        <v>0</v>
      </c>
      <c r="O301">
        <f t="shared" ca="1" si="45"/>
        <v>0</v>
      </c>
      <c r="P301">
        <f t="shared" ca="1" si="45"/>
        <v>0</v>
      </c>
      <c r="Q301">
        <f t="shared" ca="1" si="45"/>
        <v>0</v>
      </c>
      <c r="R301">
        <f t="shared" ca="1" si="41"/>
        <v>0</v>
      </c>
      <c r="S301">
        <f t="shared" ca="1" si="45"/>
        <v>0</v>
      </c>
      <c r="T301">
        <f t="shared" ca="1" si="42"/>
        <v>0</v>
      </c>
      <c r="U301">
        <f t="shared" ca="1" si="43"/>
        <v>0</v>
      </c>
      <c r="V301" t="str">
        <f t="shared" ca="1" si="44"/>
        <v/>
      </c>
    </row>
    <row r="302" spans="1:22">
      <c r="A302">
        <f t="shared" ca="1" si="38"/>
        <v>8</v>
      </c>
      <c r="B302" t="str">
        <f ca="1">INDEX(SeznamListu!$A$1:$C$87,MATCH(A302,SeznamListu!$B$1:$B$87,0),1)</f>
        <v>POSL N03905</v>
      </c>
      <c r="C302">
        <f ca="1">INDEX(SeznamListu!$A$1:$C$87,MATCH(A302,SeznamListu!$B$1:$B$87,0),3)</f>
        <v>1</v>
      </c>
      <c r="D302">
        <f ca="1">COUNTIF($A$6:A302,A302)</f>
        <v>12</v>
      </c>
      <c r="I302">
        <f t="shared" ca="1" si="39"/>
        <v>10</v>
      </c>
      <c r="J302" t="str">
        <f t="shared" ca="1" si="40"/>
        <v>HDMI audio de-embedder 0</v>
      </c>
      <c r="K302" t="str">
        <f t="shared" ca="1" si="45"/>
        <v>VD33</v>
      </c>
      <c r="L302" t="str">
        <f t="shared" ca="1" si="45"/>
        <v>HDMI audio de-embedder</v>
      </c>
      <c r="M302">
        <f t="shared" ca="1" si="45"/>
        <v>0</v>
      </c>
      <c r="N302">
        <f t="shared" ca="1" si="45"/>
        <v>0</v>
      </c>
      <c r="O302">
        <f t="shared" ca="1" si="45"/>
        <v>0</v>
      </c>
      <c r="P302">
        <f t="shared" ca="1" si="45"/>
        <v>0</v>
      </c>
      <c r="Q302">
        <f t="shared" ca="1" si="45"/>
        <v>0</v>
      </c>
      <c r="R302">
        <f t="shared" ca="1" si="41"/>
        <v>0</v>
      </c>
      <c r="S302">
        <f t="shared" ca="1" si="45"/>
        <v>0</v>
      </c>
      <c r="T302">
        <f t="shared" ca="1" si="42"/>
        <v>0</v>
      </c>
      <c r="U302">
        <f t="shared" ca="1" si="43"/>
        <v>0</v>
      </c>
      <c r="V302" t="str">
        <f t="shared" ca="1" si="44"/>
        <v/>
      </c>
    </row>
    <row r="303" spans="1:22">
      <c r="A303">
        <f t="shared" ca="1" si="38"/>
        <v>8</v>
      </c>
      <c r="B303" t="str">
        <f ca="1">INDEX(SeznamListu!$A$1:$C$87,MATCH(A303,SeznamListu!$B$1:$B$87,0),1)</f>
        <v>POSL N03905</v>
      </c>
      <c r="C303">
        <f ca="1">INDEX(SeznamListu!$A$1:$C$87,MATCH(A303,SeznamListu!$B$1:$B$87,0),3)</f>
        <v>1</v>
      </c>
      <c r="D303">
        <f ca="1">COUNTIF($A$6:A303,A303)</f>
        <v>13</v>
      </c>
      <c r="I303">
        <f t="shared" ca="1" si="39"/>
        <v>11</v>
      </c>
      <c r="J303" t="str">
        <f t="shared" ca="1" si="40"/>
        <v>USB-C HUB 0</v>
      </c>
      <c r="K303" t="str">
        <f t="shared" ca="1" si="45"/>
        <v>VD34</v>
      </c>
      <c r="L303" t="str">
        <f t="shared" ca="1" si="45"/>
        <v>USB-C HUB</v>
      </c>
      <c r="M303">
        <f t="shared" ca="1" si="45"/>
        <v>0</v>
      </c>
      <c r="N303">
        <f t="shared" ca="1" si="45"/>
        <v>0</v>
      </c>
      <c r="O303">
        <f t="shared" ca="1" si="45"/>
        <v>0</v>
      </c>
      <c r="P303">
        <f t="shared" ca="1" si="45"/>
        <v>0</v>
      </c>
      <c r="Q303">
        <f t="shared" ca="1" si="45"/>
        <v>0</v>
      </c>
      <c r="R303">
        <f t="shared" ca="1" si="41"/>
        <v>0</v>
      </c>
      <c r="S303">
        <f t="shared" ca="1" si="45"/>
        <v>0</v>
      </c>
      <c r="T303">
        <f t="shared" ca="1" si="42"/>
        <v>0</v>
      </c>
      <c r="U303">
        <f t="shared" ca="1" si="43"/>
        <v>0</v>
      </c>
      <c r="V303" t="str">
        <f t="shared" ca="1" si="44"/>
        <v/>
      </c>
    </row>
    <row r="304" spans="1:22">
      <c r="A304">
        <f t="shared" ca="1" si="38"/>
        <v>8</v>
      </c>
      <c r="B304" t="str">
        <f ca="1">INDEX(SeznamListu!$A$1:$C$87,MATCH(A304,SeznamListu!$B$1:$B$87,0),1)</f>
        <v>POSL N03905</v>
      </c>
      <c r="C304">
        <f ca="1">INDEX(SeznamListu!$A$1:$C$87,MATCH(A304,SeznamListu!$B$1:$B$87,0),3)</f>
        <v>1</v>
      </c>
      <c r="D304">
        <f ca="1">COUNTIF($A$6:A304,A304)</f>
        <v>14</v>
      </c>
      <c r="I304">
        <f t="shared" ca="1" si="39"/>
        <v>12</v>
      </c>
      <c r="J304" t="str">
        <f t="shared" ca="1" si="40"/>
        <v>Videokonferenční systém  0</v>
      </c>
      <c r="K304" t="str">
        <f t="shared" ca="1" si="45"/>
        <v>VD39</v>
      </c>
      <c r="L304" t="str">
        <f t="shared" ca="1" si="45"/>
        <v xml:space="preserve">Videokonferenční systém </v>
      </c>
      <c r="M304">
        <f t="shared" ca="1" si="45"/>
        <v>0</v>
      </c>
      <c r="N304">
        <f t="shared" ca="1" si="45"/>
        <v>0</v>
      </c>
      <c r="O304">
        <f t="shared" ca="1" si="45"/>
        <v>0</v>
      </c>
      <c r="P304">
        <f t="shared" ca="1" si="45"/>
        <v>0</v>
      </c>
      <c r="Q304">
        <f t="shared" ca="1" si="45"/>
        <v>0</v>
      </c>
      <c r="R304">
        <f t="shared" ca="1" si="41"/>
        <v>0</v>
      </c>
      <c r="S304">
        <f t="shared" ca="1" si="45"/>
        <v>0</v>
      </c>
      <c r="T304">
        <f t="shared" ca="1" si="42"/>
        <v>0</v>
      </c>
      <c r="U304">
        <f t="shared" ca="1" si="43"/>
        <v>0</v>
      </c>
      <c r="V304" t="str">
        <f t="shared" ca="1" si="44"/>
        <v/>
      </c>
    </row>
    <row r="305" spans="1:22">
      <c r="A305">
        <f t="shared" ca="1" si="38"/>
        <v>8</v>
      </c>
      <c r="B305" t="str">
        <f ca="1">INDEX(SeznamListu!$A$1:$C$87,MATCH(A305,SeznamListu!$B$1:$B$87,0),1)</f>
        <v>POSL N03905</v>
      </c>
      <c r="C305">
        <f ca="1">INDEX(SeznamListu!$A$1:$C$87,MATCH(A305,SeznamListu!$B$1:$B$87,0),3)</f>
        <v>1</v>
      </c>
      <c r="D305">
        <f ca="1">COUNTIF($A$6:A305,A305)</f>
        <v>15</v>
      </c>
      <c r="I305">
        <f t="shared" ca="1" si="39"/>
        <v>13</v>
      </c>
      <c r="J305" t="str">
        <f t="shared" ca="1" si="40"/>
        <v>Reproduktorová soustava 0</v>
      </c>
      <c r="K305" t="str">
        <f t="shared" ca="1" si="45"/>
        <v>AU14</v>
      </c>
      <c r="L305" t="str">
        <f t="shared" ca="1" si="45"/>
        <v>Reproduktorová soustava</v>
      </c>
      <c r="M305">
        <f t="shared" ca="1" si="45"/>
        <v>0</v>
      </c>
      <c r="N305">
        <f t="shared" ca="1" si="45"/>
        <v>0</v>
      </c>
      <c r="O305">
        <f t="shared" ca="1" si="45"/>
        <v>0</v>
      </c>
      <c r="P305">
        <f t="shared" ca="1" si="45"/>
        <v>0</v>
      </c>
      <c r="Q305">
        <f t="shared" ca="1" si="45"/>
        <v>0</v>
      </c>
      <c r="R305">
        <f t="shared" ca="1" si="41"/>
        <v>0</v>
      </c>
      <c r="S305">
        <f t="shared" ca="1" si="45"/>
        <v>0</v>
      </c>
      <c r="T305">
        <f t="shared" ca="1" si="42"/>
        <v>0</v>
      </c>
      <c r="U305">
        <f t="shared" ca="1" si="43"/>
        <v>0</v>
      </c>
      <c r="V305" t="str">
        <f t="shared" ca="1" si="44"/>
        <v/>
      </c>
    </row>
    <row r="306" spans="1:22">
      <c r="A306">
        <f t="shared" ca="1" si="38"/>
        <v>8</v>
      </c>
      <c r="B306" t="str">
        <f ca="1">INDEX(SeznamListu!$A$1:$C$87,MATCH(A306,SeznamListu!$B$1:$B$87,0),1)</f>
        <v>POSL N03905</v>
      </c>
      <c r="C306">
        <f ca="1">INDEX(SeznamListu!$A$1:$C$87,MATCH(A306,SeznamListu!$B$1:$B$87,0),3)</f>
        <v>1</v>
      </c>
      <c r="D306">
        <f ca="1">COUNTIF($A$6:A306,A306)</f>
        <v>16</v>
      </c>
      <c r="I306">
        <f t="shared" ca="1" si="39"/>
        <v>14</v>
      </c>
      <c r="J306" t="str">
        <f t="shared" ca="1" si="40"/>
        <v>Zesilovač 0</v>
      </c>
      <c r="K306" t="str">
        <f t="shared" ca="1" si="45"/>
        <v>AU16</v>
      </c>
      <c r="L306" t="str">
        <f t="shared" ca="1" si="45"/>
        <v>Zesilovač</v>
      </c>
      <c r="M306">
        <f t="shared" ca="1" si="45"/>
        <v>0</v>
      </c>
      <c r="N306">
        <f t="shared" ca="1" si="45"/>
        <v>0</v>
      </c>
      <c r="O306">
        <f t="shared" ca="1" si="45"/>
        <v>0</v>
      </c>
      <c r="P306">
        <f t="shared" ca="1" si="45"/>
        <v>0</v>
      </c>
      <c r="Q306">
        <f t="shared" ca="1" si="45"/>
        <v>0</v>
      </c>
      <c r="R306">
        <f t="shared" ca="1" si="41"/>
        <v>0</v>
      </c>
      <c r="S306">
        <f t="shared" ca="1" si="45"/>
        <v>0</v>
      </c>
      <c r="T306">
        <f t="shared" ca="1" si="42"/>
        <v>0</v>
      </c>
      <c r="U306">
        <f t="shared" ca="1" si="43"/>
        <v>0</v>
      </c>
      <c r="V306" t="str">
        <f t="shared" ca="1" si="44"/>
        <v/>
      </c>
    </row>
    <row r="307" spans="1:22">
      <c r="A307">
        <f t="shared" ca="1" si="38"/>
        <v>8</v>
      </c>
      <c r="B307" t="str">
        <f ca="1">INDEX(SeznamListu!$A$1:$C$87,MATCH(A307,SeznamListu!$B$1:$B$87,0),1)</f>
        <v>POSL N03905</v>
      </c>
      <c r="C307">
        <f ca="1">INDEX(SeznamListu!$A$1:$C$87,MATCH(A307,SeznamListu!$B$1:$B$87,0),3)</f>
        <v>1</v>
      </c>
      <c r="D307">
        <f ca="1">COUNTIF($A$6:A307,A307)</f>
        <v>17</v>
      </c>
      <c r="I307">
        <f t="shared" ca="1" si="39"/>
        <v>15</v>
      </c>
      <c r="J307" t="str">
        <f t="shared" ca="1" si="40"/>
        <v>Přípojné místo do katedry včetně řídicího systému 0</v>
      </c>
      <c r="K307" t="str">
        <f t="shared" ca="1" si="45"/>
        <v>PM03</v>
      </c>
      <c r="L307" t="str">
        <f t="shared" ca="1" si="45"/>
        <v>Přípojné místo do katedry včetně řídicího systému</v>
      </c>
      <c r="M307">
        <f t="shared" ca="1" si="45"/>
        <v>0</v>
      </c>
      <c r="N307">
        <f t="shared" ca="1" si="45"/>
        <v>0</v>
      </c>
      <c r="O307">
        <f t="shared" ca="1" si="45"/>
        <v>0</v>
      </c>
      <c r="P307">
        <f t="shared" ca="1" si="45"/>
        <v>0</v>
      </c>
      <c r="Q307">
        <f t="shared" ca="1" si="45"/>
        <v>0</v>
      </c>
      <c r="R307">
        <f t="shared" ca="1" si="41"/>
        <v>0</v>
      </c>
      <c r="S307">
        <f t="shared" ca="1" si="45"/>
        <v>0</v>
      </c>
      <c r="T307">
        <f t="shared" ca="1" si="42"/>
        <v>0</v>
      </c>
      <c r="U307">
        <f t="shared" ca="1" si="43"/>
        <v>0</v>
      </c>
      <c r="V307" t="str">
        <f t="shared" ca="1" si="44"/>
        <v/>
      </c>
    </row>
    <row r="308" spans="1:22">
      <c r="A308">
        <f t="shared" ca="1" si="38"/>
        <v>8</v>
      </c>
      <c r="B308" t="str">
        <f ca="1">INDEX(SeznamListu!$A$1:$C$87,MATCH(A308,SeznamListu!$B$1:$B$87,0),1)</f>
        <v>POSL N03905</v>
      </c>
      <c r="C308">
        <f ca="1">INDEX(SeznamListu!$A$1:$C$87,MATCH(A308,SeznamListu!$B$1:$B$87,0),3)</f>
        <v>1</v>
      </c>
      <c r="D308">
        <f ca="1">COUNTIF($A$6:A308,A308)</f>
        <v>18</v>
      </c>
      <c r="I308">
        <f t="shared" ca="1" si="39"/>
        <v>16</v>
      </c>
      <c r="J308" t="str">
        <f t="shared" ca="1" si="40"/>
        <v>Tabule 120x180 0</v>
      </c>
      <c r="K308" t="str">
        <f t="shared" ca="1" si="45"/>
        <v>TB01</v>
      </c>
      <c r="L308" t="str">
        <f t="shared" ca="1" si="45"/>
        <v>Tabule 120x180</v>
      </c>
      <c r="M308">
        <f t="shared" ca="1" si="45"/>
        <v>0</v>
      </c>
      <c r="N308">
        <f t="shared" ca="1" si="45"/>
        <v>0</v>
      </c>
      <c r="O308">
        <f t="shared" ca="1" si="45"/>
        <v>0</v>
      </c>
      <c r="P308">
        <f t="shared" ca="1" si="45"/>
        <v>0</v>
      </c>
      <c r="Q308">
        <f t="shared" ca="1" si="45"/>
        <v>0</v>
      </c>
      <c r="R308">
        <f t="shared" ca="1" si="41"/>
        <v>0</v>
      </c>
      <c r="S308">
        <f t="shared" ref="K308:S340" ca="1" si="46">INDIRECT("'"&amp;$B308&amp; "'!" &amp; S$1&amp;$D308+2)</f>
        <v>0</v>
      </c>
      <c r="T308">
        <f t="shared" ca="1" si="42"/>
        <v>0</v>
      </c>
      <c r="U308">
        <f t="shared" ca="1" si="43"/>
        <v>0</v>
      </c>
      <c r="V308" t="str">
        <f t="shared" ca="1" si="44"/>
        <v/>
      </c>
    </row>
    <row r="309" spans="1:22">
      <c r="A309">
        <f t="shared" ca="1" si="38"/>
        <v>8</v>
      </c>
      <c r="B309" t="str">
        <f ca="1">INDEX(SeznamListu!$A$1:$C$87,MATCH(A309,SeznamListu!$B$1:$B$87,0),1)</f>
        <v>POSL N03905</v>
      </c>
      <c r="C309">
        <f ca="1">INDEX(SeznamListu!$A$1:$C$87,MATCH(A309,SeznamListu!$B$1:$B$87,0),3)</f>
        <v>1</v>
      </c>
      <c r="D309">
        <f ca="1">COUNTIF($A$6:A309,A309)</f>
        <v>19</v>
      </c>
      <c r="I309">
        <f t="shared" ca="1" si="39"/>
        <v>17</v>
      </c>
      <c r="J309" t="str">
        <f t="shared" ca="1" si="40"/>
        <v>Tabule 120x240 0</v>
      </c>
      <c r="K309" t="str">
        <f t="shared" ca="1" si="46"/>
        <v>TB02</v>
      </c>
      <c r="L309" t="str">
        <f t="shared" ca="1" si="46"/>
        <v>Tabule 120x240</v>
      </c>
      <c r="M309">
        <f t="shared" ca="1" si="46"/>
        <v>0</v>
      </c>
      <c r="N309">
        <f t="shared" ca="1" si="46"/>
        <v>0</v>
      </c>
      <c r="O309">
        <f t="shared" ca="1" si="46"/>
        <v>0</v>
      </c>
      <c r="P309">
        <f t="shared" ca="1" si="46"/>
        <v>0</v>
      </c>
      <c r="Q309">
        <f t="shared" ca="1" si="46"/>
        <v>0</v>
      </c>
      <c r="R309">
        <f t="shared" ca="1" si="41"/>
        <v>0</v>
      </c>
      <c r="S309">
        <f t="shared" ca="1" si="46"/>
        <v>0</v>
      </c>
      <c r="T309">
        <f t="shared" ca="1" si="42"/>
        <v>0</v>
      </c>
      <c r="U309">
        <f t="shared" ca="1" si="43"/>
        <v>0</v>
      </c>
      <c r="V309" t="str">
        <f t="shared" ca="1" si="44"/>
        <v/>
      </c>
    </row>
    <row r="310" spans="1:22">
      <c r="A310">
        <f t="shared" ca="1" si="38"/>
        <v>8</v>
      </c>
      <c r="B310" t="str">
        <f ca="1">INDEX(SeznamListu!$A$1:$C$87,MATCH(A310,SeznamListu!$B$1:$B$87,0),1)</f>
        <v>POSL N03905</v>
      </c>
      <c r="C310">
        <f ca="1">INDEX(SeznamListu!$A$1:$C$87,MATCH(A310,SeznamListu!$B$1:$B$87,0),3)</f>
        <v>1</v>
      </c>
      <c r="D310">
        <f ca="1">COUNTIF($A$6:A310,A310)</f>
        <v>20</v>
      </c>
      <c r="I310">
        <f t="shared" ca="1" si="39"/>
        <v>18</v>
      </c>
      <c r="J310" t="str">
        <f t="shared" ca="1" si="40"/>
        <v>Rozvaděč vestavný 0</v>
      </c>
      <c r="K310" t="str">
        <f t="shared" ca="1" si="46"/>
        <v>IK02</v>
      </c>
      <c r="L310" t="str">
        <f t="shared" ca="1" si="46"/>
        <v>Rozvaděč vestavný</v>
      </c>
      <c r="M310">
        <f t="shared" ca="1" si="46"/>
        <v>0</v>
      </c>
      <c r="N310">
        <f t="shared" ca="1" si="46"/>
        <v>0</v>
      </c>
      <c r="O310">
        <f t="shared" ca="1" si="46"/>
        <v>0</v>
      </c>
      <c r="P310">
        <f t="shared" ca="1" si="46"/>
        <v>0</v>
      </c>
      <c r="Q310">
        <f t="shared" ca="1" si="46"/>
        <v>0</v>
      </c>
      <c r="R310">
        <f t="shared" ca="1" si="41"/>
        <v>0</v>
      </c>
      <c r="S310">
        <f t="shared" ca="1" si="46"/>
        <v>0</v>
      </c>
      <c r="T310">
        <f t="shared" ca="1" si="42"/>
        <v>0</v>
      </c>
      <c r="U310">
        <f t="shared" ca="1" si="43"/>
        <v>0</v>
      </c>
      <c r="V310" t="str">
        <f t="shared" ca="1" si="44"/>
        <v/>
      </c>
    </row>
    <row r="311" spans="1:22">
      <c r="A311">
        <f t="shared" ca="1" si="38"/>
        <v>8</v>
      </c>
      <c r="B311" t="str">
        <f ca="1">INDEX(SeznamListu!$A$1:$C$87,MATCH(A311,SeznamListu!$B$1:$B$87,0),1)</f>
        <v>POSL N03905</v>
      </c>
      <c r="C311">
        <f ca="1">INDEX(SeznamListu!$A$1:$C$87,MATCH(A311,SeznamListu!$B$1:$B$87,0),3)</f>
        <v>1</v>
      </c>
      <c r="D311">
        <f ca="1">COUNTIF($A$6:A311,A311)</f>
        <v>21</v>
      </c>
      <c r="I311">
        <f t="shared" ca="1" si="39"/>
        <v>19</v>
      </c>
      <c r="J311" t="str">
        <f t="shared" ca="1" si="40"/>
        <v>Drobný montážní materiál 0</v>
      </c>
      <c r="K311" t="str">
        <f t="shared" ca="1" si="46"/>
        <v>IK03</v>
      </c>
      <c r="L311" t="str">
        <f t="shared" ca="1" si="46"/>
        <v>Drobný montážní materiál</v>
      </c>
      <c r="M311">
        <f t="shared" ca="1" si="46"/>
        <v>0</v>
      </c>
      <c r="N311">
        <f t="shared" ca="1" si="46"/>
        <v>0</v>
      </c>
      <c r="O311">
        <f t="shared" ca="1" si="46"/>
        <v>0</v>
      </c>
      <c r="P311">
        <f t="shared" ca="1" si="46"/>
        <v>0</v>
      </c>
      <c r="Q311">
        <f t="shared" ca="1" si="46"/>
        <v>0</v>
      </c>
      <c r="R311">
        <f t="shared" ca="1" si="41"/>
        <v>0</v>
      </c>
      <c r="S311">
        <f t="shared" ca="1" si="46"/>
        <v>0</v>
      </c>
      <c r="T311">
        <f t="shared" ca="1" si="42"/>
        <v>0</v>
      </c>
      <c r="U311">
        <f t="shared" ca="1" si="43"/>
        <v>0</v>
      </c>
      <c r="V311" t="str">
        <f t="shared" ca="1" si="44"/>
        <v/>
      </c>
    </row>
    <row r="312" spans="1:22">
      <c r="A312">
        <f t="shared" ca="1" si="38"/>
        <v>8</v>
      </c>
      <c r="B312" t="str">
        <f ca="1">INDEX(SeznamListu!$A$1:$C$87,MATCH(A312,SeznamListu!$B$1:$B$87,0),1)</f>
        <v>POSL N03905</v>
      </c>
      <c r="C312">
        <f ca="1">INDEX(SeznamListu!$A$1:$C$87,MATCH(A312,SeznamListu!$B$1:$B$87,0),3)</f>
        <v>1</v>
      </c>
      <c r="D312">
        <f ca="1">COUNTIF($A$6:A312,A312)</f>
        <v>22</v>
      </c>
      <c r="I312">
        <f t="shared" ca="1" si="39"/>
        <v>0</v>
      </c>
      <c r="J312" t="str">
        <f t="shared" ca="1" si="40"/>
        <v>CENA CELKEM BEZ DPH: 0</v>
      </c>
      <c r="K312">
        <f t="shared" ca="1" si="46"/>
        <v>0</v>
      </c>
      <c r="L312" t="str">
        <f t="shared" ca="1" si="46"/>
        <v>CENA CELKEM BEZ DPH:</v>
      </c>
      <c r="M312">
        <f t="shared" ca="1" si="46"/>
        <v>0</v>
      </c>
      <c r="N312">
        <f t="shared" ca="1" si="46"/>
        <v>0</v>
      </c>
      <c r="O312">
        <f t="shared" ca="1" si="46"/>
        <v>0</v>
      </c>
      <c r="P312">
        <f t="shared" ca="1" si="46"/>
        <v>0</v>
      </c>
      <c r="Q312">
        <f t="shared" ca="1" si="46"/>
        <v>0</v>
      </c>
      <c r="R312">
        <f t="shared" ca="1" si="41"/>
        <v>0</v>
      </c>
      <c r="S312">
        <f t="shared" ca="1" si="46"/>
        <v>0</v>
      </c>
      <c r="T312">
        <f t="shared" ca="1" si="42"/>
        <v>0</v>
      </c>
      <c r="U312">
        <f t="shared" ca="1" si="43"/>
        <v>0</v>
      </c>
      <c r="V312" t="str">
        <f t="shared" ca="1" si="44"/>
        <v/>
      </c>
    </row>
    <row r="313" spans="1:22">
      <c r="A313">
        <f t="shared" ca="1" si="38"/>
        <v>8</v>
      </c>
      <c r="B313" t="str">
        <f ca="1">INDEX(SeznamListu!$A$1:$C$87,MATCH(A313,SeznamListu!$B$1:$B$87,0),1)</f>
        <v>POSL N03905</v>
      </c>
      <c r="C313">
        <f ca="1">INDEX(SeznamListu!$A$1:$C$87,MATCH(A313,SeznamListu!$B$1:$B$87,0),3)</f>
        <v>1</v>
      </c>
      <c r="D313">
        <f ca="1">COUNTIF($A$6:A313,A313)</f>
        <v>23</v>
      </c>
      <c r="I313">
        <f t="shared" ca="1" si="39"/>
        <v>0</v>
      </c>
      <c r="J313" t="str">
        <f t="shared" ca="1" si="40"/>
        <v>0 0</v>
      </c>
      <c r="K313">
        <f t="shared" ca="1" si="46"/>
        <v>0</v>
      </c>
      <c r="L313">
        <f t="shared" ca="1" si="46"/>
        <v>0</v>
      </c>
      <c r="M313">
        <f t="shared" ca="1" si="46"/>
        <v>0</v>
      </c>
      <c r="N313">
        <f t="shared" ca="1" si="46"/>
        <v>0</v>
      </c>
      <c r="O313">
        <f t="shared" ca="1" si="46"/>
        <v>0</v>
      </c>
      <c r="P313">
        <f t="shared" ca="1" si="46"/>
        <v>0</v>
      </c>
      <c r="Q313">
        <f t="shared" ca="1" si="46"/>
        <v>0</v>
      </c>
      <c r="R313">
        <f t="shared" ca="1" si="41"/>
        <v>0</v>
      </c>
      <c r="S313">
        <f t="shared" ca="1" si="46"/>
        <v>0</v>
      </c>
      <c r="T313">
        <f t="shared" ca="1" si="42"/>
        <v>0</v>
      </c>
      <c r="U313">
        <f t="shared" ca="1" si="43"/>
        <v>0</v>
      </c>
      <c r="V313" t="str">
        <f t="shared" ca="1" si="44"/>
        <v/>
      </c>
    </row>
    <row r="314" spans="1:22">
      <c r="A314">
        <f t="shared" ca="1" si="38"/>
        <v>8</v>
      </c>
      <c r="B314" t="str">
        <f ca="1">INDEX(SeznamListu!$A$1:$C$87,MATCH(A314,SeznamListu!$B$1:$B$87,0),1)</f>
        <v>POSL N03905</v>
      </c>
      <c r="C314">
        <f ca="1">INDEX(SeznamListu!$A$1:$C$87,MATCH(A314,SeznamListu!$B$1:$B$87,0),3)</f>
        <v>1</v>
      </c>
      <c r="D314">
        <f ca="1">COUNTIF($A$6:A314,A314)</f>
        <v>24</v>
      </c>
      <c r="I314">
        <f t="shared" ca="1" si="39"/>
        <v>0</v>
      </c>
      <c r="J314" t="str">
        <f t="shared" ca="1" si="40"/>
        <v>0 0</v>
      </c>
      <c r="K314">
        <f t="shared" ca="1" si="46"/>
        <v>0</v>
      </c>
      <c r="L314">
        <f t="shared" ca="1" si="46"/>
        <v>0</v>
      </c>
      <c r="M314">
        <f t="shared" ca="1" si="46"/>
        <v>0</v>
      </c>
      <c r="N314">
        <f t="shared" ca="1" si="46"/>
        <v>0</v>
      </c>
      <c r="O314">
        <f t="shared" ca="1" si="46"/>
        <v>0</v>
      </c>
      <c r="P314">
        <f t="shared" ca="1" si="46"/>
        <v>0</v>
      </c>
      <c r="Q314">
        <f t="shared" ca="1" si="46"/>
        <v>0</v>
      </c>
      <c r="R314">
        <f t="shared" ca="1" si="41"/>
        <v>0</v>
      </c>
      <c r="S314">
        <f t="shared" ca="1" si="46"/>
        <v>0</v>
      </c>
      <c r="T314">
        <f t="shared" ca="1" si="42"/>
        <v>0</v>
      </c>
      <c r="U314">
        <f t="shared" ca="1" si="43"/>
        <v>0</v>
      </c>
      <c r="V314" t="str">
        <f t="shared" ca="1" si="44"/>
        <v/>
      </c>
    </row>
    <row r="315" spans="1:22">
      <c r="A315">
        <f t="shared" ca="1" si="38"/>
        <v>9</v>
      </c>
      <c r="B315" t="str">
        <f ca="1">INDEX(SeznamListu!$A$1:$C$87,MATCH(A315,SeznamListu!$B$1:$B$87,0),1)</f>
        <v>LAB MALÁ</v>
      </c>
      <c r="C315">
        <f ca="1">INDEX(SeznamListu!$A$1:$C$87,MATCH(A315,SeznamListu!$B$1:$B$87,0),3)</f>
        <v>2</v>
      </c>
      <c r="D315">
        <f ca="1">COUNTIF($A$6:A315,A315)</f>
        <v>1</v>
      </c>
      <c r="I315">
        <f t="shared" ca="1" si="39"/>
        <v>0</v>
      </c>
      <c r="J315" t="str">
        <f t="shared" ca="1" si="40"/>
        <v>LABORATOŘ - N03810, N04810 0</v>
      </c>
      <c r="K315">
        <f t="shared" ca="1" si="46"/>
        <v>0</v>
      </c>
      <c r="L315" t="str">
        <f t="shared" ca="1" si="46"/>
        <v>LABORATOŘ - N03810, N04810</v>
      </c>
      <c r="M315">
        <f t="shared" ca="1" si="46"/>
        <v>0</v>
      </c>
      <c r="N315">
        <f t="shared" ca="1" si="46"/>
        <v>0</v>
      </c>
      <c r="O315">
        <f t="shared" ca="1" si="46"/>
        <v>0</v>
      </c>
      <c r="P315">
        <f t="shared" ca="1" si="46"/>
        <v>0</v>
      </c>
      <c r="Q315">
        <f t="shared" ca="1" si="46"/>
        <v>0</v>
      </c>
      <c r="R315">
        <f t="shared" ca="1" si="41"/>
        <v>0</v>
      </c>
      <c r="S315">
        <f t="shared" ca="1" si="46"/>
        <v>0</v>
      </c>
      <c r="T315">
        <f t="shared" ca="1" si="42"/>
        <v>0</v>
      </c>
      <c r="U315">
        <f t="shared" ca="1" si="43"/>
        <v>0</v>
      </c>
      <c r="V315" t="str">
        <f t="shared" ca="1" si="44"/>
        <v/>
      </c>
    </row>
    <row r="316" spans="1:22">
      <c r="A316">
        <f t="shared" ca="1" si="38"/>
        <v>9</v>
      </c>
      <c r="B316" t="str">
        <f ca="1">INDEX(SeznamListu!$A$1:$C$87,MATCH(A316,SeznamListu!$B$1:$B$87,0),1)</f>
        <v>LAB MALÁ</v>
      </c>
      <c r="C316">
        <f ca="1">INDEX(SeznamListu!$A$1:$C$87,MATCH(A316,SeznamListu!$B$1:$B$87,0),3)</f>
        <v>2</v>
      </c>
      <c r="D316">
        <f ca="1">COUNTIF($A$6:A316,A316)</f>
        <v>2</v>
      </c>
      <c r="I316">
        <f t="shared" ca="1" si="39"/>
        <v>0</v>
      </c>
      <c r="J316" t="str">
        <f t="shared" ca="1" si="40"/>
        <v>0 0</v>
      </c>
      <c r="K316">
        <f t="shared" ca="1" si="46"/>
        <v>0</v>
      </c>
      <c r="L316">
        <f t="shared" ca="1" si="46"/>
        <v>0</v>
      </c>
      <c r="M316">
        <f t="shared" ca="1" si="46"/>
        <v>0</v>
      </c>
      <c r="N316">
        <f t="shared" ca="1" si="46"/>
        <v>0</v>
      </c>
      <c r="O316">
        <f t="shared" ca="1" si="46"/>
        <v>0</v>
      </c>
      <c r="P316">
        <f t="shared" ca="1" si="46"/>
        <v>0</v>
      </c>
      <c r="Q316">
        <f t="shared" ca="1" si="46"/>
        <v>0</v>
      </c>
      <c r="R316">
        <f t="shared" ca="1" si="41"/>
        <v>0</v>
      </c>
      <c r="S316">
        <f t="shared" ca="1" si="46"/>
        <v>0</v>
      </c>
      <c r="T316">
        <f t="shared" ca="1" si="42"/>
        <v>0</v>
      </c>
      <c r="U316">
        <f t="shared" ca="1" si="43"/>
        <v>0</v>
      </c>
      <c r="V316" t="str">
        <f t="shared" ca="1" si="44"/>
        <v/>
      </c>
    </row>
    <row r="317" spans="1:22">
      <c r="A317">
        <f t="shared" ca="1" si="38"/>
        <v>9</v>
      </c>
      <c r="B317" t="str">
        <f ca="1">INDEX(SeznamListu!$A$1:$C$87,MATCH(A317,SeznamListu!$B$1:$B$87,0),1)</f>
        <v>LAB MALÁ</v>
      </c>
      <c r="C317">
        <f ca="1">INDEX(SeznamListu!$A$1:$C$87,MATCH(A317,SeznamListu!$B$1:$B$87,0),3)</f>
        <v>2</v>
      </c>
      <c r="D317">
        <f ca="1">COUNTIF($A$6:A317,A317)</f>
        <v>3</v>
      </c>
      <c r="I317">
        <f t="shared" ca="1" si="39"/>
        <v>1</v>
      </c>
      <c r="J317" t="str">
        <f t="shared" ca="1" si="40"/>
        <v>Datový projektor 0</v>
      </c>
      <c r="K317" t="str">
        <f t="shared" ca="1" si="46"/>
        <v>VD04</v>
      </c>
      <c r="L317" t="str">
        <f t="shared" ca="1" si="46"/>
        <v>Datový projektor</v>
      </c>
      <c r="M317">
        <f t="shared" ca="1" si="46"/>
        <v>0</v>
      </c>
      <c r="N317">
        <f t="shared" ca="1" si="46"/>
        <v>0</v>
      </c>
      <c r="O317">
        <f t="shared" ca="1" si="46"/>
        <v>0</v>
      </c>
      <c r="P317">
        <f t="shared" ca="1" si="46"/>
        <v>0</v>
      </c>
      <c r="Q317">
        <f t="shared" ca="1" si="46"/>
        <v>0</v>
      </c>
      <c r="R317">
        <f t="shared" ca="1" si="41"/>
        <v>0</v>
      </c>
      <c r="S317">
        <f t="shared" ca="1" si="46"/>
        <v>0</v>
      </c>
      <c r="T317">
        <f t="shared" ca="1" si="42"/>
        <v>0</v>
      </c>
      <c r="U317">
        <f t="shared" ca="1" si="43"/>
        <v>0</v>
      </c>
      <c r="V317" t="str">
        <f t="shared" ca="1" si="44"/>
        <v/>
      </c>
    </row>
    <row r="318" spans="1:22">
      <c r="A318">
        <f t="shared" ca="1" si="38"/>
        <v>9</v>
      </c>
      <c r="B318" t="str">
        <f ca="1">INDEX(SeznamListu!$A$1:$C$87,MATCH(A318,SeznamListu!$B$1:$B$87,0),1)</f>
        <v>LAB MALÁ</v>
      </c>
      <c r="C318">
        <f ca="1">INDEX(SeznamListu!$A$1:$C$87,MATCH(A318,SeznamListu!$B$1:$B$87,0),3)</f>
        <v>2</v>
      </c>
      <c r="D318">
        <f ca="1">COUNTIF($A$6:A318,A318)</f>
        <v>4</v>
      </c>
      <c r="I318">
        <f t="shared" ca="1" si="39"/>
        <v>2</v>
      </c>
      <c r="J318" t="str">
        <f t="shared" ca="1" si="40"/>
        <v>Stropní držák projektoru 0</v>
      </c>
      <c r="K318" t="str">
        <f t="shared" ca="1" si="46"/>
        <v>VD05</v>
      </c>
      <c r="L318" t="str">
        <f t="shared" ca="1" si="46"/>
        <v>Stropní držák projektoru</v>
      </c>
      <c r="M318">
        <f t="shared" ca="1" si="46"/>
        <v>0</v>
      </c>
      <c r="N318">
        <f t="shared" ca="1" si="46"/>
        <v>0</v>
      </c>
      <c r="O318">
        <f t="shared" ca="1" si="46"/>
        <v>0</v>
      </c>
      <c r="P318">
        <f t="shared" ca="1" si="46"/>
        <v>0</v>
      </c>
      <c r="Q318">
        <f t="shared" ca="1" si="46"/>
        <v>0</v>
      </c>
      <c r="R318">
        <f t="shared" ca="1" si="41"/>
        <v>0</v>
      </c>
      <c r="S318">
        <f t="shared" ca="1" si="46"/>
        <v>0</v>
      </c>
      <c r="T318">
        <f t="shared" ca="1" si="42"/>
        <v>0</v>
      </c>
      <c r="U318">
        <f t="shared" ca="1" si="43"/>
        <v>0</v>
      </c>
      <c r="V318" t="str">
        <f t="shared" ca="1" si="44"/>
        <v/>
      </c>
    </row>
    <row r="319" spans="1:22">
      <c r="A319">
        <f t="shared" ca="1" si="38"/>
        <v>9</v>
      </c>
      <c r="B319" t="str">
        <f ca="1">INDEX(SeznamListu!$A$1:$C$87,MATCH(A319,SeznamListu!$B$1:$B$87,0),1)</f>
        <v>LAB MALÁ</v>
      </c>
      <c r="C319">
        <f ca="1">INDEX(SeznamListu!$A$1:$C$87,MATCH(A319,SeznamListu!$B$1:$B$87,0),3)</f>
        <v>2</v>
      </c>
      <c r="D319">
        <f ca="1">COUNTIF($A$6:A319,A319)</f>
        <v>5</v>
      </c>
      <c r="I319">
        <f t="shared" ca="1" si="39"/>
        <v>3</v>
      </c>
      <c r="J319" t="str">
        <f t="shared" ca="1" si="40"/>
        <v>Projekční plátno elektrické - vestavné 0</v>
      </c>
      <c r="K319" t="str">
        <f t="shared" ca="1" si="46"/>
        <v>VD43</v>
      </c>
      <c r="L319" t="str">
        <f t="shared" ca="1" si="46"/>
        <v>Projekční plátno elektrické - vestavné</v>
      </c>
      <c r="M319">
        <f t="shared" ca="1" si="46"/>
        <v>0</v>
      </c>
      <c r="N319">
        <f t="shared" ca="1" si="46"/>
        <v>0</v>
      </c>
      <c r="O319">
        <f t="shared" ca="1" si="46"/>
        <v>0</v>
      </c>
      <c r="P319">
        <f t="shared" ca="1" si="46"/>
        <v>0</v>
      </c>
      <c r="Q319">
        <f t="shared" ca="1" si="46"/>
        <v>0</v>
      </c>
      <c r="R319">
        <f t="shared" ca="1" si="41"/>
        <v>0</v>
      </c>
      <c r="S319">
        <f t="shared" ca="1" si="46"/>
        <v>0</v>
      </c>
      <c r="T319">
        <f t="shared" ca="1" si="42"/>
        <v>0</v>
      </c>
      <c r="U319">
        <f t="shared" ca="1" si="43"/>
        <v>0</v>
      </c>
      <c r="V319" t="str">
        <f t="shared" ca="1" si="44"/>
        <v/>
      </c>
    </row>
    <row r="320" spans="1:22">
      <c r="A320">
        <f t="shared" ca="1" si="38"/>
        <v>9</v>
      </c>
      <c r="B320" t="str">
        <f ca="1">INDEX(SeznamListu!$A$1:$C$87,MATCH(A320,SeznamListu!$B$1:$B$87,0),1)</f>
        <v>LAB MALÁ</v>
      </c>
      <c r="C320">
        <f ca="1">INDEX(SeznamListu!$A$1:$C$87,MATCH(A320,SeznamListu!$B$1:$B$87,0),3)</f>
        <v>2</v>
      </c>
      <c r="D320">
        <f ca="1">COUNTIF($A$6:A320,A320)</f>
        <v>6</v>
      </c>
      <c r="I320">
        <f t="shared" ca="1" si="39"/>
        <v>4</v>
      </c>
      <c r="J320" t="str">
        <f t="shared" ca="1" si="40"/>
        <v>Extender HDMI signálu - vysílač 0</v>
      </c>
      <c r="K320" t="str">
        <f t="shared" ca="1" si="46"/>
        <v>VD29</v>
      </c>
      <c r="L320" t="str">
        <f t="shared" ca="1" si="46"/>
        <v>Extender HDMI signálu - vysílač</v>
      </c>
      <c r="M320">
        <f t="shared" ca="1" si="46"/>
        <v>0</v>
      </c>
      <c r="N320">
        <f t="shared" ca="1" si="46"/>
        <v>0</v>
      </c>
      <c r="O320">
        <f t="shared" ca="1" si="46"/>
        <v>0</v>
      </c>
      <c r="P320">
        <f t="shared" ca="1" si="46"/>
        <v>0</v>
      </c>
      <c r="Q320">
        <f t="shared" ca="1" si="46"/>
        <v>0</v>
      </c>
      <c r="R320">
        <f t="shared" ca="1" si="41"/>
        <v>0</v>
      </c>
      <c r="S320">
        <f t="shared" ca="1" si="46"/>
        <v>0</v>
      </c>
      <c r="T320">
        <f t="shared" ca="1" si="42"/>
        <v>0</v>
      </c>
      <c r="U320">
        <f t="shared" ca="1" si="43"/>
        <v>0</v>
      </c>
      <c r="V320" t="str">
        <f t="shared" ca="1" si="44"/>
        <v/>
      </c>
    </row>
    <row r="321" spans="1:22">
      <c r="A321">
        <f t="shared" ca="1" si="38"/>
        <v>9</v>
      </c>
      <c r="B321" t="str">
        <f ca="1">INDEX(SeznamListu!$A$1:$C$87,MATCH(A321,SeznamListu!$B$1:$B$87,0),1)</f>
        <v>LAB MALÁ</v>
      </c>
      <c r="C321">
        <f ca="1">INDEX(SeznamListu!$A$1:$C$87,MATCH(A321,SeznamListu!$B$1:$B$87,0),3)</f>
        <v>2</v>
      </c>
      <c r="D321">
        <f ca="1">COUNTIF($A$6:A321,A321)</f>
        <v>7</v>
      </c>
      <c r="I321">
        <f t="shared" ca="1" si="39"/>
        <v>5</v>
      </c>
      <c r="J321" t="str">
        <f t="shared" ca="1" si="40"/>
        <v>Reproduktorová soustava 0</v>
      </c>
      <c r="K321" t="str">
        <f t="shared" ca="1" si="46"/>
        <v>AU13</v>
      </c>
      <c r="L321" t="str">
        <f t="shared" ca="1" si="46"/>
        <v>Reproduktorová soustava</v>
      </c>
      <c r="M321">
        <f t="shared" ca="1" si="46"/>
        <v>0</v>
      </c>
      <c r="N321">
        <f t="shared" ca="1" si="46"/>
        <v>0</v>
      </c>
      <c r="O321">
        <f t="shared" ca="1" si="46"/>
        <v>0</v>
      </c>
      <c r="P321">
        <f t="shared" ca="1" si="46"/>
        <v>0</v>
      </c>
      <c r="Q321">
        <f t="shared" ca="1" si="46"/>
        <v>0</v>
      </c>
      <c r="R321">
        <f t="shared" ca="1" si="41"/>
        <v>0</v>
      </c>
      <c r="S321">
        <f t="shared" ca="1" si="46"/>
        <v>0</v>
      </c>
      <c r="T321">
        <f t="shared" ca="1" si="42"/>
        <v>0</v>
      </c>
      <c r="U321">
        <f t="shared" ca="1" si="43"/>
        <v>0</v>
      </c>
      <c r="V321" t="str">
        <f t="shared" ca="1" si="44"/>
        <v/>
      </c>
    </row>
    <row r="322" spans="1:22">
      <c r="A322">
        <f t="shared" ca="1" si="38"/>
        <v>9</v>
      </c>
      <c r="B322" t="str">
        <f ca="1">INDEX(SeznamListu!$A$1:$C$87,MATCH(A322,SeznamListu!$B$1:$B$87,0),1)</f>
        <v>LAB MALÁ</v>
      </c>
      <c r="C322">
        <f ca="1">INDEX(SeznamListu!$A$1:$C$87,MATCH(A322,SeznamListu!$B$1:$B$87,0),3)</f>
        <v>2</v>
      </c>
      <c r="D322">
        <f ca="1">COUNTIF($A$6:A322,A322)</f>
        <v>8</v>
      </c>
      <c r="I322">
        <f t="shared" ca="1" si="39"/>
        <v>6</v>
      </c>
      <c r="J322" t="str">
        <f t="shared" ca="1" si="40"/>
        <v>Zesilovač 0</v>
      </c>
      <c r="K322" t="str">
        <f t="shared" ca="1" si="46"/>
        <v>AU08</v>
      </c>
      <c r="L322" t="str">
        <f t="shared" ca="1" si="46"/>
        <v>Zesilovač</v>
      </c>
      <c r="M322">
        <f t="shared" ca="1" si="46"/>
        <v>0</v>
      </c>
      <c r="N322">
        <f t="shared" ca="1" si="46"/>
        <v>0</v>
      </c>
      <c r="O322">
        <f t="shared" ca="1" si="46"/>
        <v>0</v>
      </c>
      <c r="P322">
        <f t="shared" ca="1" si="46"/>
        <v>0</v>
      </c>
      <c r="Q322">
        <f t="shared" ca="1" si="46"/>
        <v>0</v>
      </c>
      <c r="R322">
        <f t="shared" ca="1" si="41"/>
        <v>0</v>
      </c>
      <c r="S322">
        <f t="shared" ca="1" si="46"/>
        <v>0</v>
      </c>
      <c r="T322">
        <f t="shared" ca="1" si="42"/>
        <v>0</v>
      </c>
      <c r="U322">
        <f t="shared" ca="1" si="43"/>
        <v>0</v>
      </c>
      <c r="V322" t="str">
        <f t="shared" ca="1" si="44"/>
        <v/>
      </c>
    </row>
    <row r="323" spans="1:22">
      <c r="A323">
        <f t="shared" ca="1" si="38"/>
        <v>9</v>
      </c>
      <c r="B323" t="str">
        <f ca="1">INDEX(SeznamListu!$A$1:$C$87,MATCH(A323,SeznamListu!$B$1:$B$87,0),1)</f>
        <v>LAB MALÁ</v>
      </c>
      <c r="C323">
        <f ca="1">INDEX(SeznamListu!$A$1:$C$87,MATCH(A323,SeznamListu!$B$1:$B$87,0),3)</f>
        <v>2</v>
      </c>
      <c r="D323">
        <f ca="1">COUNTIF($A$6:A323,A323)</f>
        <v>9</v>
      </c>
      <c r="I323">
        <f t="shared" ca="1" si="39"/>
        <v>7</v>
      </c>
      <c r="J323" t="str">
        <f t="shared" ca="1" si="40"/>
        <v>Přípojné místo do stolu včetně řídicího systému 0</v>
      </c>
      <c r="K323" t="str">
        <f t="shared" ca="1" si="46"/>
        <v>PM04</v>
      </c>
      <c r="L323" t="str">
        <f t="shared" ca="1" si="46"/>
        <v>Přípojné místo do stolu včetně řídicího systému</v>
      </c>
      <c r="M323">
        <f t="shared" ca="1" si="46"/>
        <v>0</v>
      </c>
      <c r="N323">
        <f t="shared" ca="1" si="46"/>
        <v>0</v>
      </c>
      <c r="O323">
        <f t="shared" ca="1" si="46"/>
        <v>0</v>
      </c>
      <c r="P323">
        <f t="shared" ca="1" si="46"/>
        <v>0</v>
      </c>
      <c r="Q323">
        <f t="shared" ca="1" si="46"/>
        <v>0</v>
      </c>
      <c r="R323">
        <f t="shared" ca="1" si="41"/>
        <v>0</v>
      </c>
      <c r="S323">
        <f t="shared" ca="1" si="46"/>
        <v>0</v>
      </c>
      <c r="T323">
        <f t="shared" ca="1" si="42"/>
        <v>0</v>
      </c>
      <c r="U323">
        <f t="shared" ca="1" si="43"/>
        <v>0</v>
      </c>
      <c r="V323" t="str">
        <f t="shared" ca="1" si="44"/>
        <v/>
      </c>
    </row>
    <row r="324" spans="1:22">
      <c r="A324">
        <f t="shared" ca="1" si="38"/>
        <v>9</v>
      </c>
      <c r="B324" t="str">
        <f ca="1">INDEX(SeznamListu!$A$1:$C$87,MATCH(A324,SeznamListu!$B$1:$B$87,0),1)</f>
        <v>LAB MALÁ</v>
      </c>
      <c r="C324">
        <f ca="1">INDEX(SeznamListu!$A$1:$C$87,MATCH(A324,SeznamListu!$B$1:$B$87,0),3)</f>
        <v>2</v>
      </c>
      <c r="D324">
        <f ca="1">COUNTIF($A$6:A324,A324)</f>
        <v>10</v>
      </c>
      <c r="I324">
        <f t="shared" ca="1" si="39"/>
        <v>8</v>
      </c>
      <c r="J324" t="str">
        <f t="shared" ca="1" si="40"/>
        <v>Tabule 120x240 0</v>
      </c>
      <c r="K324" t="str">
        <f t="shared" ca="1" si="46"/>
        <v>TB02</v>
      </c>
      <c r="L324" t="str">
        <f t="shared" ca="1" si="46"/>
        <v>Tabule 120x240</v>
      </c>
      <c r="M324">
        <f t="shared" ca="1" si="46"/>
        <v>0</v>
      </c>
      <c r="N324">
        <f t="shared" ca="1" si="46"/>
        <v>0</v>
      </c>
      <c r="O324">
        <f t="shared" ca="1" si="46"/>
        <v>0</v>
      </c>
      <c r="P324">
        <f t="shared" ca="1" si="46"/>
        <v>0</v>
      </c>
      <c r="Q324">
        <f t="shared" ca="1" si="46"/>
        <v>0</v>
      </c>
      <c r="R324">
        <f t="shared" ca="1" si="41"/>
        <v>0</v>
      </c>
      <c r="S324">
        <f t="shared" ca="1" si="46"/>
        <v>0</v>
      </c>
      <c r="T324">
        <f t="shared" ca="1" si="42"/>
        <v>0</v>
      </c>
      <c r="U324">
        <f t="shared" ca="1" si="43"/>
        <v>0</v>
      </c>
      <c r="V324" t="str">
        <f t="shared" ca="1" si="44"/>
        <v/>
      </c>
    </row>
    <row r="325" spans="1:22">
      <c r="A325">
        <f t="shared" ca="1" si="38"/>
        <v>9</v>
      </c>
      <c r="B325" t="str">
        <f ca="1">INDEX(SeznamListu!$A$1:$C$87,MATCH(A325,SeznamListu!$B$1:$B$87,0),1)</f>
        <v>LAB MALÁ</v>
      </c>
      <c r="C325">
        <f ca="1">INDEX(SeznamListu!$A$1:$C$87,MATCH(A325,SeznamListu!$B$1:$B$87,0),3)</f>
        <v>2</v>
      </c>
      <c r="D325">
        <f ca="1">COUNTIF($A$6:A325,A325)</f>
        <v>11</v>
      </c>
      <c r="I325">
        <f t="shared" ca="1" si="39"/>
        <v>9</v>
      </c>
      <c r="J325" t="str">
        <f t="shared" ca="1" si="40"/>
        <v>Drobný montážní materiál 0</v>
      </c>
      <c r="K325" t="str">
        <f t="shared" ca="1" si="46"/>
        <v>IK03</v>
      </c>
      <c r="L325" t="str">
        <f t="shared" ca="1" si="46"/>
        <v>Drobný montážní materiál</v>
      </c>
      <c r="M325">
        <f t="shared" ca="1" si="46"/>
        <v>0</v>
      </c>
      <c r="N325">
        <f t="shared" ca="1" si="46"/>
        <v>0</v>
      </c>
      <c r="O325">
        <f t="shared" ca="1" si="46"/>
        <v>0</v>
      </c>
      <c r="P325">
        <f t="shared" ca="1" si="46"/>
        <v>0</v>
      </c>
      <c r="Q325">
        <f t="shared" ca="1" si="46"/>
        <v>0</v>
      </c>
      <c r="R325">
        <f t="shared" ca="1" si="41"/>
        <v>0</v>
      </c>
      <c r="S325">
        <f t="shared" ca="1" si="46"/>
        <v>0</v>
      </c>
      <c r="T325">
        <f t="shared" ca="1" si="42"/>
        <v>0</v>
      </c>
      <c r="U325">
        <f t="shared" ca="1" si="43"/>
        <v>0</v>
      </c>
      <c r="V325" t="str">
        <f t="shared" ca="1" si="44"/>
        <v/>
      </c>
    </row>
    <row r="326" spans="1:22">
      <c r="A326">
        <f t="shared" ca="1" si="38"/>
        <v>9</v>
      </c>
      <c r="B326" t="str">
        <f ca="1">INDEX(SeznamListu!$A$1:$C$87,MATCH(A326,SeznamListu!$B$1:$B$87,0),1)</f>
        <v>LAB MALÁ</v>
      </c>
      <c r="C326">
        <f ca="1">INDEX(SeznamListu!$A$1:$C$87,MATCH(A326,SeznamListu!$B$1:$B$87,0),3)</f>
        <v>2</v>
      </c>
      <c r="D326">
        <f ca="1">COUNTIF($A$6:A326,A326)</f>
        <v>12</v>
      </c>
      <c r="I326">
        <f t="shared" ca="1" si="39"/>
        <v>0</v>
      </c>
      <c r="J326" t="str">
        <f t="shared" ca="1" si="40"/>
        <v>CENA CELKEM BEZ DPH: 0</v>
      </c>
      <c r="K326">
        <f t="shared" ca="1" si="46"/>
        <v>0</v>
      </c>
      <c r="L326" t="str">
        <f t="shared" ca="1" si="46"/>
        <v>CENA CELKEM BEZ DPH:</v>
      </c>
      <c r="M326">
        <f t="shared" ca="1" si="46"/>
        <v>0</v>
      </c>
      <c r="N326">
        <f t="shared" ca="1" si="46"/>
        <v>0</v>
      </c>
      <c r="O326">
        <f t="shared" ca="1" si="46"/>
        <v>0</v>
      </c>
      <c r="P326">
        <f t="shared" ca="1" si="46"/>
        <v>0</v>
      </c>
      <c r="Q326">
        <f t="shared" ca="1" si="46"/>
        <v>0</v>
      </c>
      <c r="R326">
        <f t="shared" ca="1" si="41"/>
        <v>0</v>
      </c>
      <c r="S326">
        <f t="shared" ca="1" si="46"/>
        <v>0</v>
      </c>
      <c r="T326">
        <f t="shared" ca="1" si="42"/>
        <v>0</v>
      </c>
      <c r="U326">
        <f t="shared" ca="1" si="43"/>
        <v>0</v>
      </c>
      <c r="V326" t="str">
        <f t="shared" ca="1" si="44"/>
        <v/>
      </c>
    </row>
    <row r="327" spans="1:22">
      <c r="A327">
        <f t="shared" ref="A327:A390" ca="1" si="47">IF(AND((LEN(K326)+LEN(K325)+LEN(K324))=3,A326=A325,A325=A324),A326+1,A326)</f>
        <v>9</v>
      </c>
      <c r="B327" t="str">
        <f ca="1">INDEX(SeznamListu!$A$1:$C$87,MATCH(A327,SeznamListu!$B$1:$B$87,0),1)</f>
        <v>LAB MALÁ</v>
      </c>
      <c r="C327">
        <f ca="1">INDEX(SeznamListu!$A$1:$C$87,MATCH(A327,SeznamListu!$B$1:$B$87,0),3)</f>
        <v>2</v>
      </c>
      <c r="D327">
        <f ca="1">COUNTIF($A$6:A327,A327)</f>
        <v>13</v>
      </c>
      <c r="I327">
        <f t="shared" ref="I327:I390" ca="1" si="48">INDIRECT("'"&amp;$B327&amp; "'!" &amp; I$1&amp;$D327+2)</f>
        <v>0</v>
      </c>
      <c r="J327" t="str">
        <f t="shared" ref="J327:J390" ca="1" si="49">L327&amp;" "&amp;M327</f>
        <v>0 0</v>
      </c>
      <c r="K327">
        <f t="shared" ca="1" si="46"/>
        <v>0</v>
      </c>
      <c r="L327">
        <f t="shared" ca="1" si="46"/>
        <v>0</v>
      </c>
      <c r="M327">
        <f t="shared" ca="1" si="46"/>
        <v>0</v>
      </c>
      <c r="N327">
        <f t="shared" ca="1" si="46"/>
        <v>0</v>
      </c>
      <c r="O327">
        <f t="shared" ca="1" si="46"/>
        <v>0</v>
      </c>
      <c r="P327">
        <f t="shared" ca="1" si="46"/>
        <v>0</v>
      </c>
      <c r="Q327">
        <f t="shared" ca="1" si="46"/>
        <v>0</v>
      </c>
      <c r="R327">
        <f t="shared" ref="R327:R390" ca="1" si="50">Q327*C327</f>
        <v>0</v>
      </c>
      <c r="S327">
        <f t="shared" ca="1" si="46"/>
        <v>0</v>
      </c>
      <c r="T327">
        <f t="shared" ref="T327:T390" ca="1" si="51">P327*Q327</f>
        <v>0</v>
      </c>
      <c r="U327">
        <f t="shared" ref="U327:U390" ca="1" si="52">T327*C327</f>
        <v>0</v>
      </c>
      <c r="V327" t="str">
        <f t="shared" ref="V327:V390" ca="1" si="53">IF(S327=T327,"","X")</f>
        <v/>
      </c>
    </row>
    <row r="328" spans="1:22">
      <c r="A328">
        <f t="shared" ca="1" si="47"/>
        <v>9</v>
      </c>
      <c r="B328" t="str">
        <f ca="1">INDEX(SeznamListu!$A$1:$C$87,MATCH(A328,SeznamListu!$B$1:$B$87,0),1)</f>
        <v>LAB MALÁ</v>
      </c>
      <c r="C328">
        <f ca="1">INDEX(SeznamListu!$A$1:$C$87,MATCH(A328,SeznamListu!$B$1:$B$87,0),3)</f>
        <v>2</v>
      </c>
      <c r="D328">
        <f ca="1">COUNTIF($A$6:A328,A328)</f>
        <v>14</v>
      </c>
      <c r="I328">
        <f t="shared" ca="1" si="48"/>
        <v>0</v>
      </c>
      <c r="J328" t="str">
        <f t="shared" ca="1" si="49"/>
        <v>0 0</v>
      </c>
      <c r="K328">
        <f t="shared" ca="1" si="46"/>
        <v>0</v>
      </c>
      <c r="L328">
        <f t="shared" ca="1" si="46"/>
        <v>0</v>
      </c>
      <c r="M328">
        <f t="shared" ca="1" si="46"/>
        <v>0</v>
      </c>
      <c r="N328">
        <f t="shared" ca="1" si="46"/>
        <v>0</v>
      </c>
      <c r="O328">
        <f t="shared" ca="1" si="46"/>
        <v>0</v>
      </c>
      <c r="P328">
        <f t="shared" ca="1" si="46"/>
        <v>0</v>
      </c>
      <c r="Q328">
        <f t="shared" ca="1" si="46"/>
        <v>0</v>
      </c>
      <c r="R328">
        <f t="shared" ca="1" si="50"/>
        <v>0</v>
      </c>
      <c r="S328">
        <f t="shared" ca="1" si="46"/>
        <v>0</v>
      </c>
      <c r="T328">
        <f t="shared" ca="1" si="51"/>
        <v>0</v>
      </c>
      <c r="U328">
        <f t="shared" ca="1" si="52"/>
        <v>0</v>
      </c>
      <c r="V328" t="str">
        <f t="shared" ca="1" si="53"/>
        <v/>
      </c>
    </row>
    <row r="329" spans="1:22">
      <c r="A329">
        <f t="shared" ca="1" si="47"/>
        <v>10</v>
      </c>
      <c r="B329" t="str">
        <f ca="1">INDEX(SeznamListu!$A$1:$C$87,MATCH(A329,SeznamListu!$B$1:$B$87,0),1)</f>
        <v>LAB STĚNA</v>
      </c>
      <c r="C329">
        <f ca="1">INDEX(SeznamListu!$A$1:$C$87,MATCH(A329,SeznamListu!$B$1:$B$87,0),3)</f>
        <v>2</v>
      </c>
      <c r="D329">
        <f ca="1">COUNTIF($A$6:A329,A329)</f>
        <v>1</v>
      </c>
      <c r="I329">
        <f t="shared" ca="1" si="48"/>
        <v>0</v>
      </c>
      <c r="J329" t="str">
        <f t="shared" ca="1" si="49"/>
        <v>LABORATOŘ - N04903, N04904 0</v>
      </c>
      <c r="K329">
        <f t="shared" ca="1" si="46"/>
        <v>0</v>
      </c>
      <c r="L329" t="str">
        <f t="shared" ca="1" si="46"/>
        <v>LABORATOŘ - N04903, N04904</v>
      </c>
      <c r="M329">
        <f t="shared" ca="1" si="46"/>
        <v>0</v>
      </c>
      <c r="N329">
        <f t="shared" ca="1" si="46"/>
        <v>0</v>
      </c>
      <c r="O329">
        <f t="shared" ca="1" si="46"/>
        <v>0</v>
      </c>
      <c r="P329">
        <f t="shared" ca="1" si="46"/>
        <v>0</v>
      </c>
      <c r="Q329">
        <f t="shared" ca="1" si="46"/>
        <v>0</v>
      </c>
      <c r="R329">
        <f t="shared" ca="1" si="50"/>
        <v>0</v>
      </c>
      <c r="S329">
        <f t="shared" ca="1" si="46"/>
        <v>0</v>
      </c>
      <c r="T329">
        <f t="shared" ca="1" si="51"/>
        <v>0</v>
      </c>
      <c r="U329">
        <f t="shared" ca="1" si="52"/>
        <v>0</v>
      </c>
      <c r="V329" t="str">
        <f t="shared" ca="1" si="53"/>
        <v/>
      </c>
    </row>
    <row r="330" spans="1:22">
      <c r="A330">
        <f t="shared" ca="1" si="47"/>
        <v>10</v>
      </c>
      <c r="B330" t="str">
        <f ca="1">INDEX(SeznamListu!$A$1:$C$87,MATCH(A330,SeznamListu!$B$1:$B$87,0),1)</f>
        <v>LAB STĚNA</v>
      </c>
      <c r="C330">
        <f ca="1">INDEX(SeznamListu!$A$1:$C$87,MATCH(A330,SeznamListu!$B$1:$B$87,0),3)</f>
        <v>2</v>
      </c>
      <c r="D330">
        <f ca="1">COUNTIF($A$6:A330,A330)</f>
        <v>2</v>
      </c>
      <c r="I330">
        <f t="shared" ca="1" si="48"/>
        <v>0</v>
      </c>
      <c r="J330" t="str">
        <f t="shared" ca="1" si="49"/>
        <v>0 0</v>
      </c>
      <c r="K330">
        <f t="shared" ca="1" si="46"/>
        <v>0</v>
      </c>
      <c r="L330">
        <f t="shared" ca="1" si="46"/>
        <v>0</v>
      </c>
      <c r="M330">
        <f t="shared" ca="1" si="46"/>
        <v>0</v>
      </c>
      <c r="N330">
        <f t="shared" ca="1" si="46"/>
        <v>0</v>
      </c>
      <c r="O330">
        <f t="shared" ca="1" si="46"/>
        <v>0</v>
      </c>
      <c r="P330">
        <f t="shared" ca="1" si="46"/>
        <v>0</v>
      </c>
      <c r="Q330">
        <f t="shared" ca="1" si="46"/>
        <v>0</v>
      </c>
      <c r="R330">
        <f t="shared" ca="1" si="50"/>
        <v>0</v>
      </c>
      <c r="S330">
        <f t="shared" ca="1" si="46"/>
        <v>0</v>
      </c>
      <c r="T330">
        <f t="shared" ca="1" si="51"/>
        <v>0</v>
      </c>
      <c r="U330">
        <f t="shared" ca="1" si="52"/>
        <v>0</v>
      </c>
      <c r="V330" t="str">
        <f t="shared" ca="1" si="53"/>
        <v/>
      </c>
    </row>
    <row r="331" spans="1:22">
      <c r="A331">
        <f t="shared" ca="1" si="47"/>
        <v>10</v>
      </c>
      <c r="B331" t="str">
        <f ca="1">INDEX(SeznamListu!$A$1:$C$87,MATCH(A331,SeznamListu!$B$1:$B$87,0),1)</f>
        <v>LAB STĚNA</v>
      </c>
      <c r="C331">
        <f ca="1">INDEX(SeznamListu!$A$1:$C$87,MATCH(A331,SeznamListu!$B$1:$B$87,0),3)</f>
        <v>2</v>
      </c>
      <c r="D331">
        <f ca="1">COUNTIF($A$6:A331,A331)</f>
        <v>3</v>
      </c>
      <c r="I331">
        <f t="shared" ca="1" si="48"/>
        <v>1</v>
      </c>
      <c r="J331" t="str">
        <f t="shared" ca="1" si="49"/>
        <v>Datový projektor 0</v>
      </c>
      <c r="K331" t="str">
        <f t="shared" ca="1" si="46"/>
        <v>VD04</v>
      </c>
      <c r="L331" t="str">
        <f t="shared" ca="1" si="46"/>
        <v>Datový projektor</v>
      </c>
      <c r="M331">
        <f t="shared" ca="1" si="46"/>
        <v>0</v>
      </c>
      <c r="N331">
        <f t="shared" ca="1" si="46"/>
        <v>0</v>
      </c>
      <c r="O331">
        <f t="shared" ca="1" si="46"/>
        <v>0</v>
      </c>
      <c r="P331">
        <f t="shared" ca="1" si="46"/>
        <v>0</v>
      </c>
      <c r="Q331">
        <f t="shared" ca="1" si="46"/>
        <v>0</v>
      </c>
      <c r="R331">
        <f t="shared" ca="1" si="50"/>
        <v>0</v>
      </c>
      <c r="S331">
        <f t="shared" ca="1" si="46"/>
        <v>0</v>
      </c>
      <c r="T331">
        <f t="shared" ca="1" si="51"/>
        <v>0</v>
      </c>
      <c r="U331">
        <f t="shared" ca="1" si="52"/>
        <v>0</v>
      </c>
      <c r="V331" t="str">
        <f t="shared" ca="1" si="53"/>
        <v/>
      </c>
    </row>
    <row r="332" spans="1:22">
      <c r="A332">
        <f t="shared" ca="1" si="47"/>
        <v>10</v>
      </c>
      <c r="B332" t="str">
        <f ca="1">INDEX(SeznamListu!$A$1:$C$87,MATCH(A332,SeznamListu!$B$1:$B$87,0),1)</f>
        <v>LAB STĚNA</v>
      </c>
      <c r="C332">
        <f ca="1">INDEX(SeznamListu!$A$1:$C$87,MATCH(A332,SeznamListu!$B$1:$B$87,0),3)</f>
        <v>2</v>
      </c>
      <c r="D332">
        <f ca="1">COUNTIF($A$6:A332,A332)</f>
        <v>4</v>
      </c>
      <c r="I332">
        <f t="shared" ca="1" si="48"/>
        <v>2</v>
      </c>
      <c r="J332" t="str">
        <f t="shared" ca="1" si="49"/>
        <v>Stropní držák projektoru 0</v>
      </c>
      <c r="K332" t="str">
        <f t="shared" ca="1" si="46"/>
        <v>VD05</v>
      </c>
      <c r="L332" t="str">
        <f t="shared" ca="1" si="46"/>
        <v>Stropní držák projektoru</v>
      </c>
      <c r="M332">
        <f t="shared" ca="1" si="46"/>
        <v>0</v>
      </c>
      <c r="N332">
        <f t="shared" ca="1" si="46"/>
        <v>0</v>
      </c>
      <c r="O332">
        <f t="shared" ca="1" si="46"/>
        <v>0</v>
      </c>
      <c r="P332">
        <f t="shared" ca="1" si="46"/>
        <v>0</v>
      </c>
      <c r="Q332">
        <f t="shared" ca="1" si="46"/>
        <v>0</v>
      </c>
      <c r="R332">
        <f t="shared" ca="1" si="50"/>
        <v>0</v>
      </c>
      <c r="S332">
        <f t="shared" ca="1" si="46"/>
        <v>0</v>
      </c>
      <c r="T332">
        <f t="shared" ca="1" si="51"/>
        <v>0</v>
      </c>
      <c r="U332">
        <f t="shared" ca="1" si="52"/>
        <v>0</v>
      </c>
      <c r="V332" t="str">
        <f t="shared" ca="1" si="53"/>
        <v/>
      </c>
    </row>
    <row r="333" spans="1:22">
      <c r="A333">
        <f t="shared" ca="1" si="47"/>
        <v>10</v>
      </c>
      <c r="B333" t="str">
        <f ca="1">INDEX(SeznamListu!$A$1:$C$87,MATCH(A333,SeznamListu!$B$1:$B$87,0),1)</f>
        <v>LAB STĚNA</v>
      </c>
      <c r="C333">
        <f ca="1">INDEX(SeznamListu!$A$1:$C$87,MATCH(A333,SeznamListu!$B$1:$B$87,0),3)</f>
        <v>2</v>
      </c>
      <c r="D333">
        <f ca="1">COUNTIF($A$6:A333,A333)</f>
        <v>5</v>
      </c>
      <c r="I333">
        <f t="shared" ca="1" si="48"/>
        <v>3</v>
      </c>
      <c r="J333" t="str">
        <f t="shared" ca="1" si="49"/>
        <v>Projekční plátno elektrické - vestavné 0</v>
      </c>
      <c r="K333" t="str">
        <f t="shared" ca="1" si="46"/>
        <v>VD43</v>
      </c>
      <c r="L333" t="str">
        <f t="shared" ca="1" si="46"/>
        <v>Projekční plátno elektrické - vestavné</v>
      </c>
      <c r="M333">
        <f t="shared" ca="1" si="46"/>
        <v>0</v>
      </c>
      <c r="N333">
        <f t="shared" ca="1" si="46"/>
        <v>0</v>
      </c>
      <c r="O333">
        <f t="shared" ca="1" si="46"/>
        <v>0</v>
      </c>
      <c r="P333">
        <f t="shared" ca="1" si="46"/>
        <v>0</v>
      </c>
      <c r="Q333">
        <f t="shared" ca="1" si="46"/>
        <v>0</v>
      </c>
      <c r="R333">
        <f t="shared" ca="1" si="50"/>
        <v>0</v>
      </c>
      <c r="S333">
        <f t="shared" ca="1" si="46"/>
        <v>0</v>
      </c>
      <c r="T333">
        <f t="shared" ca="1" si="51"/>
        <v>0</v>
      </c>
      <c r="U333">
        <f t="shared" ca="1" si="52"/>
        <v>0</v>
      </c>
      <c r="V333" t="str">
        <f t="shared" ca="1" si="53"/>
        <v/>
      </c>
    </row>
    <row r="334" spans="1:22">
      <c r="A334">
        <f t="shared" ca="1" si="47"/>
        <v>10</v>
      </c>
      <c r="B334" t="str">
        <f ca="1">INDEX(SeznamListu!$A$1:$C$87,MATCH(A334,SeznamListu!$B$1:$B$87,0),1)</f>
        <v>LAB STĚNA</v>
      </c>
      <c r="C334">
        <f ca="1">INDEX(SeznamListu!$A$1:$C$87,MATCH(A334,SeznamListu!$B$1:$B$87,0),3)</f>
        <v>2</v>
      </c>
      <c r="D334">
        <f ca="1">COUNTIF($A$6:A334,A334)</f>
        <v>6</v>
      </c>
      <c r="I334">
        <f t="shared" ca="1" si="48"/>
        <v>4</v>
      </c>
      <c r="J334" t="str">
        <f t="shared" ca="1" si="49"/>
        <v>Extender HDMI signálu - vysílač nástěnný 0</v>
      </c>
      <c r="K334" t="str">
        <f t="shared" ca="1" si="46"/>
        <v>VD28</v>
      </c>
      <c r="L334" t="str">
        <f t="shared" ca="1" si="46"/>
        <v>Extender HDMI signálu - vysílač nástěnný</v>
      </c>
      <c r="M334">
        <f t="shared" ca="1" si="46"/>
        <v>0</v>
      </c>
      <c r="N334">
        <f t="shared" ca="1" si="46"/>
        <v>0</v>
      </c>
      <c r="O334">
        <f t="shared" ca="1" si="46"/>
        <v>0</v>
      </c>
      <c r="P334">
        <f t="shared" ca="1" si="46"/>
        <v>0</v>
      </c>
      <c r="Q334">
        <f t="shared" ca="1" si="46"/>
        <v>0</v>
      </c>
      <c r="R334">
        <f t="shared" ca="1" si="50"/>
        <v>0</v>
      </c>
      <c r="S334">
        <f t="shared" ca="1" si="46"/>
        <v>0</v>
      </c>
      <c r="T334">
        <f t="shared" ca="1" si="51"/>
        <v>0</v>
      </c>
      <c r="U334">
        <f t="shared" ca="1" si="52"/>
        <v>0</v>
      </c>
      <c r="V334" t="str">
        <f t="shared" ca="1" si="53"/>
        <v/>
      </c>
    </row>
    <row r="335" spans="1:22">
      <c r="A335">
        <f t="shared" ca="1" si="47"/>
        <v>10</v>
      </c>
      <c r="B335" t="str">
        <f ca="1">INDEX(SeznamListu!$A$1:$C$87,MATCH(A335,SeznamListu!$B$1:$B$87,0),1)</f>
        <v>LAB STĚNA</v>
      </c>
      <c r="C335">
        <f ca="1">INDEX(SeznamListu!$A$1:$C$87,MATCH(A335,SeznamListu!$B$1:$B$87,0),3)</f>
        <v>2</v>
      </c>
      <c r="D335">
        <f ca="1">COUNTIF($A$6:A335,A335)</f>
        <v>7</v>
      </c>
      <c r="I335">
        <f t="shared" ca="1" si="48"/>
        <v>5</v>
      </c>
      <c r="J335" t="str">
        <f t="shared" ca="1" si="49"/>
        <v>Reproduktorová soustava 0</v>
      </c>
      <c r="K335" t="str">
        <f t="shared" ca="1" si="46"/>
        <v>AU13</v>
      </c>
      <c r="L335" t="str">
        <f t="shared" ca="1" si="46"/>
        <v>Reproduktorová soustava</v>
      </c>
      <c r="M335">
        <f t="shared" ca="1" si="46"/>
        <v>0</v>
      </c>
      <c r="N335">
        <f t="shared" ca="1" si="46"/>
        <v>0</v>
      </c>
      <c r="O335">
        <f t="shared" ca="1" si="46"/>
        <v>0</v>
      </c>
      <c r="P335">
        <f t="shared" ca="1" si="46"/>
        <v>0</v>
      </c>
      <c r="Q335">
        <f t="shared" ca="1" si="46"/>
        <v>0</v>
      </c>
      <c r="R335">
        <f t="shared" ca="1" si="50"/>
        <v>0</v>
      </c>
      <c r="S335">
        <f t="shared" ca="1" si="46"/>
        <v>0</v>
      </c>
      <c r="T335">
        <f t="shared" ca="1" si="51"/>
        <v>0</v>
      </c>
      <c r="U335">
        <f t="shared" ca="1" si="52"/>
        <v>0</v>
      </c>
      <c r="V335" t="str">
        <f t="shared" ca="1" si="53"/>
        <v/>
      </c>
    </row>
    <row r="336" spans="1:22">
      <c r="A336">
        <f t="shared" ca="1" si="47"/>
        <v>10</v>
      </c>
      <c r="B336" t="str">
        <f ca="1">INDEX(SeznamListu!$A$1:$C$87,MATCH(A336,SeznamListu!$B$1:$B$87,0),1)</f>
        <v>LAB STĚNA</v>
      </c>
      <c r="C336">
        <f ca="1">INDEX(SeznamListu!$A$1:$C$87,MATCH(A336,SeznamListu!$B$1:$B$87,0),3)</f>
        <v>2</v>
      </c>
      <c r="D336">
        <f ca="1">COUNTIF($A$6:A336,A336)</f>
        <v>8</v>
      </c>
      <c r="I336">
        <f t="shared" ca="1" si="48"/>
        <v>6</v>
      </c>
      <c r="J336" t="str">
        <f t="shared" ca="1" si="49"/>
        <v>Zesilovač 0</v>
      </c>
      <c r="K336" t="str">
        <f t="shared" ca="1" si="46"/>
        <v>AU08</v>
      </c>
      <c r="L336" t="str">
        <f t="shared" ca="1" si="46"/>
        <v>Zesilovač</v>
      </c>
      <c r="M336">
        <f t="shared" ca="1" si="46"/>
        <v>0</v>
      </c>
      <c r="N336">
        <f t="shared" ca="1" si="46"/>
        <v>0</v>
      </c>
      <c r="O336">
        <f t="shared" ca="1" si="46"/>
        <v>0</v>
      </c>
      <c r="P336">
        <f t="shared" ca="1" si="46"/>
        <v>0</v>
      </c>
      <c r="Q336">
        <f t="shared" ca="1" si="46"/>
        <v>0</v>
      </c>
      <c r="R336">
        <f t="shared" ca="1" si="50"/>
        <v>0</v>
      </c>
      <c r="S336">
        <f t="shared" ca="1" si="46"/>
        <v>0</v>
      </c>
      <c r="T336">
        <f t="shared" ca="1" si="51"/>
        <v>0</v>
      </c>
      <c r="U336">
        <f t="shared" ca="1" si="52"/>
        <v>0</v>
      </c>
      <c r="V336" t="str">
        <f t="shared" ca="1" si="53"/>
        <v/>
      </c>
    </row>
    <row r="337" spans="1:22">
      <c r="A337">
        <f t="shared" ca="1" si="47"/>
        <v>10</v>
      </c>
      <c r="B337" t="str">
        <f ca="1">INDEX(SeznamListu!$A$1:$C$87,MATCH(A337,SeznamListu!$B$1:$B$87,0),1)</f>
        <v>LAB STĚNA</v>
      </c>
      <c r="C337">
        <f ca="1">INDEX(SeznamListu!$A$1:$C$87,MATCH(A337,SeznamListu!$B$1:$B$87,0),3)</f>
        <v>2</v>
      </c>
      <c r="D337">
        <f ca="1">COUNTIF($A$6:A337,A337)</f>
        <v>9</v>
      </c>
      <c r="I337">
        <f t="shared" ca="1" si="48"/>
        <v>7</v>
      </c>
      <c r="J337" t="str">
        <f t="shared" ca="1" si="49"/>
        <v>Tlačítkový řídicí systém 0</v>
      </c>
      <c r="K337" t="str">
        <f t="shared" ca="1" si="46"/>
        <v>RS05</v>
      </c>
      <c r="L337" t="str">
        <f t="shared" ca="1" si="46"/>
        <v>Tlačítkový řídicí systém</v>
      </c>
      <c r="M337">
        <f t="shared" ca="1" si="46"/>
        <v>0</v>
      </c>
      <c r="N337">
        <f t="shared" ca="1" si="46"/>
        <v>0</v>
      </c>
      <c r="O337">
        <f t="shared" ca="1" si="46"/>
        <v>0</v>
      </c>
      <c r="P337">
        <f t="shared" ca="1" si="46"/>
        <v>0</v>
      </c>
      <c r="Q337">
        <f t="shared" ca="1" si="46"/>
        <v>0</v>
      </c>
      <c r="R337">
        <f t="shared" ca="1" si="50"/>
        <v>0</v>
      </c>
      <c r="S337">
        <f t="shared" ca="1" si="46"/>
        <v>0</v>
      </c>
      <c r="T337">
        <f t="shared" ca="1" si="51"/>
        <v>0</v>
      </c>
      <c r="U337">
        <f t="shared" ca="1" si="52"/>
        <v>0</v>
      </c>
      <c r="V337" t="str">
        <f t="shared" ca="1" si="53"/>
        <v/>
      </c>
    </row>
    <row r="338" spans="1:22">
      <c r="A338">
        <f t="shared" ca="1" si="47"/>
        <v>10</v>
      </c>
      <c r="B338" t="str">
        <f ca="1">INDEX(SeznamListu!$A$1:$C$87,MATCH(A338,SeznamListu!$B$1:$B$87,0),1)</f>
        <v>LAB STĚNA</v>
      </c>
      <c r="C338">
        <f ca="1">INDEX(SeznamListu!$A$1:$C$87,MATCH(A338,SeznamListu!$B$1:$B$87,0),3)</f>
        <v>2</v>
      </c>
      <c r="D338">
        <f ca="1">COUNTIF($A$6:A338,A338)</f>
        <v>10</v>
      </c>
      <c r="I338">
        <f t="shared" ca="1" si="48"/>
        <v>8</v>
      </c>
      <c r="J338" t="str">
        <f t="shared" ca="1" si="49"/>
        <v>Tabule 120x240 0</v>
      </c>
      <c r="K338" t="str">
        <f t="shared" ca="1" si="46"/>
        <v>TB02</v>
      </c>
      <c r="L338" t="str">
        <f t="shared" ca="1" si="46"/>
        <v>Tabule 120x240</v>
      </c>
      <c r="M338">
        <f t="shared" ca="1" si="46"/>
        <v>0</v>
      </c>
      <c r="N338">
        <f t="shared" ca="1" si="46"/>
        <v>0</v>
      </c>
      <c r="O338">
        <f t="shared" ca="1" si="46"/>
        <v>0</v>
      </c>
      <c r="P338">
        <f t="shared" ca="1" si="46"/>
        <v>0</v>
      </c>
      <c r="Q338">
        <f t="shared" ca="1" si="46"/>
        <v>0</v>
      </c>
      <c r="R338">
        <f t="shared" ca="1" si="50"/>
        <v>0</v>
      </c>
      <c r="S338">
        <f t="shared" ca="1" si="46"/>
        <v>0</v>
      </c>
      <c r="T338">
        <f t="shared" ca="1" si="51"/>
        <v>0</v>
      </c>
      <c r="U338">
        <f t="shared" ca="1" si="52"/>
        <v>0</v>
      </c>
      <c r="V338" t="str">
        <f t="shared" ca="1" si="53"/>
        <v/>
      </c>
    </row>
    <row r="339" spans="1:22">
      <c r="A339">
        <f t="shared" ca="1" si="47"/>
        <v>10</v>
      </c>
      <c r="B339" t="str">
        <f ca="1">INDEX(SeznamListu!$A$1:$C$87,MATCH(A339,SeznamListu!$B$1:$B$87,0),1)</f>
        <v>LAB STĚNA</v>
      </c>
      <c r="C339">
        <f ca="1">INDEX(SeznamListu!$A$1:$C$87,MATCH(A339,SeznamListu!$B$1:$B$87,0),3)</f>
        <v>2</v>
      </c>
      <c r="D339">
        <f ca="1">COUNTIF($A$6:A339,A339)</f>
        <v>11</v>
      </c>
      <c r="I339">
        <f t="shared" ca="1" si="48"/>
        <v>9</v>
      </c>
      <c r="J339" t="str">
        <f t="shared" ca="1" si="49"/>
        <v>Drobný montážní materiál 0</v>
      </c>
      <c r="K339" t="str">
        <f t="shared" ca="1" si="46"/>
        <v>IK03</v>
      </c>
      <c r="L339" t="str">
        <f t="shared" ca="1" si="46"/>
        <v>Drobný montážní materiál</v>
      </c>
      <c r="M339">
        <f t="shared" ca="1" si="46"/>
        <v>0</v>
      </c>
      <c r="N339">
        <f t="shared" ca="1" si="46"/>
        <v>0</v>
      </c>
      <c r="O339">
        <f t="shared" ca="1" si="46"/>
        <v>0</v>
      </c>
      <c r="P339">
        <f t="shared" ca="1" si="46"/>
        <v>0</v>
      </c>
      <c r="Q339">
        <f t="shared" ca="1" si="46"/>
        <v>0</v>
      </c>
      <c r="R339">
        <f t="shared" ca="1" si="50"/>
        <v>0</v>
      </c>
      <c r="S339">
        <f t="shared" ca="1" si="46"/>
        <v>0</v>
      </c>
      <c r="T339">
        <f t="shared" ca="1" si="51"/>
        <v>0</v>
      </c>
      <c r="U339">
        <f t="shared" ca="1" si="52"/>
        <v>0</v>
      </c>
      <c r="V339" t="str">
        <f t="shared" ca="1" si="53"/>
        <v/>
      </c>
    </row>
    <row r="340" spans="1:22">
      <c r="A340">
        <f t="shared" ca="1" si="47"/>
        <v>10</v>
      </c>
      <c r="B340" t="str">
        <f ca="1">INDEX(SeznamListu!$A$1:$C$87,MATCH(A340,SeznamListu!$B$1:$B$87,0),1)</f>
        <v>LAB STĚNA</v>
      </c>
      <c r="C340">
        <f ca="1">INDEX(SeznamListu!$A$1:$C$87,MATCH(A340,SeznamListu!$B$1:$B$87,0),3)</f>
        <v>2</v>
      </c>
      <c r="D340">
        <f ca="1">COUNTIF($A$6:A340,A340)</f>
        <v>12</v>
      </c>
      <c r="I340">
        <f t="shared" ca="1" si="48"/>
        <v>0</v>
      </c>
      <c r="J340" t="str">
        <f t="shared" ca="1" si="49"/>
        <v>CENA CELKEM BEZ DPH: 0</v>
      </c>
      <c r="K340">
        <f t="shared" ca="1" si="46"/>
        <v>0</v>
      </c>
      <c r="L340" t="str">
        <f t="shared" ca="1" si="46"/>
        <v>CENA CELKEM BEZ DPH:</v>
      </c>
      <c r="M340">
        <f t="shared" ca="1" si="46"/>
        <v>0</v>
      </c>
      <c r="N340">
        <f t="shared" ca="1" si="46"/>
        <v>0</v>
      </c>
      <c r="O340">
        <f t="shared" ca="1" si="46"/>
        <v>0</v>
      </c>
      <c r="P340">
        <f t="shared" ca="1" si="46"/>
        <v>0</v>
      </c>
      <c r="Q340">
        <f t="shared" ref="K340:S372" ca="1" si="54">INDIRECT("'"&amp;$B340&amp; "'!" &amp; Q$1&amp;$D340+2)</f>
        <v>0</v>
      </c>
      <c r="R340">
        <f t="shared" ca="1" si="50"/>
        <v>0</v>
      </c>
      <c r="S340">
        <f t="shared" ca="1" si="54"/>
        <v>0</v>
      </c>
      <c r="T340">
        <f t="shared" ca="1" si="51"/>
        <v>0</v>
      </c>
      <c r="U340">
        <f t="shared" ca="1" si="52"/>
        <v>0</v>
      </c>
      <c r="V340" t="str">
        <f t="shared" ca="1" si="53"/>
        <v/>
      </c>
    </row>
    <row r="341" spans="1:22">
      <c r="A341">
        <f t="shared" ca="1" si="47"/>
        <v>10</v>
      </c>
      <c r="B341" t="str">
        <f ca="1">INDEX(SeznamListu!$A$1:$C$87,MATCH(A341,SeznamListu!$B$1:$B$87,0),1)</f>
        <v>LAB STĚNA</v>
      </c>
      <c r="C341">
        <f ca="1">INDEX(SeznamListu!$A$1:$C$87,MATCH(A341,SeznamListu!$B$1:$B$87,0),3)</f>
        <v>2</v>
      </c>
      <c r="D341">
        <f ca="1">COUNTIF($A$6:A341,A341)</f>
        <v>13</v>
      </c>
      <c r="I341">
        <f t="shared" ca="1" si="48"/>
        <v>0</v>
      </c>
      <c r="J341" t="str">
        <f t="shared" ca="1" si="49"/>
        <v>0 0</v>
      </c>
      <c r="K341">
        <f t="shared" ca="1" si="54"/>
        <v>0</v>
      </c>
      <c r="L341">
        <f t="shared" ca="1" si="54"/>
        <v>0</v>
      </c>
      <c r="M341">
        <f t="shared" ca="1" si="54"/>
        <v>0</v>
      </c>
      <c r="N341">
        <f t="shared" ca="1" si="54"/>
        <v>0</v>
      </c>
      <c r="O341">
        <f t="shared" ca="1" si="54"/>
        <v>0</v>
      </c>
      <c r="P341">
        <f t="shared" ca="1" si="54"/>
        <v>0</v>
      </c>
      <c r="Q341">
        <f t="shared" ca="1" si="54"/>
        <v>0</v>
      </c>
      <c r="R341">
        <f t="shared" ca="1" si="50"/>
        <v>0</v>
      </c>
      <c r="S341">
        <f t="shared" ca="1" si="54"/>
        <v>0</v>
      </c>
      <c r="T341">
        <f t="shared" ca="1" si="51"/>
        <v>0</v>
      </c>
      <c r="U341">
        <f t="shared" ca="1" si="52"/>
        <v>0</v>
      </c>
      <c r="V341" t="str">
        <f t="shared" ca="1" si="53"/>
        <v/>
      </c>
    </row>
    <row r="342" spans="1:22">
      <c r="A342">
        <f t="shared" ca="1" si="47"/>
        <v>10</v>
      </c>
      <c r="B342" t="str">
        <f ca="1">INDEX(SeznamListu!$A$1:$C$87,MATCH(A342,SeznamListu!$B$1:$B$87,0),1)</f>
        <v>LAB STĚNA</v>
      </c>
      <c r="C342">
        <f ca="1">INDEX(SeznamListu!$A$1:$C$87,MATCH(A342,SeznamListu!$B$1:$B$87,0),3)</f>
        <v>2</v>
      </c>
      <c r="D342">
        <f ca="1">COUNTIF($A$6:A342,A342)</f>
        <v>14</v>
      </c>
      <c r="I342">
        <f t="shared" ca="1" si="48"/>
        <v>0</v>
      </c>
      <c r="J342" t="str">
        <f t="shared" ca="1" si="49"/>
        <v>0 0</v>
      </c>
      <c r="K342">
        <f t="shared" ca="1" si="54"/>
        <v>0</v>
      </c>
      <c r="L342">
        <f t="shared" ca="1" si="54"/>
        <v>0</v>
      </c>
      <c r="M342">
        <f t="shared" ca="1" si="54"/>
        <v>0</v>
      </c>
      <c r="N342">
        <f t="shared" ca="1" si="54"/>
        <v>0</v>
      </c>
      <c r="O342">
        <f t="shared" ca="1" si="54"/>
        <v>0</v>
      </c>
      <c r="P342">
        <f t="shared" ca="1" si="54"/>
        <v>0</v>
      </c>
      <c r="Q342">
        <f t="shared" ca="1" si="54"/>
        <v>0</v>
      </c>
      <c r="R342">
        <f t="shared" ca="1" si="50"/>
        <v>0</v>
      </c>
      <c r="S342">
        <f t="shared" ca="1" si="54"/>
        <v>0</v>
      </c>
      <c r="T342">
        <f t="shared" ca="1" si="51"/>
        <v>0</v>
      </c>
      <c r="U342">
        <f t="shared" ca="1" si="52"/>
        <v>0</v>
      </c>
      <c r="V342" t="str">
        <f t="shared" ca="1" si="53"/>
        <v/>
      </c>
    </row>
    <row r="343" spans="1:22">
      <c r="A343">
        <f t="shared" ca="1" si="47"/>
        <v>11</v>
      </c>
      <c r="B343" t="str">
        <f ca="1">INDEX(SeznamListu!$A$1:$C$87,MATCH(A343,SeznamListu!$B$1:$B$87,0),1)</f>
        <v>LAB N04905</v>
      </c>
      <c r="C343">
        <f ca="1">INDEX(SeznamListu!$A$1:$C$87,MATCH(A343,SeznamListu!$B$1:$B$87,0),3)</f>
        <v>1</v>
      </c>
      <c r="D343">
        <f ca="1">COUNTIF($A$6:A343,A343)</f>
        <v>1</v>
      </c>
      <c r="I343">
        <f t="shared" ca="1" si="48"/>
        <v>0</v>
      </c>
      <c r="J343" t="str">
        <f t="shared" ca="1" si="49"/>
        <v>LABORATOŘ - N04905 0</v>
      </c>
      <c r="K343">
        <f t="shared" ca="1" si="54"/>
        <v>0</v>
      </c>
      <c r="L343" t="str">
        <f t="shared" ca="1" si="54"/>
        <v>LABORATOŘ - N04905</v>
      </c>
      <c r="M343">
        <f t="shared" ca="1" si="54"/>
        <v>0</v>
      </c>
      <c r="N343">
        <f t="shared" ca="1" si="54"/>
        <v>0</v>
      </c>
      <c r="O343">
        <f t="shared" ca="1" si="54"/>
        <v>0</v>
      </c>
      <c r="P343">
        <f t="shared" ca="1" si="54"/>
        <v>0</v>
      </c>
      <c r="Q343">
        <f t="shared" ca="1" si="54"/>
        <v>0</v>
      </c>
      <c r="R343">
        <f t="shared" ca="1" si="50"/>
        <v>0</v>
      </c>
      <c r="S343">
        <f t="shared" ca="1" si="54"/>
        <v>0</v>
      </c>
      <c r="T343">
        <f t="shared" ca="1" si="51"/>
        <v>0</v>
      </c>
      <c r="U343">
        <f t="shared" ca="1" si="52"/>
        <v>0</v>
      </c>
      <c r="V343" t="str">
        <f t="shared" ca="1" si="53"/>
        <v/>
      </c>
    </row>
    <row r="344" spans="1:22">
      <c r="A344">
        <f t="shared" ca="1" si="47"/>
        <v>11</v>
      </c>
      <c r="B344" t="str">
        <f ca="1">INDEX(SeznamListu!$A$1:$C$87,MATCH(A344,SeznamListu!$B$1:$B$87,0),1)</f>
        <v>LAB N04905</v>
      </c>
      <c r="C344">
        <f ca="1">INDEX(SeznamListu!$A$1:$C$87,MATCH(A344,SeznamListu!$B$1:$B$87,0),3)</f>
        <v>1</v>
      </c>
      <c r="D344">
        <f ca="1">COUNTIF($A$6:A344,A344)</f>
        <v>2</v>
      </c>
      <c r="I344">
        <f t="shared" ca="1" si="48"/>
        <v>0</v>
      </c>
      <c r="J344" t="str">
        <f t="shared" ca="1" si="49"/>
        <v>0 0</v>
      </c>
      <c r="K344">
        <f t="shared" ca="1" si="54"/>
        <v>0</v>
      </c>
      <c r="L344">
        <f t="shared" ca="1" si="54"/>
        <v>0</v>
      </c>
      <c r="M344">
        <f t="shared" ca="1" si="54"/>
        <v>0</v>
      </c>
      <c r="N344">
        <f t="shared" ca="1" si="54"/>
        <v>0</v>
      </c>
      <c r="O344">
        <f t="shared" ca="1" si="54"/>
        <v>0</v>
      </c>
      <c r="P344">
        <f t="shared" ca="1" si="54"/>
        <v>0</v>
      </c>
      <c r="Q344">
        <f t="shared" ca="1" si="54"/>
        <v>0</v>
      </c>
      <c r="R344">
        <f t="shared" ca="1" si="50"/>
        <v>0</v>
      </c>
      <c r="S344">
        <f t="shared" ca="1" si="54"/>
        <v>0</v>
      </c>
      <c r="T344">
        <f t="shared" ca="1" si="51"/>
        <v>0</v>
      </c>
      <c r="U344">
        <f t="shared" ca="1" si="52"/>
        <v>0</v>
      </c>
      <c r="V344" t="str">
        <f t="shared" ca="1" si="53"/>
        <v/>
      </c>
    </row>
    <row r="345" spans="1:22">
      <c r="A345">
        <f t="shared" ca="1" si="47"/>
        <v>11</v>
      </c>
      <c r="B345" t="str">
        <f ca="1">INDEX(SeznamListu!$A$1:$C$87,MATCH(A345,SeznamListu!$B$1:$B$87,0),1)</f>
        <v>LAB N04905</v>
      </c>
      <c r="C345">
        <f ca="1">INDEX(SeznamListu!$A$1:$C$87,MATCH(A345,SeznamListu!$B$1:$B$87,0),3)</f>
        <v>1</v>
      </c>
      <c r="D345">
        <f ca="1">COUNTIF($A$6:A345,A345)</f>
        <v>3</v>
      </c>
      <c r="I345">
        <f t="shared" ca="1" si="48"/>
        <v>1</v>
      </c>
      <c r="J345" t="str">
        <f t="shared" ca="1" si="49"/>
        <v>Interaktivní displej 0</v>
      </c>
      <c r="K345" t="str">
        <f t="shared" ca="1" si="54"/>
        <v>VD16</v>
      </c>
      <c r="L345" t="str">
        <f t="shared" ca="1" si="54"/>
        <v>Interaktivní displej</v>
      </c>
      <c r="M345">
        <f t="shared" ca="1" si="54"/>
        <v>0</v>
      </c>
      <c r="N345">
        <f t="shared" ca="1" si="54"/>
        <v>0</v>
      </c>
      <c r="O345">
        <f t="shared" ca="1" si="54"/>
        <v>0</v>
      </c>
      <c r="P345">
        <f t="shared" ca="1" si="54"/>
        <v>0</v>
      </c>
      <c r="Q345">
        <f t="shared" ca="1" si="54"/>
        <v>0</v>
      </c>
      <c r="R345">
        <f t="shared" ca="1" si="50"/>
        <v>0</v>
      </c>
      <c r="S345">
        <f t="shared" ca="1" si="54"/>
        <v>0</v>
      </c>
      <c r="T345">
        <f t="shared" ca="1" si="51"/>
        <v>0</v>
      </c>
      <c r="U345">
        <f t="shared" ca="1" si="52"/>
        <v>0</v>
      </c>
      <c r="V345" t="str">
        <f t="shared" ca="1" si="53"/>
        <v/>
      </c>
    </row>
    <row r="346" spans="1:22">
      <c r="A346">
        <f t="shared" ca="1" si="47"/>
        <v>11</v>
      </c>
      <c r="B346" t="str">
        <f ca="1">INDEX(SeznamListu!$A$1:$C$87,MATCH(A346,SeznamListu!$B$1:$B$87,0),1)</f>
        <v>LAB N04905</v>
      </c>
      <c r="C346">
        <f ca="1">INDEX(SeznamListu!$A$1:$C$87,MATCH(A346,SeznamListu!$B$1:$B$87,0),3)</f>
        <v>1</v>
      </c>
      <c r="D346">
        <f ca="1">COUNTIF($A$6:A346,A346)</f>
        <v>4</v>
      </c>
      <c r="I346">
        <f t="shared" ca="1" si="48"/>
        <v>2</v>
      </c>
      <c r="J346" t="str">
        <f t="shared" ca="1" si="49"/>
        <v>Nástěnný držák displeje 0</v>
      </c>
      <c r="K346" t="str">
        <f t="shared" ca="1" si="54"/>
        <v>VD17</v>
      </c>
      <c r="L346" t="str">
        <f t="shared" ca="1" si="54"/>
        <v>Nástěnný držák displeje</v>
      </c>
      <c r="M346">
        <f t="shared" ca="1" si="54"/>
        <v>0</v>
      </c>
      <c r="N346">
        <f t="shared" ca="1" si="54"/>
        <v>0</v>
      </c>
      <c r="O346">
        <f t="shared" ca="1" si="54"/>
        <v>0</v>
      </c>
      <c r="P346">
        <f t="shared" ca="1" si="54"/>
        <v>0</v>
      </c>
      <c r="Q346">
        <f t="shared" ca="1" si="54"/>
        <v>0</v>
      </c>
      <c r="R346">
        <f t="shared" ca="1" si="50"/>
        <v>0</v>
      </c>
      <c r="S346">
        <f t="shared" ca="1" si="54"/>
        <v>0</v>
      </c>
      <c r="T346">
        <f t="shared" ca="1" si="51"/>
        <v>0</v>
      </c>
      <c r="U346">
        <f t="shared" ca="1" si="52"/>
        <v>0</v>
      </c>
      <c r="V346" t="str">
        <f t="shared" ca="1" si="53"/>
        <v/>
      </c>
    </row>
    <row r="347" spans="1:22">
      <c r="A347">
        <f t="shared" ca="1" si="47"/>
        <v>11</v>
      </c>
      <c r="B347" t="str">
        <f ca="1">INDEX(SeznamListu!$A$1:$C$87,MATCH(A347,SeznamListu!$B$1:$B$87,0),1)</f>
        <v>LAB N04905</v>
      </c>
      <c r="C347">
        <f ca="1">INDEX(SeznamListu!$A$1:$C$87,MATCH(A347,SeznamListu!$B$1:$B$87,0),3)</f>
        <v>1</v>
      </c>
      <c r="D347">
        <f ca="1">COUNTIF($A$6:A347,A347)</f>
        <v>5</v>
      </c>
      <c r="I347">
        <f t="shared" ca="1" si="48"/>
        <v>3</v>
      </c>
      <c r="J347" t="str">
        <f t="shared" ca="1" si="49"/>
        <v>EDID manager 0</v>
      </c>
      <c r="K347" t="str">
        <f t="shared" ca="1" si="54"/>
        <v>VD26</v>
      </c>
      <c r="L347" t="str">
        <f t="shared" ca="1" si="54"/>
        <v>EDID manager</v>
      </c>
      <c r="M347">
        <f t="shared" ca="1" si="54"/>
        <v>0</v>
      </c>
      <c r="N347">
        <f t="shared" ca="1" si="54"/>
        <v>0</v>
      </c>
      <c r="O347">
        <f t="shared" ca="1" si="54"/>
        <v>0</v>
      </c>
      <c r="P347">
        <f t="shared" ca="1" si="54"/>
        <v>0</v>
      </c>
      <c r="Q347">
        <f t="shared" ca="1" si="54"/>
        <v>0</v>
      </c>
      <c r="R347">
        <f t="shared" ca="1" si="50"/>
        <v>0</v>
      </c>
      <c r="S347">
        <f t="shared" ca="1" si="54"/>
        <v>0</v>
      </c>
      <c r="T347">
        <f t="shared" ca="1" si="51"/>
        <v>0</v>
      </c>
      <c r="U347">
        <f t="shared" ca="1" si="52"/>
        <v>0</v>
      </c>
      <c r="V347" t="str">
        <f t="shared" ca="1" si="53"/>
        <v/>
      </c>
    </row>
    <row r="348" spans="1:22">
      <c r="A348">
        <f t="shared" ca="1" si="47"/>
        <v>11</v>
      </c>
      <c r="B348" t="str">
        <f ca="1">INDEX(SeznamListu!$A$1:$C$87,MATCH(A348,SeznamListu!$B$1:$B$87,0),1)</f>
        <v>LAB N04905</v>
      </c>
      <c r="C348">
        <f ca="1">INDEX(SeznamListu!$A$1:$C$87,MATCH(A348,SeznamListu!$B$1:$B$87,0),3)</f>
        <v>1</v>
      </c>
      <c r="D348">
        <f ca="1">COUNTIF($A$6:A348,A348)</f>
        <v>6</v>
      </c>
      <c r="I348">
        <f t="shared" ca="1" si="48"/>
        <v>4</v>
      </c>
      <c r="J348" t="str">
        <f t="shared" ca="1" si="49"/>
        <v>Přípojné místo do stolu včetně řídicího systému 0</v>
      </c>
      <c r="K348" t="str">
        <f t="shared" ca="1" si="54"/>
        <v>PM04</v>
      </c>
      <c r="L348" t="str">
        <f t="shared" ca="1" si="54"/>
        <v>Přípojné místo do stolu včetně řídicího systému</v>
      </c>
      <c r="M348">
        <f t="shared" ca="1" si="54"/>
        <v>0</v>
      </c>
      <c r="N348">
        <f t="shared" ca="1" si="54"/>
        <v>0</v>
      </c>
      <c r="O348">
        <f t="shared" ca="1" si="54"/>
        <v>0</v>
      </c>
      <c r="P348">
        <f t="shared" ca="1" si="54"/>
        <v>0</v>
      </c>
      <c r="Q348">
        <f t="shared" ca="1" si="54"/>
        <v>0</v>
      </c>
      <c r="R348">
        <f t="shared" ca="1" si="50"/>
        <v>0</v>
      </c>
      <c r="S348">
        <f t="shared" ca="1" si="54"/>
        <v>0</v>
      </c>
      <c r="T348">
        <f t="shared" ca="1" si="51"/>
        <v>0</v>
      </c>
      <c r="U348">
        <f t="shared" ca="1" si="52"/>
        <v>0</v>
      </c>
      <c r="V348" t="str">
        <f t="shared" ca="1" si="53"/>
        <v/>
      </c>
    </row>
    <row r="349" spans="1:22">
      <c r="A349">
        <f t="shared" ca="1" si="47"/>
        <v>11</v>
      </c>
      <c r="B349" t="str">
        <f ca="1">INDEX(SeznamListu!$A$1:$C$87,MATCH(A349,SeznamListu!$B$1:$B$87,0),1)</f>
        <v>LAB N04905</v>
      </c>
      <c r="C349">
        <f ca="1">INDEX(SeznamListu!$A$1:$C$87,MATCH(A349,SeznamListu!$B$1:$B$87,0),3)</f>
        <v>1</v>
      </c>
      <c r="D349">
        <f ca="1">COUNTIF($A$6:A349,A349)</f>
        <v>7</v>
      </c>
      <c r="I349">
        <f t="shared" ca="1" si="48"/>
        <v>5</v>
      </c>
      <c r="J349" t="str">
        <f t="shared" ca="1" si="49"/>
        <v>Tabule 120x180 0</v>
      </c>
      <c r="K349" t="str">
        <f t="shared" ca="1" si="54"/>
        <v>TB01</v>
      </c>
      <c r="L349" t="str">
        <f t="shared" ca="1" si="54"/>
        <v>Tabule 120x180</v>
      </c>
      <c r="M349">
        <f t="shared" ca="1" si="54"/>
        <v>0</v>
      </c>
      <c r="N349">
        <f t="shared" ca="1" si="54"/>
        <v>0</v>
      </c>
      <c r="O349">
        <f t="shared" ca="1" si="54"/>
        <v>0</v>
      </c>
      <c r="P349">
        <f t="shared" ca="1" si="54"/>
        <v>0</v>
      </c>
      <c r="Q349">
        <f t="shared" ca="1" si="54"/>
        <v>0</v>
      </c>
      <c r="R349">
        <f t="shared" ca="1" si="50"/>
        <v>0</v>
      </c>
      <c r="S349">
        <f t="shared" ca="1" si="54"/>
        <v>0</v>
      </c>
      <c r="T349">
        <f t="shared" ca="1" si="51"/>
        <v>0</v>
      </c>
      <c r="U349">
        <f t="shared" ca="1" si="52"/>
        <v>0</v>
      </c>
      <c r="V349" t="str">
        <f t="shared" ca="1" si="53"/>
        <v/>
      </c>
    </row>
    <row r="350" spans="1:22">
      <c r="A350">
        <f t="shared" ca="1" si="47"/>
        <v>11</v>
      </c>
      <c r="B350" t="str">
        <f ca="1">INDEX(SeznamListu!$A$1:$C$87,MATCH(A350,SeznamListu!$B$1:$B$87,0),1)</f>
        <v>LAB N04905</v>
      </c>
      <c r="C350">
        <f ca="1">INDEX(SeznamListu!$A$1:$C$87,MATCH(A350,SeznamListu!$B$1:$B$87,0),3)</f>
        <v>1</v>
      </c>
      <c r="D350">
        <f ca="1">COUNTIF($A$6:A350,A350)</f>
        <v>8</v>
      </c>
      <c r="I350">
        <f t="shared" ca="1" si="48"/>
        <v>6</v>
      </c>
      <c r="J350" t="str">
        <f t="shared" ca="1" si="49"/>
        <v>Tabule 120x240 0</v>
      </c>
      <c r="K350" t="str">
        <f t="shared" ca="1" si="54"/>
        <v>TB02</v>
      </c>
      <c r="L350" t="str">
        <f t="shared" ca="1" si="54"/>
        <v>Tabule 120x240</v>
      </c>
      <c r="M350">
        <f t="shared" ca="1" si="54"/>
        <v>0</v>
      </c>
      <c r="N350">
        <f t="shared" ca="1" si="54"/>
        <v>0</v>
      </c>
      <c r="O350">
        <f t="shared" ca="1" si="54"/>
        <v>0</v>
      </c>
      <c r="P350">
        <f t="shared" ca="1" si="54"/>
        <v>0</v>
      </c>
      <c r="Q350">
        <f t="shared" ca="1" si="54"/>
        <v>0</v>
      </c>
      <c r="R350">
        <f t="shared" ca="1" si="50"/>
        <v>0</v>
      </c>
      <c r="S350">
        <f t="shared" ca="1" si="54"/>
        <v>0</v>
      </c>
      <c r="T350">
        <f t="shared" ca="1" si="51"/>
        <v>0</v>
      </c>
      <c r="U350">
        <f t="shared" ca="1" si="52"/>
        <v>0</v>
      </c>
      <c r="V350" t="str">
        <f t="shared" ca="1" si="53"/>
        <v/>
      </c>
    </row>
    <row r="351" spans="1:22">
      <c r="A351">
        <f t="shared" ca="1" si="47"/>
        <v>11</v>
      </c>
      <c r="B351" t="str">
        <f ca="1">INDEX(SeznamListu!$A$1:$C$87,MATCH(A351,SeznamListu!$B$1:$B$87,0),1)</f>
        <v>LAB N04905</v>
      </c>
      <c r="C351">
        <f ca="1">INDEX(SeznamListu!$A$1:$C$87,MATCH(A351,SeznamListu!$B$1:$B$87,0),3)</f>
        <v>1</v>
      </c>
      <c r="D351">
        <f ca="1">COUNTIF($A$6:A351,A351)</f>
        <v>9</v>
      </c>
      <c r="I351">
        <f t="shared" ca="1" si="48"/>
        <v>7</v>
      </c>
      <c r="J351" t="str">
        <f t="shared" ca="1" si="49"/>
        <v>Drobný montážní materiál 0</v>
      </c>
      <c r="K351" t="str">
        <f t="shared" ca="1" si="54"/>
        <v>IK03</v>
      </c>
      <c r="L351" t="str">
        <f t="shared" ca="1" si="54"/>
        <v>Drobný montážní materiál</v>
      </c>
      <c r="M351">
        <f t="shared" ca="1" si="54"/>
        <v>0</v>
      </c>
      <c r="N351">
        <f t="shared" ca="1" si="54"/>
        <v>0</v>
      </c>
      <c r="O351">
        <f t="shared" ca="1" si="54"/>
        <v>0</v>
      </c>
      <c r="P351">
        <f t="shared" ca="1" si="54"/>
        <v>0</v>
      </c>
      <c r="Q351">
        <f t="shared" ca="1" si="54"/>
        <v>0</v>
      </c>
      <c r="R351">
        <f t="shared" ca="1" si="50"/>
        <v>0</v>
      </c>
      <c r="S351">
        <f t="shared" ca="1" si="54"/>
        <v>0</v>
      </c>
      <c r="T351">
        <f t="shared" ca="1" si="51"/>
        <v>0</v>
      </c>
      <c r="U351">
        <f t="shared" ca="1" si="52"/>
        <v>0</v>
      </c>
      <c r="V351" t="str">
        <f t="shared" ca="1" si="53"/>
        <v/>
      </c>
    </row>
    <row r="352" spans="1:22">
      <c r="A352">
        <f t="shared" ca="1" si="47"/>
        <v>11</v>
      </c>
      <c r="B352" t="str">
        <f ca="1">INDEX(SeznamListu!$A$1:$C$87,MATCH(A352,SeznamListu!$B$1:$B$87,0),1)</f>
        <v>LAB N04905</v>
      </c>
      <c r="C352">
        <f ca="1">INDEX(SeznamListu!$A$1:$C$87,MATCH(A352,SeznamListu!$B$1:$B$87,0),3)</f>
        <v>1</v>
      </c>
      <c r="D352">
        <f ca="1">COUNTIF($A$6:A352,A352)</f>
        <v>10</v>
      </c>
      <c r="I352">
        <f t="shared" ca="1" si="48"/>
        <v>0</v>
      </c>
      <c r="J352" t="str">
        <f t="shared" ca="1" si="49"/>
        <v>CENA CELKEM BEZ DPH: 0</v>
      </c>
      <c r="K352">
        <f t="shared" ca="1" si="54"/>
        <v>0</v>
      </c>
      <c r="L352" t="str">
        <f t="shared" ca="1" si="54"/>
        <v>CENA CELKEM BEZ DPH:</v>
      </c>
      <c r="M352">
        <f t="shared" ca="1" si="54"/>
        <v>0</v>
      </c>
      <c r="N352">
        <f t="shared" ca="1" si="54"/>
        <v>0</v>
      </c>
      <c r="O352">
        <f t="shared" ca="1" si="54"/>
        <v>0</v>
      </c>
      <c r="P352">
        <f t="shared" ca="1" si="54"/>
        <v>0</v>
      </c>
      <c r="Q352">
        <f t="shared" ca="1" si="54"/>
        <v>0</v>
      </c>
      <c r="R352">
        <f t="shared" ca="1" si="50"/>
        <v>0</v>
      </c>
      <c r="S352">
        <f t="shared" ca="1" si="54"/>
        <v>0</v>
      </c>
      <c r="T352">
        <f t="shared" ca="1" si="51"/>
        <v>0</v>
      </c>
      <c r="U352">
        <f t="shared" ca="1" si="52"/>
        <v>0</v>
      </c>
      <c r="V352" t="str">
        <f t="shared" ca="1" si="53"/>
        <v/>
      </c>
    </row>
    <row r="353" spans="1:22">
      <c r="A353">
        <f t="shared" ca="1" si="47"/>
        <v>11</v>
      </c>
      <c r="B353" t="str">
        <f ca="1">INDEX(SeznamListu!$A$1:$C$87,MATCH(A353,SeznamListu!$B$1:$B$87,0),1)</f>
        <v>LAB N04905</v>
      </c>
      <c r="C353">
        <f ca="1">INDEX(SeznamListu!$A$1:$C$87,MATCH(A353,SeznamListu!$B$1:$B$87,0),3)</f>
        <v>1</v>
      </c>
      <c r="D353">
        <f ca="1">COUNTIF($A$6:A353,A353)</f>
        <v>11</v>
      </c>
      <c r="I353">
        <f t="shared" ca="1" si="48"/>
        <v>0</v>
      </c>
      <c r="J353" t="str">
        <f t="shared" ca="1" si="49"/>
        <v>0 0</v>
      </c>
      <c r="K353">
        <f t="shared" ca="1" si="54"/>
        <v>0</v>
      </c>
      <c r="L353">
        <f t="shared" ca="1" si="54"/>
        <v>0</v>
      </c>
      <c r="M353">
        <f t="shared" ca="1" si="54"/>
        <v>0</v>
      </c>
      <c r="N353">
        <f t="shared" ca="1" si="54"/>
        <v>0</v>
      </c>
      <c r="O353">
        <f t="shared" ca="1" si="54"/>
        <v>0</v>
      </c>
      <c r="P353">
        <f t="shared" ca="1" si="54"/>
        <v>0</v>
      </c>
      <c r="Q353">
        <f t="shared" ca="1" si="54"/>
        <v>0</v>
      </c>
      <c r="R353">
        <f t="shared" ca="1" si="50"/>
        <v>0</v>
      </c>
      <c r="S353">
        <f t="shared" ca="1" si="54"/>
        <v>0</v>
      </c>
      <c r="T353">
        <f t="shared" ca="1" si="51"/>
        <v>0</v>
      </c>
      <c r="U353">
        <f t="shared" ca="1" si="52"/>
        <v>0</v>
      </c>
      <c r="V353" t="str">
        <f t="shared" ca="1" si="53"/>
        <v/>
      </c>
    </row>
    <row r="354" spans="1:22">
      <c r="A354">
        <f t="shared" ca="1" si="47"/>
        <v>11</v>
      </c>
      <c r="B354" t="str">
        <f ca="1">INDEX(SeznamListu!$A$1:$C$87,MATCH(A354,SeznamListu!$B$1:$B$87,0),1)</f>
        <v>LAB N04905</v>
      </c>
      <c r="C354">
        <f ca="1">INDEX(SeznamListu!$A$1:$C$87,MATCH(A354,SeznamListu!$B$1:$B$87,0),3)</f>
        <v>1</v>
      </c>
      <c r="D354">
        <f ca="1">COUNTIF($A$6:A354,A354)</f>
        <v>12</v>
      </c>
      <c r="I354">
        <f t="shared" ca="1" si="48"/>
        <v>0</v>
      </c>
      <c r="J354" t="str">
        <f t="shared" ca="1" si="49"/>
        <v>0 0</v>
      </c>
      <c r="K354">
        <f t="shared" ca="1" si="54"/>
        <v>0</v>
      </c>
      <c r="L354">
        <f t="shared" ca="1" si="54"/>
        <v>0</v>
      </c>
      <c r="M354">
        <f t="shared" ca="1" si="54"/>
        <v>0</v>
      </c>
      <c r="N354">
        <f t="shared" ca="1" si="54"/>
        <v>0</v>
      </c>
      <c r="O354">
        <f t="shared" ca="1" si="54"/>
        <v>0</v>
      </c>
      <c r="P354">
        <f t="shared" ca="1" si="54"/>
        <v>0</v>
      </c>
      <c r="Q354">
        <f t="shared" ca="1" si="54"/>
        <v>0</v>
      </c>
      <c r="R354">
        <f t="shared" ca="1" si="50"/>
        <v>0</v>
      </c>
      <c r="S354">
        <f t="shared" ca="1" si="54"/>
        <v>0</v>
      </c>
      <c r="T354">
        <f t="shared" ca="1" si="51"/>
        <v>0</v>
      </c>
      <c r="U354">
        <f t="shared" ca="1" si="52"/>
        <v>0</v>
      </c>
      <c r="V354" t="str">
        <f t="shared" ca="1" si="53"/>
        <v/>
      </c>
    </row>
    <row r="355" spans="1:22">
      <c r="A355">
        <f t="shared" ca="1" si="47"/>
        <v>12</v>
      </c>
      <c r="B355" t="str">
        <f ca="1">INDEX(SeznamListu!$A$1:$C$87,MATCH(A355,SeznamListu!$B$1:$B$87,0),1)</f>
        <v>LAB N04906</v>
      </c>
      <c r="C355">
        <f ca="1">INDEX(SeznamListu!$A$1:$C$87,MATCH(A355,SeznamListu!$B$1:$B$87,0),3)</f>
        <v>1</v>
      </c>
      <c r="D355">
        <f ca="1">COUNTIF($A$6:A355,A355)</f>
        <v>1</v>
      </c>
      <c r="I355">
        <f t="shared" ca="1" si="48"/>
        <v>0</v>
      </c>
      <c r="J355" t="str">
        <f t="shared" ca="1" si="49"/>
        <v>LABORATOŘ - N04906 0</v>
      </c>
      <c r="K355">
        <f t="shared" ca="1" si="54"/>
        <v>0</v>
      </c>
      <c r="L355" t="str">
        <f t="shared" ca="1" si="54"/>
        <v>LABORATOŘ - N04906</v>
      </c>
      <c r="M355">
        <f t="shared" ca="1" si="54"/>
        <v>0</v>
      </c>
      <c r="N355">
        <f t="shared" ca="1" si="54"/>
        <v>0</v>
      </c>
      <c r="O355">
        <f t="shared" ca="1" si="54"/>
        <v>0</v>
      </c>
      <c r="P355">
        <f t="shared" ca="1" si="54"/>
        <v>0</v>
      </c>
      <c r="Q355">
        <f t="shared" ca="1" si="54"/>
        <v>0</v>
      </c>
      <c r="R355">
        <f t="shared" ca="1" si="50"/>
        <v>0</v>
      </c>
      <c r="S355">
        <f t="shared" ca="1" si="54"/>
        <v>0</v>
      </c>
      <c r="T355">
        <f t="shared" ca="1" si="51"/>
        <v>0</v>
      </c>
      <c r="U355">
        <f t="shared" ca="1" si="52"/>
        <v>0</v>
      </c>
      <c r="V355" t="str">
        <f t="shared" ca="1" si="53"/>
        <v/>
      </c>
    </row>
    <row r="356" spans="1:22">
      <c r="A356">
        <f t="shared" ca="1" si="47"/>
        <v>12</v>
      </c>
      <c r="B356" t="str">
        <f ca="1">INDEX(SeznamListu!$A$1:$C$87,MATCH(A356,SeznamListu!$B$1:$B$87,0),1)</f>
        <v>LAB N04906</v>
      </c>
      <c r="C356">
        <f ca="1">INDEX(SeznamListu!$A$1:$C$87,MATCH(A356,SeznamListu!$B$1:$B$87,0),3)</f>
        <v>1</v>
      </c>
      <c r="D356">
        <f ca="1">COUNTIF($A$6:A356,A356)</f>
        <v>2</v>
      </c>
      <c r="I356">
        <f t="shared" ca="1" si="48"/>
        <v>0</v>
      </c>
      <c r="J356" t="str">
        <f t="shared" ca="1" si="49"/>
        <v>0 0</v>
      </c>
      <c r="K356">
        <f t="shared" ca="1" si="54"/>
        <v>0</v>
      </c>
      <c r="L356">
        <f t="shared" ca="1" si="54"/>
        <v>0</v>
      </c>
      <c r="M356">
        <f t="shared" ca="1" si="54"/>
        <v>0</v>
      </c>
      <c r="N356">
        <f t="shared" ca="1" si="54"/>
        <v>0</v>
      </c>
      <c r="O356">
        <f t="shared" ca="1" si="54"/>
        <v>0</v>
      </c>
      <c r="P356">
        <f t="shared" ca="1" si="54"/>
        <v>0</v>
      </c>
      <c r="Q356">
        <f t="shared" ca="1" si="54"/>
        <v>0</v>
      </c>
      <c r="R356">
        <f t="shared" ca="1" si="50"/>
        <v>0</v>
      </c>
      <c r="S356">
        <f t="shared" ca="1" si="54"/>
        <v>0</v>
      </c>
      <c r="T356">
        <f t="shared" ca="1" si="51"/>
        <v>0</v>
      </c>
      <c r="U356">
        <f t="shared" ca="1" si="52"/>
        <v>0</v>
      </c>
      <c r="V356" t="str">
        <f t="shared" ca="1" si="53"/>
        <v/>
      </c>
    </row>
    <row r="357" spans="1:22">
      <c r="A357">
        <f t="shared" ca="1" si="47"/>
        <v>12</v>
      </c>
      <c r="B357" t="str">
        <f ca="1">INDEX(SeznamListu!$A$1:$C$87,MATCH(A357,SeznamListu!$B$1:$B$87,0),1)</f>
        <v>LAB N04906</v>
      </c>
      <c r="C357">
        <f ca="1">INDEX(SeznamListu!$A$1:$C$87,MATCH(A357,SeznamListu!$B$1:$B$87,0),3)</f>
        <v>1</v>
      </c>
      <c r="D357">
        <f ca="1">COUNTIF($A$6:A357,A357)</f>
        <v>3</v>
      </c>
      <c r="I357">
        <f t="shared" ca="1" si="48"/>
        <v>1</v>
      </c>
      <c r="J357" t="str">
        <f t="shared" ca="1" si="49"/>
        <v>Tabule 120x240 0</v>
      </c>
      <c r="K357" t="str">
        <f t="shared" ca="1" si="54"/>
        <v>TB02</v>
      </c>
      <c r="L357" t="str">
        <f t="shared" ca="1" si="54"/>
        <v>Tabule 120x240</v>
      </c>
      <c r="M357">
        <f t="shared" ca="1" si="54"/>
        <v>0</v>
      </c>
      <c r="N357">
        <f t="shared" ca="1" si="54"/>
        <v>0</v>
      </c>
      <c r="O357">
        <f t="shared" ca="1" si="54"/>
        <v>0</v>
      </c>
      <c r="P357">
        <f t="shared" ca="1" si="54"/>
        <v>0</v>
      </c>
      <c r="Q357">
        <f t="shared" ca="1" si="54"/>
        <v>0</v>
      </c>
      <c r="R357">
        <f t="shared" ca="1" si="50"/>
        <v>0</v>
      </c>
      <c r="S357">
        <f t="shared" ca="1" si="54"/>
        <v>0</v>
      </c>
      <c r="T357">
        <f t="shared" ca="1" si="51"/>
        <v>0</v>
      </c>
      <c r="U357">
        <f t="shared" ca="1" si="52"/>
        <v>0</v>
      </c>
      <c r="V357" t="str">
        <f t="shared" ca="1" si="53"/>
        <v/>
      </c>
    </row>
    <row r="358" spans="1:22">
      <c r="A358">
        <f t="shared" ca="1" si="47"/>
        <v>12</v>
      </c>
      <c r="B358" t="str">
        <f ca="1">INDEX(SeznamListu!$A$1:$C$87,MATCH(A358,SeznamListu!$B$1:$B$87,0),1)</f>
        <v>LAB N04906</v>
      </c>
      <c r="C358">
        <f ca="1">INDEX(SeznamListu!$A$1:$C$87,MATCH(A358,SeznamListu!$B$1:$B$87,0),3)</f>
        <v>1</v>
      </c>
      <c r="D358">
        <f ca="1">COUNTIF($A$6:A358,A358)</f>
        <v>4</v>
      </c>
      <c r="I358">
        <f t="shared" ca="1" si="48"/>
        <v>2</v>
      </c>
      <c r="J358" t="str">
        <f t="shared" ca="1" si="49"/>
        <v>Drobný montážní materiál 0</v>
      </c>
      <c r="K358" t="str">
        <f t="shared" ca="1" si="54"/>
        <v>IK03</v>
      </c>
      <c r="L358" t="str">
        <f t="shared" ca="1" si="54"/>
        <v>Drobný montážní materiál</v>
      </c>
      <c r="M358">
        <f t="shared" ca="1" si="54"/>
        <v>0</v>
      </c>
      <c r="N358">
        <f t="shared" ca="1" si="54"/>
        <v>0</v>
      </c>
      <c r="O358">
        <f t="shared" ca="1" si="54"/>
        <v>0</v>
      </c>
      <c r="P358">
        <f t="shared" ca="1" si="54"/>
        <v>0</v>
      </c>
      <c r="Q358">
        <f t="shared" ca="1" si="54"/>
        <v>0</v>
      </c>
      <c r="R358">
        <f t="shared" ca="1" si="50"/>
        <v>0</v>
      </c>
      <c r="S358">
        <f t="shared" ca="1" si="54"/>
        <v>0</v>
      </c>
      <c r="T358">
        <f t="shared" ca="1" si="51"/>
        <v>0</v>
      </c>
      <c r="U358">
        <f t="shared" ca="1" si="52"/>
        <v>0</v>
      </c>
      <c r="V358" t="str">
        <f t="shared" ca="1" si="53"/>
        <v/>
      </c>
    </row>
    <row r="359" spans="1:22">
      <c r="A359">
        <f t="shared" ca="1" si="47"/>
        <v>12</v>
      </c>
      <c r="B359" t="str">
        <f ca="1">INDEX(SeznamListu!$A$1:$C$87,MATCH(A359,SeznamListu!$B$1:$B$87,0),1)</f>
        <v>LAB N04906</v>
      </c>
      <c r="C359">
        <f ca="1">INDEX(SeznamListu!$A$1:$C$87,MATCH(A359,SeznamListu!$B$1:$B$87,0),3)</f>
        <v>1</v>
      </c>
      <c r="D359">
        <f ca="1">COUNTIF($A$6:A359,A359)</f>
        <v>5</v>
      </c>
      <c r="I359">
        <f t="shared" ca="1" si="48"/>
        <v>0</v>
      </c>
      <c r="J359" t="str">
        <f t="shared" ca="1" si="49"/>
        <v>CENA CELKEM BEZ DPH: 0</v>
      </c>
      <c r="K359">
        <f t="shared" ca="1" si="54"/>
        <v>0</v>
      </c>
      <c r="L359" t="str">
        <f t="shared" ca="1" si="54"/>
        <v>CENA CELKEM BEZ DPH:</v>
      </c>
      <c r="M359">
        <f t="shared" ca="1" si="54"/>
        <v>0</v>
      </c>
      <c r="N359">
        <f t="shared" ca="1" si="54"/>
        <v>0</v>
      </c>
      <c r="O359">
        <f t="shared" ca="1" si="54"/>
        <v>0</v>
      </c>
      <c r="P359">
        <f t="shared" ca="1" si="54"/>
        <v>0</v>
      </c>
      <c r="Q359">
        <f t="shared" ca="1" si="54"/>
        <v>0</v>
      </c>
      <c r="R359">
        <f t="shared" ca="1" si="50"/>
        <v>0</v>
      </c>
      <c r="S359">
        <f t="shared" ca="1" si="54"/>
        <v>0</v>
      </c>
      <c r="T359">
        <f t="shared" ca="1" si="51"/>
        <v>0</v>
      </c>
      <c r="U359">
        <f t="shared" ca="1" si="52"/>
        <v>0</v>
      </c>
      <c r="V359" t="str">
        <f t="shared" ca="1" si="53"/>
        <v/>
      </c>
    </row>
    <row r="360" spans="1:22">
      <c r="A360">
        <f t="shared" ca="1" si="47"/>
        <v>12</v>
      </c>
      <c r="B360" t="str">
        <f ca="1">INDEX(SeznamListu!$A$1:$C$87,MATCH(A360,SeznamListu!$B$1:$B$87,0),1)</f>
        <v>LAB N04906</v>
      </c>
      <c r="C360">
        <f ca="1">INDEX(SeznamListu!$A$1:$C$87,MATCH(A360,SeznamListu!$B$1:$B$87,0),3)</f>
        <v>1</v>
      </c>
      <c r="D360">
        <f ca="1">COUNTIF($A$6:A360,A360)</f>
        <v>6</v>
      </c>
      <c r="I360">
        <f t="shared" ca="1" si="48"/>
        <v>0</v>
      </c>
      <c r="J360" t="str">
        <f t="shared" ca="1" si="49"/>
        <v>0 0</v>
      </c>
      <c r="K360">
        <f t="shared" ca="1" si="54"/>
        <v>0</v>
      </c>
      <c r="L360">
        <f t="shared" ca="1" si="54"/>
        <v>0</v>
      </c>
      <c r="M360">
        <f t="shared" ca="1" si="54"/>
        <v>0</v>
      </c>
      <c r="N360">
        <f t="shared" ca="1" si="54"/>
        <v>0</v>
      </c>
      <c r="O360">
        <f t="shared" ca="1" si="54"/>
        <v>0</v>
      </c>
      <c r="P360">
        <f t="shared" ca="1" si="54"/>
        <v>0</v>
      </c>
      <c r="Q360">
        <f t="shared" ca="1" si="54"/>
        <v>0</v>
      </c>
      <c r="R360">
        <f t="shared" ca="1" si="50"/>
        <v>0</v>
      </c>
      <c r="S360">
        <f t="shared" ca="1" si="54"/>
        <v>0</v>
      </c>
      <c r="T360">
        <f t="shared" ca="1" si="51"/>
        <v>0</v>
      </c>
      <c r="U360">
        <f t="shared" ca="1" si="52"/>
        <v>0</v>
      </c>
      <c r="V360" t="str">
        <f t="shared" ca="1" si="53"/>
        <v/>
      </c>
    </row>
    <row r="361" spans="1:22">
      <c r="A361">
        <f t="shared" ca="1" si="47"/>
        <v>12</v>
      </c>
      <c r="B361" t="str">
        <f ca="1">INDEX(SeznamListu!$A$1:$C$87,MATCH(A361,SeznamListu!$B$1:$B$87,0),1)</f>
        <v>LAB N04906</v>
      </c>
      <c r="C361">
        <f ca="1">INDEX(SeznamListu!$A$1:$C$87,MATCH(A361,SeznamListu!$B$1:$B$87,0),3)</f>
        <v>1</v>
      </c>
      <c r="D361">
        <f ca="1">COUNTIF($A$6:A361,A361)</f>
        <v>7</v>
      </c>
      <c r="I361">
        <f t="shared" ca="1" si="48"/>
        <v>0</v>
      </c>
      <c r="J361" t="str">
        <f t="shared" ca="1" si="49"/>
        <v>0 0</v>
      </c>
      <c r="K361">
        <f t="shared" ca="1" si="54"/>
        <v>0</v>
      </c>
      <c r="L361">
        <f t="shared" ca="1" si="54"/>
        <v>0</v>
      </c>
      <c r="M361">
        <f t="shared" ca="1" si="54"/>
        <v>0</v>
      </c>
      <c r="N361">
        <f t="shared" ca="1" si="54"/>
        <v>0</v>
      </c>
      <c r="O361">
        <f t="shared" ca="1" si="54"/>
        <v>0</v>
      </c>
      <c r="P361">
        <f t="shared" ca="1" si="54"/>
        <v>0</v>
      </c>
      <c r="Q361">
        <f t="shared" ca="1" si="54"/>
        <v>0</v>
      </c>
      <c r="R361">
        <f t="shared" ca="1" si="50"/>
        <v>0</v>
      </c>
      <c r="S361">
        <f t="shared" ca="1" si="54"/>
        <v>0</v>
      </c>
      <c r="T361">
        <f t="shared" ca="1" si="51"/>
        <v>0</v>
      </c>
      <c r="U361">
        <f t="shared" ca="1" si="52"/>
        <v>0</v>
      </c>
      <c r="V361" t="str">
        <f t="shared" ca="1" si="53"/>
        <v/>
      </c>
    </row>
    <row r="362" spans="1:22">
      <c r="A362">
        <f t="shared" ca="1" si="47"/>
        <v>13</v>
      </c>
      <c r="B362" t="str">
        <f ca="1">INDEX(SeznamListu!$A$1:$C$87,MATCH(A362,SeznamListu!$B$1:$B$87,0),1)</f>
        <v>LAB N04907</v>
      </c>
      <c r="C362">
        <f ca="1">INDEX(SeznamListu!$A$1:$C$87,MATCH(A362,SeznamListu!$B$1:$B$87,0),3)</f>
        <v>1</v>
      </c>
      <c r="D362">
        <f ca="1">COUNTIF($A$6:A362,A362)</f>
        <v>1</v>
      </c>
      <c r="I362">
        <f t="shared" ca="1" si="48"/>
        <v>0</v>
      </c>
      <c r="J362" t="str">
        <f t="shared" ca="1" si="49"/>
        <v>LABORATOŘ - N04907 0</v>
      </c>
      <c r="K362">
        <f t="shared" ca="1" si="54"/>
        <v>0</v>
      </c>
      <c r="L362" t="str">
        <f t="shared" ca="1" si="54"/>
        <v>LABORATOŘ - N04907</v>
      </c>
      <c r="M362">
        <f t="shared" ca="1" si="54"/>
        <v>0</v>
      </c>
      <c r="N362">
        <f t="shared" ca="1" si="54"/>
        <v>0</v>
      </c>
      <c r="O362">
        <f t="shared" ca="1" si="54"/>
        <v>0</v>
      </c>
      <c r="P362">
        <f t="shared" ca="1" si="54"/>
        <v>0</v>
      </c>
      <c r="Q362">
        <f t="shared" ca="1" si="54"/>
        <v>0</v>
      </c>
      <c r="R362">
        <f t="shared" ca="1" si="50"/>
        <v>0</v>
      </c>
      <c r="S362">
        <f t="shared" ca="1" si="54"/>
        <v>0</v>
      </c>
      <c r="T362">
        <f t="shared" ca="1" si="51"/>
        <v>0</v>
      </c>
      <c r="U362">
        <f t="shared" ca="1" si="52"/>
        <v>0</v>
      </c>
      <c r="V362" t="str">
        <f t="shared" ca="1" si="53"/>
        <v/>
      </c>
    </row>
    <row r="363" spans="1:22">
      <c r="A363">
        <f t="shared" ca="1" si="47"/>
        <v>13</v>
      </c>
      <c r="B363" t="str">
        <f ca="1">INDEX(SeznamListu!$A$1:$C$87,MATCH(A363,SeznamListu!$B$1:$B$87,0),1)</f>
        <v>LAB N04907</v>
      </c>
      <c r="C363">
        <f ca="1">INDEX(SeznamListu!$A$1:$C$87,MATCH(A363,SeznamListu!$B$1:$B$87,0),3)</f>
        <v>1</v>
      </c>
      <c r="D363">
        <f ca="1">COUNTIF($A$6:A363,A363)</f>
        <v>2</v>
      </c>
      <c r="I363">
        <f t="shared" ca="1" si="48"/>
        <v>0</v>
      </c>
      <c r="J363" t="str">
        <f t="shared" ca="1" si="49"/>
        <v>0 0</v>
      </c>
      <c r="K363">
        <f t="shared" ca="1" si="54"/>
        <v>0</v>
      </c>
      <c r="L363">
        <f t="shared" ca="1" si="54"/>
        <v>0</v>
      </c>
      <c r="M363">
        <f t="shared" ca="1" si="54"/>
        <v>0</v>
      </c>
      <c r="N363">
        <f t="shared" ca="1" si="54"/>
        <v>0</v>
      </c>
      <c r="O363">
        <f t="shared" ca="1" si="54"/>
        <v>0</v>
      </c>
      <c r="P363">
        <f t="shared" ca="1" si="54"/>
        <v>0</v>
      </c>
      <c r="Q363">
        <f t="shared" ca="1" si="54"/>
        <v>0</v>
      </c>
      <c r="R363">
        <f t="shared" ca="1" si="50"/>
        <v>0</v>
      </c>
      <c r="S363">
        <f t="shared" ca="1" si="54"/>
        <v>0</v>
      </c>
      <c r="T363">
        <f t="shared" ca="1" si="51"/>
        <v>0</v>
      </c>
      <c r="U363">
        <f t="shared" ca="1" si="52"/>
        <v>0</v>
      </c>
      <c r="V363" t="str">
        <f t="shared" ca="1" si="53"/>
        <v/>
      </c>
    </row>
    <row r="364" spans="1:22">
      <c r="A364">
        <f t="shared" ca="1" si="47"/>
        <v>13</v>
      </c>
      <c r="B364" t="str">
        <f ca="1">INDEX(SeznamListu!$A$1:$C$87,MATCH(A364,SeznamListu!$B$1:$B$87,0),1)</f>
        <v>LAB N04907</v>
      </c>
      <c r="C364">
        <f ca="1">INDEX(SeznamListu!$A$1:$C$87,MATCH(A364,SeznamListu!$B$1:$B$87,0),3)</f>
        <v>1</v>
      </c>
      <c r="D364">
        <f ca="1">COUNTIF($A$6:A364,A364)</f>
        <v>3</v>
      </c>
      <c r="I364">
        <f t="shared" ca="1" si="48"/>
        <v>1</v>
      </c>
      <c r="J364" t="str">
        <f t="shared" ca="1" si="49"/>
        <v>Datový projektor 0</v>
      </c>
      <c r="K364" t="str">
        <f t="shared" ca="1" si="54"/>
        <v>VD04</v>
      </c>
      <c r="L364" t="str">
        <f t="shared" ca="1" si="54"/>
        <v>Datový projektor</v>
      </c>
      <c r="M364">
        <f t="shared" ca="1" si="54"/>
        <v>0</v>
      </c>
      <c r="N364">
        <f t="shared" ca="1" si="54"/>
        <v>0</v>
      </c>
      <c r="O364">
        <f t="shared" ca="1" si="54"/>
        <v>0</v>
      </c>
      <c r="P364">
        <f t="shared" ca="1" si="54"/>
        <v>0</v>
      </c>
      <c r="Q364">
        <f t="shared" ca="1" si="54"/>
        <v>0</v>
      </c>
      <c r="R364">
        <f t="shared" ca="1" si="50"/>
        <v>0</v>
      </c>
      <c r="S364">
        <f t="shared" ca="1" si="54"/>
        <v>0</v>
      </c>
      <c r="T364">
        <f t="shared" ca="1" si="51"/>
        <v>0</v>
      </c>
      <c r="U364">
        <f t="shared" ca="1" si="52"/>
        <v>0</v>
      </c>
      <c r="V364" t="str">
        <f t="shared" ca="1" si="53"/>
        <v/>
      </c>
    </row>
    <row r="365" spans="1:22">
      <c r="A365">
        <f t="shared" ca="1" si="47"/>
        <v>13</v>
      </c>
      <c r="B365" t="str">
        <f ca="1">INDEX(SeznamListu!$A$1:$C$87,MATCH(A365,SeznamListu!$B$1:$B$87,0),1)</f>
        <v>LAB N04907</v>
      </c>
      <c r="C365">
        <f ca="1">INDEX(SeznamListu!$A$1:$C$87,MATCH(A365,SeznamListu!$B$1:$B$87,0),3)</f>
        <v>1</v>
      </c>
      <c r="D365">
        <f ca="1">COUNTIF($A$6:A365,A365)</f>
        <v>4</v>
      </c>
      <c r="I365">
        <f t="shared" ca="1" si="48"/>
        <v>2</v>
      </c>
      <c r="J365" t="str">
        <f t="shared" ca="1" si="49"/>
        <v>Stropní držák projektoru 0</v>
      </c>
      <c r="K365" t="str">
        <f t="shared" ca="1" si="54"/>
        <v>VD05</v>
      </c>
      <c r="L365" t="str">
        <f t="shared" ca="1" si="54"/>
        <v>Stropní držák projektoru</v>
      </c>
      <c r="M365">
        <f t="shared" ca="1" si="54"/>
        <v>0</v>
      </c>
      <c r="N365">
        <f t="shared" ca="1" si="54"/>
        <v>0</v>
      </c>
      <c r="O365">
        <f t="shared" ca="1" si="54"/>
        <v>0</v>
      </c>
      <c r="P365">
        <f t="shared" ca="1" si="54"/>
        <v>0</v>
      </c>
      <c r="Q365">
        <f t="shared" ca="1" si="54"/>
        <v>0</v>
      </c>
      <c r="R365">
        <f t="shared" ca="1" si="50"/>
        <v>0</v>
      </c>
      <c r="S365">
        <f t="shared" ca="1" si="54"/>
        <v>0</v>
      </c>
      <c r="T365">
        <f t="shared" ca="1" si="51"/>
        <v>0</v>
      </c>
      <c r="U365">
        <f t="shared" ca="1" si="52"/>
        <v>0</v>
      </c>
      <c r="V365" t="str">
        <f t="shared" ca="1" si="53"/>
        <v/>
      </c>
    </row>
    <row r="366" spans="1:22">
      <c r="A366">
        <f t="shared" ca="1" si="47"/>
        <v>13</v>
      </c>
      <c r="B366" t="str">
        <f ca="1">INDEX(SeznamListu!$A$1:$C$87,MATCH(A366,SeznamListu!$B$1:$B$87,0),1)</f>
        <v>LAB N04907</v>
      </c>
      <c r="C366">
        <f ca="1">INDEX(SeznamListu!$A$1:$C$87,MATCH(A366,SeznamListu!$B$1:$B$87,0),3)</f>
        <v>1</v>
      </c>
      <c r="D366">
        <f ca="1">COUNTIF($A$6:A366,A366)</f>
        <v>5</v>
      </c>
      <c r="I366">
        <f t="shared" ca="1" si="48"/>
        <v>3</v>
      </c>
      <c r="J366" t="str">
        <f t="shared" ca="1" si="49"/>
        <v>Projekční plátno elektrické - vestavné 0</v>
      </c>
      <c r="K366" t="str">
        <f t="shared" ca="1" si="54"/>
        <v>VD43</v>
      </c>
      <c r="L366" t="str">
        <f t="shared" ca="1" si="54"/>
        <v>Projekční plátno elektrické - vestavné</v>
      </c>
      <c r="M366">
        <f t="shared" ca="1" si="54"/>
        <v>0</v>
      </c>
      <c r="N366">
        <f t="shared" ca="1" si="54"/>
        <v>0</v>
      </c>
      <c r="O366">
        <f t="shared" ca="1" si="54"/>
        <v>0</v>
      </c>
      <c r="P366">
        <f t="shared" ca="1" si="54"/>
        <v>0</v>
      </c>
      <c r="Q366">
        <f t="shared" ca="1" si="54"/>
        <v>0</v>
      </c>
      <c r="R366">
        <f t="shared" ca="1" si="50"/>
        <v>0</v>
      </c>
      <c r="S366">
        <f t="shared" ca="1" si="54"/>
        <v>0</v>
      </c>
      <c r="T366">
        <f t="shared" ca="1" si="51"/>
        <v>0</v>
      </c>
      <c r="U366">
        <f t="shared" ca="1" si="52"/>
        <v>0</v>
      </c>
      <c r="V366" t="str">
        <f t="shared" ca="1" si="53"/>
        <v/>
      </c>
    </row>
    <row r="367" spans="1:22">
      <c r="A367">
        <f t="shared" ca="1" si="47"/>
        <v>13</v>
      </c>
      <c r="B367" t="str">
        <f ca="1">INDEX(SeznamListu!$A$1:$C$87,MATCH(A367,SeznamListu!$B$1:$B$87,0),1)</f>
        <v>LAB N04907</v>
      </c>
      <c r="C367">
        <f ca="1">INDEX(SeznamListu!$A$1:$C$87,MATCH(A367,SeznamListu!$B$1:$B$87,0),3)</f>
        <v>1</v>
      </c>
      <c r="D367">
        <f ca="1">COUNTIF($A$6:A367,A367)</f>
        <v>6</v>
      </c>
      <c r="I367">
        <f t="shared" ca="1" si="48"/>
        <v>4</v>
      </c>
      <c r="J367" t="str">
        <f t="shared" ca="1" si="49"/>
        <v>Extender HDMI signálu - vysílač 0</v>
      </c>
      <c r="K367" t="str">
        <f t="shared" ca="1" si="54"/>
        <v>VD29</v>
      </c>
      <c r="L367" t="str">
        <f t="shared" ca="1" si="54"/>
        <v>Extender HDMI signálu - vysílač</v>
      </c>
      <c r="M367">
        <f t="shared" ca="1" si="54"/>
        <v>0</v>
      </c>
      <c r="N367">
        <f t="shared" ca="1" si="54"/>
        <v>0</v>
      </c>
      <c r="O367">
        <f t="shared" ca="1" si="54"/>
        <v>0</v>
      </c>
      <c r="P367">
        <f t="shared" ca="1" si="54"/>
        <v>0</v>
      </c>
      <c r="Q367">
        <f t="shared" ca="1" si="54"/>
        <v>0</v>
      </c>
      <c r="R367">
        <f t="shared" ca="1" si="50"/>
        <v>0</v>
      </c>
      <c r="S367">
        <f t="shared" ca="1" si="54"/>
        <v>0</v>
      </c>
      <c r="T367">
        <f t="shared" ca="1" si="51"/>
        <v>0</v>
      </c>
      <c r="U367">
        <f t="shared" ca="1" si="52"/>
        <v>0</v>
      </c>
      <c r="V367" t="str">
        <f t="shared" ca="1" si="53"/>
        <v/>
      </c>
    </row>
    <row r="368" spans="1:22">
      <c r="A368">
        <f t="shared" ca="1" si="47"/>
        <v>13</v>
      </c>
      <c r="B368" t="str">
        <f ca="1">INDEX(SeznamListu!$A$1:$C$87,MATCH(A368,SeznamListu!$B$1:$B$87,0),1)</f>
        <v>LAB N04907</v>
      </c>
      <c r="C368">
        <f ca="1">INDEX(SeznamListu!$A$1:$C$87,MATCH(A368,SeznamListu!$B$1:$B$87,0),3)</f>
        <v>1</v>
      </c>
      <c r="D368">
        <f ca="1">COUNTIF($A$6:A368,A368)</f>
        <v>7</v>
      </c>
      <c r="I368">
        <f t="shared" ca="1" si="48"/>
        <v>5</v>
      </c>
      <c r="J368" t="str">
        <f t="shared" ca="1" si="49"/>
        <v>Reproduktorová soustava 0</v>
      </c>
      <c r="K368" t="str">
        <f t="shared" ca="1" si="54"/>
        <v>AU13</v>
      </c>
      <c r="L368" t="str">
        <f t="shared" ca="1" si="54"/>
        <v>Reproduktorová soustava</v>
      </c>
      <c r="M368">
        <f t="shared" ca="1" si="54"/>
        <v>0</v>
      </c>
      <c r="N368">
        <f t="shared" ca="1" si="54"/>
        <v>0</v>
      </c>
      <c r="O368">
        <f t="shared" ca="1" si="54"/>
        <v>0</v>
      </c>
      <c r="P368">
        <f t="shared" ca="1" si="54"/>
        <v>0</v>
      </c>
      <c r="Q368">
        <f t="shared" ca="1" si="54"/>
        <v>0</v>
      </c>
      <c r="R368">
        <f t="shared" ca="1" si="50"/>
        <v>0</v>
      </c>
      <c r="S368">
        <f t="shared" ca="1" si="54"/>
        <v>0</v>
      </c>
      <c r="T368">
        <f t="shared" ca="1" si="51"/>
        <v>0</v>
      </c>
      <c r="U368">
        <f t="shared" ca="1" si="52"/>
        <v>0</v>
      </c>
      <c r="V368" t="str">
        <f t="shared" ca="1" si="53"/>
        <v/>
      </c>
    </row>
    <row r="369" spans="1:22">
      <c r="A369">
        <f t="shared" ca="1" si="47"/>
        <v>13</v>
      </c>
      <c r="B369" t="str">
        <f ca="1">INDEX(SeznamListu!$A$1:$C$87,MATCH(A369,SeznamListu!$B$1:$B$87,0),1)</f>
        <v>LAB N04907</v>
      </c>
      <c r="C369">
        <f ca="1">INDEX(SeznamListu!$A$1:$C$87,MATCH(A369,SeznamListu!$B$1:$B$87,0),3)</f>
        <v>1</v>
      </c>
      <c r="D369">
        <f ca="1">COUNTIF($A$6:A369,A369)</f>
        <v>8</v>
      </c>
      <c r="I369">
        <f t="shared" ca="1" si="48"/>
        <v>6</v>
      </c>
      <c r="J369" t="str">
        <f t="shared" ca="1" si="49"/>
        <v>Zesilovač 0</v>
      </c>
      <c r="K369" t="str">
        <f t="shared" ca="1" si="54"/>
        <v>AU08</v>
      </c>
      <c r="L369" t="str">
        <f t="shared" ca="1" si="54"/>
        <v>Zesilovač</v>
      </c>
      <c r="M369">
        <f t="shared" ca="1" si="54"/>
        <v>0</v>
      </c>
      <c r="N369">
        <f t="shared" ca="1" si="54"/>
        <v>0</v>
      </c>
      <c r="O369">
        <f t="shared" ca="1" si="54"/>
        <v>0</v>
      </c>
      <c r="P369">
        <f t="shared" ca="1" si="54"/>
        <v>0</v>
      </c>
      <c r="Q369">
        <f t="shared" ca="1" si="54"/>
        <v>0</v>
      </c>
      <c r="R369">
        <f t="shared" ca="1" si="50"/>
        <v>0</v>
      </c>
      <c r="S369">
        <f t="shared" ca="1" si="54"/>
        <v>0</v>
      </c>
      <c r="T369">
        <f t="shared" ca="1" si="51"/>
        <v>0</v>
      </c>
      <c r="U369">
        <f t="shared" ca="1" si="52"/>
        <v>0</v>
      </c>
      <c r="V369" t="str">
        <f t="shared" ca="1" si="53"/>
        <v/>
      </c>
    </row>
    <row r="370" spans="1:22">
      <c r="A370">
        <f t="shared" ca="1" si="47"/>
        <v>13</v>
      </c>
      <c r="B370" t="str">
        <f ca="1">INDEX(SeznamListu!$A$1:$C$87,MATCH(A370,SeznamListu!$B$1:$B$87,0),1)</f>
        <v>LAB N04907</v>
      </c>
      <c r="C370">
        <f ca="1">INDEX(SeznamListu!$A$1:$C$87,MATCH(A370,SeznamListu!$B$1:$B$87,0),3)</f>
        <v>1</v>
      </c>
      <c r="D370">
        <f ca="1">COUNTIF($A$6:A370,A370)</f>
        <v>9</v>
      </c>
      <c r="I370">
        <f t="shared" ca="1" si="48"/>
        <v>7</v>
      </c>
      <c r="J370" t="str">
        <f t="shared" ca="1" si="49"/>
        <v>Přípojné místo do stolu včetně řídicího systému 0</v>
      </c>
      <c r="K370" t="str">
        <f t="shared" ca="1" si="54"/>
        <v>PM04</v>
      </c>
      <c r="L370" t="str">
        <f t="shared" ca="1" si="54"/>
        <v>Přípojné místo do stolu včetně řídicího systému</v>
      </c>
      <c r="M370">
        <f t="shared" ca="1" si="54"/>
        <v>0</v>
      </c>
      <c r="N370">
        <f t="shared" ca="1" si="54"/>
        <v>0</v>
      </c>
      <c r="O370">
        <f t="shared" ca="1" si="54"/>
        <v>0</v>
      </c>
      <c r="P370">
        <f t="shared" ca="1" si="54"/>
        <v>0</v>
      </c>
      <c r="Q370">
        <f t="shared" ca="1" si="54"/>
        <v>0</v>
      </c>
      <c r="R370">
        <f t="shared" ca="1" si="50"/>
        <v>0</v>
      </c>
      <c r="S370">
        <f t="shared" ca="1" si="54"/>
        <v>0</v>
      </c>
      <c r="T370">
        <f t="shared" ca="1" si="51"/>
        <v>0</v>
      </c>
      <c r="U370">
        <f t="shared" ca="1" si="52"/>
        <v>0</v>
      </c>
      <c r="V370" t="str">
        <f t="shared" ca="1" si="53"/>
        <v/>
      </c>
    </row>
    <row r="371" spans="1:22">
      <c r="A371">
        <f t="shared" ca="1" si="47"/>
        <v>13</v>
      </c>
      <c r="B371" t="str">
        <f ca="1">INDEX(SeznamListu!$A$1:$C$87,MATCH(A371,SeznamListu!$B$1:$B$87,0),1)</f>
        <v>LAB N04907</v>
      </c>
      <c r="C371">
        <f ca="1">INDEX(SeznamListu!$A$1:$C$87,MATCH(A371,SeznamListu!$B$1:$B$87,0),3)</f>
        <v>1</v>
      </c>
      <c r="D371">
        <f ca="1">COUNTIF($A$6:A371,A371)</f>
        <v>10</v>
      </c>
      <c r="I371">
        <f t="shared" ca="1" si="48"/>
        <v>8</v>
      </c>
      <c r="J371" t="str">
        <f t="shared" ca="1" si="49"/>
        <v>Tabule 120x180 0</v>
      </c>
      <c r="K371" t="str">
        <f t="shared" ca="1" si="54"/>
        <v>TB01</v>
      </c>
      <c r="L371" t="str">
        <f t="shared" ca="1" si="54"/>
        <v>Tabule 120x180</v>
      </c>
      <c r="M371">
        <f t="shared" ca="1" si="54"/>
        <v>0</v>
      </c>
      <c r="N371">
        <f t="shared" ca="1" si="54"/>
        <v>0</v>
      </c>
      <c r="O371">
        <f t="shared" ca="1" si="54"/>
        <v>0</v>
      </c>
      <c r="P371">
        <f t="shared" ca="1" si="54"/>
        <v>0</v>
      </c>
      <c r="Q371">
        <f t="shared" ca="1" si="54"/>
        <v>0</v>
      </c>
      <c r="R371">
        <f t="shared" ca="1" si="50"/>
        <v>0</v>
      </c>
      <c r="S371">
        <f t="shared" ca="1" si="54"/>
        <v>0</v>
      </c>
      <c r="T371">
        <f t="shared" ca="1" si="51"/>
        <v>0</v>
      </c>
      <c r="U371">
        <f t="shared" ca="1" si="52"/>
        <v>0</v>
      </c>
      <c r="V371" t="str">
        <f t="shared" ca="1" si="53"/>
        <v/>
      </c>
    </row>
    <row r="372" spans="1:22">
      <c r="A372">
        <f t="shared" ca="1" si="47"/>
        <v>13</v>
      </c>
      <c r="B372" t="str">
        <f ca="1">INDEX(SeznamListu!$A$1:$C$87,MATCH(A372,SeznamListu!$B$1:$B$87,0),1)</f>
        <v>LAB N04907</v>
      </c>
      <c r="C372">
        <f ca="1">INDEX(SeznamListu!$A$1:$C$87,MATCH(A372,SeznamListu!$B$1:$B$87,0),3)</f>
        <v>1</v>
      </c>
      <c r="D372">
        <f ca="1">COUNTIF($A$6:A372,A372)</f>
        <v>11</v>
      </c>
      <c r="I372">
        <f t="shared" ca="1" si="48"/>
        <v>9</v>
      </c>
      <c r="J372" t="str">
        <f t="shared" ca="1" si="49"/>
        <v>Tabule 120x240 0</v>
      </c>
      <c r="K372" t="str">
        <f t="shared" ca="1" si="54"/>
        <v>TB02</v>
      </c>
      <c r="L372" t="str">
        <f t="shared" ca="1" si="54"/>
        <v>Tabule 120x240</v>
      </c>
      <c r="M372">
        <f t="shared" ca="1" si="54"/>
        <v>0</v>
      </c>
      <c r="N372">
        <f t="shared" ca="1" si="54"/>
        <v>0</v>
      </c>
      <c r="O372">
        <f t="shared" ca="1" si="54"/>
        <v>0</v>
      </c>
      <c r="P372">
        <f t="shared" ref="K372:S404" ca="1" si="55">INDIRECT("'"&amp;$B372&amp; "'!" &amp; P$1&amp;$D372+2)</f>
        <v>0</v>
      </c>
      <c r="Q372">
        <f t="shared" ca="1" si="55"/>
        <v>0</v>
      </c>
      <c r="R372">
        <f t="shared" ca="1" si="50"/>
        <v>0</v>
      </c>
      <c r="S372">
        <f t="shared" ca="1" si="55"/>
        <v>0</v>
      </c>
      <c r="T372">
        <f t="shared" ca="1" si="51"/>
        <v>0</v>
      </c>
      <c r="U372">
        <f t="shared" ca="1" si="52"/>
        <v>0</v>
      </c>
      <c r="V372" t="str">
        <f t="shared" ca="1" si="53"/>
        <v/>
      </c>
    </row>
    <row r="373" spans="1:22">
      <c r="A373">
        <f t="shared" ca="1" si="47"/>
        <v>13</v>
      </c>
      <c r="B373" t="str">
        <f ca="1">INDEX(SeznamListu!$A$1:$C$87,MATCH(A373,SeznamListu!$B$1:$B$87,0),1)</f>
        <v>LAB N04907</v>
      </c>
      <c r="C373">
        <f ca="1">INDEX(SeznamListu!$A$1:$C$87,MATCH(A373,SeznamListu!$B$1:$B$87,0),3)</f>
        <v>1</v>
      </c>
      <c r="D373">
        <f ca="1">COUNTIF($A$6:A373,A373)</f>
        <v>12</v>
      </c>
      <c r="I373">
        <f t="shared" ca="1" si="48"/>
        <v>10</v>
      </c>
      <c r="J373" t="str">
        <f t="shared" ca="1" si="49"/>
        <v>Drobný montážní materiál 0</v>
      </c>
      <c r="K373" t="str">
        <f t="shared" ca="1" si="55"/>
        <v>IK03</v>
      </c>
      <c r="L373" t="str">
        <f t="shared" ca="1" si="55"/>
        <v>Drobný montážní materiál</v>
      </c>
      <c r="M373">
        <f t="shared" ca="1" si="55"/>
        <v>0</v>
      </c>
      <c r="N373">
        <f t="shared" ca="1" si="55"/>
        <v>0</v>
      </c>
      <c r="O373">
        <f t="shared" ca="1" si="55"/>
        <v>0</v>
      </c>
      <c r="P373">
        <f t="shared" ca="1" si="55"/>
        <v>0</v>
      </c>
      <c r="Q373">
        <f t="shared" ca="1" si="55"/>
        <v>0</v>
      </c>
      <c r="R373">
        <f t="shared" ca="1" si="50"/>
        <v>0</v>
      </c>
      <c r="S373">
        <f t="shared" ca="1" si="55"/>
        <v>0</v>
      </c>
      <c r="T373">
        <f t="shared" ca="1" si="51"/>
        <v>0</v>
      </c>
      <c r="U373">
        <f t="shared" ca="1" si="52"/>
        <v>0</v>
      </c>
      <c r="V373" t="str">
        <f t="shared" ca="1" si="53"/>
        <v/>
      </c>
    </row>
    <row r="374" spans="1:22">
      <c r="A374">
        <f t="shared" ca="1" si="47"/>
        <v>13</v>
      </c>
      <c r="B374" t="str">
        <f ca="1">INDEX(SeznamListu!$A$1:$C$87,MATCH(A374,SeznamListu!$B$1:$B$87,0),1)</f>
        <v>LAB N04907</v>
      </c>
      <c r="C374">
        <f ca="1">INDEX(SeznamListu!$A$1:$C$87,MATCH(A374,SeznamListu!$B$1:$B$87,0),3)</f>
        <v>1</v>
      </c>
      <c r="D374">
        <f ca="1">COUNTIF($A$6:A374,A374)</f>
        <v>13</v>
      </c>
      <c r="I374">
        <f t="shared" ca="1" si="48"/>
        <v>0</v>
      </c>
      <c r="J374" t="str">
        <f t="shared" ca="1" si="49"/>
        <v>CENA CELKEM BEZ DPH: 0</v>
      </c>
      <c r="K374">
        <f t="shared" ca="1" si="55"/>
        <v>0</v>
      </c>
      <c r="L374" t="str">
        <f t="shared" ca="1" si="55"/>
        <v>CENA CELKEM BEZ DPH:</v>
      </c>
      <c r="M374">
        <f t="shared" ca="1" si="55"/>
        <v>0</v>
      </c>
      <c r="N374">
        <f t="shared" ca="1" si="55"/>
        <v>0</v>
      </c>
      <c r="O374">
        <f t="shared" ca="1" si="55"/>
        <v>0</v>
      </c>
      <c r="P374">
        <f t="shared" ca="1" si="55"/>
        <v>0</v>
      </c>
      <c r="Q374">
        <f t="shared" ca="1" si="55"/>
        <v>0</v>
      </c>
      <c r="R374">
        <f t="shared" ca="1" si="50"/>
        <v>0</v>
      </c>
      <c r="S374">
        <f t="shared" ca="1" si="55"/>
        <v>0</v>
      </c>
      <c r="T374">
        <f t="shared" ca="1" si="51"/>
        <v>0</v>
      </c>
      <c r="U374">
        <f t="shared" ca="1" si="52"/>
        <v>0</v>
      </c>
      <c r="V374" t="str">
        <f t="shared" ca="1" si="53"/>
        <v/>
      </c>
    </row>
    <row r="375" spans="1:22">
      <c r="A375">
        <f t="shared" ca="1" si="47"/>
        <v>13</v>
      </c>
      <c r="B375" t="str">
        <f ca="1">INDEX(SeznamListu!$A$1:$C$87,MATCH(A375,SeznamListu!$B$1:$B$87,0),1)</f>
        <v>LAB N04907</v>
      </c>
      <c r="C375">
        <f ca="1">INDEX(SeznamListu!$A$1:$C$87,MATCH(A375,SeznamListu!$B$1:$B$87,0),3)</f>
        <v>1</v>
      </c>
      <c r="D375">
        <f ca="1">COUNTIF($A$6:A375,A375)</f>
        <v>14</v>
      </c>
      <c r="I375">
        <f t="shared" ca="1" si="48"/>
        <v>0</v>
      </c>
      <c r="J375" t="str">
        <f t="shared" ca="1" si="49"/>
        <v>0 0</v>
      </c>
      <c r="K375">
        <f t="shared" ca="1" si="55"/>
        <v>0</v>
      </c>
      <c r="L375">
        <f t="shared" ca="1" si="55"/>
        <v>0</v>
      </c>
      <c r="M375">
        <f t="shared" ca="1" si="55"/>
        <v>0</v>
      </c>
      <c r="N375">
        <f t="shared" ca="1" si="55"/>
        <v>0</v>
      </c>
      <c r="O375">
        <f t="shared" ca="1" si="55"/>
        <v>0</v>
      </c>
      <c r="P375">
        <f t="shared" ca="1" si="55"/>
        <v>0</v>
      </c>
      <c r="Q375">
        <f t="shared" ca="1" si="55"/>
        <v>0</v>
      </c>
      <c r="R375">
        <f t="shared" ca="1" si="50"/>
        <v>0</v>
      </c>
      <c r="S375">
        <f t="shared" ca="1" si="55"/>
        <v>0</v>
      </c>
      <c r="T375">
        <f t="shared" ca="1" si="51"/>
        <v>0</v>
      </c>
      <c r="U375">
        <f t="shared" ca="1" si="52"/>
        <v>0</v>
      </c>
      <c r="V375" t="str">
        <f t="shared" ca="1" si="53"/>
        <v/>
      </c>
    </row>
    <row r="376" spans="1:22">
      <c r="A376">
        <f t="shared" ca="1" si="47"/>
        <v>13</v>
      </c>
      <c r="B376" t="str">
        <f ca="1">INDEX(SeznamListu!$A$1:$C$87,MATCH(A376,SeznamListu!$B$1:$B$87,0),1)</f>
        <v>LAB N04907</v>
      </c>
      <c r="C376">
        <f ca="1">INDEX(SeznamListu!$A$1:$C$87,MATCH(A376,SeznamListu!$B$1:$B$87,0),3)</f>
        <v>1</v>
      </c>
      <c r="D376">
        <f ca="1">COUNTIF($A$6:A376,A376)</f>
        <v>15</v>
      </c>
      <c r="I376">
        <f t="shared" ca="1" si="48"/>
        <v>0</v>
      </c>
      <c r="J376" t="str">
        <f t="shared" ca="1" si="49"/>
        <v>0 0</v>
      </c>
      <c r="K376">
        <f t="shared" ca="1" si="55"/>
        <v>0</v>
      </c>
      <c r="L376">
        <f t="shared" ca="1" si="55"/>
        <v>0</v>
      </c>
      <c r="M376">
        <f t="shared" ca="1" si="55"/>
        <v>0</v>
      </c>
      <c r="N376">
        <f t="shared" ca="1" si="55"/>
        <v>0</v>
      </c>
      <c r="O376">
        <f t="shared" ca="1" si="55"/>
        <v>0</v>
      </c>
      <c r="P376">
        <f t="shared" ca="1" si="55"/>
        <v>0</v>
      </c>
      <c r="Q376">
        <f t="shared" ca="1" si="55"/>
        <v>0</v>
      </c>
      <c r="R376">
        <f t="shared" ca="1" si="50"/>
        <v>0</v>
      </c>
      <c r="S376">
        <f t="shared" ca="1" si="55"/>
        <v>0</v>
      </c>
      <c r="T376">
        <f t="shared" ca="1" si="51"/>
        <v>0</v>
      </c>
      <c r="U376">
        <f t="shared" ca="1" si="52"/>
        <v>0</v>
      </c>
      <c r="V376" t="str">
        <f t="shared" ca="1" si="53"/>
        <v/>
      </c>
    </row>
    <row r="377" spans="1:22">
      <c r="A377">
        <f t="shared" ca="1" si="47"/>
        <v>14</v>
      </c>
      <c r="B377" t="str">
        <f ca="1">INDEX(SeznamListu!$A$1:$C$87,MATCH(A377,SeznamListu!$B$1:$B$87,0),1)</f>
        <v>KANC N04915</v>
      </c>
      <c r="C377">
        <f ca="1">INDEX(SeznamListu!$A$1:$C$87,MATCH(A377,SeznamListu!$B$1:$B$87,0),3)</f>
        <v>1</v>
      </c>
      <c r="D377">
        <f ca="1">COUNTIF($A$6:A377,A377)</f>
        <v>1</v>
      </c>
      <c r="I377">
        <f t="shared" ca="1" si="48"/>
        <v>0</v>
      </c>
      <c r="J377" t="str">
        <f t="shared" ca="1" si="49"/>
        <v>KANCELÁŘ - N04915 0</v>
      </c>
      <c r="K377">
        <f t="shared" ca="1" si="55"/>
        <v>0</v>
      </c>
      <c r="L377" t="str">
        <f t="shared" ca="1" si="55"/>
        <v>KANCELÁŘ - N04915</v>
      </c>
      <c r="M377">
        <f t="shared" ca="1" si="55"/>
        <v>0</v>
      </c>
      <c r="N377">
        <f t="shared" ca="1" si="55"/>
        <v>0</v>
      </c>
      <c r="O377">
        <f t="shared" ca="1" si="55"/>
        <v>0</v>
      </c>
      <c r="P377">
        <f t="shared" ca="1" si="55"/>
        <v>0</v>
      </c>
      <c r="Q377">
        <f t="shared" ca="1" si="55"/>
        <v>0</v>
      </c>
      <c r="R377">
        <f t="shared" ca="1" si="50"/>
        <v>0</v>
      </c>
      <c r="S377">
        <f t="shared" ca="1" si="55"/>
        <v>0</v>
      </c>
      <c r="T377">
        <f t="shared" ca="1" si="51"/>
        <v>0</v>
      </c>
      <c r="U377">
        <f t="shared" ca="1" si="52"/>
        <v>0</v>
      </c>
      <c r="V377" t="str">
        <f t="shared" ca="1" si="53"/>
        <v/>
      </c>
    </row>
    <row r="378" spans="1:22">
      <c r="A378">
        <f t="shared" ca="1" si="47"/>
        <v>14</v>
      </c>
      <c r="B378" t="str">
        <f ca="1">INDEX(SeznamListu!$A$1:$C$87,MATCH(A378,SeznamListu!$B$1:$B$87,0),1)</f>
        <v>KANC N04915</v>
      </c>
      <c r="C378">
        <f ca="1">INDEX(SeznamListu!$A$1:$C$87,MATCH(A378,SeznamListu!$B$1:$B$87,0),3)</f>
        <v>1</v>
      </c>
      <c r="D378">
        <f ca="1">COUNTIF($A$6:A378,A378)</f>
        <v>2</v>
      </c>
      <c r="I378">
        <f t="shared" ca="1" si="48"/>
        <v>0</v>
      </c>
      <c r="J378" t="str">
        <f t="shared" ca="1" si="49"/>
        <v>0 0</v>
      </c>
      <c r="K378">
        <f t="shared" ca="1" si="55"/>
        <v>0</v>
      </c>
      <c r="L378">
        <f t="shared" ca="1" si="55"/>
        <v>0</v>
      </c>
      <c r="M378">
        <f t="shared" ca="1" si="55"/>
        <v>0</v>
      </c>
      <c r="N378">
        <f t="shared" ca="1" si="55"/>
        <v>0</v>
      </c>
      <c r="O378">
        <f t="shared" ca="1" si="55"/>
        <v>0</v>
      </c>
      <c r="P378">
        <f t="shared" ca="1" si="55"/>
        <v>0</v>
      </c>
      <c r="Q378">
        <f t="shared" ca="1" si="55"/>
        <v>0</v>
      </c>
      <c r="R378">
        <f t="shared" ca="1" si="50"/>
        <v>0</v>
      </c>
      <c r="S378">
        <f t="shared" ca="1" si="55"/>
        <v>0</v>
      </c>
      <c r="T378">
        <f t="shared" ca="1" si="51"/>
        <v>0</v>
      </c>
      <c r="U378">
        <f t="shared" ca="1" si="52"/>
        <v>0</v>
      </c>
      <c r="V378" t="str">
        <f t="shared" ca="1" si="53"/>
        <v/>
      </c>
    </row>
    <row r="379" spans="1:22">
      <c r="A379">
        <f t="shared" ca="1" si="47"/>
        <v>14</v>
      </c>
      <c r="B379" t="str">
        <f ca="1">INDEX(SeznamListu!$A$1:$C$87,MATCH(A379,SeznamListu!$B$1:$B$87,0),1)</f>
        <v>KANC N04915</v>
      </c>
      <c r="C379">
        <f ca="1">INDEX(SeznamListu!$A$1:$C$87,MATCH(A379,SeznamListu!$B$1:$B$87,0),3)</f>
        <v>1</v>
      </c>
      <c r="D379">
        <f ca="1">COUNTIF($A$6:A379,A379)</f>
        <v>3</v>
      </c>
      <c r="I379">
        <f t="shared" ca="1" si="48"/>
        <v>1</v>
      </c>
      <c r="J379" t="str">
        <f t="shared" ca="1" si="49"/>
        <v>Ultrakrátký datový projektor  0</v>
      </c>
      <c r="K379" t="str">
        <f t="shared" ca="1" si="55"/>
        <v>VD06</v>
      </c>
      <c r="L379" t="str">
        <f t="shared" ca="1" si="55"/>
        <v xml:space="preserve">Ultrakrátký datový projektor </v>
      </c>
      <c r="M379">
        <f t="shared" ca="1" si="55"/>
        <v>0</v>
      </c>
      <c r="N379">
        <f t="shared" ca="1" si="55"/>
        <v>0</v>
      </c>
      <c r="O379">
        <f t="shared" ca="1" si="55"/>
        <v>0</v>
      </c>
      <c r="P379">
        <f t="shared" ca="1" si="55"/>
        <v>0</v>
      </c>
      <c r="Q379">
        <f t="shared" ca="1" si="55"/>
        <v>0</v>
      </c>
      <c r="R379">
        <f t="shared" ca="1" si="50"/>
        <v>0</v>
      </c>
      <c r="S379">
        <f t="shared" ca="1" si="55"/>
        <v>0</v>
      </c>
      <c r="T379">
        <f t="shared" ca="1" si="51"/>
        <v>0</v>
      </c>
      <c r="U379">
        <f t="shared" ca="1" si="52"/>
        <v>0</v>
      </c>
      <c r="V379" t="str">
        <f t="shared" ca="1" si="53"/>
        <v/>
      </c>
    </row>
    <row r="380" spans="1:22">
      <c r="A380">
        <f t="shared" ca="1" si="47"/>
        <v>14</v>
      </c>
      <c r="B380" t="str">
        <f ca="1">INDEX(SeznamListu!$A$1:$C$87,MATCH(A380,SeznamListu!$B$1:$B$87,0),1)</f>
        <v>KANC N04915</v>
      </c>
      <c r="C380">
        <f ca="1">INDEX(SeznamListu!$A$1:$C$87,MATCH(A380,SeznamListu!$B$1:$B$87,0),3)</f>
        <v>1</v>
      </c>
      <c r="D380">
        <f ca="1">COUNTIF($A$6:A380,A380)</f>
        <v>4</v>
      </c>
      <c r="I380">
        <f t="shared" ca="1" si="48"/>
        <v>2</v>
      </c>
      <c r="J380" t="str">
        <f t="shared" ca="1" si="49"/>
        <v>Extender HDMI signálu - vysílač 0</v>
      </c>
      <c r="K380" t="str">
        <f t="shared" ca="1" si="55"/>
        <v>VD30</v>
      </c>
      <c r="L380" t="str">
        <f t="shared" ca="1" si="55"/>
        <v>Extender HDMI signálu - vysílač</v>
      </c>
      <c r="M380">
        <f t="shared" ca="1" si="55"/>
        <v>0</v>
      </c>
      <c r="N380">
        <f t="shared" ca="1" si="55"/>
        <v>0</v>
      </c>
      <c r="O380">
        <f t="shared" ca="1" si="55"/>
        <v>0</v>
      </c>
      <c r="P380">
        <f t="shared" ca="1" si="55"/>
        <v>0</v>
      </c>
      <c r="Q380">
        <f t="shared" ca="1" si="55"/>
        <v>0</v>
      </c>
      <c r="R380">
        <f t="shared" ca="1" si="50"/>
        <v>0</v>
      </c>
      <c r="S380">
        <f t="shared" ca="1" si="55"/>
        <v>0</v>
      </c>
      <c r="T380">
        <f t="shared" ca="1" si="51"/>
        <v>0</v>
      </c>
      <c r="U380">
        <f t="shared" ca="1" si="52"/>
        <v>0</v>
      </c>
      <c r="V380" t="str">
        <f t="shared" ca="1" si="53"/>
        <v/>
      </c>
    </row>
    <row r="381" spans="1:22">
      <c r="A381">
        <f t="shared" ca="1" si="47"/>
        <v>14</v>
      </c>
      <c r="B381" t="str">
        <f ca="1">INDEX(SeznamListu!$A$1:$C$87,MATCH(A381,SeznamListu!$B$1:$B$87,0),1)</f>
        <v>KANC N04915</v>
      </c>
      <c r="C381">
        <f ca="1">INDEX(SeznamListu!$A$1:$C$87,MATCH(A381,SeznamListu!$B$1:$B$87,0),3)</f>
        <v>1</v>
      </c>
      <c r="D381">
        <f ca="1">COUNTIF($A$6:A381,A381)</f>
        <v>5</v>
      </c>
      <c r="I381">
        <f t="shared" ca="1" si="48"/>
        <v>3</v>
      </c>
      <c r="J381" t="str">
        <f t="shared" ca="1" si="49"/>
        <v>Extender HDMI signálu - přijímač 0</v>
      </c>
      <c r="K381" t="str">
        <f t="shared" ca="1" si="55"/>
        <v>VD32</v>
      </c>
      <c r="L381" t="str">
        <f t="shared" ca="1" si="55"/>
        <v>Extender HDMI signálu - přijímač</v>
      </c>
      <c r="M381">
        <f t="shared" ca="1" si="55"/>
        <v>0</v>
      </c>
      <c r="N381">
        <f t="shared" ca="1" si="55"/>
        <v>0</v>
      </c>
      <c r="O381">
        <f t="shared" ca="1" si="55"/>
        <v>0</v>
      </c>
      <c r="P381">
        <f t="shared" ca="1" si="55"/>
        <v>0</v>
      </c>
      <c r="Q381">
        <f t="shared" ca="1" si="55"/>
        <v>0</v>
      </c>
      <c r="R381">
        <f t="shared" ca="1" si="50"/>
        <v>0</v>
      </c>
      <c r="S381">
        <f t="shared" ca="1" si="55"/>
        <v>0</v>
      </c>
      <c r="T381">
        <f t="shared" ca="1" si="51"/>
        <v>0</v>
      </c>
      <c r="U381">
        <f t="shared" ca="1" si="52"/>
        <v>0</v>
      </c>
      <c r="V381" t="str">
        <f t="shared" ca="1" si="53"/>
        <v/>
      </c>
    </row>
    <row r="382" spans="1:22">
      <c r="A382">
        <f t="shared" ca="1" si="47"/>
        <v>14</v>
      </c>
      <c r="B382" t="str">
        <f ca="1">INDEX(SeznamListu!$A$1:$C$87,MATCH(A382,SeznamListu!$B$1:$B$87,0),1)</f>
        <v>KANC N04915</v>
      </c>
      <c r="C382">
        <f ca="1">INDEX(SeznamListu!$A$1:$C$87,MATCH(A382,SeznamListu!$B$1:$B$87,0),3)</f>
        <v>1</v>
      </c>
      <c r="D382">
        <f ca="1">COUNTIF($A$6:A382,A382)</f>
        <v>6</v>
      </c>
      <c r="I382">
        <f t="shared" ca="1" si="48"/>
        <v>4</v>
      </c>
      <c r="J382" t="str">
        <f t="shared" ca="1" si="49"/>
        <v>Přípojné místo do stolu včetně řídicího systému 0</v>
      </c>
      <c r="K382" t="str">
        <f t="shared" ca="1" si="55"/>
        <v>PM04</v>
      </c>
      <c r="L382" t="str">
        <f t="shared" ca="1" si="55"/>
        <v>Přípojné místo do stolu včetně řídicího systému</v>
      </c>
      <c r="M382">
        <f t="shared" ca="1" si="55"/>
        <v>0</v>
      </c>
      <c r="N382">
        <f t="shared" ca="1" si="55"/>
        <v>0</v>
      </c>
      <c r="O382">
        <f t="shared" ca="1" si="55"/>
        <v>0</v>
      </c>
      <c r="P382">
        <f t="shared" ca="1" si="55"/>
        <v>0</v>
      </c>
      <c r="Q382">
        <f t="shared" ca="1" si="55"/>
        <v>0</v>
      </c>
      <c r="R382">
        <f t="shared" ca="1" si="50"/>
        <v>0</v>
      </c>
      <c r="S382">
        <f t="shared" ca="1" si="55"/>
        <v>0</v>
      </c>
      <c r="T382">
        <f t="shared" ca="1" si="51"/>
        <v>0</v>
      </c>
      <c r="U382">
        <f t="shared" ca="1" si="52"/>
        <v>0</v>
      </c>
      <c r="V382" t="str">
        <f t="shared" ca="1" si="53"/>
        <v/>
      </c>
    </row>
    <row r="383" spans="1:22">
      <c r="A383">
        <f t="shared" ca="1" si="47"/>
        <v>14</v>
      </c>
      <c r="B383" t="str">
        <f ca="1">INDEX(SeznamListu!$A$1:$C$87,MATCH(A383,SeznamListu!$B$1:$B$87,0),1)</f>
        <v>KANC N04915</v>
      </c>
      <c r="C383">
        <f ca="1">INDEX(SeznamListu!$A$1:$C$87,MATCH(A383,SeznamListu!$B$1:$B$87,0),3)</f>
        <v>1</v>
      </c>
      <c r="D383">
        <f ca="1">COUNTIF($A$6:A383,A383)</f>
        <v>7</v>
      </c>
      <c r="I383">
        <f t="shared" ca="1" si="48"/>
        <v>5</v>
      </c>
      <c r="J383" t="str">
        <f t="shared" ca="1" si="49"/>
        <v>Tabule 120x214 projekční 0</v>
      </c>
      <c r="K383" t="str">
        <f t="shared" ca="1" si="55"/>
        <v>TB03</v>
      </c>
      <c r="L383" t="str">
        <f t="shared" ca="1" si="55"/>
        <v>Tabule 120x214 projekční</v>
      </c>
      <c r="M383">
        <f t="shared" ca="1" si="55"/>
        <v>0</v>
      </c>
      <c r="N383">
        <f t="shared" ca="1" si="55"/>
        <v>0</v>
      </c>
      <c r="O383">
        <f t="shared" ca="1" si="55"/>
        <v>0</v>
      </c>
      <c r="P383">
        <f t="shared" ca="1" si="55"/>
        <v>0</v>
      </c>
      <c r="Q383">
        <f t="shared" ca="1" si="55"/>
        <v>0</v>
      </c>
      <c r="R383">
        <f t="shared" ca="1" si="50"/>
        <v>0</v>
      </c>
      <c r="S383">
        <f t="shared" ca="1" si="55"/>
        <v>0</v>
      </c>
      <c r="T383">
        <f t="shared" ca="1" si="51"/>
        <v>0</v>
      </c>
      <c r="U383">
        <f t="shared" ca="1" si="52"/>
        <v>0</v>
      </c>
      <c r="V383" t="str">
        <f t="shared" ca="1" si="53"/>
        <v/>
      </c>
    </row>
    <row r="384" spans="1:22">
      <c r="A384">
        <f t="shared" ca="1" si="47"/>
        <v>14</v>
      </c>
      <c r="B384" t="str">
        <f ca="1">INDEX(SeznamListu!$A$1:$C$87,MATCH(A384,SeznamListu!$B$1:$B$87,0),1)</f>
        <v>KANC N04915</v>
      </c>
      <c r="C384">
        <f ca="1">INDEX(SeznamListu!$A$1:$C$87,MATCH(A384,SeznamListu!$B$1:$B$87,0),3)</f>
        <v>1</v>
      </c>
      <c r="D384">
        <f ca="1">COUNTIF($A$6:A384,A384)</f>
        <v>8</v>
      </c>
      <c r="I384">
        <f t="shared" ca="1" si="48"/>
        <v>6</v>
      </c>
      <c r="J384" t="str">
        <f t="shared" ca="1" si="49"/>
        <v>Drobný montážní materiál 0</v>
      </c>
      <c r="K384" t="str">
        <f t="shared" ca="1" si="55"/>
        <v>IK03</v>
      </c>
      <c r="L384" t="str">
        <f t="shared" ca="1" si="55"/>
        <v>Drobný montážní materiál</v>
      </c>
      <c r="M384">
        <f t="shared" ca="1" si="55"/>
        <v>0</v>
      </c>
      <c r="N384">
        <f t="shared" ca="1" si="55"/>
        <v>0</v>
      </c>
      <c r="O384">
        <f t="shared" ca="1" si="55"/>
        <v>0</v>
      </c>
      <c r="P384">
        <f t="shared" ca="1" si="55"/>
        <v>0</v>
      </c>
      <c r="Q384">
        <f t="shared" ca="1" si="55"/>
        <v>0</v>
      </c>
      <c r="R384">
        <f t="shared" ca="1" si="50"/>
        <v>0</v>
      </c>
      <c r="S384">
        <f t="shared" ca="1" si="55"/>
        <v>0</v>
      </c>
      <c r="T384">
        <f t="shared" ca="1" si="51"/>
        <v>0</v>
      </c>
      <c r="U384">
        <f t="shared" ca="1" si="52"/>
        <v>0</v>
      </c>
      <c r="V384" t="str">
        <f t="shared" ca="1" si="53"/>
        <v/>
      </c>
    </row>
    <row r="385" spans="1:22">
      <c r="A385">
        <f t="shared" ca="1" si="47"/>
        <v>14</v>
      </c>
      <c r="B385" t="str">
        <f ca="1">INDEX(SeznamListu!$A$1:$C$87,MATCH(A385,SeznamListu!$B$1:$B$87,0),1)</f>
        <v>KANC N04915</v>
      </c>
      <c r="C385">
        <f ca="1">INDEX(SeznamListu!$A$1:$C$87,MATCH(A385,SeznamListu!$B$1:$B$87,0),3)</f>
        <v>1</v>
      </c>
      <c r="D385">
        <f ca="1">COUNTIF($A$6:A385,A385)</f>
        <v>9</v>
      </c>
      <c r="I385">
        <f t="shared" ca="1" si="48"/>
        <v>0</v>
      </c>
      <c r="J385" t="str">
        <f t="shared" ca="1" si="49"/>
        <v>CENA CELKEM BEZ DPH: 0</v>
      </c>
      <c r="K385">
        <f t="shared" ca="1" si="55"/>
        <v>0</v>
      </c>
      <c r="L385" t="str">
        <f t="shared" ca="1" si="55"/>
        <v>CENA CELKEM BEZ DPH:</v>
      </c>
      <c r="M385">
        <f t="shared" ca="1" si="55"/>
        <v>0</v>
      </c>
      <c r="N385">
        <f t="shared" ca="1" si="55"/>
        <v>0</v>
      </c>
      <c r="O385">
        <f t="shared" ca="1" si="55"/>
        <v>0</v>
      </c>
      <c r="P385">
        <f t="shared" ca="1" si="55"/>
        <v>0</v>
      </c>
      <c r="Q385">
        <f t="shared" ca="1" si="55"/>
        <v>0</v>
      </c>
      <c r="R385">
        <f t="shared" ca="1" si="50"/>
        <v>0</v>
      </c>
      <c r="S385">
        <f t="shared" ca="1" si="55"/>
        <v>0</v>
      </c>
      <c r="T385">
        <f t="shared" ca="1" si="51"/>
        <v>0</v>
      </c>
      <c r="U385">
        <f t="shared" ca="1" si="52"/>
        <v>0</v>
      </c>
      <c r="V385" t="str">
        <f t="shared" ca="1" si="53"/>
        <v/>
      </c>
    </row>
    <row r="386" spans="1:22">
      <c r="A386">
        <f t="shared" ca="1" si="47"/>
        <v>14</v>
      </c>
      <c r="B386" t="str">
        <f ca="1">INDEX(SeznamListu!$A$1:$C$87,MATCH(A386,SeznamListu!$B$1:$B$87,0),1)</f>
        <v>KANC N04915</v>
      </c>
      <c r="C386">
        <f ca="1">INDEX(SeznamListu!$A$1:$C$87,MATCH(A386,SeznamListu!$B$1:$B$87,0),3)</f>
        <v>1</v>
      </c>
      <c r="D386">
        <f ca="1">COUNTIF($A$6:A386,A386)</f>
        <v>10</v>
      </c>
      <c r="I386">
        <f t="shared" ca="1" si="48"/>
        <v>0</v>
      </c>
      <c r="J386" t="str">
        <f t="shared" ca="1" si="49"/>
        <v>0 0</v>
      </c>
      <c r="K386">
        <f t="shared" ca="1" si="55"/>
        <v>0</v>
      </c>
      <c r="L386">
        <f t="shared" ca="1" si="55"/>
        <v>0</v>
      </c>
      <c r="M386">
        <f t="shared" ca="1" si="55"/>
        <v>0</v>
      </c>
      <c r="N386">
        <f t="shared" ca="1" si="55"/>
        <v>0</v>
      </c>
      <c r="O386">
        <f t="shared" ca="1" si="55"/>
        <v>0</v>
      </c>
      <c r="P386">
        <f t="shared" ca="1" si="55"/>
        <v>0</v>
      </c>
      <c r="Q386">
        <f t="shared" ca="1" si="55"/>
        <v>0</v>
      </c>
      <c r="R386">
        <f t="shared" ca="1" si="50"/>
        <v>0</v>
      </c>
      <c r="S386">
        <f t="shared" ca="1" si="55"/>
        <v>0</v>
      </c>
      <c r="T386">
        <f t="shared" ca="1" si="51"/>
        <v>0</v>
      </c>
      <c r="U386">
        <f t="shared" ca="1" si="52"/>
        <v>0</v>
      </c>
      <c r="V386" t="str">
        <f t="shared" ca="1" si="53"/>
        <v/>
      </c>
    </row>
    <row r="387" spans="1:22">
      <c r="A387">
        <f t="shared" ca="1" si="47"/>
        <v>14</v>
      </c>
      <c r="B387" t="str">
        <f ca="1">INDEX(SeznamListu!$A$1:$C$87,MATCH(A387,SeznamListu!$B$1:$B$87,0),1)</f>
        <v>KANC N04915</v>
      </c>
      <c r="C387">
        <f ca="1">INDEX(SeznamListu!$A$1:$C$87,MATCH(A387,SeznamListu!$B$1:$B$87,0),3)</f>
        <v>1</v>
      </c>
      <c r="D387">
        <f ca="1">COUNTIF($A$6:A387,A387)</f>
        <v>11</v>
      </c>
      <c r="I387">
        <f t="shared" ca="1" si="48"/>
        <v>0</v>
      </c>
      <c r="J387" t="str">
        <f t="shared" ca="1" si="49"/>
        <v>0 0</v>
      </c>
      <c r="K387">
        <f t="shared" ca="1" si="55"/>
        <v>0</v>
      </c>
      <c r="L387">
        <f t="shared" ca="1" si="55"/>
        <v>0</v>
      </c>
      <c r="M387">
        <f t="shared" ca="1" si="55"/>
        <v>0</v>
      </c>
      <c r="N387">
        <f t="shared" ca="1" si="55"/>
        <v>0</v>
      </c>
      <c r="O387">
        <f t="shared" ca="1" si="55"/>
        <v>0</v>
      </c>
      <c r="P387">
        <f t="shared" ca="1" si="55"/>
        <v>0</v>
      </c>
      <c r="Q387">
        <f t="shared" ca="1" si="55"/>
        <v>0</v>
      </c>
      <c r="R387">
        <f t="shared" ca="1" si="50"/>
        <v>0</v>
      </c>
      <c r="S387">
        <f t="shared" ca="1" si="55"/>
        <v>0</v>
      </c>
      <c r="T387">
        <f t="shared" ca="1" si="51"/>
        <v>0</v>
      </c>
      <c r="U387">
        <f t="shared" ca="1" si="52"/>
        <v>0</v>
      </c>
      <c r="V387" t="str">
        <f t="shared" ca="1" si="53"/>
        <v/>
      </c>
    </row>
    <row r="388" spans="1:22">
      <c r="A388">
        <f t="shared" ca="1" si="47"/>
        <v>15</v>
      </c>
      <c r="B388" t="str">
        <f ca="1">INDEX(SeznamListu!$A$1:$C$87,MATCH(A388,SeznamListu!$B$1:$B$87,0),1)</f>
        <v>ZAS MALE</v>
      </c>
      <c r="C388">
        <f ca="1">INDEX(SeznamListu!$A$1:$C$87,MATCH(A388,SeznamListu!$B$1:$B$87,0),3)</f>
        <v>2</v>
      </c>
      <c r="D388">
        <f ca="1">COUNTIF($A$6:A388,A388)</f>
        <v>1</v>
      </c>
      <c r="I388">
        <f t="shared" ca="1" si="48"/>
        <v>0</v>
      </c>
      <c r="J388" t="str">
        <f t="shared" ca="1" si="49"/>
        <v>ZASEDACÍ MÍSTNOST - N03916, N04111 0</v>
      </c>
      <c r="K388">
        <f t="shared" ca="1" si="55"/>
        <v>0</v>
      </c>
      <c r="L388" t="str">
        <f t="shared" ca="1" si="55"/>
        <v>ZASEDACÍ MÍSTNOST - N03916, N04111</v>
      </c>
      <c r="M388">
        <f t="shared" ca="1" si="55"/>
        <v>0</v>
      </c>
      <c r="N388">
        <f t="shared" ca="1" si="55"/>
        <v>0</v>
      </c>
      <c r="O388">
        <f t="shared" ca="1" si="55"/>
        <v>0</v>
      </c>
      <c r="P388">
        <f t="shared" ca="1" si="55"/>
        <v>0</v>
      </c>
      <c r="Q388">
        <f t="shared" ca="1" si="55"/>
        <v>0</v>
      </c>
      <c r="R388">
        <f t="shared" ca="1" si="50"/>
        <v>0</v>
      </c>
      <c r="S388">
        <f t="shared" ca="1" si="55"/>
        <v>0</v>
      </c>
      <c r="T388">
        <f t="shared" ca="1" si="51"/>
        <v>0</v>
      </c>
      <c r="U388">
        <f t="shared" ca="1" si="52"/>
        <v>0</v>
      </c>
      <c r="V388" t="str">
        <f t="shared" ca="1" si="53"/>
        <v/>
      </c>
    </row>
    <row r="389" spans="1:22">
      <c r="A389">
        <f t="shared" ca="1" si="47"/>
        <v>15</v>
      </c>
      <c r="B389" t="str">
        <f ca="1">INDEX(SeznamListu!$A$1:$C$87,MATCH(A389,SeznamListu!$B$1:$B$87,0),1)</f>
        <v>ZAS MALE</v>
      </c>
      <c r="C389">
        <f ca="1">INDEX(SeznamListu!$A$1:$C$87,MATCH(A389,SeznamListu!$B$1:$B$87,0),3)</f>
        <v>2</v>
      </c>
      <c r="D389">
        <f ca="1">COUNTIF($A$6:A389,A389)</f>
        <v>2</v>
      </c>
      <c r="I389">
        <f t="shared" ca="1" si="48"/>
        <v>0</v>
      </c>
      <c r="J389" t="str">
        <f t="shared" ca="1" si="49"/>
        <v>0 0</v>
      </c>
      <c r="K389">
        <f t="shared" ca="1" si="55"/>
        <v>0</v>
      </c>
      <c r="L389">
        <f t="shared" ca="1" si="55"/>
        <v>0</v>
      </c>
      <c r="M389">
        <f t="shared" ca="1" si="55"/>
        <v>0</v>
      </c>
      <c r="N389">
        <f t="shared" ca="1" si="55"/>
        <v>0</v>
      </c>
      <c r="O389">
        <f t="shared" ca="1" si="55"/>
        <v>0</v>
      </c>
      <c r="P389">
        <f t="shared" ca="1" si="55"/>
        <v>0</v>
      </c>
      <c r="Q389">
        <f t="shared" ca="1" si="55"/>
        <v>0</v>
      </c>
      <c r="R389">
        <f t="shared" ca="1" si="50"/>
        <v>0</v>
      </c>
      <c r="S389">
        <f t="shared" ca="1" si="55"/>
        <v>0</v>
      </c>
      <c r="T389">
        <f t="shared" ca="1" si="51"/>
        <v>0</v>
      </c>
      <c r="U389">
        <f t="shared" ca="1" si="52"/>
        <v>0</v>
      </c>
      <c r="V389" t="str">
        <f t="shared" ca="1" si="53"/>
        <v/>
      </c>
    </row>
    <row r="390" spans="1:22">
      <c r="A390">
        <f t="shared" ca="1" si="47"/>
        <v>15</v>
      </c>
      <c r="B390" t="str">
        <f ca="1">INDEX(SeznamListu!$A$1:$C$87,MATCH(A390,SeznamListu!$B$1:$B$87,0),1)</f>
        <v>ZAS MALE</v>
      </c>
      <c r="C390">
        <f ca="1">INDEX(SeznamListu!$A$1:$C$87,MATCH(A390,SeznamListu!$B$1:$B$87,0),3)</f>
        <v>2</v>
      </c>
      <c r="D390">
        <f ca="1">COUNTIF($A$6:A390,A390)</f>
        <v>3</v>
      </c>
      <c r="I390">
        <f t="shared" ca="1" si="48"/>
        <v>1</v>
      </c>
      <c r="J390" t="str">
        <f t="shared" ca="1" si="49"/>
        <v>Profesionální LCD displej 0</v>
      </c>
      <c r="K390" t="str">
        <f t="shared" ca="1" si="55"/>
        <v>VD14</v>
      </c>
      <c r="L390" t="str">
        <f t="shared" ca="1" si="55"/>
        <v>Profesionální LCD displej</v>
      </c>
      <c r="M390">
        <f t="shared" ca="1" si="55"/>
        <v>0</v>
      </c>
      <c r="N390">
        <f t="shared" ca="1" si="55"/>
        <v>0</v>
      </c>
      <c r="O390">
        <f t="shared" ca="1" si="55"/>
        <v>0</v>
      </c>
      <c r="P390">
        <f t="shared" ca="1" si="55"/>
        <v>0</v>
      </c>
      <c r="Q390">
        <f t="shared" ca="1" si="55"/>
        <v>0</v>
      </c>
      <c r="R390">
        <f t="shared" ca="1" si="50"/>
        <v>0</v>
      </c>
      <c r="S390">
        <f t="shared" ca="1" si="55"/>
        <v>0</v>
      </c>
      <c r="T390">
        <f t="shared" ca="1" si="51"/>
        <v>0</v>
      </c>
      <c r="U390">
        <f t="shared" ca="1" si="52"/>
        <v>0</v>
      </c>
      <c r="V390" t="str">
        <f t="shared" ca="1" si="53"/>
        <v/>
      </c>
    </row>
    <row r="391" spans="1:22">
      <c r="A391">
        <f t="shared" ref="A391:A454" ca="1" si="56">IF(AND((LEN(K390)+LEN(K389)+LEN(K388))=3,A390=A389,A389=A388),A390+1,A390)</f>
        <v>15</v>
      </c>
      <c r="B391" t="str">
        <f ca="1">INDEX(SeznamListu!$A$1:$C$87,MATCH(A391,SeznamListu!$B$1:$B$87,0),1)</f>
        <v>ZAS MALE</v>
      </c>
      <c r="C391">
        <f ca="1">INDEX(SeznamListu!$A$1:$C$87,MATCH(A391,SeznamListu!$B$1:$B$87,0),3)</f>
        <v>2</v>
      </c>
      <c r="D391">
        <f ca="1">COUNTIF($A$6:A391,A391)</f>
        <v>4</v>
      </c>
      <c r="I391">
        <f t="shared" ref="I391:I454" ca="1" si="57">INDIRECT("'"&amp;$B391&amp; "'!" &amp; I$1&amp;$D391+2)</f>
        <v>2</v>
      </c>
      <c r="J391" t="str">
        <f t="shared" ref="J391:J454" ca="1" si="58">L391&amp;" "&amp;M391</f>
        <v>Nástěnný držák displeje 0</v>
      </c>
      <c r="K391" t="str">
        <f t="shared" ca="1" si="55"/>
        <v>VD17</v>
      </c>
      <c r="L391" t="str">
        <f t="shared" ca="1" si="55"/>
        <v>Nástěnný držák displeje</v>
      </c>
      <c r="M391">
        <f t="shared" ca="1" si="55"/>
        <v>0</v>
      </c>
      <c r="N391">
        <f t="shared" ca="1" si="55"/>
        <v>0</v>
      </c>
      <c r="O391">
        <f t="shared" ca="1" si="55"/>
        <v>0</v>
      </c>
      <c r="P391">
        <f t="shared" ca="1" si="55"/>
        <v>0</v>
      </c>
      <c r="Q391">
        <f t="shared" ca="1" si="55"/>
        <v>0</v>
      </c>
      <c r="R391">
        <f t="shared" ref="R391:R454" ca="1" si="59">Q391*C391</f>
        <v>0</v>
      </c>
      <c r="S391">
        <f t="shared" ca="1" si="55"/>
        <v>0</v>
      </c>
      <c r="T391">
        <f t="shared" ref="T391:T454" ca="1" si="60">P391*Q391</f>
        <v>0</v>
      </c>
      <c r="U391">
        <f t="shared" ref="U391:U454" ca="1" si="61">T391*C391</f>
        <v>0</v>
      </c>
      <c r="V391" t="str">
        <f t="shared" ref="V391:V454" ca="1" si="62">IF(S391=T391,"","X")</f>
        <v/>
      </c>
    </row>
    <row r="392" spans="1:22">
      <c r="A392">
        <f t="shared" ca="1" si="56"/>
        <v>15</v>
      </c>
      <c r="B392" t="str">
        <f ca="1">INDEX(SeznamListu!$A$1:$C$87,MATCH(A392,SeznamListu!$B$1:$B$87,0),1)</f>
        <v>ZAS MALE</v>
      </c>
      <c r="C392">
        <f ca="1">INDEX(SeznamListu!$A$1:$C$87,MATCH(A392,SeznamListu!$B$1:$B$87,0),3)</f>
        <v>2</v>
      </c>
      <c r="D392">
        <f ca="1">COUNTIF($A$6:A392,A392)</f>
        <v>5</v>
      </c>
      <c r="I392">
        <f t="shared" ca="1" si="57"/>
        <v>3</v>
      </c>
      <c r="J392" t="str">
        <f t="shared" ca="1" si="58"/>
        <v>EDID manager 0</v>
      </c>
      <c r="K392" t="str">
        <f t="shared" ca="1" si="55"/>
        <v>VD26</v>
      </c>
      <c r="L392" t="str">
        <f t="shared" ca="1" si="55"/>
        <v>EDID manager</v>
      </c>
      <c r="M392">
        <f t="shared" ca="1" si="55"/>
        <v>0</v>
      </c>
      <c r="N392">
        <f t="shared" ca="1" si="55"/>
        <v>0</v>
      </c>
      <c r="O392">
        <f t="shared" ca="1" si="55"/>
        <v>0</v>
      </c>
      <c r="P392">
        <f t="shared" ca="1" si="55"/>
        <v>0</v>
      </c>
      <c r="Q392">
        <f t="shared" ca="1" si="55"/>
        <v>0</v>
      </c>
      <c r="R392">
        <f t="shared" ca="1" si="59"/>
        <v>0</v>
      </c>
      <c r="S392">
        <f t="shared" ca="1" si="55"/>
        <v>0</v>
      </c>
      <c r="T392">
        <f t="shared" ca="1" si="60"/>
        <v>0</v>
      </c>
      <c r="U392">
        <f t="shared" ca="1" si="61"/>
        <v>0</v>
      </c>
      <c r="V392" t="str">
        <f t="shared" ca="1" si="62"/>
        <v/>
      </c>
    </row>
    <row r="393" spans="1:22">
      <c r="A393">
        <f t="shared" ca="1" si="56"/>
        <v>15</v>
      </c>
      <c r="B393" t="str">
        <f ca="1">INDEX(SeznamListu!$A$1:$C$87,MATCH(A393,SeznamListu!$B$1:$B$87,0),1)</f>
        <v>ZAS MALE</v>
      </c>
      <c r="C393">
        <f ca="1">INDEX(SeznamListu!$A$1:$C$87,MATCH(A393,SeznamListu!$B$1:$B$87,0),3)</f>
        <v>2</v>
      </c>
      <c r="D393">
        <f ca="1">COUNTIF($A$6:A393,A393)</f>
        <v>6</v>
      </c>
      <c r="I393">
        <f t="shared" ca="1" si="57"/>
        <v>4</v>
      </c>
      <c r="J393" t="str">
        <f t="shared" ca="1" si="58"/>
        <v>USB sounbar s integrovanou kamerou pro střední a velké místnosti 0</v>
      </c>
      <c r="K393" t="str">
        <f t="shared" ca="1" si="55"/>
        <v>VD40</v>
      </c>
      <c r="L393" t="str">
        <f t="shared" ca="1" si="55"/>
        <v>USB sounbar s integrovanou kamerou pro střední a velké místnosti</v>
      </c>
      <c r="M393">
        <f t="shared" ca="1" si="55"/>
        <v>0</v>
      </c>
      <c r="N393">
        <f t="shared" ca="1" si="55"/>
        <v>0</v>
      </c>
      <c r="O393">
        <f t="shared" ca="1" si="55"/>
        <v>0</v>
      </c>
      <c r="P393">
        <f t="shared" ca="1" si="55"/>
        <v>0</v>
      </c>
      <c r="Q393">
        <f t="shared" ca="1" si="55"/>
        <v>0</v>
      </c>
      <c r="R393">
        <f t="shared" ca="1" si="59"/>
        <v>0</v>
      </c>
      <c r="S393">
        <f t="shared" ca="1" si="55"/>
        <v>0</v>
      </c>
      <c r="T393">
        <f t="shared" ca="1" si="60"/>
        <v>0</v>
      </c>
      <c r="U393">
        <f t="shared" ca="1" si="61"/>
        <v>0</v>
      </c>
      <c r="V393" t="str">
        <f t="shared" ca="1" si="62"/>
        <v/>
      </c>
    </row>
    <row r="394" spans="1:22">
      <c r="A394">
        <f t="shared" ca="1" si="56"/>
        <v>15</v>
      </c>
      <c r="B394" t="str">
        <f ca="1">INDEX(SeznamListu!$A$1:$C$87,MATCH(A394,SeznamListu!$B$1:$B$87,0),1)</f>
        <v>ZAS MALE</v>
      </c>
      <c r="C394">
        <f ca="1">INDEX(SeznamListu!$A$1:$C$87,MATCH(A394,SeznamListu!$B$1:$B$87,0),3)</f>
        <v>2</v>
      </c>
      <c r="D394">
        <f ca="1">COUNTIF($A$6:A394,A394)</f>
        <v>7</v>
      </c>
      <c r="I394">
        <f t="shared" ca="1" si="57"/>
        <v>5</v>
      </c>
      <c r="J394" t="str">
        <f t="shared" ca="1" si="58"/>
        <v>Přípojné místo do stolu včetně řídicího systému 0</v>
      </c>
      <c r="K394" t="str">
        <f t="shared" ca="1" si="55"/>
        <v>PM04</v>
      </c>
      <c r="L394" t="str">
        <f t="shared" ca="1" si="55"/>
        <v>Přípojné místo do stolu včetně řídicího systému</v>
      </c>
      <c r="M394">
        <f t="shared" ca="1" si="55"/>
        <v>0</v>
      </c>
      <c r="N394">
        <f t="shared" ca="1" si="55"/>
        <v>0</v>
      </c>
      <c r="O394">
        <f t="shared" ca="1" si="55"/>
        <v>0</v>
      </c>
      <c r="P394">
        <f t="shared" ca="1" si="55"/>
        <v>0</v>
      </c>
      <c r="Q394">
        <f t="shared" ca="1" si="55"/>
        <v>0</v>
      </c>
      <c r="R394">
        <f t="shared" ca="1" si="59"/>
        <v>0</v>
      </c>
      <c r="S394">
        <f t="shared" ca="1" si="55"/>
        <v>0</v>
      </c>
      <c r="T394">
        <f t="shared" ca="1" si="60"/>
        <v>0</v>
      </c>
      <c r="U394">
        <f t="shared" ca="1" si="61"/>
        <v>0</v>
      </c>
      <c r="V394" t="str">
        <f t="shared" ca="1" si="62"/>
        <v/>
      </c>
    </row>
    <row r="395" spans="1:22">
      <c r="A395">
        <f t="shared" ca="1" si="56"/>
        <v>15</v>
      </c>
      <c r="B395" t="str">
        <f ca="1">INDEX(SeznamListu!$A$1:$C$87,MATCH(A395,SeznamListu!$B$1:$B$87,0),1)</f>
        <v>ZAS MALE</v>
      </c>
      <c r="C395">
        <f ca="1">INDEX(SeznamListu!$A$1:$C$87,MATCH(A395,SeznamListu!$B$1:$B$87,0),3)</f>
        <v>2</v>
      </c>
      <c r="D395">
        <f ca="1">COUNTIF($A$6:A395,A395)</f>
        <v>8</v>
      </c>
      <c r="I395">
        <f t="shared" ca="1" si="57"/>
        <v>6</v>
      </c>
      <c r="J395" t="str">
        <f t="shared" ca="1" si="58"/>
        <v>Tabule 120x180 0</v>
      </c>
      <c r="K395" t="str">
        <f t="shared" ca="1" si="55"/>
        <v>TB01</v>
      </c>
      <c r="L395" t="str">
        <f t="shared" ca="1" si="55"/>
        <v>Tabule 120x180</v>
      </c>
      <c r="M395">
        <f t="shared" ca="1" si="55"/>
        <v>0</v>
      </c>
      <c r="N395">
        <f t="shared" ca="1" si="55"/>
        <v>0</v>
      </c>
      <c r="O395">
        <f t="shared" ca="1" si="55"/>
        <v>0</v>
      </c>
      <c r="P395">
        <f t="shared" ca="1" si="55"/>
        <v>0</v>
      </c>
      <c r="Q395">
        <f t="shared" ca="1" si="55"/>
        <v>0</v>
      </c>
      <c r="R395">
        <f t="shared" ca="1" si="59"/>
        <v>0</v>
      </c>
      <c r="S395">
        <f t="shared" ca="1" si="55"/>
        <v>0</v>
      </c>
      <c r="T395">
        <f t="shared" ca="1" si="60"/>
        <v>0</v>
      </c>
      <c r="U395">
        <f t="shared" ca="1" si="61"/>
        <v>0</v>
      </c>
      <c r="V395" t="str">
        <f t="shared" ca="1" si="62"/>
        <v/>
      </c>
    </row>
    <row r="396" spans="1:22">
      <c r="A396">
        <f t="shared" ca="1" si="56"/>
        <v>15</v>
      </c>
      <c r="B396" t="str">
        <f ca="1">INDEX(SeznamListu!$A$1:$C$87,MATCH(A396,SeznamListu!$B$1:$B$87,0),1)</f>
        <v>ZAS MALE</v>
      </c>
      <c r="C396">
        <f ca="1">INDEX(SeznamListu!$A$1:$C$87,MATCH(A396,SeznamListu!$B$1:$B$87,0),3)</f>
        <v>2</v>
      </c>
      <c r="D396">
        <f ca="1">COUNTIF($A$6:A396,A396)</f>
        <v>9</v>
      </c>
      <c r="I396">
        <f t="shared" ca="1" si="57"/>
        <v>7</v>
      </c>
      <c r="J396" t="str">
        <f t="shared" ca="1" si="58"/>
        <v>Drobný montážní materiál 0</v>
      </c>
      <c r="K396" t="str">
        <f t="shared" ca="1" si="55"/>
        <v>IK03</v>
      </c>
      <c r="L396" t="str">
        <f t="shared" ca="1" si="55"/>
        <v>Drobný montážní materiál</v>
      </c>
      <c r="M396">
        <f t="shared" ca="1" si="55"/>
        <v>0</v>
      </c>
      <c r="N396">
        <f t="shared" ca="1" si="55"/>
        <v>0</v>
      </c>
      <c r="O396">
        <f t="shared" ca="1" si="55"/>
        <v>0</v>
      </c>
      <c r="P396">
        <f t="shared" ca="1" si="55"/>
        <v>0</v>
      </c>
      <c r="Q396">
        <f t="shared" ca="1" si="55"/>
        <v>0</v>
      </c>
      <c r="R396">
        <f t="shared" ca="1" si="59"/>
        <v>0</v>
      </c>
      <c r="S396">
        <f t="shared" ca="1" si="55"/>
        <v>0</v>
      </c>
      <c r="T396">
        <f t="shared" ca="1" si="60"/>
        <v>0</v>
      </c>
      <c r="U396">
        <f t="shared" ca="1" si="61"/>
        <v>0</v>
      </c>
      <c r="V396" t="str">
        <f t="shared" ca="1" si="62"/>
        <v/>
      </c>
    </row>
    <row r="397" spans="1:22">
      <c r="A397">
        <f t="shared" ca="1" si="56"/>
        <v>15</v>
      </c>
      <c r="B397" t="str">
        <f ca="1">INDEX(SeznamListu!$A$1:$C$87,MATCH(A397,SeznamListu!$B$1:$B$87,0),1)</f>
        <v>ZAS MALE</v>
      </c>
      <c r="C397">
        <f ca="1">INDEX(SeznamListu!$A$1:$C$87,MATCH(A397,SeznamListu!$B$1:$B$87,0),3)</f>
        <v>2</v>
      </c>
      <c r="D397">
        <f ca="1">COUNTIF($A$6:A397,A397)</f>
        <v>10</v>
      </c>
      <c r="I397">
        <f t="shared" ca="1" si="57"/>
        <v>0</v>
      </c>
      <c r="J397" t="str">
        <f t="shared" ca="1" si="58"/>
        <v>CENA CELKEM BEZ DPH: 0</v>
      </c>
      <c r="K397">
        <f t="shared" ca="1" si="55"/>
        <v>0</v>
      </c>
      <c r="L397" t="str">
        <f t="shared" ca="1" si="55"/>
        <v>CENA CELKEM BEZ DPH:</v>
      </c>
      <c r="M397">
        <f t="shared" ca="1" si="55"/>
        <v>0</v>
      </c>
      <c r="N397">
        <f t="shared" ca="1" si="55"/>
        <v>0</v>
      </c>
      <c r="O397">
        <f t="shared" ca="1" si="55"/>
        <v>0</v>
      </c>
      <c r="P397">
        <f t="shared" ca="1" si="55"/>
        <v>0</v>
      </c>
      <c r="Q397">
        <f t="shared" ca="1" si="55"/>
        <v>0</v>
      </c>
      <c r="R397">
        <f t="shared" ca="1" si="59"/>
        <v>0</v>
      </c>
      <c r="S397">
        <f t="shared" ca="1" si="55"/>
        <v>0</v>
      </c>
      <c r="T397">
        <f t="shared" ca="1" si="60"/>
        <v>0</v>
      </c>
      <c r="U397">
        <f t="shared" ca="1" si="61"/>
        <v>0</v>
      </c>
      <c r="V397" t="str">
        <f t="shared" ca="1" si="62"/>
        <v/>
      </c>
    </row>
    <row r="398" spans="1:22">
      <c r="A398">
        <f t="shared" ca="1" si="56"/>
        <v>15</v>
      </c>
      <c r="B398" t="str">
        <f ca="1">INDEX(SeznamListu!$A$1:$C$87,MATCH(A398,SeznamListu!$B$1:$B$87,0),1)</f>
        <v>ZAS MALE</v>
      </c>
      <c r="C398">
        <f ca="1">INDEX(SeznamListu!$A$1:$C$87,MATCH(A398,SeznamListu!$B$1:$B$87,0),3)</f>
        <v>2</v>
      </c>
      <c r="D398">
        <f ca="1">COUNTIF($A$6:A398,A398)</f>
        <v>11</v>
      </c>
      <c r="I398">
        <f t="shared" ca="1" si="57"/>
        <v>0</v>
      </c>
      <c r="J398" t="str">
        <f t="shared" ca="1" si="58"/>
        <v>0 0</v>
      </c>
      <c r="K398">
        <f t="shared" ca="1" si="55"/>
        <v>0</v>
      </c>
      <c r="L398">
        <f t="shared" ca="1" si="55"/>
        <v>0</v>
      </c>
      <c r="M398">
        <f t="shared" ca="1" si="55"/>
        <v>0</v>
      </c>
      <c r="N398">
        <f t="shared" ca="1" si="55"/>
        <v>0</v>
      </c>
      <c r="O398">
        <f t="shared" ca="1" si="55"/>
        <v>0</v>
      </c>
      <c r="P398">
        <f t="shared" ca="1" si="55"/>
        <v>0</v>
      </c>
      <c r="Q398">
        <f t="shared" ca="1" si="55"/>
        <v>0</v>
      </c>
      <c r="R398">
        <f t="shared" ca="1" si="59"/>
        <v>0</v>
      </c>
      <c r="S398">
        <f t="shared" ca="1" si="55"/>
        <v>0</v>
      </c>
      <c r="T398">
        <f t="shared" ca="1" si="60"/>
        <v>0</v>
      </c>
      <c r="U398">
        <f t="shared" ca="1" si="61"/>
        <v>0</v>
      </c>
      <c r="V398" t="str">
        <f t="shared" ca="1" si="62"/>
        <v/>
      </c>
    </row>
    <row r="399" spans="1:22">
      <c r="A399">
        <f t="shared" ca="1" si="56"/>
        <v>15</v>
      </c>
      <c r="B399" t="str">
        <f ca="1">INDEX(SeznamListu!$A$1:$C$87,MATCH(A399,SeznamListu!$B$1:$B$87,0),1)</f>
        <v>ZAS MALE</v>
      </c>
      <c r="C399">
        <f ca="1">INDEX(SeznamListu!$A$1:$C$87,MATCH(A399,SeznamListu!$B$1:$B$87,0),3)</f>
        <v>2</v>
      </c>
      <c r="D399">
        <f ca="1">COUNTIF($A$6:A399,A399)</f>
        <v>12</v>
      </c>
      <c r="I399">
        <f t="shared" ca="1" si="57"/>
        <v>0</v>
      </c>
      <c r="J399" t="str">
        <f t="shared" ca="1" si="58"/>
        <v>0 0</v>
      </c>
      <c r="K399">
        <f t="shared" ca="1" si="55"/>
        <v>0</v>
      </c>
      <c r="L399">
        <f t="shared" ca="1" si="55"/>
        <v>0</v>
      </c>
      <c r="M399">
        <f t="shared" ca="1" si="55"/>
        <v>0</v>
      </c>
      <c r="N399">
        <f t="shared" ca="1" si="55"/>
        <v>0</v>
      </c>
      <c r="O399">
        <f t="shared" ca="1" si="55"/>
        <v>0</v>
      </c>
      <c r="P399">
        <f t="shared" ca="1" si="55"/>
        <v>0</v>
      </c>
      <c r="Q399">
        <f t="shared" ca="1" si="55"/>
        <v>0</v>
      </c>
      <c r="R399">
        <f t="shared" ca="1" si="59"/>
        <v>0</v>
      </c>
      <c r="S399">
        <f t="shared" ca="1" si="55"/>
        <v>0</v>
      </c>
      <c r="T399">
        <f t="shared" ca="1" si="60"/>
        <v>0</v>
      </c>
      <c r="U399">
        <f t="shared" ca="1" si="61"/>
        <v>0</v>
      </c>
      <c r="V399" t="str">
        <f t="shared" ca="1" si="62"/>
        <v/>
      </c>
    </row>
    <row r="400" spans="1:22">
      <c r="A400">
        <f t="shared" ca="1" si="56"/>
        <v>16</v>
      </c>
      <c r="B400" t="str">
        <f ca="1">INDEX(SeznamListu!$A$1:$C$87,MATCH(A400,SeznamListu!$B$1:$B$87,0),1)</f>
        <v>ZAS N05806</v>
      </c>
      <c r="C400">
        <f ca="1">INDEX(SeznamListu!$A$1:$C$87,MATCH(A400,SeznamListu!$B$1:$B$87,0),3)</f>
        <v>1</v>
      </c>
      <c r="D400">
        <f ca="1">COUNTIF($A$6:A400,A400)</f>
        <v>1</v>
      </c>
      <c r="I400">
        <f t="shared" ca="1" si="57"/>
        <v>0</v>
      </c>
      <c r="J400" t="str">
        <f t="shared" ca="1" si="58"/>
        <v>ZASEDACÍ MÍSTNOST - N05806 0</v>
      </c>
      <c r="K400">
        <f t="shared" ca="1" si="55"/>
        <v>0</v>
      </c>
      <c r="L400" t="str">
        <f t="shared" ca="1" si="55"/>
        <v>ZASEDACÍ MÍSTNOST - N05806</v>
      </c>
      <c r="M400">
        <f t="shared" ca="1" si="55"/>
        <v>0</v>
      </c>
      <c r="N400">
        <f t="shared" ca="1" si="55"/>
        <v>0</v>
      </c>
      <c r="O400">
        <f t="shared" ca="1" si="55"/>
        <v>0</v>
      </c>
      <c r="P400">
        <f t="shared" ca="1" si="55"/>
        <v>0</v>
      </c>
      <c r="Q400">
        <f t="shared" ca="1" si="55"/>
        <v>0</v>
      </c>
      <c r="R400">
        <f t="shared" ca="1" si="59"/>
        <v>0</v>
      </c>
      <c r="S400">
        <f t="shared" ca="1" si="55"/>
        <v>0</v>
      </c>
      <c r="T400">
        <f t="shared" ca="1" si="60"/>
        <v>0</v>
      </c>
      <c r="U400">
        <f t="shared" ca="1" si="61"/>
        <v>0</v>
      </c>
      <c r="V400" t="str">
        <f t="shared" ca="1" si="62"/>
        <v/>
      </c>
    </row>
    <row r="401" spans="1:22">
      <c r="A401">
        <f t="shared" ca="1" si="56"/>
        <v>16</v>
      </c>
      <c r="B401" t="str">
        <f ca="1">INDEX(SeznamListu!$A$1:$C$87,MATCH(A401,SeznamListu!$B$1:$B$87,0),1)</f>
        <v>ZAS N05806</v>
      </c>
      <c r="C401">
        <f ca="1">INDEX(SeznamListu!$A$1:$C$87,MATCH(A401,SeznamListu!$B$1:$B$87,0),3)</f>
        <v>1</v>
      </c>
      <c r="D401">
        <f ca="1">COUNTIF($A$6:A401,A401)</f>
        <v>2</v>
      </c>
      <c r="I401">
        <f t="shared" ca="1" si="57"/>
        <v>0</v>
      </c>
      <c r="J401" t="str">
        <f t="shared" ca="1" si="58"/>
        <v>0 0</v>
      </c>
      <c r="K401">
        <f t="shared" ca="1" si="55"/>
        <v>0</v>
      </c>
      <c r="L401">
        <f t="shared" ca="1" si="55"/>
        <v>0</v>
      </c>
      <c r="M401">
        <f t="shared" ca="1" si="55"/>
        <v>0</v>
      </c>
      <c r="N401">
        <f t="shared" ca="1" si="55"/>
        <v>0</v>
      </c>
      <c r="O401">
        <f t="shared" ca="1" si="55"/>
        <v>0</v>
      </c>
      <c r="P401">
        <f t="shared" ca="1" si="55"/>
        <v>0</v>
      </c>
      <c r="Q401">
        <f t="shared" ca="1" si="55"/>
        <v>0</v>
      </c>
      <c r="R401">
        <f t="shared" ca="1" si="59"/>
        <v>0</v>
      </c>
      <c r="S401">
        <f t="shared" ca="1" si="55"/>
        <v>0</v>
      </c>
      <c r="T401">
        <f t="shared" ca="1" si="60"/>
        <v>0</v>
      </c>
      <c r="U401">
        <f t="shared" ca="1" si="61"/>
        <v>0</v>
      </c>
      <c r="V401" t="str">
        <f t="shared" ca="1" si="62"/>
        <v/>
      </c>
    </row>
    <row r="402" spans="1:22">
      <c r="A402">
        <f t="shared" ca="1" si="56"/>
        <v>16</v>
      </c>
      <c r="B402" t="str">
        <f ca="1">INDEX(SeznamListu!$A$1:$C$87,MATCH(A402,SeznamListu!$B$1:$B$87,0),1)</f>
        <v>ZAS N05806</v>
      </c>
      <c r="C402">
        <f ca="1">INDEX(SeznamListu!$A$1:$C$87,MATCH(A402,SeznamListu!$B$1:$B$87,0),3)</f>
        <v>1</v>
      </c>
      <c r="D402">
        <f ca="1">COUNTIF($A$6:A402,A402)</f>
        <v>3</v>
      </c>
      <c r="I402">
        <f t="shared" ca="1" si="57"/>
        <v>1</v>
      </c>
      <c r="J402" t="str">
        <f t="shared" ca="1" si="58"/>
        <v>Profesionální LCD displej 0</v>
      </c>
      <c r="K402" t="str">
        <f t="shared" ca="1" si="55"/>
        <v>VD15</v>
      </c>
      <c r="L402" t="str">
        <f t="shared" ca="1" si="55"/>
        <v>Profesionální LCD displej</v>
      </c>
      <c r="M402">
        <f t="shared" ca="1" si="55"/>
        <v>0</v>
      </c>
      <c r="N402">
        <f t="shared" ca="1" si="55"/>
        <v>0</v>
      </c>
      <c r="O402">
        <f t="shared" ca="1" si="55"/>
        <v>0</v>
      </c>
      <c r="P402">
        <f t="shared" ca="1" si="55"/>
        <v>0</v>
      </c>
      <c r="Q402">
        <f t="shared" ca="1" si="55"/>
        <v>0</v>
      </c>
      <c r="R402">
        <f t="shared" ca="1" si="59"/>
        <v>0</v>
      </c>
      <c r="S402">
        <f t="shared" ca="1" si="55"/>
        <v>0</v>
      </c>
      <c r="T402">
        <f t="shared" ca="1" si="60"/>
        <v>0</v>
      </c>
      <c r="U402">
        <f t="shared" ca="1" si="61"/>
        <v>0</v>
      </c>
      <c r="V402" t="str">
        <f t="shared" ca="1" si="62"/>
        <v/>
      </c>
    </row>
    <row r="403" spans="1:22">
      <c r="A403">
        <f t="shared" ca="1" si="56"/>
        <v>16</v>
      </c>
      <c r="B403" t="str">
        <f ca="1">INDEX(SeznamListu!$A$1:$C$87,MATCH(A403,SeznamListu!$B$1:$B$87,0),1)</f>
        <v>ZAS N05806</v>
      </c>
      <c r="C403">
        <f ca="1">INDEX(SeznamListu!$A$1:$C$87,MATCH(A403,SeznamListu!$B$1:$B$87,0),3)</f>
        <v>1</v>
      </c>
      <c r="D403">
        <f ca="1">COUNTIF($A$6:A403,A403)</f>
        <v>4</v>
      </c>
      <c r="I403">
        <f t="shared" ca="1" si="57"/>
        <v>2</v>
      </c>
      <c r="J403" t="str">
        <f t="shared" ca="1" si="58"/>
        <v>Nástěnný držák displeje 0</v>
      </c>
      <c r="K403" t="str">
        <f t="shared" ca="1" si="55"/>
        <v>VD17</v>
      </c>
      <c r="L403" t="str">
        <f t="shared" ca="1" si="55"/>
        <v>Nástěnný držák displeje</v>
      </c>
      <c r="M403">
        <f t="shared" ca="1" si="55"/>
        <v>0</v>
      </c>
      <c r="N403">
        <f t="shared" ca="1" si="55"/>
        <v>0</v>
      </c>
      <c r="O403">
        <f t="shared" ca="1" si="55"/>
        <v>0</v>
      </c>
      <c r="P403">
        <f t="shared" ca="1" si="55"/>
        <v>0</v>
      </c>
      <c r="Q403">
        <f t="shared" ca="1" si="55"/>
        <v>0</v>
      </c>
      <c r="R403">
        <f t="shared" ca="1" si="59"/>
        <v>0</v>
      </c>
      <c r="S403">
        <f t="shared" ca="1" si="55"/>
        <v>0</v>
      </c>
      <c r="T403">
        <f t="shared" ca="1" si="60"/>
        <v>0</v>
      </c>
      <c r="U403">
        <f t="shared" ca="1" si="61"/>
        <v>0</v>
      </c>
      <c r="V403" t="str">
        <f t="shared" ca="1" si="62"/>
        <v/>
      </c>
    </row>
    <row r="404" spans="1:22">
      <c r="A404">
        <f t="shared" ca="1" si="56"/>
        <v>16</v>
      </c>
      <c r="B404" t="str">
        <f ca="1">INDEX(SeznamListu!$A$1:$C$87,MATCH(A404,SeznamListu!$B$1:$B$87,0),1)</f>
        <v>ZAS N05806</v>
      </c>
      <c r="C404">
        <f ca="1">INDEX(SeznamListu!$A$1:$C$87,MATCH(A404,SeznamListu!$B$1:$B$87,0),3)</f>
        <v>1</v>
      </c>
      <c r="D404">
        <f ca="1">COUNTIF($A$6:A404,A404)</f>
        <v>5</v>
      </c>
      <c r="I404">
        <f t="shared" ca="1" si="57"/>
        <v>3</v>
      </c>
      <c r="J404" t="str">
        <f t="shared" ca="1" si="58"/>
        <v>Profesionální LCD displej 0</v>
      </c>
      <c r="K404" t="str">
        <f t="shared" ca="1" si="55"/>
        <v>VD09</v>
      </c>
      <c r="L404" t="str">
        <f t="shared" ca="1" si="55"/>
        <v>Profesionální LCD displej</v>
      </c>
      <c r="M404">
        <f t="shared" ca="1" si="55"/>
        <v>0</v>
      </c>
      <c r="N404">
        <f t="shared" ca="1" si="55"/>
        <v>0</v>
      </c>
      <c r="O404">
        <f t="shared" ref="K404:S436" ca="1" si="63">INDIRECT("'"&amp;$B404&amp; "'!" &amp; O$1&amp;$D404+2)</f>
        <v>0</v>
      </c>
      <c r="P404">
        <f t="shared" ca="1" si="63"/>
        <v>0</v>
      </c>
      <c r="Q404">
        <f t="shared" ca="1" si="63"/>
        <v>0</v>
      </c>
      <c r="R404">
        <f t="shared" ca="1" si="59"/>
        <v>0</v>
      </c>
      <c r="S404">
        <f t="shared" ca="1" si="63"/>
        <v>0</v>
      </c>
      <c r="T404">
        <f t="shared" ca="1" si="60"/>
        <v>0</v>
      </c>
      <c r="U404">
        <f t="shared" ca="1" si="61"/>
        <v>0</v>
      </c>
      <c r="V404" t="str">
        <f t="shared" ca="1" si="62"/>
        <v/>
      </c>
    </row>
    <row r="405" spans="1:22">
      <c r="A405">
        <f t="shared" ca="1" si="56"/>
        <v>16</v>
      </c>
      <c r="B405" t="str">
        <f ca="1">INDEX(SeznamListu!$A$1:$C$87,MATCH(A405,SeznamListu!$B$1:$B$87,0),1)</f>
        <v>ZAS N05806</v>
      </c>
      <c r="C405">
        <f ca="1">INDEX(SeznamListu!$A$1:$C$87,MATCH(A405,SeznamListu!$B$1:$B$87,0),3)</f>
        <v>1</v>
      </c>
      <c r="D405">
        <f ca="1">COUNTIF($A$6:A405,A405)</f>
        <v>6</v>
      </c>
      <c r="I405">
        <f t="shared" ca="1" si="57"/>
        <v>4</v>
      </c>
      <c r="J405" t="str">
        <f t="shared" ca="1" si="58"/>
        <v>Nízký stojan na 2 displeje 0</v>
      </c>
      <c r="K405" t="str">
        <f t="shared" ca="1" si="63"/>
        <v>VD10</v>
      </c>
      <c r="L405" t="str">
        <f t="shared" ca="1" si="63"/>
        <v>Nízký stojan na 2 displeje</v>
      </c>
      <c r="M405">
        <f t="shared" ca="1" si="63"/>
        <v>0</v>
      </c>
      <c r="N405">
        <f t="shared" ca="1" si="63"/>
        <v>0</v>
      </c>
      <c r="O405">
        <f t="shared" ca="1" si="63"/>
        <v>0</v>
      </c>
      <c r="P405">
        <f t="shared" ca="1" si="63"/>
        <v>0</v>
      </c>
      <c r="Q405">
        <f t="shared" ca="1" si="63"/>
        <v>0</v>
      </c>
      <c r="R405">
        <f t="shared" ca="1" si="59"/>
        <v>0</v>
      </c>
      <c r="S405">
        <f t="shared" ca="1" si="63"/>
        <v>0</v>
      </c>
      <c r="T405">
        <f t="shared" ca="1" si="60"/>
        <v>0</v>
      </c>
      <c r="U405">
        <f t="shared" ca="1" si="61"/>
        <v>0</v>
      </c>
      <c r="V405" t="str">
        <f t="shared" ca="1" si="62"/>
        <v/>
      </c>
    </row>
    <row r="406" spans="1:22">
      <c r="A406">
        <f t="shared" ca="1" si="56"/>
        <v>16</v>
      </c>
      <c r="B406" t="str">
        <f ca="1">INDEX(SeznamListu!$A$1:$C$87,MATCH(A406,SeznamListu!$B$1:$B$87,0),1)</f>
        <v>ZAS N05806</v>
      </c>
      <c r="C406">
        <f ca="1">INDEX(SeznamListu!$A$1:$C$87,MATCH(A406,SeznamListu!$B$1:$B$87,0),3)</f>
        <v>1</v>
      </c>
      <c r="D406">
        <f ca="1">COUNTIF($A$6:A406,A406)</f>
        <v>7</v>
      </c>
      <c r="I406">
        <f t="shared" ca="1" si="57"/>
        <v>5</v>
      </c>
      <c r="J406" t="str">
        <f t="shared" ca="1" si="58"/>
        <v>Nízký stojan na displej 0</v>
      </c>
      <c r="K406" t="str">
        <f t="shared" ca="1" si="63"/>
        <v>VD11</v>
      </c>
      <c r="L406" t="str">
        <f t="shared" ca="1" si="63"/>
        <v>Nízký stojan na displej</v>
      </c>
      <c r="M406">
        <f t="shared" ca="1" si="63"/>
        <v>0</v>
      </c>
      <c r="N406">
        <f t="shared" ca="1" si="63"/>
        <v>0</v>
      </c>
      <c r="O406">
        <f t="shared" ca="1" si="63"/>
        <v>0</v>
      </c>
      <c r="P406">
        <f t="shared" ca="1" si="63"/>
        <v>0</v>
      </c>
      <c r="Q406">
        <f t="shared" ca="1" si="63"/>
        <v>0</v>
      </c>
      <c r="R406">
        <f t="shared" ca="1" si="59"/>
        <v>0</v>
      </c>
      <c r="S406">
        <f t="shared" ca="1" si="63"/>
        <v>0</v>
      </c>
      <c r="T406">
        <f t="shared" ca="1" si="60"/>
        <v>0</v>
      </c>
      <c r="U406">
        <f t="shared" ca="1" si="61"/>
        <v>0</v>
      </c>
      <c r="V406" t="str">
        <f t="shared" ca="1" si="62"/>
        <v/>
      </c>
    </row>
    <row r="407" spans="1:22">
      <c r="A407">
        <f t="shared" ca="1" si="56"/>
        <v>16</v>
      </c>
      <c r="B407" t="str">
        <f ca="1">INDEX(SeznamListu!$A$1:$C$87,MATCH(A407,SeznamListu!$B$1:$B$87,0),1)</f>
        <v>ZAS N05806</v>
      </c>
      <c r="C407">
        <f ca="1">INDEX(SeznamListu!$A$1:$C$87,MATCH(A407,SeznamListu!$B$1:$B$87,0),3)</f>
        <v>1</v>
      </c>
      <c r="D407">
        <f ca="1">COUNTIF($A$6:A407,A407)</f>
        <v>8</v>
      </c>
      <c r="I407">
        <f t="shared" ca="1" si="57"/>
        <v>6</v>
      </c>
      <c r="J407" t="str">
        <f t="shared" ca="1" si="58"/>
        <v>Distribuční zesilovač 0</v>
      </c>
      <c r="K407" t="str">
        <f t="shared" ca="1" si="63"/>
        <v>VD24</v>
      </c>
      <c r="L407" t="str">
        <f t="shared" ca="1" si="63"/>
        <v>Distribuční zesilovač</v>
      </c>
      <c r="M407">
        <f t="shared" ca="1" si="63"/>
        <v>0</v>
      </c>
      <c r="N407">
        <f t="shared" ca="1" si="63"/>
        <v>0</v>
      </c>
      <c r="O407">
        <f t="shared" ca="1" si="63"/>
        <v>0</v>
      </c>
      <c r="P407">
        <f t="shared" ca="1" si="63"/>
        <v>0</v>
      </c>
      <c r="Q407">
        <f t="shared" ca="1" si="63"/>
        <v>0</v>
      </c>
      <c r="R407">
        <f t="shared" ca="1" si="59"/>
        <v>0</v>
      </c>
      <c r="S407">
        <f t="shared" ca="1" si="63"/>
        <v>0</v>
      </c>
      <c r="T407">
        <f t="shared" ca="1" si="60"/>
        <v>0</v>
      </c>
      <c r="U407">
        <f t="shared" ca="1" si="61"/>
        <v>0</v>
      </c>
      <c r="V407" t="str">
        <f t="shared" ca="1" si="62"/>
        <v/>
      </c>
    </row>
    <row r="408" spans="1:22">
      <c r="A408">
        <f t="shared" ca="1" si="56"/>
        <v>16</v>
      </c>
      <c r="B408" t="str">
        <f ca="1">INDEX(SeznamListu!$A$1:$C$87,MATCH(A408,SeznamListu!$B$1:$B$87,0),1)</f>
        <v>ZAS N05806</v>
      </c>
      <c r="C408">
        <f ca="1">INDEX(SeznamListu!$A$1:$C$87,MATCH(A408,SeznamListu!$B$1:$B$87,0),3)</f>
        <v>1</v>
      </c>
      <c r="D408">
        <f ca="1">COUNTIF($A$6:A408,A408)</f>
        <v>9</v>
      </c>
      <c r="I408">
        <f t="shared" ca="1" si="57"/>
        <v>7</v>
      </c>
      <c r="J408" t="str">
        <f t="shared" ca="1" si="58"/>
        <v>Přepínač 0</v>
      </c>
      <c r="K408" t="str">
        <f t="shared" ca="1" si="63"/>
        <v>VD27</v>
      </c>
      <c r="L408" t="str">
        <f t="shared" ca="1" si="63"/>
        <v>Přepínač</v>
      </c>
      <c r="M408">
        <f t="shared" ca="1" si="63"/>
        <v>0</v>
      </c>
      <c r="N408">
        <f t="shared" ca="1" si="63"/>
        <v>0</v>
      </c>
      <c r="O408">
        <f t="shared" ca="1" si="63"/>
        <v>0</v>
      </c>
      <c r="P408">
        <f t="shared" ca="1" si="63"/>
        <v>0</v>
      </c>
      <c r="Q408">
        <f t="shared" ca="1" si="63"/>
        <v>0</v>
      </c>
      <c r="R408">
        <f t="shared" ca="1" si="59"/>
        <v>0</v>
      </c>
      <c r="S408">
        <f t="shared" ca="1" si="63"/>
        <v>0</v>
      </c>
      <c r="T408">
        <f t="shared" ca="1" si="60"/>
        <v>0</v>
      </c>
      <c r="U408">
        <f t="shared" ca="1" si="61"/>
        <v>0</v>
      </c>
      <c r="V408" t="str">
        <f t="shared" ca="1" si="62"/>
        <v/>
      </c>
    </row>
    <row r="409" spans="1:22">
      <c r="A409">
        <f t="shared" ca="1" si="56"/>
        <v>16</v>
      </c>
      <c r="B409" t="str">
        <f ca="1">INDEX(SeznamListu!$A$1:$C$87,MATCH(A409,SeznamListu!$B$1:$B$87,0),1)</f>
        <v>ZAS N05806</v>
      </c>
      <c r="C409">
        <f ca="1">INDEX(SeznamListu!$A$1:$C$87,MATCH(A409,SeznamListu!$B$1:$B$87,0),3)</f>
        <v>1</v>
      </c>
      <c r="D409">
        <f ca="1">COUNTIF($A$6:A409,A409)</f>
        <v>10</v>
      </c>
      <c r="I409">
        <f t="shared" ca="1" si="57"/>
        <v>8</v>
      </c>
      <c r="J409" t="str">
        <f t="shared" ca="1" si="58"/>
        <v>Extender HDMI signálu - vysílač 0</v>
      </c>
      <c r="K409" t="str">
        <f t="shared" ca="1" si="63"/>
        <v>VD30</v>
      </c>
      <c r="L409" t="str">
        <f t="shared" ca="1" si="63"/>
        <v>Extender HDMI signálu - vysílač</v>
      </c>
      <c r="M409">
        <f t="shared" ca="1" si="63"/>
        <v>0</v>
      </c>
      <c r="N409">
        <f t="shared" ca="1" si="63"/>
        <v>0</v>
      </c>
      <c r="O409">
        <f t="shared" ca="1" si="63"/>
        <v>0</v>
      </c>
      <c r="P409">
        <f t="shared" ca="1" si="63"/>
        <v>0</v>
      </c>
      <c r="Q409">
        <f t="shared" ca="1" si="63"/>
        <v>0</v>
      </c>
      <c r="R409">
        <f t="shared" ca="1" si="59"/>
        <v>0</v>
      </c>
      <c r="S409">
        <f t="shared" ca="1" si="63"/>
        <v>0</v>
      </c>
      <c r="T409">
        <f t="shared" ca="1" si="60"/>
        <v>0</v>
      </c>
      <c r="U409">
        <f t="shared" ca="1" si="61"/>
        <v>0</v>
      </c>
      <c r="V409" t="str">
        <f t="shared" ca="1" si="62"/>
        <v/>
      </c>
    </row>
    <row r="410" spans="1:22">
      <c r="A410">
        <f t="shared" ca="1" si="56"/>
        <v>16</v>
      </c>
      <c r="B410" t="str">
        <f ca="1">INDEX(SeznamListu!$A$1:$C$87,MATCH(A410,SeznamListu!$B$1:$B$87,0),1)</f>
        <v>ZAS N05806</v>
      </c>
      <c r="C410">
        <f ca="1">INDEX(SeznamListu!$A$1:$C$87,MATCH(A410,SeznamListu!$B$1:$B$87,0),3)</f>
        <v>1</v>
      </c>
      <c r="D410">
        <f ca="1">COUNTIF($A$6:A410,A410)</f>
        <v>11</v>
      </c>
      <c r="I410">
        <f t="shared" ca="1" si="57"/>
        <v>9</v>
      </c>
      <c r="J410" t="str">
        <f t="shared" ca="1" si="58"/>
        <v>Extender HDMI signálu - přijímač 0</v>
      </c>
      <c r="K410" t="str">
        <f t="shared" ca="1" si="63"/>
        <v>VD32</v>
      </c>
      <c r="L410" t="str">
        <f t="shared" ca="1" si="63"/>
        <v>Extender HDMI signálu - přijímač</v>
      </c>
      <c r="M410">
        <f t="shared" ca="1" si="63"/>
        <v>0</v>
      </c>
      <c r="N410">
        <f t="shared" ca="1" si="63"/>
        <v>0</v>
      </c>
      <c r="O410">
        <f t="shared" ca="1" si="63"/>
        <v>0</v>
      </c>
      <c r="P410">
        <f t="shared" ca="1" si="63"/>
        <v>0</v>
      </c>
      <c r="Q410">
        <f t="shared" ca="1" si="63"/>
        <v>0</v>
      </c>
      <c r="R410">
        <f t="shared" ca="1" si="59"/>
        <v>0</v>
      </c>
      <c r="S410">
        <f t="shared" ca="1" si="63"/>
        <v>0</v>
      </c>
      <c r="T410">
        <f t="shared" ca="1" si="60"/>
        <v>0</v>
      </c>
      <c r="U410">
        <f t="shared" ca="1" si="61"/>
        <v>0</v>
      </c>
      <c r="V410" t="str">
        <f t="shared" ca="1" si="62"/>
        <v/>
      </c>
    </row>
    <row r="411" spans="1:22">
      <c r="A411">
        <f t="shared" ca="1" si="56"/>
        <v>16</v>
      </c>
      <c r="B411" t="str">
        <f ca="1">INDEX(SeznamListu!$A$1:$C$87,MATCH(A411,SeznamListu!$B$1:$B$87,0),1)</f>
        <v>ZAS N05806</v>
      </c>
      <c r="C411">
        <f ca="1">INDEX(SeznamListu!$A$1:$C$87,MATCH(A411,SeznamListu!$B$1:$B$87,0),3)</f>
        <v>1</v>
      </c>
      <c r="D411">
        <f ca="1">COUNTIF($A$6:A411,A411)</f>
        <v>12</v>
      </c>
      <c r="I411">
        <f t="shared" ca="1" si="57"/>
        <v>10</v>
      </c>
      <c r="J411" t="str">
        <f t="shared" ca="1" si="58"/>
        <v>HDMI a USB maticový přepínač 0</v>
      </c>
      <c r="K411" t="str">
        <f t="shared" ca="1" si="63"/>
        <v>VD25</v>
      </c>
      <c r="L411" t="str">
        <f t="shared" ca="1" si="63"/>
        <v>HDMI a USB maticový přepínač</v>
      </c>
      <c r="M411">
        <f t="shared" ca="1" si="63"/>
        <v>0</v>
      </c>
      <c r="N411">
        <f t="shared" ca="1" si="63"/>
        <v>0</v>
      </c>
      <c r="O411">
        <f t="shared" ca="1" si="63"/>
        <v>0</v>
      </c>
      <c r="P411">
        <f t="shared" ca="1" si="63"/>
        <v>0</v>
      </c>
      <c r="Q411">
        <f t="shared" ca="1" si="63"/>
        <v>0</v>
      </c>
      <c r="R411">
        <f t="shared" ca="1" si="59"/>
        <v>0</v>
      </c>
      <c r="S411">
        <f t="shared" ca="1" si="63"/>
        <v>0</v>
      </c>
      <c r="T411">
        <f t="shared" ca="1" si="60"/>
        <v>0</v>
      </c>
      <c r="U411">
        <f t="shared" ca="1" si="61"/>
        <v>0</v>
      </c>
      <c r="V411" t="str">
        <f t="shared" ca="1" si="62"/>
        <v/>
      </c>
    </row>
    <row r="412" spans="1:22">
      <c r="A412">
        <f t="shared" ca="1" si="56"/>
        <v>16</v>
      </c>
      <c r="B412" t="str">
        <f ca="1">INDEX(SeznamListu!$A$1:$C$87,MATCH(A412,SeznamListu!$B$1:$B$87,0),1)</f>
        <v>ZAS N05806</v>
      </c>
      <c r="C412">
        <f ca="1">INDEX(SeznamListu!$A$1:$C$87,MATCH(A412,SeznamListu!$B$1:$B$87,0),3)</f>
        <v>1</v>
      </c>
      <c r="D412">
        <f ca="1">COUNTIF($A$6:A412,A412)</f>
        <v>13</v>
      </c>
      <c r="I412">
        <f t="shared" ca="1" si="57"/>
        <v>11</v>
      </c>
      <c r="J412" t="str">
        <f t="shared" ca="1" si="58"/>
        <v>Bezdrátový přepínač 0</v>
      </c>
      <c r="K412" t="str">
        <f t="shared" ca="1" si="63"/>
        <v>VD37</v>
      </c>
      <c r="L412" t="str">
        <f t="shared" ca="1" si="63"/>
        <v>Bezdrátový přepínač</v>
      </c>
      <c r="M412">
        <f t="shared" ca="1" si="63"/>
        <v>0</v>
      </c>
      <c r="N412">
        <f t="shared" ca="1" si="63"/>
        <v>0</v>
      </c>
      <c r="O412">
        <f t="shared" ca="1" si="63"/>
        <v>0</v>
      </c>
      <c r="P412">
        <f t="shared" ca="1" si="63"/>
        <v>0</v>
      </c>
      <c r="Q412">
        <f t="shared" ca="1" si="63"/>
        <v>0</v>
      </c>
      <c r="R412">
        <f t="shared" ca="1" si="59"/>
        <v>0</v>
      </c>
      <c r="S412">
        <f t="shared" ca="1" si="63"/>
        <v>0</v>
      </c>
      <c r="T412">
        <f t="shared" ca="1" si="60"/>
        <v>0</v>
      </c>
      <c r="U412">
        <f t="shared" ca="1" si="61"/>
        <v>0</v>
      </c>
      <c r="V412" t="str">
        <f t="shared" ca="1" si="62"/>
        <v/>
      </c>
    </row>
    <row r="413" spans="1:22">
      <c r="A413">
        <f t="shared" ca="1" si="56"/>
        <v>16</v>
      </c>
      <c r="B413" t="str">
        <f ca="1">INDEX(SeznamListu!$A$1:$C$87,MATCH(A413,SeznamListu!$B$1:$B$87,0),1)</f>
        <v>ZAS N05806</v>
      </c>
      <c r="C413">
        <f ca="1">INDEX(SeznamListu!$A$1:$C$87,MATCH(A413,SeznamListu!$B$1:$B$87,0),3)</f>
        <v>1</v>
      </c>
      <c r="D413">
        <f ca="1">COUNTIF($A$6:A413,A413)</f>
        <v>14</v>
      </c>
      <c r="I413">
        <f t="shared" ca="1" si="57"/>
        <v>12</v>
      </c>
      <c r="J413" t="str">
        <f t="shared" ca="1" si="58"/>
        <v>Příslušenství videokonference 0</v>
      </c>
      <c r="K413" t="str">
        <f t="shared" ca="1" si="63"/>
        <v>VD42</v>
      </c>
      <c r="L413" t="str">
        <f t="shared" ca="1" si="63"/>
        <v>Příslušenství videokonference</v>
      </c>
      <c r="M413">
        <f t="shared" ca="1" si="63"/>
        <v>0</v>
      </c>
      <c r="N413">
        <f t="shared" ca="1" si="63"/>
        <v>0</v>
      </c>
      <c r="O413">
        <f t="shared" ca="1" si="63"/>
        <v>0</v>
      </c>
      <c r="P413">
        <f t="shared" ca="1" si="63"/>
        <v>0</v>
      </c>
      <c r="Q413">
        <f t="shared" ca="1" si="63"/>
        <v>0</v>
      </c>
      <c r="R413">
        <f t="shared" ca="1" si="59"/>
        <v>0</v>
      </c>
      <c r="S413">
        <f t="shared" ca="1" si="63"/>
        <v>0</v>
      </c>
      <c r="T413">
        <f t="shared" ca="1" si="60"/>
        <v>0</v>
      </c>
      <c r="U413">
        <f t="shared" ca="1" si="61"/>
        <v>0</v>
      </c>
      <c r="V413" t="str">
        <f t="shared" ca="1" si="62"/>
        <v/>
      </c>
    </row>
    <row r="414" spans="1:22">
      <c r="A414">
        <f t="shared" ca="1" si="56"/>
        <v>16</v>
      </c>
      <c r="B414" t="str">
        <f ca="1">INDEX(SeznamListu!$A$1:$C$87,MATCH(A414,SeznamListu!$B$1:$B$87,0),1)</f>
        <v>ZAS N05806</v>
      </c>
      <c r="C414">
        <f ca="1">INDEX(SeznamListu!$A$1:$C$87,MATCH(A414,SeznamListu!$B$1:$B$87,0),3)</f>
        <v>1</v>
      </c>
      <c r="D414">
        <f ca="1">COUNTIF($A$6:A414,A414)</f>
        <v>15</v>
      </c>
      <c r="I414">
        <f t="shared" ca="1" si="57"/>
        <v>13</v>
      </c>
      <c r="J414" t="str">
        <f t="shared" ca="1" si="58"/>
        <v>Reproduktorová soustava 0</v>
      </c>
      <c r="K414" t="str">
        <f t="shared" ca="1" si="63"/>
        <v>AU12</v>
      </c>
      <c r="L414" t="str">
        <f t="shared" ca="1" si="63"/>
        <v>Reproduktorová soustava</v>
      </c>
      <c r="M414">
        <f t="shared" ca="1" si="63"/>
        <v>0</v>
      </c>
      <c r="N414">
        <f t="shared" ca="1" si="63"/>
        <v>0</v>
      </c>
      <c r="O414">
        <f t="shared" ca="1" si="63"/>
        <v>0</v>
      </c>
      <c r="P414">
        <f t="shared" ca="1" si="63"/>
        <v>0</v>
      </c>
      <c r="Q414">
        <f t="shared" ca="1" si="63"/>
        <v>0</v>
      </c>
      <c r="R414">
        <f t="shared" ca="1" si="59"/>
        <v>0</v>
      </c>
      <c r="S414">
        <f t="shared" ca="1" si="63"/>
        <v>0</v>
      </c>
      <c r="T414">
        <f t="shared" ca="1" si="60"/>
        <v>0</v>
      </c>
      <c r="U414">
        <f t="shared" ca="1" si="61"/>
        <v>0</v>
      </c>
      <c r="V414" t="str">
        <f t="shared" ca="1" si="62"/>
        <v/>
      </c>
    </row>
    <row r="415" spans="1:22">
      <c r="A415">
        <f t="shared" ca="1" si="56"/>
        <v>16</v>
      </c>
      <c r="B415" t="str">
        <f ca="1">INDEX(SeznamListu!$A$1:$C$87,MATCH(A415,SeznamListu!$B$1:$B$87,0),1)</f>
        <v>ZAS N05806</v>
      </c>
      <c r="C415">
        <f ca="1">INDEX(SeznamListu!$A$1:$C$87,MATCH(A415,SeznamListu!$B$1:$B$87,0),3)</f>
        <v>1</v>
      </c>
      <c r="D415">
        <f ca="1">COUNTIF($A$6:A415,A415)</f>
        <v>16</v>
      </c>
      <c r="I415">
        <f t="shared" ca="1" si="57"/>
        <v>14</v>
      </c>
      <c r="J415" t="str">
        <f t="shared" ca="1" si="58"/>
        <v>Zesilovač 0</v>
      </c>
      <c r="K415" t="str">
        <f t="shared" ca="1" si="63"/>
        <v>AU16</v>
      </c>
      <c r="L415" t="str">
        <f t="shared" ca="1" si="63"/>
        <v>Zesilovač</v>
      </c>
      <c r="M415">
        <f t="shared" ca="1" si="63"/>
        <v>0</v>
      </c>
      <c r="N415">
        <f t="shared" ca="1" si="63"/>
        <v>0</v>
      </c>
      <c r="O415">
        <f t="shared" ca="1" si="63"/>
        <v>0</v>
      </c>
      <c r="P415">
        <f t="shared" ca="1" si="63"/>
        <v>0</v>
      </c>
      <c r="Q415">
        <f t="shared" ca="1" si="63"/>
        <v>0</v>
      </c>
      <c r="R415">
        <f t="shared" ca="1" si="59"/>
        <v>0</v>
      </c>
      <c r="S415">
        <f t="shared" ca="1" si="63"/>
        <v>0</v>
      </c>
      <c r="T415">
        <f t="shared" ca="1" si="60"/>
        <v>0</v>
      </c>
      <c r="U415">
        <f t="shared" ca="1" si="61"/>
        <v>0</v>
      </c>
      <c r="V415" t="str">
        <f t="shared" ca="1" si="62"/>
        <v/>
      </c>
    </row>
    <row r="416" spans="1:22">
      <c r="A416">
        <f t="shared" ca="1" si="56"/>
        <v>16</v>
      </c>
      <c r="B416" t="str">
        <f ca="1">INDEX(SeznamListu!$A$1:$C$87,MATCH(A416,SeznamListu!$B$1:$B$87,0),1)</f>
        <v>ZAS N05806</v>
      </c>
      <c r="C416">
        <f ca="1">INDEX(SeznamListu!$A$1:$C$87,MATCH(A416,SeznamListu!$B$1:$B$87,0),3)</f>
        <v>1</v>
      </c>
      <c r="D416">
        <f ca="1">COUNTIF($A$6:A416,A416)</f>
        <v>17</v>
      </c>
      <c r="I416">
        <f t="shared" ca="1" si="57"/>
        <v>15</v>
      </c>
      <c r="J416" t="str">
        <f t="shared" ca="1" si="58"/>
        <v>Mixážní systém 0</v>
      </c>
      <c r="K416" t="str">
        <f t="shared" ca="1" si="63"/>
        <v>AU01</v>
      </c>
      <c r="L416" t="str">
        <f t="shared" ca="1" si="63"/>
        <v>Mixážní systém</v>
      </c>
      <c r="M416">
        <f t="shared" ca="1" si="63"/>
        <v>0</v>
      </c>
      <c r="N416">
        <f t="shared" ca="1" si="63"/>
        <v>0</v>
      </c>
      <c r="O416">
        <f t="shared" ca="1" si="63"/>
        <v>0</v>
      </c>
      <c r="P416">
        <f t="shared" ca="1" si="63"/>
        <v>0</v>
      </c>
      <c r="Q416">
        <f t="shared" ca="1" si="63"/>
        <v>0</v>
      </c>
      <c r="R416">
        <f t="shared" ca="1" si="59"/>
        <v>0</v>
      </c>
      <c r="S416">
        <f t="shared" ca="1" si="63"/>
        <v>0</v>
      </c>
      <c r="T416">
        <f t="shared" ca="1" si="60"/>
        <v>0</v>
      </c>
      <c r="U416">
        <f t="shared" ca="1" si="61"/>
        <v>0</v>
      </c>
      <c r="V416" t="str">
        <f t="shared" ca="1" si="62"/>
        <v/>
      </c>
    </row>
    <row r="417" spans="1:22">
      <c r="A417">
        <f t="shared" ca="1" si="56"/>
        <v>16</v>
      </c>
      <c r="B417" t="str">
        <f ca="1">INDEX(SeznamListu!$A$1:$C$87,MATCH(A417,SeznamListu!$B$1:$B$87,0),1)</f>
        <v>ZAS N05806</v>
      </c>
      <c r="C417">
        <f ca="1">INDEX(SeznamListu!$A$1:$C$87,MATCH(A417,SeznamListu!$B$1:$B$87,0),3)</f>
        <v>1</v>
      </c>
      <c r="D417">
        <f ca="1">COUNTIF($A$6:A417,A417)</f>
        <v>18</v>
      </c>
      <c r="I417">
        <f t="shared" ca="1" si="57"/>
        <v>16</v>
      </c>
      <c r="J417" t="str">
        <f t="shared" ca="1" si="58"/>
        <v>Dante převodník 0</v>
      </c>
      <c r="K417" t="str">
        <f t="shared" ca="1" si="63"/>
        <v>AU02</v>
      </c>
      <c r="L417" t="str">
        <f t="shared" ca="1" si="63"/>
        <v>Dante převodník</v>
      </c>
      <c r="M417">
        <f t="shared" ca="1" si="63"/>
        <v>0</v>
      </c>
      <c r="N417">
        <f t="shared" ca="1" si="63"/>
        <v>0</v>
      </c>
      <c r="O417">
        <f t="shared" ca="1" si="63"/>
        <v>0</v>
      </c>
      <c r="P417">
        <f t="shared" ca="1" si="63"/>
        <v>0</v>
      </c>
      <c r="Q417">
        <f t="shared" ca="1" si="63"/>
        <v>0</v>
      </c>
      <c r="R417">
        <f t="shared" ca="1" si="59"/>
        <v>0</v>
      </c>
      <c r="S417">
        <f t="shared" ca="1" si="63"/>
        <v>0</v>
      </c>
      <c r="T417">
        <f t="shared" ca="1" si="60"/>
        <v>0</v>
      </c>
      <c r="U417">
        <f t="shared" ca="1" si="61"/>
        <v>0</v>
      </c>
      <c r="V417" t="str">
        <f t="shared" ca="1" si="62"/>
        <v/>
      </c>
    </row>
    <row r="418" spans="1:22">
      <c r="A418">
        <f t="shared" ca="1" si="56"/>
        <v>16</v>
      </c>
      <c r="B418" t="str">
        <f ca="1">INDEX(SeznamListu!$A$1:$C$87,MATCH(A418,SeznamListu!$B$1:$B$87,0),1)</f>
        <v>ZAS N05806</v>
      </c>
      <c r="C418">
        <f ca="1">INDEX(SeznamListu!$A$1:$C$87,MATCH(A418,SeznamListu!$B$1:$B$87,0),3)</f>
        <v>1</v>
      </c>
      <c r="D418">
        <f ca="1">COUNTIF($A$6:A418,A418)</f>
        <v>19</v>
      </c>
      <c r="I418">
        <f t="shared" ca="1" si="57"/>
        <v>17</v>
      </c>
      <c r="J418" t="str">
        <f t="shared" ca="1" si="58"/>
        <v>Switch pro Dante 0</v>
      </c>
      <c r="K418" t="str">
        <f t="shared" ca="1" si="63"/>
        <v>AU34</v>
      </c>
      <c r="L418" t="str">
        <f t="shared" ca="1" si="63"/>
        <v>Switch pro Dante</v>
      </c>
      <c r="M418">
        <f t="shared" ca="1" si="63"/>
        <v>0</v>
      </c>
      <c r="N418">
        <f t="shared" ca="1" si="63"/>
        <v>0</v>
      </c>
      <c r="O418">
        <f t="shared" ca="1" si="63"/>
        <v>0</v>
      </c>
      <c r="P418">
        <f t="shared" ca="1" si="63"/>
        <v>0</v>
      </c>
      <c r="Q418">
        <f t="shared" ca="1" si="63"/>
        <v>0</v>
      </c>
      <c r="R418">
        <f t="shared" ca="1" si="59"/>
        <v>0</v>
      </c>
      <c r="S418">
        <f t="shared" ca="1" si="63"/>
        <v>0</v>
      </c>
      <c r="T418">
        <f t="shared" ca="1" si="60"/>
        <v>0</v>
      </c>
      <c r="U418">
        <f t="shared" ca="1" si="61"/>
        <v>0</v>
      </c>
      <c r="V418" t="str">
        <f t="shared" ca="1" si="62"/>
        <v/>
      </c>
    </row>
    <row r="419" spans="1:22">
      <c r="A419">
        <f t="shared" ca="1" si="56"/>
        <v>16</v>
      </c>
      <c r="B419" t="str">
        <f ca="1">INDEX(SeznamListu!$A$1:$C$87,MATCH(A419,SeznamListu!$B$1:$B$87,0),1)</f>
        <v>ZAS N05806</v>
      </c>
      <c r="C419">
        <f ca="1">INDEX(SeznamListu!$A$1:$C$87,MATCH(A419,SeznamListu!$B$1:$B$87,0),3)</f>
        <v>1</v>
      </c>
      <c r="D419">
        <f ca="1">COUNTIF($A$6:A419,A419)</f>
        <v>20</v>
      </c>
      <c r="I419">
        <f t="shared" ca="1" si="57"/>
        <v>18</v>
      </c>
      <c r="J419" t="str">
        <f t="shared" ca="1" si="58"/>
        <v>Eliminátor zpětné vazby 0</v>
      </c>
      <c r="K419" t="str">
        <f t="shared" ca="1" si="63"/>
        <v>AU07</v>
      </c>
      <c r="L419" t="str">
        <f t="shared" ca="1" si="63"/>
        <v>Eliminátor zpětné vazby</v>
      </c>
      <c r="M419">
        <f t="shared" ca="1" si="63"/>
        <v>0</v>
      </c>
      <c r="N419">
        <f t="shared" ca="1" si="63"/>
        <v>0</v>
      </c>
      <c r="O419">
        <f t="shared" ca="1" si="63"/>
        <v>0</v>
      </c>
      <c r="P419">
        <f t="shared" ca="1" si="63"/>
        <v>0</v>
      </c>
      <c r="Q419">
        <f t="shared" ca="1" si="63"/>
        <v>0</v>
      </c>
      <c r="R419">
        <f t="shared" ca="1" si="59"/>
        <v>0</v>
      </c>
      <c r="S419">
        <f t="shared" ca="1" si="63"/>
        <v>0</v>
      </c>
      <c r="T419">
        <f t="shared" ca="1" si="60"/>
        <v>0</v>
      </c>
      <c r="U419">
        <f t="shared" ca="1" si="61"/>
        <v>0</v>
      </c>
      <c r="V419" t="str">
        <f t="shared" ca="1" si="62"/>
        <v/>
      </c>
    </row>
    <row r="420" spans="1:22">
      <c r="A420">
        <f t="shared" ca="1" si="56"/>
        <v>16</v>
      </c>
      <c r="B420" t="str">
        <f ca="1">INDEX(SeznamListu!$A$1:$C$87,MATCH(A420,SeznamListu!$B$1:$B$87,0),1)</f>
        <v>ZAS N05806</v>
      </c>
      <c r="C420">
        <f ca="1">INDEX(SeznamListu!$A$1:$C$87,MATCH(A420,SeznamListu!$B$1:$B$87,0),3)</f>
        <v>1</v>
      </c>
      <c r="D420">
        <f ca="1">COUNTIF($A$6:A420,A420)</f>
        <v>21</v>
      </c>
      <c r="I420">
        <f t="shared" ca="1" si="57"/>
        <v>19</v>
      </c>
      <c r="J420" t="str">
        <f t="shared" ca="1" si="58"/>
        <v>Mikrofon bezdrátový 0</v>
      </c>
      <c r="K420" t="str">
        <f t="shared" ca="1" si="63"/>
        <v>AU18</v>
      </c>
      <c r="L420" t="str">
        <f t="shared" ca="1" si="63"/>
        <v>Mikrofon bezdrátový</v>
      </c>
      <c r="M420">
        <f t="shared" ca="1" si="63"/>
        <v>0</v>
      </c>
      <c r="N420">
        <f t="shared" ca="1" si="63"/>
        <v>0</v>
      </c>
      <c r="O420">
        <f t="shared" ca="1" si="63"/>
        <v>0</v>
      </c>
      <c r="P420">
        <f t="shared" ca="1" si="63"/>
        <v>0</v>
      </c>
      <c r="Q420">
        <f t="shared" ca="1" si="63"/>
        <v>0</v>
      </c>
      <c r="R420">
        <f t="shared" ca="1" si="59"/>
        <v>0</v>
      </c>
      <c r="S420">
        <f t="shared" ca="1" si="63"/>
        <v>0</v>
      </c>
      <c r="T420">
        <f t="shared" ca="1" si="60"/>
        <v>0</v>
      </c>
      <c r="U420">
        <f t="shared" ca="1" si="61"/>
        <v>0</v>
      </c>
      <c r="V420" t="str">
        <f t="shared" ca="1" si="62"/>
        <v/>
      </c>
    </row>
    <row r="421" spans="1:22">
      <c r="A421">
        <f t="shared" ca="1" si="56"/>
        <v>16</v>
      </c>
      <c r="B421" t="str">
        <f ca="1">INDEX(SeznamListu!$A$1:$C$87,MATCH(A421,SeznamListu!$B$1:$B$87,0),1)</f>
        <v>ZAS N05806</v>
      </c>
      <c r="C421">
        <f ca="1">INDEX(SeznamListu!$A$1:$C$87,MATCH(A421,SeznamListu!$B$1:$B$87,0),3)</f>
        <v>1</v>
      </c>
      <c r="D421">
        <f ca="1">COUNTIF($A$6:A421,A421)</f>
        <v>22</v>
      </c>
      <c r="I421">
        <f t="shared" ca="1" si="57"/>
        <v>20</v>
      </c>
      <c r="J421" t="str">
        <f t="shared" ca="1" si="58"/>
        <v>Mikrofon bezdrátový 0</v>
      </c>
      <c r="K421" t="str">
        <f t="shared" ca="1" si="63"/>
        <v>AU19</v>
      </c>
      <c r="L421" t="str">
        <f t="shared" ca="1" si="63"/>
        <v>Mikrofon bezdrátový</v>
      </c>
      <c r="M421">
        <f t="shared" ca="1" si="63"/>
        <v>0</v>
      </c>
      <c r="N421">
        <f t="shared" ca="1" si="63"/>
        <v>0</v>
      </c>
      <c r="O421">
        <f t="shared" ca="1" si="63"/>
        <v>0</v>
      </c>
      <c r="P421">
        <f t="shared" ca="1" si="63"/>
        <v>0</v>
      </c>
      <c r="Q421">
        <f t="shared" ca="1" si="63"/>
        <v>0</v>
      </c>
      <c r="R421">
        <f t="shared" ca="1" si="59"/>
        <v>0</v>
      </c>
      <c r="S421">
        <f t="shared" ca="1" si="63"/>
        <v>0</v>
      </c>
      <c r="T421">
        <f t="shared" ca="1" si="60"/>
        <v>0</v>
      </c>
      <c r="U421">
        <f t="shared" ca="1" si="61"/>
        <v>0</v>
      </c>
      <c r="V421" t="str">
        <f t="shared" ca="1" si="62"/>
        <v/>
      </c>
    </row>
    <row r="422" spans="1:22">
      <c r="A422">
        <f t="shared" ca="1" si="56"/>
        <v>16</v>
      </c>
      <c r="B422" t="str">
        <f ca="1">INDEX(SeznamListu!$A$1:$C$87,MATCH(A422,SeznamListu!$B$1:$B$87,0),1)</f>
        <v>ZAS N05806</v>
      </c>
      <c r="C422">
        <f ca="1">INDEX(SeznamListu!$A$1:$C$87,MATCH(A422,SeznamListu!$B$1:$B$87,0),3)</f>
        <v>1</v>
      </c>
      <c r="D422">
        <f ca="1">COUNTIF($A$6:A422,A422)</f>
        <v>23</v>
      </c>
      <c r="I422">
        <f t="shared" ca="1" si="57"/>
        <v>21</v>
      </c>
      <c r="J422" t="str">
        <f t="shared" ca="1" si="58"/>
        <v>Mikrofon náhlavní 0</v>
      </c>
      <c r="K422" t="str">
        <f t="shared" ca="1" si="63"/>
        <v>AU20</v>
      </c>
      <c r="L422" t="str">
        <f t="shared" ca="1" si="63"/>
        <v>Mikrofon náhlavní</v>
      </c>
      <c r="M422">
        <f t="shared" ca="1" si="63"/>
        <v>0</v>
      </c>
      <c r="N422">
        <f t="shared" ca="1" si="63"/>
        <v>0</v>
      </c>
      <c r="O422">
        <f t="shared" ca="1" si="63"/>
        <v>0</v>
      </c>
      <c r="P422">
        <f t="shared" ca="1" si="63"/>
        <v>0</v>
      </c>
      <c r="Q422">
        <f t="shared" ca="1" si="63"/>
        <v>0</v>
      </c>
      <c r="R422">
        <f t="shared" ca="1" si="59"/>
        <v>0</v>
      </c>
      <c r="S422">
        <f t="shared" ca="1" si="63"/>
        <v>0</v>
      </c>
      <c r="T422">
        <f t="shared" ca="1" si="60"/>
        <v>0</v>
      </c>
      <c r="U422">
        <f t="shared" ca="1" si="61"/>
        <v>0</v>
      </c>
      <c r="V422" t="str">
        <f t="shared" ca="1" si="62"/>
        <v/>
      </c>
    </row>
    <row r="423" spans="1:22">
      <c r="A423">
        <f t="shared" ca="1" si="56"/>
        <v>16</v>
      </c>
      <c r="B423" t="str">
        <f ca="1">INDEX(SeznamListu!$A$1:$C$87,MATCH(A423,SeznamListu!$B$1:$B$87,0),1)</f>
        <v>ZAS N05806</v>
      </c>
      <c r="C423">
        <f ca="1">INDEX(SeznamListu!$A$1:$C$87,MATCH(A423,SeznamListu!$B$1:$B$87,0),3)</f>
        <v>1</v>
      </c>
      <c r="D423">
        <f ca="1">COUNTIF($A$6:A423,A423)</f>
        <v>24</v>
      </c>
      <c r="I423">
        <f t="shared" ca="1" si="57"/>
        <v>22</v>
      </c>
      <c r="J423" t="str">
        <f t="shared" ca="1" si="58"/>
        <v>Stojánek bezdrátového mikrofonu 0</v>
      </c>
      <c r="K423" t="str">
        <f t="shared" ca="1" si="63"/>
        <v>AU30</v>
      </c>
      <c r="L423" t="str">
        <f t="shared" ca="1" si="63"/>
        <v>Stojánek bezdrátového mikrofonu</v>
      </c>
      <c r="M423">
        <f t="shared" ca="1" si="63"/>
        <v>0</v>
      </c>
      <c r="N423">
        <f t="shared" ca="1" si="63"/>
        <v>0</v>
      </c>
      <c r="O423">
        <f t="shared" ca="1" si="63"/>
        <v>0</v>
      </c>
      <c r="P423">
        <f t="shared" ca="1" si="63"/>
        <v>0</v>
      </c>
      <c r="Q423">
        <f t="shared" ca="1" si="63"/>
        <v>0</v>
      </c>
      <c r="R423">
        <f t="shared" ca="1" si="59"/>
        <v>0</v>
      </c>
      <c r="S423">
        <f t="shared" ca="1" si="63"/>
        <v>0</v>
      </c>
      <c r="T423">
        <f t="shared" ca="1" si="60"/>
        <v>0</v>
      </c>
      <c r="U423">
        <f t="shared" ca="1" si="61"/>
        <v>0</v>
      </c>
      <c r="V423" t="str">
        <f t="shared" ca="1" si="62"/>
        <v/>
      </c>
    </row>
    <row r="424" spans="1:22">
      <c r="A424">
        <f t="shared" ca="1" si="56"/>
        <v>16</v>
      </c>
      <c r="B424" t="str">
        <f ca="1">INDEX(SeznamListu!$A$1:$C$87,MATCH(A424,SeznamListu!$B$1:$B$87,0),1)</f>
        <v>ZAS N05806</v>
      </c>
      <c r="C424">
        <f ca="1">INDEX(SeznamListu!$A$1:$C$87,MATCH(A424,SeznamListu!$B$1:$B$87,0),3)</f>
        <v>1</v>
      </c>
      <c r="D424">
        <f ca="1">COUNTIF($A$6:A424,A424)</f>
        <v>25</v>
      </c>
      <c r="I424">
        <f t="shared" ca="1" si="57"/>
        <v>23</v>
      </c>
      <c r="J424" t="str">
        <f t="shared" ca="1" si="58"/>
        <v>Mikrofonní stativ 0</v>
      </c>
      <c r="K424" t="str">
        <f t="shared" ca="1" si="63"/>
        <v>AU31</v>
      </c>
      <c r="L424" t="str">
        <f t="shared" ca="1" si="63"/>
        <v>Mikrofonní stativ</v>
      </c>
      <c r="M424">
        <f t="shared" ca="1" si="63"/>
        <v>0</v>
      </c>
      <c r="N424">
        <f t="shared" ca="1" si="63"/>
        <v>0</v>
      </c>
      <c r="O424">
        <f t="shared" ca="1" si="63"/>
        <v>0</v>
      </c>
      <c r="P424">
        <f t="shared" ca="1" si="63"/>
        <v>0</v>
      </c>
      <c r="Q424">
        <f t="shared" ca="1" si="63"/>
        <v>0</v>
      </c>
      <c r="R424">
        <f t="shared" ca="1" si="59"/>
        <v>0</v>
      </c>
      <c r="S424">
        <f t="shared" ca="1" si="63"/>
        <v>0</v>
      </c>
      <c r="T424">
        <f t="shared" ca="1" si="60"/>
        <v>0</v>
      </c>
      <c r="U424">
        <f t="shared" ca="1" si="61"/>
        <v>0</v>
      </c>
      <c r="V424" t="str">
        <f t="shared" ca="1" si="62"/>
        <v/>
      </c>
    </row>
    <row r="425" spans="1:22">
      <c r="A425">
        <f t="shared" ca="1" si="56"/>
        <v>16</v>
      </c>
      <c r="B425" t="str">
        <f ca="1">INDEX(SeznamListu!$A$1:$C$87,MATCH(A425,SeznamListu!$B$1:$B$87,0),1)</f>
        <v>ZAS N05806</v>
      </c>
      <c r="C425">
        <f ca="1">INDEX(SeznamListu!$A$1:$C$87,MATCH(A425,SeznamListu!$B$1:$B$87,0),3)</f>
        <v>1</v>
      </c>
      <c r="D425">
        <f ca="1">COUNTIF($A$6:A425,A425)</f>
        <v>26</v>
      </c>
      <c r="I425">
        <f t="shared" ca="1" si="57"/>
        <v>24</v>
      </c>
      <c r="J425" t="str">
        <f t="shared" ca="1" si="58"/>
        <v>Příslušenství audio technika 0</v>
      </c>
      <c r="K425" t="str">
        <f t="shared" ca="1" si="63"/>
        <v>AU32</v>
      </c>
      <c r="L425" t="str">
        <f t="shared" ca="1" si="63"/>
        <v>Příslušenství audio technika</v>
      </c>
      <c r="M425">
        <f t="shared" ca="1" si="63"/>
        <v>0</v>
      </c>
      <c r="N425">
        <f t="shared" ca="1" si="63"/>
        <v>0</v>
      </c>
      <c r="O425">
        <f t="shared" ca="1" si="63"/>
        <v>0</v>
      </c>
      <c r="P425">
        <f t="shared" ca="1" si="63"/>
        <v>0</v>
      </c>
      <c r="Q425">
        <f t="shared" ca="1" si="63"/>
        <v>0</v>
      </c>
      <c r="R425">
        <f t="shared" ca="1" si="59"/>
        <v>0</v>
      </c>
      <c r="S425">
        <f t="shared" ca="1" si="63"/>
        <v>0</v>
      </c>
      <c r="T425">
        <f t="shared" ca="1" si="60"/>
        <v>0</v>
      </c>
      <c r="U425">
        <f t="shared" ca="1" si="61"/>
        <v>0</v>
      </c>
      <c r="V425" t="str">
        <f t="shared" ca="1" si="62"/>
        <v/>
      </c>
    </row>
    <row r="426" spans="1:22">
      <c r="A426">
        <f t="shared" ca="1" si="56"/>
        <v>16</v>
      </c>
      <c r="B426" t="str">
        <f ca="1">INDEX(SeznamListu!$A$1:$C$87,MATCH(A426,SeznamListu!$B$1:$B$87,0),1)</f>
        <v>ZAS N05806</v>
      </c>
      <c r="C426">
        <f ca="1">INDEX(SeznamListu!$A$1:$C$87,MATCH(A426,SeznamListu!$B$1:$B$87,0),3)</f>
        <v>1</v>
      </c>
      <c r="D426">
        <f ca="1">COUNTIF($A$6:A426,A426)</f>
        <v>27</v>
      </c>
      <c r="I426">
        <f t="shared" ca="1" si="57"/>
        <v>25</v>
      </c>
      <c r="J426" t="str">
        <f t="shared" ca="1" si="58"/>
        <v>Mikrofonní pole 0</v>
      </c>
      <c r="K426" t="str">
        <f t="shared" ca="1" si="63"/>
        <v>AU33</v>
      </c>
      <c r="L426" t="str">
        <f t="shared" ca="1" si="63"/>
        <v>Mikrofonní pole</v>
      </c>
      <c r="M426">
        <f t="shared" ca="1" si="63"/>
        <v>0</v>
      </c>
      <c r="N426">
        <f t="shared" ca="1" si="63"/>
        <v>0</v>
      </c>
      <c r="O426">
        <f t="shared" ca="1" si="63"/>
        <v>0</v>
      </c>
      <c r="P426">
        <f t="shared" ca="1" si="63"/>
        <v>0</v>
      </c>
      <c r="Q426">
        <f t="shared" ca="1" si="63"/>
        <v>0</v>
      </c>
      <c r="R426">
        <f t="shared" ca="1" si="59"/>
        <v>0</v>
      </c>
      <c r="S426">
        <f t="shared" ca="1" si="63"/>
        <v>0</v>
      </c>
      <c r="T426">
        <f t="shared" ca="1" si="60"/>
        <v>0</v>
      </c>
      <c r="U426">
        <f t="shared" ca="1" si="61"/>
        <v>0</v>
      </c>
      <c r="V426" t="str">
        <f t="shared" ca="1" si="62"/>
        <v/>
      </c>
    </row>
    <row r="427" spans="1:22">
      <c r="A427">
        <f t="shared" ca="1" si="56"/>
        <v>16</v>
      </c>
      <c r="B427" t="str">
        <f ca="1">INDEX(SeznamListu!$A$1:$C$87,MATCH(A427,SeznamListu!$B$1:$B$87,0),1)</f>
        <v>ZAS N05806</v>
      </c>
      <c r="C427">
        <f ca="1">INDEX(SeznamListu!$A$1:$C$87,MATCH(A427,SeznamListu!$B$1:$B$87,0),3)</f>
        <v>1</v>
      </c>
      <c r="D427">
        <f ca="1">COUNTIF($A$6:A427,A427)</f>
        <v>28</v>
      </c>
      <c r="I427">
        <f t="shared" ca="1" si="57"/>
        <v>26</v>
      </c>
      <c r="J427" t="str">
        <f t="shared" ca="1" si="58"/>
        <v>Přípojné místo 1 do stolu velká zas. 0</v>
      </c>
      <c r="K427" t="str">
        <f t="shared" ca="1" si="63"/>
        <v>PM05</v>
      </c>
      <c r="L427" t="str">
        <f t="shared" ca="1" si="63"/>
        <v>Přípojné místo 1 do stolu velká zas.</v>
      </c>
      <c r="M427">
        <f t="shared" ca="1" si="63"/>
        <v>0</v>
      </c>
      <c r="N427">
        <f t="shared" ca="1" si="63"/>
        <v>0</v>
      </c>
      <c r="O427">
        <f t="shared" ca="1" si="63"/>
        <v>0</v>
      </c>
      <c r="P427">
        <f t="shared" ca="1" si="63"/>
        <v>0</v>
      </c>
      <c r="Q427">
        <f t="shared" ca="1" si="63"/>
        <v>0</v>
      </c>
      <c r="R427">
        <f t="shared" ca="1" si="59"/>
        <v>0</v>
      </c>
      <c r="S427">
        <f t="shared" ca="1" si="63"/>
        <v>0</v>
      </c>
      <c r="T427">
        <f t="shared" ca="1" si="60"/>
        <v>0</v>
      </c>
      <c r="U427">
        <f t="shared" ca="1" si="61"/>
        <v>0</v>
      </c>
      <c r="V427" t="str">
        <f t="shared" ca="1" si="62"/>
        <v/>
      </c>
    </row>
    <row r="428" spans="1:22">
      <c r="A428">
        <f t="shared" ca="1" si="56"/>
        <v>16</v>
      </c>
      <c r="B428" t="str">
        <f ca="1">INDEX(SeznamListu!$A$1:$C$87,MATCH(A428,SeznamListu!$B$1:$B$87,0),1)</f>
        <v>ZAS N05806</v>
      </c>
      <c r="C428">
        <f ca="1">INDEX(SeznamListu!$A$1:$C$87,MATCH(A428,SeznamListu!$B$1:$B$87,0),3)</f>
        <v>1</v>
      </c>
      <c r="D428">
        <f ca="1">COUNTIF($A$6:A428,A428)</f>
        <v>29</v>
      </c>
      <c r="I428">
        <f t="shared" ca="1" si="57"/>
        <v>27</v>
      </c>
      <c r="J428" t="str">
        <f t="shared" ca="1" si="58"/>
        <v>Přípojné místo 2 do stolu velká zas. 0</v>
      </c>
      <c r="K428" t="str">
        <f t="shared" ca="1" si="63"/>
        <v>PM06</v>
      </c>
      <c r="L428" t="str">
        <f t="shared" ca="1" si="63"/>
        <v>Přípojné místo 2 do stolu velká zas.</v>
      </c>
      <c r="M428">
        <f t="shared" ca="1" si="63"/>
        <v>0</v>
      </c>
      <c r="N428">
        <f t="shared" ca="1" si="63"/>
        <v>0</v>
      </c>
      <c r="O428">
        <f t="shared" ca="1" si="63"/>
        <v>0</v>
      </c>
      <c r="P428">
        <f t="shared" ca="1" si="63"/>
        <v>0</v>
      </c>
      <c r="Q428">
        <f t="shared" ca="1" si="63"/>
        <v>0</v>
      </c>
      <c r="R428">
        <f t="shared" ca="1" si="59"/>
        <v>0</v>
      </c>
      <c r="S428">
        <f t="shared" ca="1" si="63"/>
        <v>0</v>
      </c>
      <c r="T428">
        <f t="shared" ca="1" si="60"/>
        <v>0</v>
      </c>
      <c r="U428">
        <f t="shared" ca="1" si="61"/>
        <v>0</v>
      </c>
      <c r="V428" t="str">
        <f t="shared" ca="1" si="62"/>
        <v/>
      </c>
    </row>
    <row r="429" spans="1:22" ht="14.25" customHeight="1">
      <c r="A429">
        <f t="shared" ca="1" si="56"/>
        <v>16</v>
      </c>
      <c r="B429" t="str">
        <f ca="1">INDEX(SeznamListu!$A$1:$C$87,MATCH(A429,SeznamListu!$B$1:$B$87,0),1)</f>
        <v>ZAS N05806</v>
      </c>
      <c r="C429">
        <f ca="1">INDEX(SeznamListu!$A$1:$C$87,MATCH(A429,SeznamListu!$B$1:$B$87,0),3)</f>
        <v>1</v>
      </c>
      <c r="D429">
        <f ca="1">COUNTIF($A$6:A429,A429)</f>
        <v>30</v>
      </c>
      <c r="I429">
        <f t="shared" ca="1" si="57"/>
        <v>28</v>
      </c>
      <c r="J429" t="str">
        <f t="shared" ca="1" si="58"/>
        <v>Přípojné místo 3 do stolu velká zas. 0</v>
      </c>
      <c r="K429" t="str">
        <f t="shared" ca="1" si="63"/>
        <v>PM07</v>
      </c>
      <c r="L429" t="str">
        <f t="shared" ca="1" si="63"/>
        <v>Přípojné místo 3 do stolu velká zas.</v>
      </c>
      <c r="M429">
        <f t="shared" ca="1" si="63"/>
        <v>0</v>
      </c>
      <c r="N429">
        <f t="shared" ca="1" si="63"/>
        <v>0</v>
      </c>
      <c r="O429">
        <f t="shared" ca="1" si="63"/>
        <v>0</v>
      </c>
      <c r="P429">
        <f t="shared" ca="1" si="63"/>
        <v>0</v>
      </c>
      <c r="Q429">
        <f t="shared" ca="1" si="63"/>
        <v>0</v>
      </c>
      <c r="R429">
        <f t="shared" ca="1" si="59"/>
        <v>0</v>
      </c>
      <c r="S429">
        <f t="shared" ca="1" si="63"/>
        <v>0</v>
      </c>
      <c r="T429">
        <f t="shared" ca="1" si="60"/>
        <v>0</v>
      </c>
      <c r="U429">
        <f t="shared" ca="1" si="61"/>
        <v>0</v>
      </c>
      <c r="V429" t="str">
        <f t="shared" ca="1" si="62"/>
        <v/>
      </c>
    </row>
    <row r="430" spans="1:22">
      <c r="A430">
        <f t="shared" ca="1" si="56"/>
        <v>16</v>
      </c>
      <c r="B430" t="str">
        <f ca="1">INDEX(SeznamListu!$A$1:$C$87,MATCH(A430,SeznamListu!$B$1:$B$87,0),1)</f>
        <v>ZAS N05806</v>
      </c>
      <c r="C430">
        <f ca="1">INDEX(SeznamListu!$A$1:$C$87,MATCH(A430,SeznamListu!$B$1:$B$87,0),3)</f>
        <v>1</v>
      </c>
      <c r="D430">
        <f ca="1">COUNTIF($A$6:A430,A430)</f>
        <v>31</v>
      </c>
      <c r="I430">
        <f t="shared" ca="1" si="57"/>
        <v>29</v>
      </c>
      <c r="J430" t="str">
        <f t="shared" ca="1" si="58"/>
        <v>Kontrolér řídicího systému 0</v>
      </c>
      <c r="K430" t="str">
        <f t="shared" ca="1" si="63"/>
        <v>RS01</v>
      </c>
      <c r="L430" t="str">
        <f t="shared" ca="1" si="63"/>
        <v>Kontrolér řídicího systému</v>
      </c>
      <c r="M430">
        <f t="shared" ca="1" si="63"/>
        <v>0</v>
      </c>
      <c r="N430">
        <f t="shared" ca="1" si="63"/>
        <v>0</v>
      </c>
      <c r="O430">
        <f t="shared" ca="1" si="63"/>
        <v>0</v>
      </c>
      <c r="P430">
        <f t="shared" ca="1" si="63"/>
        <v>0</v>
      </c>
      <c r="Q430">
        <f t="shared" ca="1" si="63"/>
        <v>0</v>
      </c>
      <c r="R430">
        <f t="shared" ca="1" si="59"/>
        <v>0</v>
      </c>
      <c r="S430">
        <f t="shared" ca="1" si="63"/>
        <v>0</v>
      </c>
      <c r="T430">
        <f t="shared" ca="1" si="60"/>
        <v>0</v>
      </c>
      <c r="U430">
        <f t="shared" ca="1" si="61"/>
        <v>0</v>
      </c>
      <c r="V430" t="str">
        <f t="shared" ca="1" si="62"/>
        <v/>
      </c>
    </row>
    <row r="431" spans="1:22">
      <c r="A431">
        <f t="shared" ca="1" si="56"/>
        <v>16</v>
      </c>
      <c r="B431" t="str">
        <f ca="1">INDEX(SeznamListu!$A$1:$C$87,MATCH(A431,SeznamListu!$B$1:$B$87,0),1)</f>
        <v>ZAS N05806</v>
      </c>
      <c r="C431">
        <f ca="1">INDEX(SeznamListu!$A$1:$C$87,MATCH(A431,SeznamListu!$B$1:$B$87,0),3)</f>
        <v>1</v>
      </c>
      <c r="D431">
        <f ca="1">COUNTIF($A$6:A431,A431)</f>
        <v>32</v>
      </c>
      <c r="I431">
        <f t="shared" ca="1" si="57"/>
        <v>30</v>
      </c>
      <c r="J431" t="str">
        <f t="shared" ca="1" si="58"/>
        <v>Kontrolér řídicího systému 0</v>
      </c>
      <c r="K431" t="str">
        <f t="shared" ca="1" si="63"/>
        <v>RS03</v>
      </c>
      <c r="L431" t="str">
        <f t="shared" ca="1" si="63"/>
        <v>Kontrolér řídicího systému</v>
      </c>
      <c r="M431">
        <f t="shared" ca="1" si="63"/>
        <v>0</v>
      </c>
      <c r="N431">
        <f t="shared" ca="1" si="63"/>
        <v>0</v>
      </c>
      <c r="O431">
        <f t="shared" ca="1" si="63"/>
        <v>0</v>
      </c>
      <c r="P431">
        <f t="shared" ca="1" si="63"/>
        <v>0</v>
      </c>
      <c r="Q431">
        <f t="shared" ca="1" si="63"/>
        <v>0</v>
      </c>
      <c r="R431">
        <f t="shared" ca="1" si="59"/>
        <v>0</v>
      </c>
      <c r="S431">
        <f t="shared" ca="1" si="63"/>
        <v>0</v>
      </c>
      <c r="T431">
        <f t="shared" ca="1" si="60"/>
        <v>0</v>
      </c>
      <c r="U431">
        <f t="shared" ca="1" si="61"/>
        <v>0</v>
      </c>
      <c r="V431" t="str">
        <f t="shared" ca="1" si="62"/>
        <v/>
      </c>
    </row>
    <row r="432" spans="1:22">
      <c r="A432">
        <f t="shared" ca="1" si="56"/>
        <v>16</v>
      </c>
      <c r="B432" t="str">
        <f ca="1">INDEX(SeznamListu!$A$1:$C$87,MATCH(A432,SeznamListu!$B$1:$B$87,0),1)</f>
        <v>ZAS N05806</v>
      </c>
      <c r="C432">
        <f ca="1">INDEX(SeznamListu!$A$1:$C$87,MATCH(A432,SeznamListu!$B$1:$B$87,0),3)</f>
        <v>1</v>
      </c>
      <c r="D432">
        <f ca="1">COUNTIF($A$6:A432,A432)</f>
        <v>33</v>
      </c>
      <c r="I432">
        <f t="shared" ca="1" si="57"/>
        <v>31</v>
      </c>
      <c r="J432" t="str">
        <f t="shared" ca="1" si="58"/>
        <v>Dotykový panel 0</v>
      </c>
      <c r="K432" t="str">
        <f t="shared" ca="1" si="63"/>
        <v>RS04</v>
      </c>
      <c r="L432" t="str">
        <f t="shared" ca="1" si="63"/>
        <v>Dotykový panel</v>
      </c>
      <c r="M432">
        <f t="shared" ca="1" si="63"/>
        <v>0</v>
      </c>
      <c r="N432">
        <f t="shared" ca="1" si="63"/>
        <v>0</v>
      </c>
      <c r="O432">
        <f t="shared" ca="1" si="63"/>
        <v>0</v>
      </c>
      <c r="P432">
        <f t="shared" ca="1" si="63"/>
        <v>0</v>
      </c>
      <c r="Q432">
        <f t="shared" ca="1" si="63"/>
        <v>0</v>
      </c>
      <c r="R432">
        <f t="shared" ca="1" si="59"/>
        <v>0</v>
      </c>
      <c r="S432">
        <f t="shared" ca="1" si="63"/>
        <v>0</v>
      </c>
      <c r="T432">
        <f t="shared" ca="1" si="60"/>
        <v>0</v>
      </c>
      <c r="U432">
        <f t="shared" ca="1" si="61"/>
        <v>0</v>
      </c>
      <c r="V432" t="str">
        <f t="shared" ca="1" si="62"/>
        <v/>
      </c>
    </row>
    <row r="433" spans="1:22">
      <c r="A433">
        <f t="shared" ca="1" si="56"/>
        <v>16</v>
      </c>
      <c r="B433" t="str">
        <f ca="1">INDEX(SeznamListu!$A$1:$C$87,MATCH(A433,SeznamListu!$B$1:$B$87,0),1)</f>
        <v>ZAS N05806</v>
      </c>
      <c r="C433">
        <f ca="1">INDEX(SeznamListu!$A$1:$C$87,MATCH(A433,SeznamListu!$B$1:$B$87,0),3)</f>
        <v>1</v>
      </c>
      <c r="D433">
        <f ca="1">COUNTIF($A$6:A433,A433)</f>
        <v>34</v>
      </c>
      <c r="I433">
        <f t="shared" ca="1" si="57"/>
        <v>32</v>
      </c>
      <c r="J433" t="str">
        <f t="shared" ca="1" si="58"/>
        <v>Switch pro řízení 0</v>
      </c>
      <c r="K433" t="str">
        <f t="shared" ca="1" si="63"/>
        <v>RS06</v>
      </c>
      <c r="L433" t="str">
        <f t="shared" ca="1" si="63"/>
        <v>Switch pro řízení</v>
      </c>
      <c r="M433">
        <f t="shared" ca="1" si="63"/>
        <v>0</v>
      </c>
      <c r="N433">
        <f t="shared" ca="1" si="63"/>
        <v>0</v>
      </c>
      <c r="O433">
        <f t="shared" ca="1" si="63"/>
        <v>0</v>
      </c>
      <c r="P433">
        <f t="shared" ca="1" si="63"/>
        <v>0</v>
      </c>
      <c r="Q433">
        <f t="shared" ca="1" si="63"/>
        <v>0</v>
      </c>
      <c r="R433">
        <f t="shared" ca="1" si="59"/>
        <v>0</v>
      </c>
      <c r="S433">
        <f t="shared" ca="1" si="63"/>
        <v>0</v>
      </c>
      <c r="T433">
        <f t="shared" ca="1" si="60"/>
        <v>0</v>
      </c>
      <c r="U433">
        <f t="shared" ca="1" si="61"/>
        <v>0</v>
      </c>
      <c r="V433" t="str">
        <f t="shared" ca="1" si="62"/>
        <v/>
      </c>
    </row>
    <row r="434" spans="1:22">
      <c r="A434">
        <f t="shared" ca="1" si="56"/>
        <v>16</v>
      </c>
      <c r="B434" t="str">
        <f ca="1">INDEX(SeznamListu!$A$1:$C$87,MATCH(A434,SeznamListu!$B$1:$B$87,0),1)</f>
        <v>ZAS N05806</v>
      </c>
      <c r="C434">
        <f ca="1">INDEX(SeznamListu!$A$1:$C$87,MATCH(A434,SeznamListu!$B$1:$B$87,0),3)</f>
        <v>1</v>
      </c>
      <c r="D434">
        <f ca="1">COUNTIF($A$6:A434,A434)</f>
        <v>35</v>
      </c>
      <c r="I434">
        <f t="shared" ca="1" si="57"/>
        <v>33</v>
      </c>
      <c r="J434" t="str">
        <f t="shared" ca="1" si="58"/>
        <v>Příslušenství řídicího systému do rozvaděče - převodník 0</v>
      </c>
      <c r="K434" t="str">
        <f t="shared" ca="1" si="63"/>
        <v>RS07</v>
      </c>
      <c r="L434" t="str">
        <f t="shared" ca="1" si="63"/>
        <v>Příslušenství řídicího systému do rozvaděče - převodník</v>
      </c>
      <c r="M434">
        <f t="shared" ca="1" si="63"/>
        <v>0</v>
      </c>
      <c r="N434">
        <f t="shared" ca="1" si="63"/>
        <v>0</v>
      </c>
      <c r="O434">
        <f t="shared" ca="1" si="63"/>
        <v>0</v>
      </c>
      <c r="P434">
        <f t="shared" ca="1" si="63"/>
        <v>0</v>
      </c>
      <c r="Q434">
        <f t="shared" ca="1" si="63"/>
        <v>0</v>
      </c>
      <c r="R434">
        <f t="shared" ca="1" si="59"/>
        <v>0</v>
      </c>
      <c r="S434">
        <f t="shared" ca="1" si="63"/>
        <v>0</v>
      </c>
      <c r="T434">
        <f t="shared" ca="1" si="60"/>
        <v>0</v>
      </c>
      <c r="U434">
        <f t="shared" ca="1" si="61"/>
        <v>0</v>
      </c>
      <c r="V434" t="str">
        <f t="shared" ca="1" si="62"/>
        <v/>
      </c>
    </row>
    <row r="435" spans="1:22">
      <c r="A435">
        <f t="shared" ca="1" si="56"/>
        <v>16</v>
      </c>
      <c r="B435" t="str">
        <f ca="1">INDEX(SeznamListu!$A$1:$C$87,MATCH(A435,SeznamListu!$B$1:$B$87,0),1)</f>
        <v>ZAS N05806</v>
      </c>
      <c r="C435">
        <f ca="1">INDEX(SeznamListu!$A$1:$C$87,MATCH(A435,SeznamListu!$B$1:$B$87,0),3)</f>
        <v>1</v>
      </c>
      <c r="D435">
        <f ca="1">COUNTIF($A$6:A435,A435)</f>
        <v>36</v>
      </c>
      <c r="I435">
        <f t="shared" ca="1" si="57"/>
        <v>34</v>
      </c>
      <c r="J435" t="str">
        <f t="shared" ca="1" si="58"/>
        <v>Příslušenství řídicího systému do rozvaděče - odrušovač 0</v>
      </c>
      <c r="K435" t="str">
        <f t="shared" ca="1" si="63"/>
        <v>RS08</v>
      </c>
      <c r="L435" t="str">
        <f t="shared" ca="1" si="63"/>
        <v>Příslušenství řídicího systému do rozvaděče - odrušovač</v>
      </c>
      <c r="M435">
        <f t="shared" ca="1" si="63"/>
        <v>0</v>
      </c>
      <c r="N435">
        <f t="shared" ca="1" si="63"/>
        <v>0</v>
      </c>
      <c r="O435">
        <f t="shared" ca="1" si="63"/>
        <v>0</v>
      </c>
      <c r="P435">
        <f t="shared" ca="1" si="63"/>
        <v>0</v>
      </c>
      <c r="Q435">
        <f t="shared" ca="1" si="63"/>
        <v>0</v>
      </c>
      <c r="R435">
        <f t="shared" ca="1" si="59"/>
        <v>0</v>
      </c>
      <c r="S435">
        <f t="shared" ca="1" si="63"/>
        <v>0</v>
      </c>
      <c r="T435">
        <f t="shared" ca="1" si="60"/>
        <v>0</v>
      </c>
      <c r="U435">
        <f t="shared" ca="1" si="61"/>
        <v>0</v>
      </c>
      <c r="V435" t="str">
        <f t="shared" ca="1" si="62"/>
        <v/>
      </c>
    </row>
    <row r="436" spans="1:22">
      <c r="A436">
        <f t="shared" ca="1" si="56"/>
        <v>16</v>
      </c>
      <c r="B436" t="str">
        <f ca="1">INDEX(SeznamListu!$A$1:$C$87,MATCH(A436,SeznamListu!$B$1:$B$87,0),1)</f>
        <v>ZAS N05806</v>
      </c>
      <c r="C436">
        <f ca="1">INDEX(SeznamListu!$A$1:$C$87,MATCH(A436,SeznamListu!$B$1:$B$87,0),3)</f>
        <v>1</v>
      </c>
      <c r="D436">
        <f ca="1">COUNTIF($A$6:A436,A436)</f>
        <v>37</v>
      </c>
      <c r="I436">
        <f t="shared" ca="1" si="57"/>
        <v>35</v>
      </c>
      <c r="J436" t="str">
        <f t="shared" ca="1" si="58"/>
        <v>Příslušenství řídicího systému do rozvaděče - releová jednotka 0</v>
      </c>
      <c r="K436" t="str">
        <f t="shared" ca="1" si="63"/>
        <v>RS09</v>
      </c>
      <c r="L436" t="str">
        <f t="shared" ca="1" si="63"/>
        <v>Příslušenství řídicího systému do rozvaděče - releová jednotka</v>
      </c>
      <c r="M436">
        <f t="shared" ca="1" si="63"/>
        <v>0</v>
      </c>
      <c r="N436">
        <f t="shared" ref="K436:S468" ca="1" si="64">INDIRECT("'"&amp;$B436&amp; "'!" &amp; N$1&amp;$D436+2)</f>
        <v>0</v>
      </c>
      <c r="O436">
        <f t="shared" ca="1" si="64"/>
        <v>0</v>
      </c>
      <c r="P436">
        <f t="shared" ca="1" si="64"/>
        <v>0</v>
      </c>
      <c r="Q436">
        <f t="shared" ca="1" si="64"/>
        <v>0</v>
      </c>
      <c r="R436">
        <f t="shared" ca="1" si="59"/>
        <v>0</v>
      </c>
      <c r="S436">
        <f t="shared" ca="1" si="64"/>
        <v>0</v>
      </c>
      <c r="T436">
        <f t="shared" ca="1" si="60"/>
        <v>0</v>
      </c>
      <c r="U436">
        <f t="shared" ca="1" si="61"/>
        <v>0</v>
      </c>
      <c r="V436" t="str">
        <f t="shared" ca="1" si="62"/>
        <v/>
      </c>
    </row>
    <row r="437" spans="1:22">
      <c r="A437">
        <f t="shared" ca="1" si="56"/>
        <v>16</v>
      </c>
      <c r="B437" t="str">
        <f ca="1">INDEX(SeznamListu!$A$1:$C$87,MATCH(A437,SeznamListu!$B$1:$B$87,0),1)</f>
        <v>ZAS N05806</v>
      </c>
      <c r="C437">
        <f ca="1">INDEX(SeznamListu!$A$1:$C$87,MATCH(A437,SeznamListu!$B$1:$B$87,0),3)</f>
        <v>1</v>
      </c>
      <c r="D437">
        <f ca="1">COUNTIF($A$6:A437,A437)</f>
        <v>38</v>
      </c>
      <c r="I437">
        <f t="shared" ca="1" si="57"/>
        <v>36</v>
      </c>
      <c r="J437" t="str">
        <f t="shared" ca="1" si="58"/>
        <v>Příslušenství řídicího systému do rozvaděče - DALI jednotka 0</v>
      </c>
      <c r="K437" t="str">
        <f t="shared" ca="1" si="64"/>
        <v>RS10</v>
      </c>
      <c r="L437" t="str">
        <f t="shared" ca="1" si="64"/>
        <v>Příslušenství řídicího systému do rozvaděče - DALI jednotka</v>
      </c>
      <c r="M437">
        <f t="shared" ca="1" si="64"/>
        <v>0</v>
      </c>
      <c r="N437">
        <f t="shared" ca="1" si="64"/>
        <v>0</v>
      </c>
      <c r="O437">
        <f t="shared" ca="1" si="64"/>
        <v>0</v>
      </c>
      <c r="P437">
        <f t="shared" ca="1" si="64"/>
        <v>0</v>
      </c>
      <c r="Q437">
        <f t="shared" ca="1" si="64"/>
        <v>0</v>
      </c>
      <c r="R437">
        <f t="shared" ca="1" si="59"/>
        <v>0</v>
      </c>
      <c r="S437">
        <f t="shared" ca="1" si="64"/>
        <v>0</v>
      </c>
      <c r="T437">
        <f t="shared" ca="1" si="60"/>
        <v>0</v>
      </c>
      <c r="U437">
        <f t="shared" ca="1" si="61"/>
        <v>0</v>
      </c>
      <c r="V437" t="str">
        <f t="shared" ca="1" si="62"/>
        <v/>
      </c>
    </row>
    <row r="438" spans="1:22">
      <c r="A438">
        <f t="shared" ca="1" si="56"/>
        <v>16</v>
      </c>
      <c r="B438" t="str">
        <f ca="1">INDEX(SeznamListu!$A$1:$C$87,MATCH(A438,SeznamListu!$B$1:$B$87,0),1)</f>
        <v>ZAS N05806</v>
      </c>
      <c r="C438">
        <f ca="1">INDEX(SeznamListu!$A$1:$C$87,MATCH(A438,SeznamListu!$B$1:$B$87,0),3)</f>
        <v>1</v>
      </c>
      <c r="D438">
        <f ca="1">COUNTIF($A$6:A438,A438)</f>
        <v>39</v>
      </c>
      <c r="I438">
        <f t="shared" ca="1" si="57"/>
        <v>37</v>
      </c>
      <c r="J438" t="str">
        <f t="shared" ca="1" si="58"/>
        <v>Drobný montážní materiál 0</v>
      </c>
      <c r="K438" t="str">
        <f t="shared" ca="1" si="64"/>
        <v>IK03</v>
      </c>
      <c r="L438" t="str">
        <f t="shared" ca="1" si="64"/>
        <v>Drobný montážní materiál</v>
      </c>
      <c r="M438">
        <f t="shared" ca="1" si="64"/>
        <v>0</v>
      </c>
      <c r="N438">
        <f t="shared" ca="1" si="64"/>
        <v>0</v>
      </c>
      <c r="O438">
        <f t="shared" ca="1" si="64"/>
        <v>0</v>
      </c>
      <c r="P438">
        <f t="shared" ca="1" si="64"/>
        <v>0</v>
      </c>
      <c r="Q438">
        <f t="shared" ca="1" si="64"/>
        <v>0</v>
      </c>
      <c r="R438">
        <f t="shared" ca="1" si="59"/>
        <v>0</v>
      </c>
      <c r="S438">
        <f t="shared" ca="1" si="64"/>
        <v>0</v>
      </c>
      <c r="T438">
        <f t="shared" ca="1" si="60"/>
        <v>0</v>
      </c>
      <c r="U438">
        <f t="shared" ca="1" si="61"/>
        <v>0</v>
      </c>
      <c r="V438" t="str">
        <f t="shared" ca="1" si="62"/>
        <v/>
      </c>
    </row>
    <row r="439" spans="1:22">
      <c r="A439">
        <f t="shared" ca="1" si="56"/>
        <v>16</v>
      </c>
      <c r="B439" t="str">
        <f ca="1">INDEX(SeznamListu!$A$1:$C$87,MATCH(A439,SeznamListu!$B$1:$B$87,0),1)</f>
        <v>ZAS N05806</v>
      </c>
      <c r="C439">
        <f ca="1">INDEX(SeznamListu!$A$1:$C$87,MATCH(A439,SeznamListu!$B$1:$B$87,0),3)</f>
        <v>1</v>
      </c>
      <c r="D439">
        <f ca="1">COUNTIF($A$6:A439,A439)</f>
        <v>40</v>
      </c>
      <c r="I439">
        <f t="shared" ca="1" si="57"/>
        <v>0</v>
      </c>
      <c r="J439" t="str">
        <f t="shared" ca="1" si="58"/>
        <v>CENA CELKEM BEZ DPH: 0</v>
      </c>
      <c r="K439">
        <f t="shared" ca="1" si="64"/>
        <v>0</v>
      </c>
      <c r="L439" t="str">
        <f t="shared" ca="1" si="64"/>
        <v>CENA CELKEM BEZ DPH:</v>
      </c>
      <c r="M439">
        <f t="shared" ca="1" si="64"/>
        <v>0</v>
      </c>
      <c r="N439">
        <f t="shared" ca="1" si="64"/>
        <v>0</v>
      </c>
      <c r="O439">
        <f t="shared" ca="1" si="64"/>
        <v>0</v>
      </c>
      <c r="P439">
        <f t="shared" ca="1" si="64"/>
        <v>0</v>
      </c>
      <c r="Q439">
        <f t="shared" ca="1" si="64"/>
        <v>0</v>
      </c>
      <c r="R439">
        <f t="shared" ca="1" si="59"/>
        <v>0</v>
      </c>
      <c r="S439">
        <f t="shared" ca="1" si="64"/>
        <v>0</v>
      </c>
      <c r="T439">
        <f t="shared" ca="1" si="60"/>
        <v>0</v>
      </c>
      <c r="U439">
        <f t="shared" ca="1" si="61"/>
        <v>0</v>
      </c>
      <c r="V439" t="str">
        <f t="shared" ca="1" si="62"/>
        <v/>
      </c>
    </row>
    <row r="440" spans="1:22">
      <c r="A440">
        <f t="shared" ca="1" si="56"/>
        <v>16</v>
      </c>
      <c r="B440" t="str">
        <f ca="1">INDEX(SeznamListu!$A$1:$C$87,MATCH(A440,SeznamListu!$B$1:$B$87,0),1)</f>
        <v>ZAS N05806</v>
      </c>
      <c r="C440">
        <f ca="1">INDEX(SeznamListu!$A$1:$C$87,MATCH(A440,SeznamListu!$B$1:$B$87,0),3)</f>
        <v>1</v>
      </c>
      <c r="D440">
        <f ca="1">COUNTIF($A$6:A440,A440)</f>
        <v>41</v>
      </c>
      <c r="I440">
        <f t="shared" ca="1" si="57"/>
        <v>0</v>
      </c>
      <c r="J440" t="str">
        <f t="shared" ca="1" si="58"/>
        <v>0 0</v>
      </c>
      <c r="K440">
        <f t="shared" ca="1" si="64"/>
        <v>0</v>
      </c>
      <c r="L440">
        <f t="shared" ca="1" si="64"/>
        <v>0</v>
      </c>
      <c r="M440">
        <f t="shared" ca="1" si="64"/>
        <v>0</v>
      </c>
      <c r="N440">
        <f t="shared" ca="1" si="64"/>
        <v>0</v>
      </c>
      <c r="O440">
        <f t="shared" ca="1" si="64"/>
        <v>0</v>
      </c>
      <c r="P440">
        <f t="shared" ca="1" si="64"/>
        <v>0</v>
      </c>
      <c r="Q440">
        <f t="shared" ca="1" si="64"/>
        <v>0</v>
      </c>
      <c r="R440">
        <f t="shared" ca="1" si="59"/>
        <v>0</v>
      </c>
      <c r="S440">
        <f t="shared" ca="1" si="64"/>
        <v>0</v>
      </c>
      <c r="T440">
        <f t="shared" ca="1" si="60"/>
        <v>0</v>
      </c>
      <c r="U440">
        <f t="shared" ca="1" si="61"/>
        <v>0</v>
      </c>
      <c r="V440" t="str">
        <f t="shared" ca="1" si="62"/>
        <v/>
      </c>
    </row>
    <row r="441" spans="1:22">
      <c r="A441">
        <f t="shared" ca="1" si="56"/>
        <v>16</v>
      </c>
      <c r="B441" t="str">
        <f ca="1">INDEX(SeznamListu!$A$1:$C$87,MATCH(A441,SeznamListu!$B$1:$B$87,0),1)</f>
        <v>ZAS N05806</v>
      </c>
      <c r="C441">
        <f ca="1">INDEX(SeznamListu!$A$1:$C$87,MATCH(A441,SeznamListu!$B$1:$B$87,0),3)</f>
        <v>1</v>
      </c>
      <c r="D441">
        <f ca="1">COUNTIF($A$6:A441,A441)</f>
        <v>42</v>
      </c>
      <c r="I441">
        <f t="shared" ca="1" si="57"/>
        <v>0</v>
      </c>
      <c r="J441" t="str">
        <f t="shared" ca="1" si="58"/>
        <v>0 0</v>
      </c>
      <c r="K441">
        <f t="shared" ca="1" si="64"/>
        <v>0</v>
      </c>
      <c r="L441">
        <f t="shared" ca="1" si="64"/>
        <v>0</v>
      </c>
      <c r="M441">
        <f t="shared" ca="1" si="64"/>
        <v>0</v>
      </c>
      <c r="N441">
        <f t="shared" ca="1" si="64"/>
        <v>0</v>
      </c>
      <c r="O441">
        <f t="shared" ca="1" si="64"/>
        <v>0</v>
      </c>
      <c r="P441">
        <f t="shared" ca="1" si="64"/>
        <v>0</v>
      </c>
      <c r="Q441">
        <f t="shared" ca="1" si="64"/>
        <v>0</v>
      </c>
      <c r="R441">
        <f t="shared" ca="1" si="59"/>
        <v>0</v>
      </c>
      <c r="S441">
        <f t="shared" ca="1" si="64"/>
        <v>0</v>
      </c>
      <c r="T441">
        <f t="shared" ca="1" si="60"/>
        <v>0</v>
      </c>
      <c r="U441">
        <f t="shared" ca="1" si="61"/>
        <v>0</v>
      </c>
      <c r="V441" t="str">
        <f t="shared" ca="1" si="62"/>
        <v/>
      </c>
    </row>
    <row r="442" spans="1:22">
      <c r="A442">
        <f t="shared" ca="1" si="56"/>
        <v>17</v>
      </c>
      <c r="B442" t="str">
        <f ca="1">INDEX(SeznamListu!$A$1:$C$87,MATCH(A442,SeznamListu!$B$1:$B$87,0),1)</f>
        <v>DĚK N05916</v>
      </c>
      <c r="C442">
        <f ca="1">INDEX(SeznamListu!$A$1:$C$87,MATCH(A442,SeznamListu!$B$1:$B$87,0),3)</f>
        <v>1</v>
      </c>
      <c r="D442">
        <f ca="1">COUNTIF($A$6:A442,A442)</f>
        <v>1</v>
      </c>
      <c r="I442">
        <f t="shared" ca="1" si="57"/>
        <v>0</v>
      </c>
      <c r="J442" t="str">
        <f t="shared" ca="1" si="58"/>
        <v>KANCELÁŘ DĚKANA - N05916 0</v>
      </c>
      <c r="K442">
        <f t="shared" ca="1" si="64"/>
        <v>0</v>
      </c>
      <c r="L442" t="str">
        <f t="shared" ca="1" si="64"/>
        <v>KANCELÁŘ DĚKANA - N05916</v>
      </c>
      <c r="M442">
        <f t="shared" ca="1" si="64"/>
        <v>0</v>
      </c>
      <c r="N442">
        <f t="shared" ca="1" si="64"/>
        <v>0</v>
      </c>
      <c r="O442">
        <f t="shared" ca="1" si="64"/>
        <v>0</v>
      </c>
      <c r="P442">
        <f t="shared" ca="1" si="64"/>
        <v>0</v>
      </c>
      <c r="Q442">
        <f t="shared" ca="1" si="64"/>
        <v>0</v>
      </c>
      <c r="R442">
        <f t="shared" ca="1" si="59"/>
        <v>0</v>
      </c>
      <c r="S442">
        <f t="shared" ca="1" si="64"/>
        <v>0</v>
      </c>
      <c r="T442">
        <f t="shared" ca="1" si="60"/>
        <v>0</v>
      </c>
      <c r="U442">
        <f t="shared" ca="1" si="61"/>
        <v>0</v>
      </c>
      <c r="V442" t="str">
        <f t="shared" ca="1" si="62"/>
        <v/>
      </c>
    </row>
    <row r="443" spans="1:22">
      <c r="A443">
        <f t="shared" ca="1" si="56"/>
        <v>17</v>
      </c>
      <c r="B443" t="str">
        <f ca="1">INDEX(SeznamListu!$A$1:$C$87,MATCH(A443,SeznamListu!$B$1:$B$87,0),1)</f>
        <v>DĚK N05916</v>
      </c>
      <c r="C443">
        <f ca="1">INDEX(SeznamListu!$A$1:$C$87,MATCH(A443,SeznamListu!$B$1:$B$87,0),3)</f>
        <v>1</v>
      </c>
      <c r="D443">
        <f ca="1">COUNTIF($A$6:A443,A443)</f>
        <v>2</v>
      </c>
      <c r="I443">
        <f t="shared" ca="1" si="57"/>
        <v>0</v>
      </c>
      <c r="J443" t="str">
        <f t="shared" ca="1" si="58"/>
        <v>0 0</v>
      </c>
      <c r="K443">
        <f t="shared" ca="1" si="64"/>
        <v>0</v>
      </c>
      <c r="L443">
        <f t="shared" ca="1" si="64"/>
        <v>0</v>
      </c>
      <c r="M443">
        <f t="shared" ca="1" si="64"/>
        <v>0</v>
      </c>
      <c r="N443">
        <f t="shared" ca="1" si="64"/>
        <v>0</v>
      </c>
      <c r="O443">
        <f t="shared" ca="1" si="64"/>
        <v>0</v>
      </c>
      <c r="P443">
        <f t="shared" ca="1" si="64"/>
        <v>0</v>
      </c>
      <c r="Q443">
        <f t="shared" ca="1" si="64"/>
        <v>0</v>
      </c>
      <c r="R443">
        <f t="shared" ca="1" si="59"/>
        <v>0</v>
      </c>
      <c r="S443">
        <f t="shared" ca="1" si="64"/>
        <v>0</v>
      </c>
      <c r="T443">
        <f t="shared" ca="1" si="60"/>
        <v>0</v>
      </c>
      <c r="U443">
        <f t="shared" ca="1" si="61"/>
        <v>0</v>
      </c>
      <c r="V443" t="str">
        <f t="shared" ca="1" si="62"/>
        <v/>
      </c>
    </row>
    <row r="444" spans="1:22">
      <c r="A444">
        <f t="shared" ca="1" si="56"/>
        <v>17</v>
      </c>
      <c r="B444" t="str">
        <f ca="1">INDEX(SeznamListu!$A$1:$C$87,MATCH(A444,SeznamListu!$B$1:$B$87,0),1)</f>
        <v>DĚK N05916</v>
      </c>
      <c r="C444">
        <f ca="1">INDEX(SeznamListu!$A$1:$C$87,MATCH(A444,SeznamListu!$B$1:$B$87,0),3)</f>
        <v>1</v>
      </c>
      <c r="D444">
        <f ca="1">COUNTIF($A$6:A444,A444)</f>
        <v>3</v>
      </c>
      <c r="I444">
        <f t="shared" ca="1" si="57"/>
        <v>1</v>
      </c>
      <c r="J444" t="str">
        <f t="shared" ca="1" si="58"/>
        <v>Profesionální LCD displej 0</v>
      </c>
      <c r="K444" t="str">
        <f t="shared" ca="1" si="64"/>
        <v>VD14</v>
      </c>
      <c r="L444" t="str">
        <f t="shared" ca="1" si="64"/>
        <v>Profesionální LCD displej</v>
      </c>
      <c r="M444">
        <f t="shared" ca="1" si="64"/>
        <v>0</v>
      </c>
      <c r="N444">
        <f t="shared" ca="1" si="64"/>
        <v>0</v>
      </c>
      <c r="O444">
        <f t="shared" ca="1" si="64"/>
        <v>0</v>
      </c>
      <c r="P444">
        <f t="shared" ca="1" si="64"/>
        <v>0</v>
      </c>
      <c r="Q444">
        <f t="shared" ca="1" si="64"/>
        <v>0</v>
      </c>
      <c r="R444">
        <f t="shared" ca="1" si="59"/>
        <v>0</v>
      </c>
      <c r="S444">
        <f t="shared" ca="1" si="64"/>
        <v>0</v>
      </c>
      <c r="T444">
        <f t="shared" ca="1" si="60"/>
        <v>0</v>
      </c>
      <c r="U444">
        <f t="shared" ca="1" si="61"/>
        <v>0</v>
      </c>
      <c r="V444" t="str">
        <f t="shared" ca="1" si="62"/>
        <v/>
      </c>
    </row>
    <row r="445" spans="1:22">
      <c r="A445">
        <f t="shared" ca="1" si="56"/>
        <v>17</v>
      </c>
      <c r="B445" t="str">
        <f ca="1">INDEX(SeznamListu!$A$1:$C$87,MATCH(A445,SeznamListu!$B$1:$B$87,0),1)</f>
        <v>DĚK N05916</v>
      </c>
      <c r="C445">
        <f ca="1">INDEX(SeznamListu!$A$1:$C$87,MATCH(A445,SeznamListu!$B$1:$B$87,0),3)</f>
        <v>1</v>
      </c>
      <c r="D445">
        <f ca="1">COUNTIF($A$6:A445,A445)</f>
        <v>4</v>
      </c>
      <c r="I445">
        <f t="shared" ca="1" si="57"/>
        <v>2</v>
      </c>
      <c r="J445" t="str">
        <f t="shared" ca="1" si="58"/>
        <v>Nástěnný držák displeje 0</v>
      </c>
      <c r="K445" t="str">
        <f t="shared" ca="1" si="64"/>
        <v>VD17</v>
      </c>
      <c r="L445" t="str">
        <f t="shared" ca="1" si="64"/>
        <v>Nástěnný držák displeje</v>
      </c>
      <c r="M445">
        <f t="shared" ca="1" si="64"/>
        <v>0</v>
      </c>
      <c r="N445">
        <f t="shared" ca="1" si="64"/>
        <v>0</v>
      </c>
      <c r="O445">
        <f t="shared" ca="1" si="64"/>
        <v>0</v>
      </c>
      <c r="P445">
        <f t="shared" ca="1" si="64"/>
        <v>0</v>
      </c>
      <c r="Q445">
        <f t="shared" ca="1" si="64"/>
        <v>0</v>
      </c>
      <c r="R445">
        <f t="shared" ca="1" si="59"/>
        <v>0</v>
      </c>
      <c r="S445">
        <f t="shared" ca="1" si="64"/>
        <v>0</v>
      </c>
      <c r="T445">
        <f t="shared" ca="1" si="60"/>
        <v>0</v>
      </c>
      <c r="U445">
        <f t="shared" ca="1" si="61"/>
        <v>0</v>
      </c>
      <c r="V445" t="str">
        <f t="shared" ca="1" si="62"/>
        <v/>
      </c>
    </row>
    <row r="446" spans="1:22">
      <c r="A446">
        <f t="shared" ca="1" si="56"/>
        <v>17</v>
      </c>
      <c r="B446" t="str">
        <f ca="1">INDEX(SeznamListu!$A$1:$C$87,MATCH(A446,SeznamListu!$B$1:$B$87,0),1)</f>
        <v>DĚK N05916</v>
      </c>
      <c r="C446">
        <f ca="1">INDEX(SeznamListu!$A$1:$C$87,MATCH(A446,SeznamListu!$B$1:$B$87,0),3)</f>
        <v>1</v>
      </c>
      <c r="D446">
        <f ca="1">COUNTIF($A$6:A446,A446)</f>
        <v>5</v>
      </c>
      <c r="I446">
        <f t="shared" ca="1" si="57"/>
        <v>3</v>
      </c>
      <c r="J446" t="str">
        <f t="shared" ca="1" si="58"/>
        <v>EDID manager 0</v>
      </c>
      <c r="K446" t="str">
        <f t="shared" ca="1" si="64"/>
        <v>VD26</v>
      </c>
      <c r="L446" t="str">
        <f t="shared" ca="1" si="64"/>
        <v>EDID manager</v>
      </c>
      <c r="M446">
        <f t="shared" ca="1" si="64"/>
        <v>0</v>
      </c>
      <c r="N446">
        <f t="shared" ca="1" si="64"/>
        <v>0</v>
      </c>
      <c r="O446">
        <f t="shared" ca="1" si="64"/>
        <v>0</v>
      </c>
      <c r="P446">
        <f t="shared" ca="1" si="64"/>
        <v>0</v>
      </c>
      <c r="Q446">
        <f t="shared" ca="1" si="64"/>
        <v>0</v>
      </c>
      <c r="R446">
        <f t="shared" ca="1" si="59"/>
        <v>0</v>
      </c>
      <c r="S446">
        <f t="shared" ca="1" si="64"/>
        <v>0</v>
      </c>
      <c r="T446">
        <f t="shared" ca="1" si="60"/>
        <v>0</v>
      </c>
      <c r="U446">
        <f t="shared" ca="1" si="61"/>
        <v>0</v>
      </c>
      <c r="V446" t="str">
        <f t="shared" ca="1" si="62"/>
        <v/>
      </c>
    </row>
    <row r="447" spans="1:22">
      <c r="A447">
        <f t="shared" ca="1" si="56"/>
        <v>17</v>
      </c>
      <c r="B447" t="str">
        <f ca="1">INDEX(SeznamListu!$A$1:$C$87,MATCH(A447,SeznamListu!$B$1:$B$87,0),1)</f>
        <v>DĚK N05916</v>
      </c>
      <c r="C447">
        <f ca="1">INDEX(SeznamListu!$A$1:$C$87,MATCH(A447,SeznamListu!$B$1:$B$87,0),3)</f>
        <v>1</v>
      </c>
      <c r="D447">
        <f ca="1">COUNTIF($A$6:A447,A447)</f>
        <v>6</v>
      </c>
      <c r="I447">
        <f t="shared" ca="1" si="57"/>
        <v>4</v>
      </c>
      <c r="J447" t="str">
        <f t="shared" ca="1" si="58"/>
        <v>USB sounbar s integrovanou kamerou pro střední a velké místnosti 0</v>
      </c>
      <c r="K447" t="str">
        <f t="shared" ca="1" si="64"/>
        <v>VD40</v>
      </c>
      <c r="L447" t="str">
        <f t="shared" ca="1" si="64"/>
        <v>USB sounbar s integrovanou kamerou pro střední a velké místnosti</v>
      </c>
      <c r="M447">
        <f t="shared" ca="1" si="64"/>
        <v>0</v>
      </c>
      <c r="N447">
        <f t="shared" ca="1" si="64"/>
        <v>0</v>
      </c>
      <c r="O447">
        <f t="shared" ca="1" si="64"/>
        <v>0</v>
      </c>
      <c r="P447">
        <f t="shared" ca="1" si="64"/>
        <v>0</v>
      </c>
      <c r="Q447">
        <f t="shared" ca="1" si="64"/>
        <v>0</v>
      </c>
      <c r="R447">
        <f t="shared" ca="1" si="59"/>
        <v>0</v>
      </c>
      <c r="S447">
        <f t="shared" ca="1" si="64"/>
        <v>0</v>
      </c>
      <c r="T447">
        <f t="shared" ca="1" si="60"/>
        <v>0</v>
      </c>
      <c r="U447">
        <f t="shared" ca="1" si="61"/>
        <v>0</v>
      </c>
      <c r="V447" t="str">
        <f t="shared" ca="1" si="62"/>
        <v/>
      </c>
    </row>
    <row r="448" spans="1:22">
      <c r="A448">
        <f t="shared" ca="1" si="56"/>
        <v>17</v>
      </c>
      <c r="B448" t="str">
        <f ca="1">INDEX(SeznamListu!$A$1:$C$87,MATCH(A448,SeznamListu!$B$1:$B$87,0),1)</f>
        <v>DĚK N05916</v>
      </c>
      <c r="C448">
        <f ca="1">INDEX(SeznamListu!$A$1:$C$87,MATCH(A448,SeznamListu!$B$1:$B$87,0),3)</f>
        <v>1</v>
      </c>
      <c r="D448">
        <f ca="1">COUNTIF($A$6:A448,A448)</f>
        <v>7</v>
      </c>
      <c r="I448">
        <f t="shared" ca="1" si="57"/>
        <v>5</v>
      </c>
      <c r="J448" t="str">
        <f t="shared" ca="1" si="58"/>
        <v>Přípojné místo do stolu včetně řídicího systému 0</v>
      </c>
      <c r="K448" t="str">
        <f t="shared" ca="1" si="64"/>
        <v>PM04</v>
      </c>
      <c r="L448" t="str">
        <f t="shared" ca="1" si="64"/>
        <v>Přípojné místo do stolu včetně řídicího systému</v>
      </c>
      <c r="M448">
        <f t="shared" ca="1" si="64"/>
        <v>0</v>
      </c>
      <c r="N448">
        <f t="shared" ca="1" si="64"/>
        <v>0</v>
      </c>
      <c r="O448">
        <f t="shared" ca="1" si="64"/>
        <v>0</v>
      </c>
      <c r="P448">
        <f t="shared" ca="1" si="64"/>
        <v>0</v>
      </c>
      <c r="Q448">
        <f t="shared" ca="1" si="64"/>
        <v>0</v>
      </c>
      <c r="R448">
        <f t="shared" ca="1" si="59"/>
        <v>0</v>
      </c>
      <c r="S448">
        <f t="shared" ca="1" si="64"/>
        <v>0</v>
      </c>
      <c r="T448">
        <f t="shared" ca="1" si="60"/>
        <v>0</v>
      </c>
      <c r="U448">
        <f t="shared" ca="1" si="61"/>
        <v>0</v>
      </c>
      <c r="V448" t="str">
        <f t="shared" ca="1" si="62"/>
        <v/>
      </c>
    </row>
    <row r="449" spans="1:22">
      <c r="A449">
        <f t="shared" ca="1" si="56"/>
        <v>17</v>
      </c>
      <c r="B449" t="str">
        <f ca="1">INDEX(SeznamListu!$A$1:$C$87,MATCH(A449,SeznamListu!$B$1:$B$87,0),1)</f>
        <v>DĚK N05916</v>
      </c>
      <c r="C449">
        <f ca="1">INDEX(SeznamListu!$A$1:$C$87,MATCH(A449,SeznamListu!$B$1:$B$87,0),3)</f>
        <v>1</v>
      </c>
      <c r="D449">
        <f ca="1">COUNTIF($A$6:A449,A449)</f>
        <v>8</v>
      </c>
      <c r="I449">
        <f t="shared" ca="1" si="57"/>
        <v>6</v>
      </c>
      <c r="J449" t="str">
        <f t="shared" ca="1" si="58"/>
        <v>Drobný montážní materiál 0</v>
      </c>
      <c r="K449" t="str">
        <f t="shared" ca="1" si="64"/>
        <v>IK03</v>
      </c>
      <c r="L449" t="str">
        <f t="shared" ca="1" si="64"/>
        <v>Drobný montážní materiál</v>
      </c>
      <c r="M449">
        <f t="shared" ca="1" si="64"/>
        <v>0</v>
      </c>
      <c r="N449">
        <f t="shared" ca="1" si="64"/>
        <v>0</v>
      </c>
      <c r="O449">
        <f t="shared" ca="1" si="64"/>
        <v>0</v>
      </c>
      <c r="P449">
        <f t="shared" ca="1" si="64"/>
        <v>0</v>
      </c>
      <c r="Q449">
        <f t="shared" ca="1" si="64"/>
        <v>0</v>
      </c>
      <c r="R449">
        <f t="shared" ca="1" si="59"/>
        <v>0</v>
      </c>
      <c r="S449">
        <f t="shared" ca="1" si="64"/>
        <v>0</v>
      </c>
      <c r="T449">
        <f t="shared" ca="1" si="60"/>
        <v>0</v>
      </c>
      <c r="U449">
        <f t="shared" ca="1" si="61"/>
        <v>0</v>
      </c>
      <c r="V449" t="str">
        <f t="shared" ca="1" si="62"/>
        <v/>
      </c>
    </row>
    <row r="450" spans="1:22">
      <c r="A450">
        <f t="shared" ca="1" si="56"/>
        <v>17</v>
      </c>
      <c r="B450" t="str">
        <f ca="1">INDEX(SeznamListu!$A$1:$C$87,MATCH(A450,SeznamListu!$B$1:$B$87,0),1)</f>
        <v>DĚK N05916</v>
      </c>
      <c r="C450">
        <f ca="1">INDEX(SeznamListu!$A$1:$C$87,MATCH(A450,SeznamListu!$B$1:$B$87,0),3)</f>
        <v>1</v>
      </c>
      <c r="D450">
        <f ca="1">COUNTIF($A$6:A450,A450)</f>
        <v>9</v>
      </c>
      <c r="I450">
        <f t="shared" ca="1" si="57"/>
        <v>0</v>
      </c>
      <c r="J450" t="str">
        <f t="shared" ca="1" si="58"/>
        <v>CENA CELKEM BEZ DPH: 0</v>
      </c>
      <c r="K450">
        <f t="shared" ca="1" si="64"/>
        <v>0</v>
      </c>
      <c r="L450" t="str">
        <f t="shared" ca="1" si="64"/>
        <v>CENA CELKEM BEZ DPH:</v>
      </c>
      <c r="M450">
        <f t="shared" ca="1" si="64"/>
        <v>0</v>
      </c>
      <c r="N450">
        <f t="shared" ca="1" si="64"/>
        <v>0</v>
      </c>
      <c r="O450">
        <f t="shared" ca="1" si="64"/>
        <v>0</v>
      </c>
      <c r="P450">
        <f t="shared" ca="1" si="64"/>
        <v>0</v>
      </c>
      <c r="Q450">
        <f t="shared" ca="1" si="64"/>
        <v>0</v>
      </c>
      <c r="R450">
        <f t="shared" ca="1" si="59"/>
        <v>0</v>
      </c>
      <c r="S450">
        <f t="shared" ca="1" si="64"/>
        <v>0</v>
      </c>
      <c r="T450">
        <f t="shared" ca="1" si="60"/>
        <v>0</v>
      </c>
      <c r="U450">
        <f t="shared" ca="1" si="61"/>
        <v>0</v>
      </c>
      <c r="V450" t="str">
        <f t="shared" ca="1" si="62"/>
        <v/>
      </c>
    </row>
    <row r="451" spans="1:22">
      <c r="A451">
        <f t="shared" ca="1" si="56"/>
        <v>17</v>
      </c>
      <c r="B451" t="str">
        <f ca="1">INDEX(SeznamListu!$A$1:$C$87,MATCH(A451,SeznamListu!$B$1:$B$87,0),1)</f>
        <v>DĚK N05916</v>
      </c>
      <c r="C451">
        <f ca="1">INDEX(SeznamListu!$A$1:$C$87,MATCH(A451,SeznamListu!$B$1:$B$87,0),3)</f>
        <v>1</v>
      </c>
      <c r="D451">
        <f ca="1">COUNTIF($A$6:A451,A451)</f>
        <v>10</v>
      </c>
      <c r="I451">
        <f t="shared" ca="1" si="57"/>
        <v>0</v>
      </c>
      <c r="J451" t="str">
        <f t="shared" ca="1" si="58"/>
        <v>0 0</v>
      </c>
      <c r="K451">
        <f t="shared" ca="1" si="64"/>
        <v>0</v>
      </c>
      <c r="L451">
        <f t="shared" ca="1" si="64"/>
        <v>0</v>
      </c>
      <c r="M451">
        <f t="shared" ca="1" si="64"/>
        <v>0</v>
      </c>
      <c r="N451">
        <f t="shared" ca="1" si="64"/>
        <v>0</v>
      </c>
      <c r="O451">
        <f t="shared" ca="1" si="64"/>
        <v>0</v>
      </c>
      <c r="P451">
        <f t="shared" ca="1" si="64"/>
        <v>0</v>
      </c>
      <c r="Q451">
        <f t="shared" ca="1" si="64"/>
        <v>0</v>
      </c>
      <c r="R451">
        <f t="shared" ca="1" si="59"/>
        <v>0</v>
      </c>
      <c r="S451">
        <f t="shared" ca="1" si="64"/>
        <v>0</v>
      </c>
      <c r="T451">
        <f t="shared" ca="1" si="60"/>
        <v>0</v>
      </c>
      <c r="U451">
        <f t="shared" ca="1" si="61"/>
        <v>0</v>
      </c>
      <c r="V451" t="str">
        <f t="shared" ca="1" si="62"/>
        <v/>
      </c>
    </row>
    <row r="452" spans="1:22">
      <c r="A452">
        <f t="shared" ca="1" si="56"/>
        <v>17</v>
      </c>
      <c r="B452" t="str">
        <f ca="1">INDEX(SeznamListu!$A$1:$C$87,MATCH(A452,SeznamListu!$B$1:$B$87,0),1)</f>
        <v>DĚK N05916</v>
      </c>
      <c r="C452">
        <f ca="1">INDEX(SeznamListu!$A$1:$C$87,MATCH(A452,SeznamListu!$B$1:$B$87,0),3)</f>
        <v>1</v>
      </c>
      <c r="D452">
        <f ca="1">COUNTIF($A$6:A452,A452)</f>
        <v>11</v>
      </c>
      <c r="I452">
        <f t="shared" ca="1" si="57"/>
        <v>0</v>
      </c>
      <c r="J452" t="str">
        <f t="shared" ca="1" si="58"/>
        <v>0 0</v>
      </c>
      <c r="K452">
        <f t="shared" ca="1" si="64"/>
        <v>0</v>
      </c>
      <c r="L452">
        <f t="shared" ca="1" si="64"/>
        <v>0</v>
      </c>
      <c r="M452">
        <f t="shared" ca="1" si="64"/>
        <v>0</v>
      </c>
      <c r="N452">
        <f t="shared" ca="1" si="64"/>
        <v>0</v>
      </c>
      <c r="O452">
        <f t="shared" ca="1" si="64"/>
        <v>0</v>
      </c>
      <c r="P452">
        <f t="shared" ca="1" si="64"/>
        <v>0</v>
      </c>
      <c r="Q452">
        <f t="shared" ca="1" si="64"/>
        <v>0</v>
      </c>
      <c r="R452">
        <f t="shared" ca="1" si="59"/>
        <v>0</v>
      </c>
      <c r="S452">
        <f t="shared" ca="1" si="64"/>
        <v>0</v>
      </c>
      <c r="T452">
        <f t="shared" ca="1" si="60"/>
        <v>0</v>
      </c>
      <c r="U452">
        <f t="shared" ca="1" si="61"/>
        <v>0</v>
      </c>
      <c r="V452" t="str">
        <f t="shared" ca="1" si="62"/>
        <v/>
      </c>
    </row>
    <row r="453" spans="1:22">
      <c r="A453">
        <f t="shared" ca="1" si="56"/>
        <v>18</v>
      </c>
      <c r="B453" t="str">
        <f ca="1">INDEX(SeznamListu!$A$1:$C$87,MATCH(A453,SeznamListu!$B$1:$B$87,0),1)</f>
        <v>ZAS N05917</v>
      </c>
      <c r="C453">
        <f ca="1">INDEX(SeznamListu!$A$1:$C$87,MATCH(A453,SeznamListu!$B$1:$B$87,0),3)</f>
        <v>1</v>
      </c>
      <c r="D453">
        <f ca="1">COUNTIF($A$6:A453,A453)</f>
        <v>1</v>
      </c>
      <c r="I453">
        <f t="shared" ca="1" si="57"/>
        <v>0</v>
      </c>
      <c r="J453" t="str">
        <f t="shared" ca="1" si="58"/>
        <v>ZASEDACÍ MÍSTNOST - N05917 0</v>
      </c>
      <c r="K453">
        <f t="shared" ca="1" si="64"/>
        <v>0</v>
      </c>
      <c r="L453" t="str">
        <f t="shared" ca="1" si="64"/>
        <v>ZASEDACÍ MÍSTNOST - N05917</v>
      </c>
      <c r="M453">
        <f t="shared" ca="1" si="64"/>
        <v>0</v>
      </c>
      <c r="N453">
        <f t="shared" ca="1" si="64"/>
        <v>0</v>
      </c>
      <c r="O453">
        <f t="shared" ca="1" si="64"/>
        <v>0</v>
      </c>
      <c r="P453">
        <f t="shared" ca="1" si="64"/>
        <v>0</v>
      </c>
      <c r="Q453">
        <f t="shared" ca="1" si="64"/>
        <v>0</v>
      </c>
      <c r="R453">
        <f t="shared" ca="1" si="59"/>
        <v>0</v>
      </c>
      <c r="S453">
        <f t="shared" ca="1" si="64"/>
        <v>0</v>
      </c>
      <c r="T453">
        <f t="shared" ca="1" si="60"/>
        <v>0</v>
      </c>
      <c r="U453">
        <f t="shared" ca="1" si="61"/>
        <v>0</v>
      </c>
      <c r="V453" t="str">
        <f t="shared" ca="1" si="62"/>
        <v/>
      </c>
    </row>
    <row r="454" spans="1:22">
      <c r="A454">
        <f t="shared" ca="1" si="56"/>
        <v>18</v>
      </c>
      <c r="B454" t="str">
        <f ca="1">INDEX(SeznamListu!$A$1:$C$87,MATCH(A454,SeznamListu!$B$1:$B$87,0),1)</f>
        <v>ZAS N05917</v>
      </c>
      <c r="C454">
        <f ca="1">INDEX(SeznamListu!$A$1:$C$87,MATCH(A454,SeznamListu!$B$1:$B$87,0),3)</f>
        <v>1</v>
      </c>
      <c r="D454">
        <f ca="1">COUNTIF($A$6:A454,A454)</f>
        <v>2</v>
      </c>
      <c r="I454">
        <f t="shared" ca="1" si="57"/>
        <v>0</v>
      </c>
      <c r="J454" t="str">
        <f t="shared" ca="1" si="58"/>
        <v>0 0</v>
      </c>
      <c r="K454">
        <f t="shared" ca="1" si="64"/>
        <v>0</v>
      </c>
      <c r="L454">
        <f t="shared" ca="1" si="64"/>
        <v>0</v>
      </c>
      <c r="M454">
        <f t="shared" ca="1" si="64"/>
        <v>0</v>
      </c>
      <c r="N454">
        <f t="shared" ca="1" si="64"/>
        <v>0</v>
      </c>
      <c r="O454">
        <f t="shared" ca="1" si="64"/>
        <v>0</v>
      </c>
      <c r="P454">
        <f t="shared" ca="1" si="64"/>
        <v>0</v>
      </c>
      <c r="Q454">
        <f t="shared" ca="1" si="64"/>
        <v>0</v>
      </c>
      <c r="R454">
        <f t="shared" ca="1" si="59"/>
        <v>0</v>
      </c>
      <c r="S454">
        <f t="shared" ca="1" si="64"/>
        <v>0</v>
      </c>
      <c r="T454">
        <f t="shared" ca="1" si="60"/>
        <v>0</v>
      </c>
      <c r="U454">
        <f t="shared" ca="1" si="61"/>
        <v>0</v>
      </c>
      <c r="V454" t="str">
        <f t="shared" ca="1" si="62"/>
        <v/>
      </c>
    </row>
    <row r="455" spans="1:22">
      <c r="A455">
        <f t="shared" ref="A455:A506" ca="1" si="65">IF(AND((LEN(K454)+LEN(K453)+LEN(K452))=3,A454=A453,A453=A452),A454+1,A454)</f>
        <v>18</v>
      </c>
      <c r="B455" t="str">
        <f ca="1">INDEX(SeznamListu!$A$1:$C$87,MATCH(A455,SeznamListu!$B$1:$B$87,0),1)</f>
        <v>ZAS N05917</v>
      </c>
      <c r="C455">
        <f ca="1">INDEX(SeznamListu!$A$1:$C$87,MATCH(A455,SeznamListu!$B$1:$B$87,0),3)</f>
        <v>1</v>
      </c>
      <c r="D455">
        <f ca="1">COUNTIF($A$6:A455,A455)</f>
        <v>3</v>
      </c>
      <c r="I455">
        <f t="shared" ref="I455:I518" ca="1" si="66">INDIRECT("'"&amp;$B455&amp; "'!" &amp; I$1&amp;$D455+2)</f>
        <v>1</v>
      </c>
      <c r="J455" t="str">
        <f t="shared" ref="J455:J506" ca="1" si="67">L455&amp;" "&amp;M455</f>
        <v>Profesionální LCD displej 0</v>
      </c>
      <c r="K455" t="str">
        <f t="shared" ca="1" si="64"/>
        <v>VD15</v>
      </c>
      <c r="L455" t="str">
        <f t="shared" ca="1" si="64"/>
        <v>Profesionální LCD displej</v>
      </c>
      <c r="M455">
        <f t="shared" ca="1" si="64"/>
        <v>0</v>
      </c>
      <c r="N455">
        <f t="shared" ca="1" si="64"/>
        <v>0</v>
      </c>
      <c r="O455">
        <f t="shared" ca="1" si="64"/>
        <v>0</v>
      </c>
      <c r="P455">
        <f t="shared" ca="1" si="64"/>
        <v>0</v>
      </c>
      <c r="Q455">
        <f t="shared" ca="1" si="64"/>
        <v>0</v>
      </c>
      <c r="R455">
        <f t="shared" ref="R455:R506" ca="1" si="68">Q455*C455</f>
        <v>0</v>
      </c>
      <c r="S455">
        <f t="shared" ca="1" si="64"/>
        <v>0</v>
      </c>
      <c r="T455">
        <f t="shared" ref="T455:T506" ca="1" si="69">P455*Q455</f>
        <v>0</v>
      </c>
      <c r="U455">
        <f t="shared" ref="U455:U506" ca="1" si="70">T455*C455</f>
        <v>0</v>
      </c>
      <c r="V455" t="str">
        <f t="shared" ref="V455:V506" ca="1" si="71">IF(S455=T455,"","X")</f>
        <v/>
      </c>
    </row>
    <row r="456" spans="1:22">
      <c r="A456">
        <f t="shared" ca="1" si="65"/>
        <v>18</v>
      </c>
      <c r="B456" t="str">
        <f ca="1">INDEX(SeznamListu!$A$1:$C$87,MATCH(A456,SeznamListu!$B$1:$B$87,0),1)</f>
        <v>ZAS N05917</v>
      </c>
      <c r="C456">
        <f ca="1">INDEX(SeznamListu!$A$1:$C$87,MATCH(A456,SeznamListu!$B$1:$B$87,0),3)</f>
        <v>1</v>
      </c>
      <c r="D456">
        <f ca="1">COUNTIF($A$6:A456,A456)</f>
        <v>4</v>
      </c>
      <c r="I456">
        <f t="shared" ca="1" si="66"/>
        <v>2</v>
      </c>
      <c r="J456" t="str">
        <f t="shared" ca="1" si="67"/>
        <v>Nástěnný držák displeje 0</v>
      </c>
      <c r="K456" t="str">
        <f t="shared" ca="1" si="64"/>
        <v>VD17</v>
      </c>
      <c r="L456" t="str">
        <f t="shared" ca="1" si="64"/>
        <v>Nástěnný držák displeje</v>
      </c>
      <c r="M456">
        <f t="shared" ca="1" si="64"/>
        <v>0</v>
      </c>
      <c r="N456">
        <f t="shared" ca="1" si="64"/>
        <v>0</v>
      </c>
      <c r="O456">
        <f t="shared" ca="1" si="64"/>
        <v>0</v>
      </c>
      <c r="P456">
        <f t="shared" ca="1" si="64"/>
        <v>0</v>
      </c>
      <c r="Q456">
        <f t="shared" ca="1" si="64"/>
        <v>0</v>
      </c>
      <c r="R456">
        <f t="shared" ca="1" si="68"/>
        <v>0</v>
      </c>
      <c r="S456">
        <f t="shared" ca="1" si="64"/>
        <v>0</v>
      </c>
      <c r="T456">
        <f t="shared" ca="1" si="69"/>
        <v>0</v>
      </c>
      <c r="U456">
        <f t="shared" ca="1" si="70"/>
        <v>0</v>
      </c>
      <c r="V456" t="str">
        <f t="shared" ca="1" si="71"/>
        <v/>
      </c>
    </row>
    <row r="457" spans="1:22">
      <c r="A457">
        <f t="shared" ca="1" si="65"/>
        <v>18</v>
      </c>
      <c r="B457" t="str">
        <f ca="1">INDEX(SeznamListu!$A$1:$C$87,MATCH(A457,SeznamListu!$B$1:$B$87,0),1)</f>
        <v>ZAS N05917</v>
      </c>
      <c r="C457">
        <f ca="1">INDEX(SeznamListu!$A$1:$C$87,MATCH(A457,SeznamListu!$B$1:$B$87,0),3)</f>
        <v>1</v>
      </c>
      <c r="D457">
        <f ca="1">COUNTIF($A$6:A457,A457)</f>
        <v>5</v>
      </c>
      <c r="I457">
        <f t="shared" ca="1" si="66"/>
        <v>3</v>
      </c>
      <c r="J457" t="str">
        <f t="shared" ca="1" si="67"/>
        <v>EDID manager 0</v>
      </c>
      <c r="K457" t="str">
        <f t="shared" ca="1" si="64"/>
        <v>VD26</v>
      </c>
      <c r="L457" t="str">
        <f t="shared" ca="1" si="64"/>
        <v>EDID manager</v>
      </c>
      <c r="M457">
        <f t="shared" ca="1" si="64"/>
        <v>0</v>
      </c>
      <c r="N457">
        <f t="shared" ca="1" si="64"/>
        <v>0</v>
      </c>
      <c r="O457">
        <f t="shared" ca="1" si="64"/>
        <v>0</v>
      </c>
      <c r="P457">
        <f t="shared" ca="1" si="64"/>
        <v>0</v>
      </c>
      <c r="Q457">
        <f t="shared" ca="1" si="64"/>
        <v>0</v>
      </c>
      <c r="R457">
        <f t="shared" ca="1" si="68"/>
        <v>0</v>
      </c>
      <c r="S457">
        <f t="shared" ca="1" si="64"/>
        <v>0</v>
      </c>
      <c r="T457">
        <f t="shared" ca="1" si="69"/>
        <v>0</v>
      </c>
      <c r="U457">
        <f t="shared" ca="1" si="70"/>
        <v>0</v>
      </c>
      <c r="V457" t="str">
        <f t="shared" ca="1" si="71"/>
        <v/>
      </c>
    </row>
    <row r="458" spans="1:22">
      <c r="A458">
        <f t="shared" ca="1" si="65"/>
        <v>18</v>
      </c>
      <c r="B458" t="str">
        <f ca="1">INDEX(SeznamListu!$A$1:$C$87,MATCH(A458,SeznamListu!$B$1:$B$87,0),1)</f>
        <v>ZAS N05917</v>
      </c>
      <c r="C458">
        <f ca="1">INDEX(SeznamListu!$A$1:$C$87,MATCH(A458,SeznamListu!$B$1:$B$87,0),3)</f>
        <v>1</v>
      </c>
      <c r="D458">
        <f ca="1">COUNTIF($A$6:A458,A458)</f>
        <v>6</v>
      </c>
      <c r="I458">
        <f t="shared" ca="1" si="66"/>
        <v>4</v>
      </c>
      <c r="J458" t="str">
        <f t="shared" ca="1" si="67"/>
        <v>USB sounbar s integrovanou kamerou pro střední a velké místnosti 0</v>
      </c>
      <c r="K458" t="str">
        <f t="shared" ca="1" si="64"/>
        <v>VD40</v>
      </c>
      <c r="L458" t="str">
        <f t="shared" ca="1" si="64"/>
        <v>USB sounbar s integrovanou kamerou pro střední a velké místnosti</v>
      </c>
      <c r="M458">
        <f t="shared" ca="1" si="64"/>
        <v>0</v>
      </c>
      <c r="N458">
        <f t="shared" ca="1" si="64"/>
        <v>0</v>
      </c>
      <c r="O458">
        <f t="shared" ca="1" si="64"/>
        <v>0</v>
      </c>
      <c r="P458">
        <f t="shared" ca="1" si="64"/>
        <v>0</v>
      </c>
      <c r="Q458">
        <f t="shared" ca="1" si="64"/>
        <v>0</v>
      </c>
      <c r="R458">
        <f t="shared" ca="1" si="68"/>
        <v>0</v>
      </c>
      <c r="S458">
        <f t="shared" ca="1" si="64"/>
        <v>0</v>
      </c>
      <c r="T458">
        <f t="shared" ca="1" si="69"/>
        <v>0</v>
      </c>
      <c r="U458">
        <f t="shared" ca="1" si="70"/>
        <v>0</v>
      </c>
      <c r="V458" t="str">
        <f t="shared" ca="1" si="71"/>
        <v/>
      </c>
    </row>
    <row r="459" spans="1:22">
      <c r="A459">
        <f t="shared" ca="1" si="65"/>
        <v>18</v>
      </c>
      <c r="B459" t="str">
        <f ca="1">INDEX(SeznamListu!$A$1:$C$87,MATCH(A459,SeznamListu!$B$1:$B$87,0),1)</f>
        <v>ZAS N05917</v>
      </c>
      <c r="C459">
        <f ca="1">INDEX(SeznamListu!$A$1:$C$87,MATCH(A459,SeznamListu!$B$1:$B$87,0),3)</f>
        <v>1</v>
      </c>
      <c r="D459">
        <f ca="1">COUNTIF($A$6:A459,A459)</f>
        <v>7</v>
      </c>
      <c r="I459">
        <f t="shared" ca="1" si="66"/>
        <v>5</v>
      </c>
      <c r="J459" t="str">
        <f t="shared" ca="1" si="67"/>
        <v>Rozšiřující mikrofony k USB soundbaru s kmaerou 0</v>
      </c>
      <c r="K459" t="str">
        <f t="shared" ca="1" si="64"/>
        <v>VD41</v>
      </c>
      <c r="L459" t="str">
        <f t="shared" ca="1" si="64"/>
        <v>Rozšiřující mikrofony k USB soundbaru s kmaerou</v>
      </c>
      <c r="M459">
        <f t="shared" ca="1" si="64"/>
        <v>0</v>
      </c>
      <c r="N459">
        <f t="shared" ca="1" si="64"/>
        <v>0</v>
      </c>
      <c r="O459">
        <f t="shared" ca="1" si="64"/>
        <v>0</v>
      </c>
      <c r="P459">
        <f t="shared" ca="1" si="64"/>
        <v>0</v>
      </c>
      <c r="Q459">
        <f t="shared" ca="1" si="64"/>
        <v>0</v>
      </c>
      <c r="R459">
        <f t="shared" ca="1" si="68"/>
        <v>0</v>
      </c>
      <c r="S459">
        <f t="shared" ca="1" si="64"/>
        <v>0</v>
      </c>
      <c r="T459">
        <f t="shared" ca="1" si="69"/>
        <v>0</v>
      </c>
      <c r="U459">
        <f t="shared" ca="1" si="70"/>
        <v>0</v>
      </c>
      <c r="V459" t="str">
        <f t="shared" ca="1" si="71"/>
        <v/>
      </c>
    </row>
    <row r="460" spans="1:22">
      <c r="A460">
        <f t="shared" ca="1" si="65"/>
        <v>18</v>
      </c>
      <c r="B460" t="str">
        <f ca="1">INDEX(SeznamListu!$A$1:$C$87,MATCH(A460,SeznamListu!$B$1:$B$87,0),1)</f>
        <v>ZAS N05917</v>
      </c>
      <c r="C460">
        <f ca="1">INDEX(SeznamListu!$A$1:$C$87,MATCH(A460,SeznamListu!$B$1:$B$87,0),3)</f>
        <v>1</v>
      </c>
      <c r="D460">
        <f ca="1">COUNTIF($A$6:A460,A460)</f>
        <v>8</v>
      </c>
      <c r="I460">
        <f t="shared" ca="1" si="66"/>
        <v>6</v>
      </c>
      <c r="J460" t="str">
        <f t="shared" ca="1" si="67"/>
        <v>Přípojné místo do stolu včetně řídicího systému 0</v>
      </c>
      <c r="K460" t="str">
        <f t="shared" ca="1" si="64"/>
        <v>PM04</v>
      </c>
      <c r="L460" t="str">
        <f t="shared" ca="1" si="64"/>
        <v>Přípojné místo do stolu včetně řídicího systému</v>
      </c>
      <c r="M460">
        <f t="shared" ca="1" si="64"/>
        <v>0</v>
      </c>
      <c r="N460">
        <f t="shared" ca="1" si="64"/>
        <v>0</v>
      </c>
      <c r="O460">
        <f t="shared" ca="1" si="64"/>
        <v>0</v>
      </c>
      <c r="P460">
        <f t="shared" ca="1" si="64"/>
        <v>0</v>
      </c>
      <c r="Q460">
        <f t="shared" ca="1" si="64"/>
        <v>0</v>
      </c>
      <c r="R460">
        <f t="shared" ca="1" si="68"/>
        <v>0</v>
      </c>
      <c r="S460">
        <f t="shared" ca="1" si="64"/>
        <v>0</v>
      </c>
      <c r="T460">
        <f t="shared" ca="1" si="69"/>
        <v>0</v>
      </c>
      <c r="U460">
        <f t="shared" ca="1" si="70"/>
        <v>0</v>
      </c>
      <c r="V460" t="str">
        <f t="shared" ca="1" si="71"/>
        <v/>
      </c>
    </row>
    <row r="461" spans="1:22">
      <c r="A461">
        <f t="shared" ca="1" si="65"/>
        <v>18</v>
      </c>
      <c r="B461" t="str">
        <f ca="1">INDEX(SeznamListu!$A$1:$C$87,MATCH(A461,SeznamListu!$B$1:$B$87,0),1)</f>
        <v>ZAS N05917</v>
      </c>
      <c r="C461">
        <f ca="1">INDEX(SeznamListu!$A$1:$C$87,MATCH(A461,SeznamListu!$B$1:$B$87,0),3)</f>
        <v>1</v>
      </c>
      <c r="D461">
        <f ca="1">COUNTIF($A$6:A461,A461)</f>
        <v>9</v>
      </c>
      <c r="I461">
        <f t="shared" ca="1" si="66"/>
        <v>7</v>
      </c>
      <c r="J461" t="str">
        <f t="shared" ca="1" si="67"/>
        <v>Drobný montážní materiál 0</v>
      </c>
      <c r="K461" t="str">
        <f t="shared" ca="1" si="64"/>
        <v>IK03</v>
      </c>
      <c r="L461" t="str">
        <f t="shared" ca="1" si="64"/>
        <v>Drobný montážní materiál</v>
      </c>
      <c r="M461">
        <f t="shared" ca="1" si="64"/>
        <v>0</v>
      </c>
      <c r="N461">
        <f t="shared" ca="1" si="64"/>
        <v>0</v>
      </c>
      <c r="O461">
        <f t="shared" ca="1" si="64"/>
        <v>0</v>
      </c>
      <c r="P461">
        <f t="shared" ca="1" si="64"/>
        <v>0</v>
      </c>
      <c r="Q461">
        <f t="shared" ca="1" si="64"/>
        <v>0</v>
      </c>
      <c r="R461">
        <f t="shared" ca="1" si="68"/>
        <v>0</v>
      </c>
      <c r="S461">
        <f t="shared" ca="1" si="64"/>
        <v>0</v>
      </c>
      <c r="T461">
        <f t="shared" ca="1" si="69"/>
        <v>0</v>
      </c>
      <c r="U461">
        <f t="shared" ca="1" si="70"/>
        <v>0</v>
      </c>
      <c r="V461" t="str">
        <f t="shared" ca="1" si="71"/>
        <v/>
      </c>
    </row>
    <row r="462" spans="1:22">
      <c r="A462">
        <f t="shared" ca="1" si="65"/>
        <v>18</v>
      </c>
      <c r="B462" t="str">
        <f ca="1">INDEX(SeznamListu!$A$1:$C$87,MATCH(A462,SeznamListu!$B$1:$B$87,0),1)</f>
        <v>ZAS N05917</v>
      </c>
      <c r="C462">
        <f ca="1">INDEX(SeznamListu!$A$1:$C$87,MATCH(A462,SeznamListu!$B$1:$B$87,0),3)</f>
        <v>1</v>
      </c>
      <c r="D462">
        <f ca="1">COUNTIF($A$6:A462,A462)</f>
        <v>10</v>
      </c>
      <c r="I462">
        <f t="shared" ca="1" si="66"/>
        <v>0</v>
      </c>
      <c r="J462" t="str">
        <f t="shared" ca="1" si="67"/>
        <v>CENA CELKEM BEZ DPH: 0</v>
      </c>
      <c r="K462">
        <f t="shared" ca="1" si="64"/>
        <v>0</v>
      </c>
      <c r="L462" t="str">
        <f t="shared" ca="1" si="64"/>
        <v>CENA CELKEM BEZ DPH:</v>
      </c>
      <c r="M462">
        <f t="shared" ca="1" si="64"/>
        <v>0</v>
      </c>
      <c r="N462">
        <f t="shared" ca="1" si="64"/>
        <v>0</v>
      </c>
      <c r="O462">
        <f t="shared" ca="1" si="64"/>
        <v>0</v>
      </c>
      <c r="P462">
        <f t="shared" ca="1" si="64"/>
        <v>0</v>
      </c>
      <c r="Q462">
        <f t="shared" ca="1" si="64"/>
        <v>0</v>
      </c>
      <c r="R462">
        <f t="shared" ca="1" si="68"/>
        <v>0</v>
      </c>
      <c r="S462">
        <f t="shared" ca="1" si="64"/>
        <v>0</v>
      </c>
      <c r="T462">
        <f t="shared" ca="1" si="69"/>
        <v>0</v>
      </c>
      <c r="U462">
        <f t="shared" ca="1" si="70"/>
        <v>0</v>
      </c>
      <c r="V462" t="str">
        <f t="shared" ca="1" si="71"/>
        <v/>
      </c>
    </row>
    <row r="463" spans="1:22">
      <c r="A463">
        <f t="shared" ca="1" si="65"/>
        <v>18</v>
      </c>
      <c r="B463" t="str">
        <f ca="1">INDEX(SeznamListu!$A$1:$C$87,MATCH(A463,SeznamListu!$B$1:$B$87,0),1)</f>
        <v>ZAS N05917</v>
      </c>
      <c r="C463">
        <f ca="1">INDEX(SeznamListu!$A$1:$C$87,MATCH(A463,SeznamListu!$B$1:$B$87,0),3)</f>
        <v>1</v>
      </c>
      <c r="D463">
        <f ca="1">COUNTIF($A$6:A463,A463)</f>
        <v>11</v>
      </c>
      <c r="I463">
        <f t="shared" ca="1" si="66"/>
        <v>0</v>
      </c>
      <c r="J463" t="str">
        <f t="shared" ca="1" si="67"/>
        <v>0 0</v>
      </c>
      <c r="K463">
        <f t="shared" ca="1" si="64"/>
        <v>0</v>
      </c>
      <c r="L463">
        <f t="shared" ca="1" si="64"/>
        <v>0</v>
      </c>
      <c r="M463">
        <f t="shared" ca="1" si="64"/>
        <v>0</v>
      </c>
      <c r="N463">
        <f t="shared" ca="1" si="64"/>
        <v>0</v>
      </c>
      <c r="O463">
        <f t="shared" ca="1" si="64"/>
        <v>0</v>
      </c>
      <c r="P463">
        <f t="shared" ca="1" si="64"/>
        <v>0</v>
      </c>
      <c r="Q463">
        <f t="shared" ca="1" si="64"/>
        <v>0</v>
      </c>
      <c r="R463">
        <f t="shared" ca="1" si="68"/>
        <v>0</v>
      </c>
      <c r="S463">
        <f t="shared" ca="1" si="64"/>
        <v>0</v>
      </c>
      <c r="T463">
        <f t="shared" ca="1" si="69"/>
        <v>0</v>
      </c>
      <c r="U463">
        <f t="shared" ca="1" si="70"/>
        <v>0</v>
      </c>
      <c r="V463" t="str">
        <f t="shared" ca="1" si="71"/>
        <v/>
      </c>
    </row>
    <row r="464" spans="1:22">
      <c r="A464">
        <f t="shared" ca="1" si="65"/>
        <v>18</v>
      </c>
      <c r="B464" t="str">
        <f ca="1">INDEX(SeznamListu!$A$1:$C$87,MATCH(A464,SeznamListu!$B$1:$B$87,0),1)</f>
        <v>ZAS N05917</v>
      </c>
      <c r="C464">
        <f ca="1">INDEX(SeznamListu!$A$1:$C$87,MATCH(A464,SeznamListu!$B$1:$B$87,0),3)</f>
        <v>1</v>
      </c>
      <c r="D464">
        <f ca="1">COUNTIF($A$6:A464,A464)</f>
        <v>12</v>
      </c>
      <c r="I464">
        <f t="shared" ca="1" si="66"/>
        <v>0</v>
      </c>
      <c r="J464" t="str">
        <f t="shared" ca="1" si="67"/>
        <v>0 0</v>
      </c>
      <c r="K464">
        <f t="shared" ca="1" si="64"/>
        <v>0</v>
      </c>
      <c r="L464">
        <f t="shared" ca="1" si="64"/>
        <v>0</v>
      </c>
      <c r="M464">
        <f t="shared" ca="1" si="64"/>
        <v>0</v>
      </c>
      <c r="N464">
        <f t="shared" ca="1" si="64"/>
        <v>0</v>
      </c>
      <c r="O464">
        <f t="shared" ca="1" si="64"/>
        <v>0</v>
      </c>
      <c r="P464">
        <f t="shared" ca="1" si="64"/>
        <v>0</v>
      </c>
      <c r="Q464">
        <f t="shared" ca="1" si="64"/>
        <v>0</v>
      </c>
      <c r="R464">
        <f t="shared" ca="1" si="68"/>
        <v>0</v>
      </c>
      <c r="S464">
        <f t="shared" ca="1" si="64"/>
        <v>0</v>
      </c>
      <c r="T464">
        <f t="shared" ca="1" si="69"/>
        <v>0</v>
      </c>
      <c r="U464">
        <f t="shared" ca="1" si="70"/>
        <v>0</v>
      </c>
      <c r="V464" t="str">
        <f t="shared" ca="1" si="71"/>
        <v/>
      </c>
    </row>
    <row r="465" spans="1:22">
      <c r="A465">
        <f t="shared" ca="1" si="65"/>
        <v>19</v>
      </c>
      <c r="B465" t="str">
        <f ca="1">INDEX(SeznamListu!$A$1:$C$87,MATCH(A465,SeznamListu!$B$1:$B$87,0),1)</f>
        <v>ROZVRHY</v>
      </c>
      <c r="C465">
        <f ca="1">INDEX(SeznamListu!$A$1:$C$87,MATCH(A465,SeznamListu!$B$1:$B$87,0),3)</f>
        <v>1</v>
      </c>
      <c r="D465">
        <f ca="1">COUNTIF($A$6:A465,A465)</f>
        <v>1</v>
      </c>
      <c r="I465">
        <f t="shared" ca="1" si="66"/>
        <v>0</v>
      </c>
      <c r="J465" t="str">
        <f t="shared" ca="1" si="67"/>
        <v>Displeje pro rozvrhy 0</v>
      </c>
      <c r="K465">
        <f t="shared" ca="1" si="64"/>
        <v>0</v>
      </c>
      <c r="L465" t="str">
        <f t="shared" ca="1" si="64"/>
        <v>Displeje pro rozvrhy</v>
      </c>
      <c r="M465">
        <f t="shared" ca="1" si="64"/>
        <v>0</v>
      </c>
      <c r="N465">
        <f t="shared" ca="1" si="64"/>
        <v>0</v>
      </c>
      <c r="O465">
        <f t="shared" ca="1" si="64"/>
        <v>0</v>
      </c>
      <c r="P465">
        <f t="shared" ca="1" si="64"/>
        <v>0</v>
      </c>
      <c r="Q465">
        <f t="shared" ca="1" si="64"/>
        <v>0</v>
      </c>
      <c r="R465">
        <f t="shared" ca="1" si="68"/>
        <v>0</v>
      </c>
      <c r="S465">
        <f t="shared" ca="1" si="64"/>
        <v>0</v>
      </c>
      <c r="T465">
        <f t="shared" ca="1" si="69"/>
        <v>0</v>
      </c>
      <c r="U465">
        <f t="shared" ca="1" si="70"/>
        <v>0</v>
      </c>
      <c r="V465" t="str">
        <f t="shared" ca="1" si="71"/>
        <v/>
      </c>
    </row>
    <row r="466" spans="1:22">
      <c r="A466">
        <f t="shared" ca="1" si="65"/>
        <v>19</v>
      </c>
      <c r="B466" t="str">
        <f ca="1">INDEX(SeznamListu!$A$1:$C$87,MATCH(A466,SeznamListu!$B$1:$B$87,0),1)</f>
        <v>ROZVRHY</v>
      </c>
      <c r="C466">
        <f ca="1">INDEX(SeznamListu!$A$1:$C$87,MATCH(A466,SeznamListu!$B$1:$B$87,0),3)</f>
        <v>1</v>
      </c>
      <c r="D466">
        <f ca="1">COUNTIF($A$6:A466,A466)</f>
        <v>2</v>
      </c>
      <c r="I466">
        <f t="shared" ca="1" si="66"/>
        <v>0</v>
      </c>
      <c r="J466" t="str">
        <f t="shared" ca="1" si="67"/>
        <v>0 0</v>
      </c>
      <c r="K466">
        <f t="shared" ca="1" si="64"/>
        <v>0</v>
      </c>
      <c r="L466">
        <f t="shared" ca="1" si="64"/>
        <v>0</v>
      </c>
      <c r="M466">
        <f t="shared" ca="1" si="64"/>
        <v>0</v>
      </c>
      <c r="N466">
        <f t="shared" ca="1" si="64"/>
        <v>0</v>
      </c>
      <c r="O466">
        <f t="shared" ca="1" si="64"/>
        <v>0</v>
      </c>
      <c r="P466">
        <f t="shared" ca="1" si="64"/>
        <v>0</v>
      </c>
      <c r="Q466">
        <f t="shared" ca="1" si="64"/>
        <v>0</v>
      </c>
      <c r="R466">
        <f t="shared" ca="1" si="68"/>
        <v>0</v>
      </c>
      <c r="S466">
        <f t="shared" ca="1" si="64"/>
        <v>0</v>
      </c>
      <c r="T466">
        <f t="shared" ca="1" si="69"/>
        <v>0</v>
      </c>
      <c r="U466">
        <f t="shared" ca="1" si="70"/>
        <v>0</v>
      </c>
      <c r="V466" t="str">
        <f t="shared" ca="1" si="71"/>
        <v/>
      </c>
    </row>
    <row r="467" spans="1:22">
      <c r="A467">
        <f t="shared" ca="1" si="65"/>
        <v>19</v>
      </c>
      <c r="B467" t="str">
        <f ca="1">INDEX(SeznamListu!$A$1:$C$87,MATCH(A467,SeznamListu!$B$1:$B$87,0),1)</f>
        <v>ROZVRHY</v>
      </c>
      <c r="C467">
        <f ca="1">INDEX(SeznamListu!$A$1:$C$87,MATCH(A467,SeznamListu!$B$1:$B$87,0),3)</f>
        <v>1</v>
      </c>
      <c r="D467">
        <f ca="1">COUNTIF($A$6:A467,A467)</f>
        <v>3</v>
      </c>
      <c r="I467">
        <f t="shared" ca="1" si="66"/>
        <v>1</v>
      </c>
      <c r="J467" t="str">
        <f t="shared" ca="1" si="67"/>
        <v>Profesionální LCD displej pro rozvrh 0</v>
      </c>
      <c r="K467" t="str">
        <f t="shared" ca="1" si="64"/>
        <v>VD18</v>
      </c>
      <c r="L467" t="str">
        <f t="shared" ca="1" si="64"/>
        <v>Profesionální LCD displej pro rozvrh</v>
      </c>
      <c r="M467">
        <f t="shared" ca="1" si="64"/>
        <v>0</v>
      </c>
      <c r="N467">
        <f t="shared" ca="1" si="64"/>
        <v>0</v>
      </c>
      <c r="O467">
        <f t="shared" ca="1" si="64"/>
        <v>0</v>
      </c>
      <c r="P467">
        <f t="shared" ca="1" si="64"/>
        <v>0</v>
      </c>
      <c r="Q467">
        <f t="shared" ca="1" si="64"/>
        <v>0</v>
      </c>
      <c r="R467">
        <f t="shared" ca="1" si="68"/>
        <v>0</v>
      </c>
      <c r="S467">
        <f t="shared" ca="1" si="64"/>
        <v>0</v>
      </c>
      <c r="T467">
        <f t="shared" ca="1" si="69"/>
        <v>0</v>
      </c>
      <c r="U467">
        <f t="shared" ca="1" si="70"/>
        <v>0</v>
      </c>
      <c r="V467" t="str">
        <f t="shared" ca="1" si="71"/>
        <v/>
      </c>
    </row>
    <row r="468" spans="1:22">
      <c r="A468">
        <f t="shared" ca="1" si="65"/>
        <v>19</v>
      </c>
      <c r="B468" t="str">
        <f ca="1">INDEX(SeznamListu!$A$1:$C$87,MATCH(A468,SeznamListu!$B$1:$B$87,0),1)</f>
        <v>ROZVRHY</v>
      </c>
      <c r="C468">
        <f ca="1">INDEX(SeznamListu!$A$1:$C$87,MATCH(A468,SeznamListu!$B$1:$B$87,0),3)</f>
        <v>1</v>
      </c>
      <c r="D468">
        <f ca="1">COUNTIF($A$6:A468,A468)</f>
        <v>4</v>
      </c>
      <c r="I468">
        <f t="shared" ca="1" si="66"/>
        <v>2</v>
      </c>
      <c r="J468" t="str">
        <f t="shared" ca="1" si="67"/>
        <v>Držák LCD monitoru 0</v>
      </c>
      <c r="K468" t="str">
        <f t="shared" ca="1" si="64"/>
        <v>VD19</v>
      </c>
      <c r="L468" t="str">
        <f t="shared" ca="1" si="64"/>
        <v>Držák LCD monitoru</v>
      </c>
      <c r="M468">
        <f t="shared" ref="K468:S500" ca="1" si="72">INDIRECT("'"&amp;$B468&amp; "'!" &amp; M$1&amp;$D468+2)</f>
        <v>0</v>
      </c>
      <c r="N468">
        <f t="shared" ca="1" si="72"/>
        <v>0</v>
      </c>
      <c r="O468">
        <f t="shared" ca="1" si="72"/>
        <v>0</v>
      </c>
      <c r="P468">
        <f t="shared" ca="1" si="72"/>
        <v>0</v>
      </c>
      <c r="Q468">
        <f t="shared" ca="1" si="72"/>
        <v>0</v>
      </c>
      <c r="R468">
        <f t="shared" ca="1" si="68"/>
        <v>0</v>
      </c>
      <c r="S468">
        <f t="shared" ca="1" si="72"/>
        <v>0</v>
      </c>
      <c r="T468">
        <f t="shared" ca="1" si="69"/>
        <v>0</v>
      </c>
      <c r="U468">
        <f t="shared" ca="1" si="70"/>
        <v>0</v>
      </c>
      <c r="V468" t="str">
        <f t="shared" ca="1" si="71"/>
        <v/>
      </c>
    </row>
    <row r="469" spans="1:22">
      <c r="A469">
        <f t="shared" ca="1" si="65"/>
        <v>19</v>
      </c>
      <c r="B469" t="str">
        <f ca="1">INDEX(SeznamListu!$A$1:$C$87,MATCH(A469,SeznamListu!$B$1:$B$87,0),1)</f>
        <v>ROZVRHY</v>
      </c>
      <c r="C469">
        <f ca="1">INDEX(SeznamListu!$A$1:$C$87,MATCH(A469,SeznamListu!$B$1:$B$87,0),3)</f>
        <v>1</v>
      </c>
      <c r="D469">
        <f ca="1">COUNTIF($A$6:A469,A469)</f>
        <v>5</v>
      </c>
      <c r="I469">
        <f t="shared" ca="1" si="66"/>
        <v>3</v>
      </c>
      <c r="J469" t="str">
        <f t="shared" ca="1" si="67"/>
        <v>Zákryt displejů rozvrhů 0</v>
      </c>
      <c r="K469" t="str">
        <f t="shared" ca="1" si="72"/>
        <v>IK04</v>
      </c>
      <c r="L469" t="str">
        <f t="shared" ca="1" si="72"/>
        <v>Zákryt displejů rozvrhů</v>
      </c>
      <c r="M469">
        <f t="shared" ca="1" si="72"/>
        <v>0</v>
      </c>
      <c r="N469">
        <f t="shared" ca="1" si="72"/>
        <v>0</v>
      </c>
      <c r="O469">
        <f t="shared" ca="1" si="72"/>
        <v>0</v>
      </c>
      <c r="P469">
        <f t="shared" ca="1" si="72"/>
        <v>0</v>
      </c>
      <c r="Q469">
        <f t="shared" ca="1" si="72"/>
        <v>0</v>
      </c>
      <c r="R469">
        <f t="shared" ca="1" si="68"/>
        <v>0</v>
      </c>
      <c r="S469">
        <f t="shared" ca="1" si="72"/>
        <v>0</v>
      </c>
      <c r="T469">
        <f t="shared" ca="1" si="69"/>
        <v>0</v>
      </c>
      <c r="U469">
        <f t="shared" ca="1" si="70"/>
        <v>0</v>
      </c>
      <c r="V469" t="str">
        <f t="shared" ca="1" si="71"/>
        <v/>
      </c>
    </row>
    <row r="470" spans="1:22">
      <c r="A470">
        <f t="shared" ca="1" si="65"/>
        <v>19</v>
      </c>
      <c r="B470" t="str">
        <f ca="1">INDEX(SeznamListu!$A$1:$C$87,MATCH(A470,SeznamListu!$B$1:$B$87,0),1)</f>
        <v>ROZVRHY</v>
      </c>
      <c r="C470">
        <f ca="1">INDEX(SeznamListu!$A$1:$C$87,MATCH(A470,SeznamListu!$B$1:$B$87,0),3)</f>
        <v>1</v>
      </c>
      <c r="D470">
        <f ca="1">COUNTIF($A$6:A470,A470)</f>
        <v>6</v>
      </c>
      <c r="I470">
        <f t="shared" ca="1" si="66"/>
        <v>4</v>
      </c>
      <c r="J470" t="str">
        <f t="shared" ca="1" si="67"/>
        <v>Profesionální LCD displej 0</v>
      </c>
      <c r="K470" t="str">
        <f t="shared" ca="1" si="72"/>
        <v>VD07</v>
      </c>
      <c r="L470" t="str">
        <f t="shared" ca="1" si="72"/>
        <v>Profesionální LCD displej</v>
      </c>
      <c r="M470">
        <f t="shared" ca="1" si="72"/>
        <v>0</v>
      </c>
      <c r="N470">
        <f t="shared" ca="1" si="72"/>
        <v>0</v>
      </c>
      <c r="O470">
        <f t="shared" ca="1" si="72"/>
        <v>0</v>
      </c>
      <c r="P470">
        <f t="shared" ca="1" si="72"/>
        <v>0</v>
      </c>
      <c r="Q470">
        <f t="shared" ca="1" si="72"/>
        <v>0</v>
      </c>
      <c r="R470">
        <f t="shared" ca="1" si="68"/>
        <v>0</v>
      </c>
      <c r="S470">
        <f t="shared" ca="1" si="72"/>
        <v>0</v>
      </c>
      <c r="T470">
        <f t="shared" ca="1" si="69"/>
        <v>0</v>
      </c>
      <c r="U470">
        <f t="shared" ca="1" si="70"/>
        <v>0</v>
      </c>
      <c r="V470" t="str">
        <f t="shared" ca="1" si="71"/>
        <v/>
      </c>
    </row>
    <row r="471" spans="1:22">
      <c r="A471">
        <f t="shared" ca="1" si="65"/>
        <v>19</v>
      </c>
      <c r="B471" t="str">
        <f ca="1">INDEX(SeznamListu!$A$1:$C$87,MATCH(A471,SeznamListu!$B$1:$B$87,0),1)</f>
        <v>ROZVRHY</v>
      </c>
      <c r="C471">
        <f ca="1">INDEX(SeznamListu!$A$1:$C$87,MATCH(A471,SeznamListu!$B$1:$B$87,0),3)</f>
        <v>1</v>
      </c>
      <c r="D471">
        <f ca="1">COUNTIF($A$6:A471,A471)</f>
        <v>7</v>
      </c>
      <c r="I471">
        <f t="shared" ca="1" si="66"/>
        <v>5</v>
      </c>
      <c r="J471" t="str">
        <f t="shared" ca="1" si="67"/>
        <v>Profesionální LCD displej 0</v>
      </c>
      <c r="K471" t="str">
        <f t="shared" ca="1" si="72"/>
        <v>VD45</v>
      </c>
      <c r="L471" t="str">
        <f t="shared" ca="1" si="72"/>
        <v>Profesionální LCD displej</v>
      </c>
      <c r="M471">
        <f t="shared" ca="1" si="72"/>
        <v>0</v>
      </c>
      <c r="N471">
        <f t="shared" ca="1" si="72"/>
        <v>0</v>
      </c>
      <c r="O471">
        <f t="shared" ca="1" si="72"/>
        <v>0</v>
      </c>
      <c r="P471">
        <f t="shared" ca="1" si="72"/>
        <v>0</v>
      </c>
      <c r="Q471">
        <f t="shared" ca="1" si="72"/>
        <v>0</v>
      </c>
      <c r="R471">
        <f t="shared" ca="1" si="68"/>
        <v>0</v>
      </c>
      <c r="S471">
        <f t="shared" ca="1" si="72"/>
        <v>0</v>
      </c>
      <c r="T471">
        <f t="shared" ca="1" si="69"/>
        <v>0</v>
      </c>
      <c r="U471">
        <f t="shared" ca="1" si="70"/>
        <v>0</v>
      </c>
      <c r="V471" t="str">
        <f t="shared" ca="1" si="71"/>
        <v/>
      </c>
    </row>
    <row r="472" spans="1:22">
      <c r="A472">
        <f t="shared" ca="1" si="65"/>
        <v>19</v>
      </c>
      <c r="B472" t="str">
        <f ca="1">INDEX(SeznamListu!$A$1:$C$87,MATCH(A472,SeznamListu!$B$1:$B$87,0),1)</f>
        <v>ROZVRHY</v>
      </c>
      <c r="C472">
        <f ca="1">INDEX(SeznamListu!$A$1:$C$87,MATCH(A472,SeznamListu!$B$1:$B$87,0),3)</f>
        <v>1</v>
      </c>
      <c r="D472">
        <f ca="1">COUNTIF($A$6:A472,A472)</f>
        <v>8</v>
      </c>
      <c r="I472">
        <f t="shared" ca="1" si="66"/>
        <v>5</v>
      </c>
      <c r="J472" t="str">
        <f t="shared" ca="1" si="67"/>
        <v>Profesionální LCD displej-venkovní provedení 0</v>
      </c>
      <c r="K472" t="str">
        <f t="shared" ca="1" si="72"/>
        <v>VD50</v>
      </c>
      <c r="L472" t="str">
        <f t="shared" ca="1" si="72"/>
        <v>Profesionální LCD displej-venkovní provedení</v>
      </c>
      <c r="M472">
        <f t="shared" ca="1" si="72"/>
        <v>0</v>
      </c>
      <c r="N472">
        <f t="shared" ca="1" si="72"/>
        <v>0</v>
      </c>
      <c r="O472">
        <f t="shared" ca="1" si="72"/>
        <v>0</v>
      </c>
      <c r="P472">
        <f t="shared" ca="1" si="72"/>
        <v>0</v>
      </c>
      <c r="Q472">
        <f t="shared" ca="1" si="72"/>
        <v>0</v>
      </c>
      <c r="R472">
        <f t="shared" ca="1" si="68"/>
        <v>0</v>
      </c>
      <c r="S472">
        <f t="shared" ca="1" si="72"/>
        <v>0</v>
      </c>
      <c r="T472">
        <f t="shared" ca="1" si="69"/>
        <v>0</v>
      </c>
      <c r="U472">
        <f t="shared" ca="1" si="70"/>
        <v>0</v>
      </c>
      <c r="V472" t="str">
        <f t="shared" ca="1" si="71"/>
        <v/>
      </c>
    </row>
    <row r="473" spans="1:22">
      <c r="A473">
        <f t="shared" ca="1" si="65"/>
        <v>19</v>
      </c>
      <c r="B473" t="str">
        <f ca="1">INDEX(SeznamListu!$A$1:$C$87,MATCH(A473,SeznamListu!$B$1:$B$87,0),1)</f>
        <v>ROZVRHY</v>
      </c>
      <c r="C473">
        <f ca="1">INDEX(SeznamListu!$A$1:$C$87,MATCH(A473,SeznamListu!$B$1:$B$87,0),3)</f>
        <v>1</v>
      </c>
      <c r="D473">
        <f ca="1">COUNTIF($A$6:A473,A473)</f>
        <v>9</v>
      </c>
      <c r="I473">
        <f t="shared" ca="1" si="66"/>
        <v>6</v>
      </c>
      <c r="J473" t="str">
        <f t="shared" ca="1" si="67"/>
        <v>Držák displeje 0</v>
      </c>
      <c r="K473" t="str">
        <f t="shared" ca="1" si="72"/>
        <v>VD46</v>
      </c>
      <c r="L473" t="str">
        <f t="shared" ca="1" si="72"/>
        <v>Držák displeje</v>
      </c>
      <c r="M473">
        <f t="shared" ca="1" si="72"/>
        <v>0</v>
      </c>
      <c r="N473">
        <f t="shared" ca="1" si="72"/>
        <v>0</v>
      </c>
      <c r="O473">
        <f t="shared" ca="1" si="72"/>
        <v>0</v>
      </c>
      <c r="P473">
        <f t="shared" ca="1" si="72"/>
        <v>0</v>
      </c>
      <c r="Q473">
        <f t="shared" ca="1" si="72"/>
        <v>0</v>
      </c>
      <c r="R473">
        <f t="shared" ca="1" si="68"/>
        <v>0</v>
      </c>
      <c r="S473">
        <f t="shared" ca="1" si="72"/>
        <v>0</v>
      </c>
      <c r="T473">
        <f t="shared" ca="1" si="69"/>
        <v>0</v>
      </c>
      <c r="U473">
        <f t="shared" ca="1" si="70"/>
        <v>0</v>
      </c>
      <c r="V473" t="str">
        <f t="shared" ca="1" si="71"/>
        <v/>
      </c>
    </row>
    <row r="474" spans="1:22">
      <c r="A474">
        <f t="shared" ca="1" si="65"/>
        <v>19</v>
      </c>
      <c r="B474" t="str">
        <f ca="1">INDEX(SeznamListu!$A$1:$C$87,MATCH(A474,SeznamListu!$B$1:$B$87,0),1)</f>
        <v>ROZVRHY</v>
      </c>
      <c r="C474">
        <f ca="1">INDEX(SeznamListu!$A$1:$C$87,MATCH(A474,SeznamListu!$B$1:$B$87,0),3)</f>
        <v>1</v>
      </c>
      <c r="D474">
        <f ca="1">COUNTIF($A$6:A474,A474)</f>
        <v>10</v>
      </c>
      <c r="I474">
        <f t="shared" ca="1" si="66"/>
        <v>0</v>
      </c>
      <c r="J474" t="str">
        <f t="shared" ca="1" si="67"/>
        <v>CENA CELKEM BEZ DPH: 0</v>
      </c>
      <c r="K474">
        <f t="shared" ca="1" si="72"/>
        <v>0</v>
      </c>
      <c r="L474" t="str">
        <f t="shared" ca="1" si="72"/>
        <v>CENA CELKEM BEZ DPH:</v>
      </c>
      <c r="M474">
        <f t="shared" ca="1" si="72"/>
        <v>0</v>
      </c>
      <c r="N474">
        <f t="shared" ca="1" si="72"/>
        <v>0</v>
      </c>
      <c r="O474">
        <f t="shared" ca="1" si="72"/>
        <v>0</v>
      </c>
      <c r="P474">
        <f t="shared" ca="1" si="72"/>
        <v>0</v>
      </c>
      <c r="Q474">
        <f t="shared" ca="1" si="72"/>
        <v>0</v>
      </c>
      <c r="R474">
        <f t="shared" ca="1" si="68"/>
        <v>0</v>
      </c>
      <c r="S474">
        <f t="shared" ca="1" si="72"/>
        <v>0</v>
      </c>
      <c r="T474">
        <f t="shared" ca="1" si="69"/>
        <v>0</v>
      </c>
      <c r="U474">
        <f t="shared" ca="1" si="70"/>
        <v>0</v>
      </c>
      <c r="V474" t="str">
        <f t="shared" ca="1" si="71"/>
        <v/>
      </c>
    </row>
    <row r="475" spans="1:22">
      <c r="A475">
        <f t="shared" ca="1" si="65"/>
        <v>19</v>
      </c>
      <c r="B475" t="str">
        <f ca="1">INDEX(SeznamListu!$A$1:$C$87,MATCH(A475,SeznamListu!$B$1:$B$87,0),1)</f>
        <v>ROZVRHY</v>
      </c>
      <c r="C475">
        <f ca="1">INDEX(SeznamListu!$A$1:$C$87,MATCH(A475,SeznamListu!$B$1:$B$87,0),3)</f>
        <v>1</v>
      </c>
      <c r="D475">
        <f ca="1">COUNTIF($A$6:A475,A475)</f>
        <v>11</v>
      </c>
      <c r="I475">
        <f t="shared" ca="1" si="66"/>
        <v>0</v>
      </c>
      <c r="J475" t="str">
        <f t="shared" ca="1" si="67"/>
        <v>0 0</v>
      </c>
      <c r="K475">
        <f t="shared" ca="1" si="72"/>
        <v>0</v>
      </c>
      <c r="L475">
        <f t="shared" ca="1" si="72"/>
        <v>0</v>
      </c>
      <c r="M475">
        <f t="shared" ca="1" si="72"/>
        <v>0</v>
      </c>
      <c r="N475">
        <f t="shared" ca="1" si="72"/>
        <v>0</v>
      </c>
      <c r="O475">
        <f t="shared" ca="1" si="72"/>
        <v>0</v>
      </c>
      <c r="P475">
        <f t="shared" ca="1" si="72"/>
        <v>0</v>
      </c>
      <c r="Q475">
        <f t="shared" ca="1" si="72"/>
        <v>0</v>
      </c>
      <c r="R475">
        <f t="shared" ca="1" si="68"/>
        <v>0</v>
      </c>
      <c r="S475">
        <f t="shared" ca="1" si="72"/>
        <v>0</v>
      </c>
      <c r="T475">
        <f t="shared" ca="1" si="69"/>
        <v>0</v>
      </c>
      <c r="U475">
        <f t="shared" ca="1" si="70"/>
        <v>0</v>
      </c>
      <c r="V475" t="str">
        <f t="shared" ca="1" si="71"/>
        <v/>
      </c>
    </row>
    <row r="476" spans="1:22">
      <c r="A476">
        <f t="shared" ca="1" si="65"/>
        <v>19</v>
      </c>
      <c r="B476" t="str">
        <f ca="1">INDEX(SeznamListu!$A$1:$C$87,MATCH(A476,SeznamListu!$B$1:$B$87,0),1)</f>
        <v>ROZVRHY</v>
      </c>
      <c r="C476">
        <f ca="1">INDEX(SeznamListu!$A$1:$C$87,MATCH(A476,SeznamListu!$B$1:$B$87,0),3)</f>
        <v>1</v>
      </c>
      <c r="D476">
        <f ca="1">COUNTIF($A$6:A476,A476)</f>
        <v>12</v>
      </c>
      <c r="I476">
        <f t="shared" ca="1" si="66"/>
        <v>0</v>
      </c>
      <c r="J476" t="str">
        <f t="shared" ca="1" si="67"/>
        <v>0 0</v>
      </c>
      <c r="K476">
        <f t="shared" ca="1" si="72"/>
        <v>0</v>
      </c>
      <c r="L476">
        <f t="shared" ca="1" si="72"/>
        <v>0</v>
      </c>
      <c r="M476">
        <f t="shared" ca="1" si="72"/>
        <v>0</v>
      </c>
      <c r="N476">
        <f t="shared" ca="1" si="72"/>
        <v>0</v>
      </c>
      <c r="O476">
        <f t="shared" ca="1" si="72"/>
        <v>0</v>
      </c>
      <c r="P476">
        <f t="shared" ca="1" si="72"/>
        <v>0</v>
      </c>
      <c r="Q476">
        <f t="shared" ca="1" si="72"/>
        <v>0</v>
      </c>
      <c r="R476">
        <f t="shared" ca="1" si="68"/>
        <v>0</v>
      </c>
      <c r="S476">
        <f t="shared" ca="1" si="72"/>
        <v>0</v>
      </c>
      <c r="T476">
        <f t="shared" ca="1" si="69"/>
        <v>0</v>
      </c>
      <c r="U476">
        <f t="shared" ca="1" si="70"/>
        <v>0</v>
      </c>
      <c r="V476" t="str">
        <f t="shared" ca="1" si="71"/>
        <v/>
      </c>
    </row>
    <row r="477" spans="1:22">
      <c r="A477">
        <f ca="1">IF(AND((LEN(K476)+LEN(K475)+LEN(K474))=3,A476=A475,A475=A474),A476+1,A476)</f>
        <v>20</v>
      </c>
      <c r="B477" t="str">
        <f ca="1">INDEX(SeznamListu!$A$1:$C$87,MATCH(A477,SeznamListu!$B$1:$B$87,0),1)</f>
        <v>Ostatní</v>
      </c>
      <c r="C477">
        <f ca="1">INDEX(SeznamListu!$A$1:$C$87,MATCH(A477,SeznamListu!$B$1:$B$87,0),3)</f>
        <v>1</v>
      </c>
      <c r="D477">
        <f ca="1">COUNTIF($A$6:A477,A477)</f>
        <v>1</v>
      </c>
      <c r="I477">
        <f t="shared" ca="1" si="66"/>
        <v>0</v>
      </c>
      <c r="J477" t="str">
        <f t="shared" ca="1" si="67"/>
        <v>Ostatní - Instalační materiál, instalace 0</v>
      </c>
      <c r="K477">
        <f t="shared" ca="1" si="72"/>
        <v>0</v>
      </c>
      <c r="L477" t="str">
        <f t="shared" ca="1" si="72"/>
        <v>Ostatní - Instalační materiál, instalace</v>
      </c>
      <c r="M477">
        <f t="shared" ca="1" si="72"/>
        <v>0</v>
      </c>
      <c r="N477">
        <f t="shared" ca="1" si="72"/>
        <v>0</v>
      </c>
      <c r="O477">
        <f t="shared" ca="1" si="72"/>
        <v>0</v>
      </c>
      <c r="P477">
        <f t="shared" ca="1" si="72"/>
        <v>0</v>
      </c>
      <c r="Q477">
        <f t="shared" ca="1" si="72"/>
        <v>0</v>
      </c>
      <c r="R477">
        <f t="shared" ca="1" si="68"/>
        <v>0</v>
      </c>
      <c r="S477">
        <f t="shared" ca="1" si="72"/>
        <v>0</v>
      </c>
      <c r="T477">
        <f t="shared" ca="1" si="69"/>
        <v>0</v>
      </c>
      <c r="U477">
        <f t="shared" ca="1" si="70"/>
        <v>0</v>
      </c>
      <c r="V477" t="str">
        <f t="shared" ca="1" si="71"/>
        <v/>
      </c>
    </row>
    <row r="478" spans="1:22">
      <c r="A478">
        <f ca="1">IF(AND((LEN(K477)+LEN(K476)+LEN(K475))=3,A477=A476,A476=A475),A477+1,A477)</f>
        <v>20</v>
      </c>
      <c r="B478" t="str">
        <f ca="1">INDEX(SeznamListu!$A$1:$C$87,MATCH(A478,SeznamListu!$B$1:$B$87,0),1)</f>
        <v>Ostatní</v>
      </c>
      <c r="C478">
        <f ca="1">INDEX(SeznamListu!$A$1:$C$87,MATCH(A478,SeznamListu!$B$1:$B$87,0),3)</f>
        <v>1</v>
      </c>
      <c r="D478">
        <f ca="1">COUNTIF($A$6:A478,A478)</f>
        <v>2</v>
      </c>
      <c r="I478">
        <f t="shared" ca="1" si="66"/>
        <v>0</v>
      </c>
      <c r="J478" t="str">
        <f t="shared" ca="1" si="67"/>
        <v>0 0</v>
      </c>
      <c r="K478">
        <f t="shared" ca="1" si="72"/>
        <v>0</v>
      </c>
      <c r="L478">
        <f t="shared" ca="1" si="72"/>
        <v>0</v>
      </c>
      <c r="M478">
        <f t="shared" ca="1" si="72"/>
        <v>0</v>
      </c>
      <c r="N478">
        <f t="shared" ca="1" si="72"/>
        <v>0</v>
      </c>
      <c r="O478">
        <f t="shared" ca="1" si="72"/>
        <v>0</v>
      </c>
      <c r="P478">
        <f t="shared" ca="1" si="72"/>
        <v>0</v>
      </c>
      <c r="Q478">
        <f t="shared" ca="1" si="72"/>
        <v>0</v>
      </c>
      <c r="R478">
        <f t="shared" ca="1" si="68"/>
        <v>0</v>
      </c>
      <c r="S478">
        <f t="shared" ca="1" si="72"/>
        <v>0</v>
      </c>
      <c r="T478">
        <f t="shared" ca="1" si="69"/>
        <v>0</v>
      </c>
      <c r="U478">
        <f t="shared" ca="1" si="70"/>
        <v>0</v>
      </c>
      <c r="V478" t="str">
        <f t="shared" ca="1" si="71"/>
        <v/>
      </c>
    </row>
    <row r="479" spans="1:22">
      <c r="A479">
        <f t="shared" ca="1" si="65"/>
        <v>20</v>
      </c>
      <c r="B479" t="str">
        <f ca="1">INDEX(SeznamListu!$A$1:$C$87,MATCH(A479,SeznamListu!$B$1:$B$87,0),1)</f>
        <v>Ostatní</v>
      </c>
      <c r="C479">
        <f ca="1">INDEX(SeznamListu!$A$1:$C$87,MATCH(A479,SeznamListu!$B$1:$B$87,0),3)</f>
        <v>1</v>
      </c>
      <c r="D479">
        <f ca="1">COUNTIF($A$6:A479,A479)</f>
        <v>3</v>
      </c>
      <c r="I479">
        <f t="shared" ca="1" si="66"/>
        <v>1</v>
      </c>
      <c r="J479" t="str">
        <f t="shared" ca="1" si="67"/>
        <v>Kabel STP cat.6A 0</v>
      </c>
      <c r="K479" t="str">
        <f t="shared" ca="1" si="72"/>
        <v>CAB01</v>
      </c>
      <c r="L479" t="str">
        <f t="shared" ca="1" si="72"/>
        <v>Kabel STP cat.6A</v>
      </c>
      <c r="M479">
        <f t="shared" ca="1" si="72"/>
        <v>0</v>
      </c>
      <c r="N479">
        <f t="shared" ca="1" si="72"/>
        <v>0</v>
      </c>
      <c r="O479">
        <f t="shared" ca="1" si="72"/>
        <v>0</v>
      </c>
      <c r="P479">
        <f t="shared" ca="1" si="72"/>
        <v>0</v>
      </c>
      <c r="Q479">
        <f t="shared" ca="1" si="72"/>
        <v>0</v>
      </c>
      <c r="R479">
        <f t="shared" ca="1" si="68"/>
        <v>0</v>
      </c>
      <c r="S479">
        <f t="shared" ca="1" si="72"/>
        <v>0</v>
      </c>
      <c r="T479">
        <f t="shared" ca="1" si="69"/>
        <v>0</v>
      </c>
      <c r="U479">
        <f t="shared" ca="1" si="70"/>
        <v>0</v>
      </c>
      <c r="V479" t="str">
        <f t="shared" ca="1" si="71"/>
        <v/>
      </c>
    </row>
    <row r="480" spans="1:22">
      <c r="A480">
        <f t="shared" ca="1" si="65"/>
        <v>20</v>
      </c>
      <c r="B480" t="str">
        <f ca="1">INDEX(SeznamListu!$A$1:$C$87,MATCH(A480,SeznamListu!$B$1:$B$87,0),1)</f>
        <v>Ostatní</v>
      </c>
      <c r="C480">
        <f ca="1">INDEX(SeznamListu!$A$1:$C$87,MATCH(A480,SeznamListu!$B$1:$B$87,0),3)</f>
        <v>1</v>
      </c>
      <c r="D480">
        <f ca="1">COUNTIF($A$6:A480,A480)</f>
        <v>4</v>
      </c>
      <c r="I480">
        <f t="shared" ca="1" si="66"/>
        <v>2</v>
      </c>
      <c r="J480" t="str">
        <f t="shared" ca="1" si="67"/>
        <v>Keyston pro FTP cat.6A 0</v>
      </c>
      <c r="K480" t="str">
        <f t="shared" ca="1" si="72"/>
        <v>CAB02</v>
      </c>
      <c r="L480" t="str">
        <f t="shared" ca="1" si="72"/>
        <v>Keyston pro FTP cat.6A</v>
      </c>
      <c r="M480">
        <f t="shared" ca="1" si="72"/>
        <v>0</v>
      </c>
      <c r="N480">
        <f t="shared" ca="1" si="72"/>
        <v>0</v>
      </c>
      <c r="O480">
        <f t="shared" ca="1" si="72"/>
        <v>0</v>
      </c>
      <c r="P480">
        <f t="shared" ca="1" si="72"/>
        <v>0</v>
      </c>
      <c r="Q480">
        <f t="shared" ca="1" si="72"/>
        <v>0</v>
      </c>
      <c r="R480">
        <f t="shared" ca="1" si="68"/>
        <v>0</v>
      </c>
      <c r="S480">
        <f t="shared" ca="1" si="72"/>
        <v>0</v>
      </c>
      <c r="T480">
        <f t="shared" ca="1" si="69"/>
        <v>0</v>
      </c>
      <c r="U480">
        <f t="shared" ca="1" si="70"/>
        <v>0</v>
      </c>
      <c r="V480" t="str">
        <f t="shared" ca="1" si="71"/>
        <v/>
      </c>
    </row>
    <row r="481" spans="1:22">
      <c r="A481">
        <f t="shared" ca="1" si="65"/>
        <v>20</v>
      </c>
      <c r="B481" t="str">
        <f ca="1">INDEX(SeznamListu!$A$1:$C$87,MATCH(A481,SeznamListu!$B$1:$B$87,0),1)</f>
        <v>Ostatní</v>
      </c>
      <c r="C481">
        <f ca="1">INDEX(SeznamListu!$A$1:$C$87,MATCH(A481,SeznamListu!$B$1:$B$87,0),3)</f>
        <v>1</v>
      </c>
      <c r="D481">
        <f ca="1">COUNTIF($A$6:A481,A481)</f>
        <v>5</v>
      </c>
      <c r="I481">
        <f t="shared" ca="1" si="66"/>
        <v>3</v>
      </c>
      <c r="J481" t="str">
        <f t="shared" ca="1" si="67"/>
        <v>RF kabel pro antény 0</v>
      </c>
      <c r="K481" t="str">
        <f t="shared" ca="1" si="72"/>
        <v>CAB03</v>
      </c>
      <c r="L481" t="str">
        <f t="shared" ca="1" si="72"/>
        <v>RF kabel pro antény</v>
      </c>
      <c r="M481">
        <f t="shared" ca="1" si="72"/>
        <v>0</v>
      </c>
      <c r="N481">
        <f t="shared" ca="1" si="72"/>
        <v>0</v>
      </c>
      <c r="O481">
        <f t="shared" ca="1" si="72"/>
        <v>0</v>
      </c>
      <c r="P481">
        <f t="shared" ca="1" si="72"/>
        <v>0</v>
      </c>
      <c r="Q481">
        <f t="shared" ca="1" si="72"/>
        <v>0</v>
      </c>
      <c r="R481">
        <f t="shared" ca="1" si="68"/>
        <v>0</v>
      </c>
      <c r="S481">
        <f t="shared" ca="1" si="72"/>
        <v>0</v>
      </c>
      <c r="T481">
        <f t="shared" ca="1" si="69"/>
        <v>0</v>
      </c>
      <c r="U481">
        <f t="shared" ca="1" si="70"/>
        <v>0</v>
      </c>
      <c r="V481" t="str">
        <f t="shared" ca="1" si="71"/>
        <v/>
      </c>
    </row>
    <row r="482" spans="1:22">
      <c r="A482">
        <f t="shared" ca="1" si="65"/>
        <v>20</v>
      </c>
      <c r="B482" t="str">
        <f ca="1">INDEX(SeznamListu!$A$1:$C$87,MATCH(A482,SeznamListu!$B$1:$B$87,0),1)</f>
        <v>Ostatní</v>
      </c>
      <c r="C482">
        <f ca="1">INDEX(SeznamListu!$A$1:$C$87,MATCH(A482,SeznamListu!$B$1:$B$87,0),3)</f>
        <v>1</v>
      </c>
      <c r="D482">
        <f ca="1">COUNTIF($A$6:A482,A482)</f>
        <v>6</v>
      </c>
      <c r="I482">
        <f t="shared" ca="1" si="66"/>
        <v>4</v>
      </c>
      <c r="J482" t="str">
        <f t="shared" ca="1" si="67"/>
        <v>Kabel 3x1,5 0</v>
      </c>
      <c r="K482" t="str">
        <f t="shared" ca="1" si="72"/>
        <v>CAB04</v>
      </c>
      <c r="L482" t="str">
        <f t="shared" ca="1" si="72"/>
        <v>Kabel 3x1,5</v>
      </c>
      <c r="M482">
        <f t="shared" ca="1" si="72"/>
        <v>0</v>
      </c>
      <c r="N482">
        <f t="shared" ca="1" si="72"/>
        <v>0</v>
      </c>
      <c r="O482">
        <f t="shared" ca="1" si="72"/>
        <v>0</v>
      </c>
      <c r="P482">
        <f t="shared" ca="1" si="72"/>
        <v>0</v>
      </c>
      <c r="Q482">
        <f t="shared" ca="1" si="72"/>
        <v>0</v>
      </c>
      <c r="R482">
        <f t="shared" ca="1" si="68"/>
        <v>0</v>
      </c>
      <c r="S482">
        <f t="shared" ca="1" si="72"/>
        <v>0</v>
      </c>
      <c r="T482">
        <f t="shared" ca="1" si="69"/>
        <v>0</v>
      </c>
      <c r="U482">
        <f t="shared" ca="1" si="70"/>
        <v>0</v>
      </c>
      <c r="V482" t="str">
        <f t="shared" ca="1" si="71"/>
        <v/>
      </c>
    </row>
    <row r="483" spans="1:22">
      <c r="A483">
        <f t="shared" ca="1" si="65"/>
        <v>20</v>
      </c>
      <c r="B483" t="str">
        <f ca="1">INDEX(SeznamListu!$A$1:$C$87,MATCH(A483,SeznamListu!$B$1:$B$87,0),1)</f>
        <v>Ostatní</v>
      </c>
      <c r="C483">
        <f ca="1">INDEX(SeznamListu!$A$1:$C$87,MATCH(A483,SeznamListu!$B$1:$B$87,0),3)</f>
        <v>1</v>
      </c>
      <c r="D483">
        <f ca="1">COUNTIF($A$6:A483,A483)</f>
        <v>7</v>
      </c>
      <c r="I483">
        <f t="shared" ca="1" si="66"/>
        <v>5</v>
      </c>
      <c r="J483" t="str">
        <f t="shared" ca="1" si="67"/>
        <v>HDMI a USB propojovací kabeláž 0</v>
      </c>
      <c r="K483" t="str">
        <f t="shared" ca="1" si="72"/>
        <v>CAB05</v>
      </c>
      <c r="L483" t="str">
        <f t="shared" ca="1" si="72"/>
        <v>HDMI a USB propojovací kabeláž</v>
      </c>
      <c r="M483">
        <f t="shared" ca="1" si="72"/>
        <v>0</v>
      </c>
      <c r="N483">
        <f t="shared" ca="1" si="72"/>
        <v>0</v>
      </c>
      <c r="O483">
        <f t="shared" ca="1" si="72"/>
        <v>0</v>
      </c>
      <c r="P483">
        <f t="shared" ca="1" si="72"/>
        <v>0</v>
      </c>
      <c r="Q483">
        <f t="shared" ca="1" si="72"/>
        <v>0</v>
      </c>
      <c r="R483">
        <f t="shared" ca="1" si="68"/>
        <v>0</v>
      </c>
      <c r="S483">
        <f t="shared" ca="1" si="72"/>
        <v>0</v>
      </c>
      <c r="T483">
        <f t="shared" ca="1" si="69"/>
        <v>0</v>
      </c>
      <c r="U483">
        <f t="shared" ca="1" si="70"/>
        <v>0</v>
      </c>
      <c r="V483" t="str">
        <f t="shared" ca="1" si="71"/>
        <v/>
      </c>
    </row>
    <row r="484" spans="1:22">
      <c r="A484">
        <f t="shared" ca="1" si="65"/>
        <v>20</v>
      </c>
      <c r="B484" t="str">
        <f ca="1">INDEX(SeznamListu!$A$1:$C$87,MATCH(A484,SeznamListu!$B$1:$B$87,0),1)</f>
        <v>Ostatní</v>
      </c>
      <c r="C484">
        <f ca="1">INDEX(SeznamListu!$A$1:$C$87,MATCH(A484,SeznamListu!$B$1:$B$87,0),3)</f>
        <v>1</v>
      </c>
      <c r="D484">
        <f ca="1">COUNTIF($A$6:A484,A484)</f>
        <v>8</v>
      </c>
      <c r="I484">
        <f t="shared" ca="1" si="66"/>
        <v>6</v>
      </c>
      <c r="J484" t="str">
        <f t="shared" ca="1" si="67"/>
        <v>Patch kabel CAT6 SFTP PVC 0</v>
      </c>
      <c r="K484" t="str">
        <f t="shared" ca="1" si="72"/>
        <v>CAB06</v>
      </c>
      <c r="L484" t="str">
        <f t="shared" ca="1" si="72"/>
        <v>Patch kabel CAT6 SFTP PVC</v>
      </c>
      <c r="M484">
        <f t="shared" ca="1" si="72"/>
        <v>0</v>
      </c>
      <c r="N484">
        <f t="shared" ca="1" si="72"/>
        <v>0</v>
      </c>
      <c r="O484">
        <f t="shared" ca="1" si="72"/>
        <v>0</v>
      </c>
      <c r="P484">
        <f t="shared" ca="1" si="72"/>
        <v>0</v>
      </c>
      <c r="Q484">
        <f t="shared" ca="1" si="72"/>
        <v>0</v>
      </c>
      <c r="R484">
        <f t="shared" ca="1" si="68"/>
        <v>0</v>
      </c>
      <c r="S484">
        <f t="shared" ca="1" si="72"/>
        <v>0</v>
      </c>
      <c r="T484">
        <f t="shared" ca="1" si="69"/>
        <v>0</v>
      </c>
      <c r="U484">
        <f t="shared" ca="1" si="70"/>
        <v>0</v>
      </c>
      <c r="V484" t="str">
        <f t="shared" ca="1" si="71"/>
        <v/>
      </c>
    </row>
    <row r="485" spans="1:22">
      <c r="A485">
        <f t="shared" ca="1" si="65"/>
        <v>20</v>
      </c>
      <c r="B485" t="str">
        <f ca="1">INDEX(SeznamListu!$A$1:$C$87,MATCH(A485,SeznamListu!$B$1:$B$87,0),1)</f>
        <v>Ostatní</v>
      </c>
      <c r="C485">
        <f ca="1">INDEX(SeznamListu!$A$1:$C$87,MATCH(A485,SeznamListu!$B$1:$B$87,0),3)</f>
        <v>1</v>
      </c>
      <c r="D485">
        <f ca="1">COUNTIF($A$6:A485,A485)</f>
        <v>9</v>
      </c>
      <c r="I485">
        <f t="shared" ca="1" si="66"/>
        <v>7</v>
      </c>
      <c r="J485" t="str">
        <f t="shared" ca="1" si="67"/>
        <v>Patch kabel CAT6 SFTP PVC 0</v>
      </c>
      <c r="K485" t="str">
        <f t="shared" ca="1" si="72"/>
        <v>CAB07</v>
      </c>
      <c r="L485" t="str">
        <f t="shared" ca="1" si="72"/>
        <v>Patch kabel CAT6 SFTP PVC</v>
      </c>
      <c r="M485">
        <f t="shared" ca="1" si="72"/>
        <v>0</v>
      </c>
      <c r="N485">
        <f t="shared" ca="1" si="72"/>
        <v>0</v>
      </c>
      <c r="O485">
        <f t="shared" ca="1" si="72"/>
        <v>0</v>
      </c>
      <c r="P485">
        <f t="shared" ca="1" si="72"/>
        <v>0</v>
      </c>
      <c r="Q485">
        <f t="shared" ca="1" si="72"/>
        <v>0</v>
      </c>
      <c r="R485">
        <f t="shared" ca="1" si="68"/>
        <v>0</v>
      </c>
      <c r="S485">
        <f t="shared" ca="1" si="72"/>
        <v>0</v>
      </c>
      <c r="T485">
        <f t="shared" ca="1" si="69"/>
        <v>0</v>
      </c>
      <c r="U485">
        <f t="shared" ca="1" si="70"/>
        <v>0</v>
      </c>
      <c r="V485" t="str">
        <f t="shared" ca="1" si="71"/>
        <v/>
      </c>
    </row>
    <row r="486" spans="1:22">
      <c r="A486">
        <f t="shared" ca="1" si="65"/>
        <v>20</v>
      </c>
      <c r="B486" t="str">
        <f ca="1">INDEX(SeznamListu!$A$1:$C$87,MATCH(A486,SeznamListu!$B$1:$B$87,0),1)</f>
        <v>Ostatní</v>
      </c>
      <c r="C486">
        <f ca="1">INDEX(SeznamListu!$A$1:$C$87,MATCH(A486,SeznamListu!$B$1:$B$87,0),3)</f>
        <v>1</v>
      </c>
      <c r="D486">
        <f ca="1">COUNTIF($A$6:A486,A486)</f>
        <v>10</v>
      </c>
      <c r="I486">
        <f t="shared" ca="1" si="66"/>
        <v>8</v>
      </c>
      <c r="J486" t="str">
        <f t="shared" ca="1" si="67"/>
        <v>Patch kabel CAT6 SFTP PVC 0</v>
      </c>
      <c r="K486" t="str">
        <f t="shared" ca="1" si="72"/>
        <v>CAB08</v>
      </c>
      <c r="L486" t="str">
        <f t="shared" ca="1" si="72"/>
        <v>Patch kabel CAT6 SFTP PVC</v>
      </c>
      <c r="M486">
        <f t="shared" ca="1" si="72"/>
        <v>0</v>
      </c>
      <c r="N486">
        <f t="shared" ca="1" si="72"/>
        <v>0</v>
      </c>
      <c r="O486">
        <f t="shared" ca="1" si="72"/>
        <v>0</v>
      </c>
      <c r="P486">
        <f t="shared" ca="1" si="72"/>
        <v>0</v>
      </c>
      <c r="Q486">
        <f t="shared" ca="1" si="72"/>
        <v>0</v>
      </c>
      <c r="R486">
        <f t="shared" ca="1" si="68"/>
        <v>0</v>
      </c>
      <c r="S486">
        <f t="shared" ca="1" si="72"/>
        <v>0</v>
      </c>
      <c r="T486">
        <f t="shared" ca="1" si="69"/>
        <v>0</v>
      </c>
      <c r="U486">
        <f t="shared" ca="1" si="70"/>
        <v>0</v>
      </c>
      <c r="V486" t="str">
        <f t="shared" ca="1" si="71"/>
        <v/>
      </c>
    </row>
    <row r="487" spans="1:22">
      <c r="A487">
        <f t="shared" ca="1" si="65"/>
        <v>20</v>
      </c>
      <c r="B487" t="str">
        <f ca="1">INDEX(SeznamListu!$A$1:$C$87,MATCH(A487,SeznamListu!$B$1:$B$87,0),1)</f>
        <v>Ostatní</v>
      </c>
      <c r="C487">
        <f ca="1">INDEX(SeznamListu!$A$1:$C$87,MATCH(A487,SeznamListu!$B$1:$B$87,0),3)</f>
        <v>1</v>
      </c>
      <c r="D487">
        <f ca="1">COUNTIF($A$6:A487,A487)</f>
        <v>11</v>
      </c>
      <c r="I487">
        <f t="shared" ca="1" si="66"/>
        <v>9</v>
      </c>
      <c r="J487" t="str">
        <f t="shared" ca="1" si="67"/>
        <v>Audio propojovací kabeláž 0</v>
      </c>
      <c r="K487" t="str">
        <f t="shared" ca="1" si="72"/>
        <v>CAB09</v>
      </c>
      <c r="L487" t="str">
        <f t="shared" ca="1" si="72"/>
        <v>Audio propojovací kabeláž</v>
      </c>
      <c r="M487">
        <f t="shared" ca="1" si="72"/>
        <v>0</v>
      </c>
      <c r="N487">
        <f t="shared" ca="1" si="72"/>
        <v>0</v>
      </c>
      <c r="O487">
        <f t="shared" ca="1" si="72"/>
        <v>0</v>
      </c>
      <c r="P487">
        <f t="shared" ca="1" si="72"/>
        <v>0</v>
      </c>
      <c r="Q487">
        <f t="shared" ca="1" si="72"/>
        <v>0</v>
      </c>
      <c r="R487">
        <f t="shared" ca="1" si="68"/>
        <v>0</v>
      </c>
      <c r="S487">
        <f t="shared" ca="1" si="72"/>
        <v>0</v>
      </c>
      <c r="T487">
        <f t="shared" ca="1" si="69"/>
        <v>0</v>
      </c>
      <c r="U487">
        <f t="shared" ca="1" si="70"/>
        <v>0</v>
      </c>
      <c r="V487" t="str">
        <f t="shared" ca="1" si="71"/>
        <v/>
      </c>
    </row>
    <row r="488" spans="1:22">
      <c r="A488">
        <f t="shared" ca="1" si="65"/>
        <v>20</v>
      </c>
      <c r="B488" t="str">
        <f ca="1">INDEX(SeznamListu!$A$1:$C$87,MATCH(A488,SeznamListu!$B$1:$B$87,0),1)</f>
        <v>Ostatní</v>
      </c>
      <c r="C488">
        <f ca="1">INDEX(SeznamListu!$A$1:$C$87,MATCH(A488,SeznamListu!$B$1:$B$87,0),3)</f>
        <v>1</v>
      </c>
      <c r="D488">
        <f ca="1">COUNTIF($A$6:A488,A488)</f>
        <v>12</v>
      </c>
      <c r="I488">
        <f t="shared" ca="1" si="66"/>
        <v>10</v>
      </c>
      <c r="J488" t="str">
        <f t="shared" ca="1" si="67"/>
        <v>Repro kabel 2x2,5 0</v>
      </c>
      <c r="K488" t="str">
        <f t="shared" ca="1" si="72"/>
        <v>CAB10</v>
      </c>
      <c r="L488" t="str">
        <f t="shared" ca="1" si="72"/>
        <v>Repro kabel 2x2,5</v>
      </c>
      <c r="M488">
        <f t="shared" ca="1" si="72"/>
        <v>0</v>
      </c>
      <c r="N488">
        <f t="shared" ca="1" si="72"/>
        <v>0</v>
      </c>
      <c r="O488">
        <f t="shared" ca="1" si="72"/>
        <v>0</v>
      </c>
      <c r="P488">
        <f t="shared" ca="1" si="72"/>
        <v>0</v>
      </c>
      <c r="Q488">
        <f t="shared" ca="1" si="72"/>
        <v>0</v>
      </c>
      <c r="R488">
        <f t="shared" ca="1" si="68"/>
        <v>0</v>
      </c>
      <c r="S488">
        <f t="shared" ca="1" si="72"/>
        <v>0</v>
      </c>
      <c r="T488">
        <f t="shared" ca="1" si="69"/>
        <v>0</v>
      </c>
      <c r="U488">
        <f t="shared" ca="1" si="70"/>
        <v>0</v>
      </c>
      <c r="V488" t="str">
        <f t="shared" ca="1" si="71"/>
        <v/>
      </c>
    </row>
    <row r="489" spans="1:22">
      <c r="A489">
        <f t="shared" ca="1" si="65"/>
        <v>20</v>
      </c>
      <c r="B489" t="str">
        <f ca="1">INDEX(SeznamListu!$A$1:$C$87,MATCH(A489,SeznamListu!$B$1:$B$87,0),1)</f>
        <v>Ostatní</v>
      </c>
      <c r="C489">
        <f ca="1">INDEX(SeznamListu!$A$1:$C$87,MATCH(A489,SeznamListu!$B$1:$B$87,0),3)</f>
        <v>1</v>
      </c>
      <c r="D489">
        <f ca="1">COUNTIF($A$6:A489,A489)</f>
        <v>13</v>
      </c>
      <c r="I489">
        <f t="shared" ca="1" si="66"/>
        <v>11</v>
      </c>
      <c r="J489" t="str">
        <f t="shared" ca="1" si="67"/>
        <v>Repro kabel 2x4 0</v>
      </c>
      <c r="K489" t="str">
        <f t="shared" ca="1" si="72"/>
        <v>CAB11</v>
      </c>
      <c r="L489" t="str">
        <f t="shared" ca="1" si="72"/>
        <v>Repro kabel 2x4</v>
      </c>
      <c r="M489">
        <f t="shared" ca="1" si="72"/>
        <v>0</v>
      </c>
      <c r="N489">
        <f t="shared" ca="1" si="72"/>
        <v>0</v>
      </c>
      <c r="O489">
        <f t="shared" ca="1" si="72"/>
        <v>0</v>
      </c>
      <c r="P489">
        <f t="shared" ca="1" si="72"/>
        <v>0</v>
      </c>
      <c r="Q489">
        <f t="shared" ca="1" si="72"/>
        <v>0</v>
      </c>
      <c r="R489">
        <f t="shared" ca="1" si="68"/>
        <v>0</v>
      </c>
      <c r="S489">
        <f t="shared" ca="1" si="72"/>
        <v>0</v>
      </c>
      <c r="T489">
        <f t="shared" ca="1" si="69"/>
        <v>0</v>
      </c>
      <c r="U489">
        <f t="shared" ca="1" si="70"/>
        <v>0</v>
      </c>
      <c r="V489" t="str">
        <f t="shared" ca="1" si="71"/>
        <v/>
      </c>
    </row>
    <row r="490" spans="1:22">
      <c r="A490">
        <f t="shared" ca="1" si="65"/>
        <v>20</v>
      </c>
      <c r="B490" t="str">
        <f ca="1">INDEX(SeznamListu!$A$1:$C$87,MATCH(A490,SeznamListu!$B$1:$B$87,0),1)</f>
        <v>Ostatní</v>
      </c>
      <c r="C490">
        <f ca="1">INDEX(SeznamListu!$A$1:$C$87,MATCH(A490,SeznamListu!$B$1:$B$87,0),3)</f>
        <v>1</v>
      </c>
      <c r="D490">
        <f ca="1">COUNTIF($A$6:A490,A490)</f>
        <v>14</v>
      </c>
      <c r="I490">
        <f t="shared" ca="1" si="66"/>
        <v>12</v>
      </c>
      <c r="J490" t="str">
        <f t="shared" ca="1" si="67"/>
        <v>USB-C kabel 0</v>
      </c>
      <c r="K490" t="str">
        <f t="shared" ca="1" si="72"/>
        <v>CAB12</v>
      </c>
      <c r="L490" t="str">
        <f t="shared" ca="1" si="72"/>
        <v>USB-C kabel</v>
      </c>
      <c r="M490">
        <f t="shared" ca="1" si="72"/>
        <v>0</v>
      </c>
      <c r="N490">
        <f t="shared" ca="1" si="72"/>
        <v>0</v>
      </c>
      <c r="O490">
        <f t="shared" ca="1" si="72"/>
        <v>0</v>
      </c>
      <c r="P490">
        <f t="shared" ca="1" si="72"/>
        <v>0</v>
      </c>
      <c r="Q490">
        <f t="shared" ca="1" si="72"/>
        <v>0</v>
      </c>
      <c r="R490">
        <f t="shared" ca="1" si="68"/>
        <v>0</v>
      </c>
      <c r="S490">
        <f t="shared" ca="1" si="72"/>
        <v>0</v>
      </c>
      <c r="T490">
        <f t="shared" ca="1" si="69"/>
        <v>0</v>
      </c>
      <c r="U490">
        <f t="shared" ca="1" si="70"/>
        <v>0</v>
      </c>
      <c r="V490" t="str">
        <f t="shared" ca="1" si="71"/>
        <v/>
      </c>
    </row>
    <row r="491" spans="1:22">
      <c r="A491">
        <f t="shared" ca="1" si="65"/>
        <v>20</v>
      </c>
      <c r="B491" t="str">
        <f ca="1">INDEX(SeznamListu!$A$1:$C$87,MATCH(A491,SeznamListu!$B$1:$B$87,0),1)</f>
        <v>Ostatní</v>
      </c>
      <c r="C491">
        <f ca="1">INDEX(SeznamListu!$A$1:$C$87,MATCH(A491,SeznamListu!$B$1:$B$87,0),3)</f>
        <v>1</v>
      </c>
      <c r="D491">
        <f ca="1">COUNTIF($A$6:A491,A491)</f>
        <v>15</v>
      </c>
      <c r="I491">
        <f t="shared" ca="1" si="66"/>
        <v>13</v>
      </c>
      <c r="J491" t="str">
        <f t="shared" ca="1" si="67"/>
        <v>Instalace techniky 0</v>
      </c>
      <c r="K491" t="str">
        <f t="shared" ca="1" si="72"/>
        <v>IN01</v>
      </c>
      <c r="L491" t="str">
        <f t="shared" ca="1" si="72"/>
        <v>Instalace techniky</v>
      </c>
      <c r="M491">
        <f t="shared" ca="1" si="72"/>
        <v>0</v>
      </c>
      <c r="N491">
        <f t="shared" ca="1" si="72"/>
        <v>0</v>
      </c>
      <c r="O491">
        <f t="shared" ca="1" si="72"/>
        <v>0</v>
      </c>
      <c r="P491">
        <f t="shared" ca="1" si="72"/>
        <v>0</v>
      </c>
      <c r="Q491">
        <f t="shared" ca="1" si="72"/>
        <v>0</v>
      </c>
      <c r="R491">
        <f t="shared" ca="1" si="68"/>
        <v>0</v>
      </c>
      <c r="S491">
        <f t="shared" ca="1" si="72"/>
        <v>0</v>
      </c>
      <c r="T491">
        <f t="shared" ca="1" si="69"/>
        <v>0</v>
      </c>
      <c r="U491">
        <f t="shared" ca="1" si="70"/>
        <v>0</v>
      </c>
      <c r="V491" t="str">
        <f t="shared" ca="1" si="71"/>
        <v/>
      </c>
    </row>
    <row r="492" spans="1:22">
      <c r="A492">
        <f t="shared" ca="1" si="65"/>
        <v>20</v>
      </c>
      <c r="B492" t="str">
        <f ca="1">INDEX(SeznamListu!$A$1:$C$87,MATCH(A492,SeznamListu!$B$1:$B$87,0),1)</f>
        <v>Ostatní</v>
      </c>
      <c r="C492">
        <f ca="1">INDEX(SeznamListu!$A$1:$C$87,MATCH(A492,SeznamListu!$B$1:$B$87,0),3)</f>
        <v>1</v>
      </c>
      <c r="D492">
        <f ca="1">COUNTIF($A$6:A492,A492)</f>
        <v>16</v>
      </c>
      <c r="I492">
        <f t="shared" ca="1" si="66"/>
        <v>14</v>
      </c>
      <c r="J492" t="str">
        <f t="shared" ca="1" si="67"/>
        <v>Instalace techniky 0</v>
      </c>
      <c r="K492" t="str">
        <f t="shared" ca="1" si="72"/>
        <v>IN02</v>
      </c>
      <c r="L492" t="str">
        <f t="shared" ca="1" si="72"/>
        <v>Instalace techniky</v>
      </c>
      <c r="M492">
        <f t="shared" ca="1" si="72"/>
        <v>0</v>
      </c>
      <c r="N492">
        <f t="shared" ca="1" si="72"/>
        <v>0</v>
      </c>
      <c r="O492">
        <f t="shared" ca="1" si="72"/>
        <v>0</v>
      </c>
      <c r="P492">
        <f t="shared" ca="1" si="72"/>
        <v>0</v>
      </c>
      <c r="Q492">
        <f t="shared" ca="1" si="72"/>
        <v>0</v>
      </c>
      <c r="R492">
        <f t="shared" ca="1" si="68"/>
        <v>0</v>
      </c>
      <c r="S492">
        <f t="shared" ca="1" si="72"/>
        <v>0</v>
      </c>
      <c r="T492">
        <f t="shared" ca="1" si="69"/>
        <v>0</v>
      </c>
      <c r="U492">
        <f t="shared" ca="1" si="70"/>
        <v>0</v>
      </c>
      <c r="V492" t="str">
        <f t="shared" ca="1" si="71"/>
        <v/>
      </c>
    </row>
    <row r="493" spans="1:22">
      <c r="A493">
        <f t="shared" ca="1" si="65"/>
        <v>20</v>
      </c>
      <c r="B493" t="str">
        <f ca="1">INDEX(SeznamListu!$A$1:$C$87,MATCH(A493,SeznamListu!$B$1:$B$87,0),1)</f>
        <v>Ostatní</v>
      </c>
      <c r="C493">
        <f ca="1">INDEX(SeznamListu!$A$1:$C$87,MATCH(A493,SeznamListu!$B$1:$B$87,0),3)</f>
        <v>1</v>
      </c>
      <c r="D493">
        <f ca="1">COUNTIF($A$6:A493,A493)</f>
        <v>17</v>
      </c>
      <c r="I493">
        <f t="shared" ca="1" si="66"/>
        <v>15</v>
      </c>
      <c r="J493" t="str">
        <f t="shared" ca="1" si="67"/>
        <v>Instalace techniky 0</v>
      </c>
      <c r="K493" t="str">
        <f t="shared" ca="1" si="72"/>
        <v>IN03</v>
      </c>
      <c r="L493" t="str">
        <f t="shared" ca="1" si="72"/>
        <v>Instalace techniky</v>
      </c>
      <c r="M493">
        <f t="shared" ca="1" si="72"/>
        <v>0</v>
      </c>
      <c r="N493">
        <f t="shared" ca="1" si="72"/>
        <v>0</v>
      </c>
      <c r="O493">
        <f t="shared" ca="1" si="72"/>
        <v>0</v>
      </c>
      <c r="P493">
        <f t="shared" ca="1" si="72"/>
        <v>0</v>
      </c>
      <c r="Q493">
        <f t="shared" ca="1" si="72"/>
        <v>0</v>
      </c>
      <c r="R493">
        <f t="shared" ca="1" si="68"/>
        <v>0</v>
      </c>
      <c r="S493">
        <f t="shared" ca="1" si="72"/>
        <v>0</v>
      </c>
      <c r="T493">
        <f t="shared" ca="1" si="69"/>
        <v>0</v>
      </c>
      <c r="U493">
        <f t="shared" ca="1" si="70"/>
        <v>0</v>
      </c>
      <c r="V493" t="str">
        <f t="shared" ca="1" si="71"/>
        <v/>
      </c>
    </row>
    <row r="494" spans="1:22">
      <c r="A494">
        <f t="shared" ca="1" si="65"/>
        <v>20</v>
      </c>
      <c r="B494" t="str">
        <f ca="1">INDEX(SeznamListu!$A$1:$C$87,MATCH(A494,SeznamListu!$B$1:$B$87,0),1)</f>
        <v>Ostatní</v>
      </c>
      <c r="C494">
        <f ca="1">INDEX(SeznamListu!$A$1:$C$87,MATCH(A494,SeznamListu!$B$1:$B$87,0),3)</f>
        <v>1</v>
      </c>
      <c r="D494">
        <f ca="1">COUNTIF($A$6:A494,A494)</f>
        <v>18</v>
      </c>
      <c r="I494">
        <f t="shared" ca="1" si="66"/>
        <v>16</v>
      </c>
      <c r="J494" t="str">
        <f t="shared" ca="1" si="67"/>
        <v>Instalace techniky 0</v>
      </c>
      <c r="K494" t="str">
        <f t="shared" ca="1" si="72"/>
        <v>IN04</v>
      </c>
      <c r="L494" t="str">
        <f t="shared" ca="1" si="72"/>
        <v>Instalace techniky</v>
      </c>
      <c r="M494">
        <f t="shared" ca="1" si="72"/>
        <v>0</v>
      </c>
      <c r="N494">
        <f t="shared" ca="1" si="72"/>
        <v>0</v>
      </c>
      <c r="O494">
        <f t="shared" ca="1" si="72"/>
        <v>0</v>
      </c>
      <c r="P494">
        <f t="shared" ca="1" si="72"/>
        <v>0</v>
      </c>
      <c r="Q494">
        <f t="shared" ca="1" si="72"/>
        <v>0</v>
      </c>
      <c r="R494">
        <f t="shared" ca="1" si="68"/>
        <v>0</v>
      </c>
      <c r="S494">
        <f t="shared" ca="1" si="72"/>
        <v>0</v>
      </c>
      <c r="T494">
        <f t="shared" ca="1" si="69"/>
        <v>0</v>
      </c>
      <c r="U494">
        <f t="shared" ca="1" si="70"/>
        <v>0</v>
      </c>
      <c r="V494" t="str">
        <f t="shared" ca="1" si="71"/>
        <v/>
      </c>
    </row>
    <row r="495" spans="1:22">
      <c r="A495">
        <f t="shared" ca="1" si="65"/>
        <v>20</v>
      </c>
      <c r="B495" t="str">
        <f ca="1">INDEX(SeznamListu!$A$1:$C$87,MATCH(A495,SeznamListu!$B$1:$B$87,0),1)</f>
        <v>Ostatní</v>
      </c>
      <c r="C495">
        <f ca="1">INDEX(SeznamListu!$A$1:$C$87,MATCH(A495,SeznamListu!$B$1:$B$87,0),3)</f>
        <v>1</v>
      </c>
      <c r="D495">
        <f ca="1">COUNTIF($A$6:A495,A495)</f>
        <v>19</v>
      </c>
      <c r="I495">
        <f t="shared" ca="1" si="66"/>
        <v>17</v>
      </c>
      <c r="J495" t="str">
        <f t="shared" ca="1" si="67"/>
        <v>Instalace techniky 0</v>
      </c>
      <c r="K495" t="str">
        <f t="shared" ca="1" si="72"/>
        <v>IN05</v>
      </c>
      <c r="L495" t="str">
        <f t="shared" ca="1" si="72"/>
        <v>Instalace techniky</v>
      </c>
      <c r="M495">
        <f t="shared" ca="1" si="72"/>
        <v>0</v>
      </c>
      <c r="N495">
        <f t="shared" ca="1" si="72"/>
        <v>0</v>
      </c>
      <c r="O495">
        <f t="shared" ca="1" si="72"/>
        <v>0</v>
      </c>
      <c r="P495">
        <f t="shared" ca="1" si="72"/>
        <v>0</v>
      </c>
      <c r="Q495">
        <f t="shared" ca="1" si="72"/>
        <v>0</v>
      </c>
      <c r="R495">
        <f t="shared" ca="1" si="68"/>
        <v>0</v>
      </c>
      <c r="S495">
        <f t="shared" ca="1" si="72"/>
        <v>0</v>
      </c>
      <c r="T495">
        <f t="shared" ca="1" si="69"/>
        <v>0</v>
      </c>
      <c r="U495">
        <f t="shared" ca="1" si="70"/>
        <v>0</v>
      </c>
      <c r="V495" t="str">
        <f t="shared" ca="1" si="71"/>
        <v/>
      </c>
    </row>
    <row r="496" spans="1:22">
      <c r="A496">
        <f t="shared" ca="1" si="65"/>
        <v>20</v>
      </c>
      <c r="B496" t="str">
        <f ca="1">INDEX(SeznamListu!$A$1:$C$87,MATCH(A496,SeznamListu!$B$1:$B$87,0),1)</f>
        <v>Ostatní</v>
      </c>
      <c r="C496">
        <f ca="1">INDEX(SeznamListu!$A$1:$C$87,MATCH(A496,SeznamListu!$B$1:$B$87,0),3)</f>
        <v>1</v>
      </c>
      <c r="D496">
        <f ca="1">COUNTIF($A$6:A496,A496)</f>
        <v>20</v>
      </c>
      <c r="I496">
        <f t="shared" ca="1" si="66"/>
        <v>18</v>
      </c>
      <c r="J496" t="str">
        <f t="shared" ca="1" si="67"/>
        <v>Instalace techniky 0</v>
      </c>
      <c r="K496" t="str">
        <f t="shared" ca="1" si="72"/>
        <v>IN06</v>
      </c>
      <c r="L496" t="str">
        <f t="shared" ca="1" si="72"/>
        <v>Instalace techniky</v>
      </c>
      <c r="M496">
        <f t="shared" ca="1" si="72"/>
        <v>0</v>
      </c>
      <c r="N496">
        <f t="shared" ca="1" si="72"/>
        <v>0</v>
      </c>
      <c r="O496">
        <f t="shared" ca="1" si="72"/>
        <v>0</v>
      </c>
      <c r="P496">
        <f t="shared" ca="1" si="72"/>
        <v>0</v>
      </c>
      <c r="Q496">
        <f t="shared" ca="1" si="72"/>
        <v>0</v>
      </c>
      <c r="R496">
        <f t="shared" ca="1" si="68"/>
        <v>0</v>
      </c>
      <c r="S496">
        <f t="shared" ca="1" si="72"/>
        <v>0</v>
      </c>
      <c r="T496">
        <f t="shared" ca="1" si="69"/>
        <v>0</v>
      </c>
      <c r="U496">
        <f t="shared" ca="1" si="70"/>
        <v>0</v>
      </c>
      <c r="V496" t="str">
        <f t="shared" ca="1" si="71"/>
        <v/>
      </c>
    </row>
    <row r="497" spans="1:22">
      <c r="A497">
        <f t="shared" ca="1" si="65"/>
        <v>20</v>
      </c>
      <c r="B497" t="str">
        <f ca="1">INDEX(SeznamListu!$A$1:$C$87,MATCH(A497,SeznamListu!$B$1:$B$87,0),1)</f>
        <v>Ostatní</v>
      </c>
      <c r="C497">
        <f ca="1">INDEX(SeznamListu!$A$1:$C$87,MATCH(A497,SeznamListu!$B$1:$B$87,0),3)</f>
        <v>1</v>
      </c>
      <c r="D497">
        <f ca="1">COUNTIF($A$6:A497,A497)</f>
        <v>21</v>
      </c>
      <c r="I497">
        <f t="shared" ca="1" si="66"/>
        <v>19</v>
      </c>
      <c r="J497" t="str">
        <f t="shared" ca="1" si="67"/>
        <v>Instalace techniky 0</v>
      </c>
      <c r="K497" t="str">
        <f t="shared" ca="1" si="72"/>
        <v>IN07</v>
      </c>
      <c r="L497" t="str">
        <f t="shared" ca="1" si="72"/>
        <v>Instalace techniky</v>
      </c>
      <c r="M497">
        <f t="shared" ca="1" si="72"/>
        <v>0</v>
      </c>
      <c r="N497">
        <f t="shared" ca="1" si="72"/>
        <v>0</v>
      </c>
      <c r="O497">
        <f t="shared" ca="1" si="72"/>
        <v>0</v>
      </c>
      <c r="P497">
        <f t="shared" ca="1" si="72"/>
        <v>0</v>
      </c>
      <c r="Q497">
        <f t="shared" ca="1" si="72"/>
        <v>0</v>
      </c>
      <c r="R497">
        <f t="shared" ca="1" si="68"/>
        <v>0</v>
      </c>
      <c r="S497">
        <f t="shared" ca="1" si="72"/>
        <v>0</v>
      </c>
      <c r="T497">
        <f t="shared" ca="1" si="69"/>
        <v>0</v>
      </c>
      <c r="U497">
        <f t="shared" ca="1" si="70"/>
        <v>0</v>
      </c>
      <c r="V497" t="str">
        <f t="shared" ca="1" si="71"/>
        <v/>
      </c>
    </row>
    <row r="498" spans="1:22">
      <c r="A498">
        <f t="shared" ca="1" si="65"/>
        <v>20</v>
      </c>
      <c r="B498" t="str">
        <f ca="1">INDEX(SeznamListu!$A$1:$C$87,MATCH(A498,SeznamListu!$B$1:$B$87,0),1)</f>
        <v>Ostatní</v>
      </c>
      <c r="C498">
        <f ca="1">INDEX(SeznamListu!$A$1:$C$87,MATCH(A498,SeznamListu!$B$1:$B$87,0),3)</f>
        <v>1</v>
      </c>
      <c r="D498">
        <f ca="1">COUNTIF($A$6:A498,A498)</f>
        <v>22</v>
      </c>
      <c r="I498">
        <f t="shared" ca="1" si="66"/>
        <v>20</v>
      </c>
      <c r="J498" t="str">
        <f t="shared" ca="1" si="67"/>
        <v>Instalace techniky 0</v>
      </c>
      <c r="K498" t="str">
        <f t="shared" ca="1" si="72"/>
        <v>IN08</v>
      </c>
      <c r="L498" t="str">
        <f t="shared" ca="1" si="72"/>
        <v>Instalace techniky</v>
      </c>
      <c r="M498">
        <f t="shared" ca="1" si="72"/>
        <v>0</v>
      </c>
      <c r="N498">
        <f t="shared" ca="1" si="72"/>
        <v>0</v>
      </c>
      <c r="O498">
        <f t="shared" ca="1" si="72"/>
        <v>0</v>
      </c>
      <c r="P498">
        <f t="shared" ca="1" si="72"/>
        <v>0</v>
      </c>
      <c r="Q498">
        <f t="shared" ca="1" si="72"/>
        <v>0</v>
      </c>
      <c r="R498">
        <f t="shared" ca="1" si="68"/>
        <v>0</v>
      </c>
      <c r="S498">
        <f t="shared" ca="1" si="72"/>
        <v>0</v>
      </c>
      <c r="T498">
        <f t="shared" ca="1" si="69"/>
        <v>0</v>
      </c>
      <c r="U498">
        <f t="shared" ca="1" si="70"/>
        <v>0</v>
      </c>
      <c r="V498" t="str">
        <f t="shared" ca="1" si="71"/>
        <v/>
      </c>
    </row>
    <row r="499" spans="1:22">
      <c r="A499">
        <f t="shared" ca="1" si="65"/>
        <v>20</v>
      </c>
      <c r="B499" t="str">
        <f ca="1">INDEX(SeznamListu!$A$1:$C$87,MATCH(A499,SeznamListu!$B$1:$B$87,0),1)</f>
        <v>Ostatní</v>
      </c>
      <c r="C499">
        <f ca="1">INDEX(SeznamListu!$A$1:$C$87,MATCH(A499,SeznamListu!$B$1:$B$87,0),3)</f>
        <v>1</v>
      </c>
      <c r="D499">
        <f ca="1">COUNTIF($A$6:A499,A499)</f>
        <v>23</v>
      </c>
      <c r="I499">
        <f t="shared" ca="1" si="66"/>
        <v>21</v>
      </c>
      <c r="J499" t="str">
        <f t="shared" ca="1" si="67"/>
        <v>Instalace techniky 0</v>
      </c>
      <c r="K499" t="str">
        <f t="shared" ca="1" si="72"/>
        <v>IN09</v>
      </c>
      <c r="L499" t="str">
        <f t="shared" ca="1" si="72"/>
        <v>Instalace techniky</v>
      </c>
      <c r="M499">
        <f t="shared" ca="1" si="72"/>
        <v>0</v>
      </c>
      <c r="N499">
        <f t="shared" ca="1" si="72"/>
        <v>0</v>
      </c>
      <c r="O499">
        <f t="shared" ca="1" si="72"/>
        <v>0</v>
      </c>
      <c r="P499">
        <f t="shared" ca="1" si="72"/>
        <v>0</v>
      </c>
      <c r="Q499">
        <f t="shared" ca="1" si="72"/>
        <v>0</v>
      </c>
      <c r="R499">
        <f t="shared" ca="1" si="68"/>
        <v>0</v>
      </c>
      <c r="S499">
        <f t="shared" ca="1" si="72"/>
        <v>0</v>
      </c>
      <c r="T499">
        <f t="shared" ca="1" si="69"/>
        <v>0</v>
      </c>
      <c r="U499">
        <f t="shared" ca="1" si="70"/>
        <v>0</v>
      </c>
      <c r="V499" t="str">
        <f t="shared" ca="1" si="71"/>
        <v/>
      </c>
    </row>
    <row r="500" spans="1:22">
      <c r="A500">
        <f t="shared" ca="1" si="65"/>
        <v>20</v>
      </c>
      <c r="B500" t="str">
        <f ca="1">INDEX(SeznamListu!$A$1:$C$87,MATCH(A500,SeznamListu!$B$1:$B$87,0),1)</f>
        <v>Ostatní</v>
      </c>
      <c r="C500">
        <f ca="1">INDEX(SeznamListu!$A$1:$C$87,MATCH(A500,SeznamListu!$B$1:$B$87,0),3)</f>
        <v>1</v>
      </c>
      <c r="D500">
        <f ca="1">COUNTIF($A$6:A500,A500)</f>
        <v>24</v>
      </c>
      <c r="I500">
        <f t="shared" ca="1" si="66"/>
        <v>22</v>
      </c>
      <c r="J500" t="str">
        <f t="shared" ca="1" si="67"/>
        <v>TRUBKA plastová M 32 0</v>
      </c>
      <c r="K500" t="str">
        <f t="shared" ca="1" si="72"/>
        <v>IN11</v>
      </c>
      <c r="L500" t="str">
        <f t="shared" ref="K500:S531" ca="1" si="73">INDIRECT("'"&amp;$B500&amp; "'!" &amp; L$1&amp;$D500+2)</f>
        <v>TRUBKA plastová M 32</v>
      </c>
      <c r="M500">
        <f t="shared" ca="1" si="73"/>
        <v>0</v>
      </c>
      <c r="N500">
        <f t="shared" ca="1" si="73"/>
        <v>0</v>
      </c>
      <c r="O500">
        <f t="shared" ca="1" si="73"/>
        <v>0</v>
      </c>
      <c r="P500">
        <f t="shared" ca="1" si="73"/>
        <v>0</v>
      </c>
      <c r="Q500">
        <f t="shared" ca="1" si="73"/>
        <v>0</v>
      </c>
      <c r="R500">
        <f t="shared" ca="1" si="68"/>
        <v>0</v>
      </c>
      <c r="S500">
        <f t="shared" ca="1" si="73"/>
        <v>0</v>
      </c>
      <c r="T500">
        <f t="shared" ca="1" si="69"/>
        <v>0</v>
      </c>
      <c r="U500">
        <f t="shared" ca="1" si="70"/>
        <v>0</v>
      </c>
      <c r="V500" t="str">
        <f t="shared" ca="1" si="71"/>
        <v/>
      </c>
    </row>
    <row r="501" spans="1:22">
      <c r="A501">
        <f t="shared" ca="1" si="65"/>
        <v>20</v>
      </c>
      <c r="B501" t="str">
        <f ca="1">INDEX(SeznamListu!$A$1:$C$87,MATCH(A501,SeznamListu!$B$1:$B$87,0),1)</f>
        <v>Ostatní</v>
      </c>
      <c r="C501">
        <f ca="1">INDEX(SeznamListu!$A$1:$C$87,MATCH(A501,SeznamListu!$B$1:$B$87,0),3)</f>
        <v>1</v>
      </c>
      <c r="D501">
        <f ca="1">COUNTIF($A$6:A501,A501)</f>
        <v>25</v>
      </c>
      <c r="I501">
        <f t="shared" ca="1" si="66"/>
        <v>23</v>
      </c>
      <c r="J501" t="str">
        <f t="shared" ca="1" si="67"/>
        <v>TRUBKA plastová M 40 0</v>
      </c>
      <c r="K501" t="str">
        <f t="shared" ca="1" si="73"/>
        <v>IN12</v>
      </c>
      <c r="L501" t="str">
        <f t="shared" ca="1" si="73"/>
        <v>TRUBKA plastová M 40</v>
      </c>
      <c r="M501">
        <f t="shared" ca="1" si="73"/>
        <v>0</v>
      </c>
      <c r="N501">
        <f t="shared" ca="1" si="73"/>
        <v>0</v>
      </c>
      <c r="O501">
        <f t="shared" ca="1" si="73"/>
        <v>0</v>
      </c>
      <c r="P501">
        <f t="shared" ca="1" si="73"/>
        <v>0</v>
      </c>
      <c r="Q501">
        <f t="shared" ca="1" si="73"/>
        <v>0</v>
      </c>
      <c r="R501">
        <f t="shared" ca="1" si="68"/>
        <v>0</v>
      </c>
      <c r="S501">
        <f t="shared" ca="1" si="73"/>
        <v>0</v>
      </c>
      <c r="T501">
        <f t="shared" ca="1" si="69"/>
        <v>0</v>
      </c>
      <c r="U501">
        <f t="shared" ca="1" si="70"/>
        <v>0</v>
      </c>
      <c r="V501" t="str">
        <f t="shared" ca="1" si="71"/>
        <v/>
      </c>
    </row>
    <row r="502" spans="1:22">
      <c r="A502">
        <f t="shared" ca="1" si="65"/>
        <v>20</v>
      </c>
      <c r="B502" t="str">
        <f ca="1">INDEX(SeznamListu!$A$1:$C$87,MATCH(A502,SeznamListu!$B$1:$B$87,0),1)</f>
        <v>Ostatní</v>
      </c>
      <c r="C502">
        <f ca="1">INDEX(SeznamListu!$A$1:$C$87,MATCH(A502,SeznamListu!$B$1:$B$87,0),3)</f>
        <v>1</v>
      </c>
      <c r="D502">
        <f ca="1">COUNTIF($A$6:A502,A502)</f>
        <v>26</v>
      </c>
      <c r="I502">
        <f t="shared" ca="1" si="66"/>
        <v>24</v>
      </c>
      <c r="J502" t="str">
        <f t="shared" ca="1" si="67"/>
        <v>TRUBKA plastová M 50 0</v>
      </c>
      <c r="K502" t="str">
        <f t="shared" ca="1" si="73"/>
        <v>IN13</v>
      </c>
      <c r="L502" t="str">
        <f t="shared" ca="1" si="73"/>
        <v>TRUBKA plastová M 50</v>
      </c>
      <c r="M502">
        <f t="shared" ca="1" si="73"/>
        <v>0</v>
      </c>
      <c r="N502">
        <f t="shared" ca="1" si="73"/>
        <v>0</v>
      </c>
      <c r="O502">
        <f t="shared" ca="1" si="73"/>
        <v>0</v>
      </c>
      <c r="P502">
        <f t="shared" ca="1" si="73"/>
        <v>0</v>
      </c>
      <c r="Q502">
        <f t="shared" ca="1" si="73"/>
        <v>0</v>
      </c>
      <c r="R502">
        <f t="shared" ca="1" si="68"/>
        <v>0</v>
      </c>
      <c r="S502">
        <f t="shared" ca="1" si="73"/>
        <v>0</v>
      </c>
      <c r="T502">
        <f t="shared" ca="1" si="69"/>
        <v>0</v>
      </c>
      <c r="U502">
        <f t="shared" ca="1" si="70"/>
        <v>0</v>
      </c>
      <c r="V502" t="str">
        <f t="shared" ca="1" si="71"/>
        <v/>
      </c>
    </row>
    <row r="503" spans="1:22">
      <c r="A503">
        <f t="shared" ca="1" si="65"/>
        <v>20</v>
      </c>
      <c r="B503" t="str">
        <f ca="1">INDEX(SeznamListu!$A$1:$C$87,MATCH(A503,SeznamListu!$B$1:$B$87,0),1)</f>
        <v>Ostatní</v>
      </c>
      <c r="C503">
        <f ca="1">INDEX(SeznamListu!$A$1:$C$87,MATCH(A503,SeznamListu!$B$1:$B$87,0),3)</f>
        <v>1</v>
      </c>
      <c r="D503">
        <f ca="1">COUNTIF($A$6:A503,A503)</f>
        <v>27</v>
      </c>
      <c r="I503">
        <f t="shared" ca="1" si="66"/>
        <v>25</v>
      </c>
      <c r="J503" t="str">
        <f t="shared" ca="1" si="67"/>
        <v>Rám podlahové krabice  0</v>
      </c>
      <c r="K503" t="str">
        <f t="shared" ca="1" si="73"/>
        <v>IN14</v>
      </c>
      <c r="L503" t="str">
        <f t="shared" ca="1" si="73"/>
        <v xml:space="preserve">Rám podlahové krabice </v>
      </c>
      <c r="M503">
        <f t="shared" ca="1" si="73"/>
        <v>0</v>
      </c>
      <c r="N503">
        <f t="shared" ca="1" si="73"/>
        <v>0</v>
      </c>
      <c r="O503">
        <f t="shared" ca="1" si="73"/>
        <v>0</v>
      </c>
      <c r="P503">
        <f t="shared" ca="1" si="73"/>
        <v>0</v>
      </c>
      <c r="Q503">
        <f t="shared" ca="1" si="73"/>
        <v>0</v>
      </c>
      <c r="R503">
        <f t="shared" ca="1" si="68"/>
        <v>0</v>
      </c>
      <c r="S503">
        <f t="shared" ca="1" si="73"/>
        <v>0</v>
      </c>
      <c r="T503">
        <f t="shared" ca="1" si="69"/>
        <v>0</v>
      </c>
      <c r="U503">
        <f t="shared" ca="1" si="70"/>
        <v>0</v>
      </c>
      <c r="V503" t="str">
        <f t="shared" ca="1" si="71"/>
        <v/>
      </c>
    </row>
    <row r="504" spans="1:22">
      <c r="A504">
        <f t="shared" ca="1" si="65"/>
        <v>20</v>
      </c>
      <c r="B504" t="str">
        <f ca="1">INDEX(SeznamListu!$A$1:$C$87,MATCH(A504,SeznamListu!$B$1:$B$87,0),1)</f>
        <v>Ostatní</v>
      </c>
      <c r="C504">
        <f ca="1">INDEX(SeznamListu!$A$1:$C$87,MATCH(A504,SeznamListu!$B$1:$B$87,0),3)</f>
        <v>1</v>
      </c>
      <c r="D504">
        <f ca="1">COUNTIF($A$6:A504,A504)</f>
        <v>28</v>
      </c>
      <c r="I504">
        <f t="shared" ca="1" si="66"/>
        <v>26</v>
      </c>
      <c r="J504" t="str">
        <f t="shared" ca="1" si="67"/>
        <v>Krabice univerzální podlahová  0</v>
      </c>
      <c r="K504" t="str">
        <f t="shared" ca="1" si="73"/>
        <v>IN15</v>
      </c>
      <c r="L504" t="str">
        <f t="shared" ca="1" si="73"/>
        <v xml:space="preserve">Krabice univerzální podlahová </v>
      </c>
      <c r="M504">
        <f t="shared" ca="1" si="73"/>
        <v>0</v>
      </c>
      <c r="N504">
        <f t="shared" ca="1" si="73"/>
        <v>0</v>
      </c>
      <c r="O504">
        <f t="shared" ca="1" si="73"/>
        <v>0</v>
      </c>
      <c r="P504">
        <f t="shared" ca="1" si="73"/>
        <v>0</v>
      </c>
      <c r="Q504">
        <f t="shared" ca="1" si="73"/>
        <v>0</v>
      </c>
      <c r="R504">
        <f t="shared" ca="1" si="68"/>
        <v>0</v>
      </c>
      <c r="S504">
        <f t="shared" ca="1" si="73"/>
        <v>0</v>
      </c>
      <c r="T504">
        <f t="shared" ca="1" si="69"/>
        <v>0</v>
      </c>
      <c r="U504">
        <f t="shared" ca="1" si="70"/>
        <v>0</v>
      </c>
      <c r="V504" t="str">
        <f t="shared" ca="1" si="71"/>
        <v/>
      </c>
    </row>
    <row r="505" spans="1:22">
      <c r="A505">
        <f t="shared" ca="1" si="65"/>
        <v>20</v>
      </c>
      <c r="B505" t="str">
        <f ca="1">INDEX(SeznamListu!$A$1:$C$87,MATCH(A505,SeznamListu!$B$1:$B$87,0),1)</f>
        <v>Ostatní</v>
      </c>
      <c r="C505">
        <f ca="1">INDEX(SeznamListu!$A$1:$C$87,MATCH(A505,SeznamListu!$B$1:$B$87,0),3)</f>
        <v>1</v>
      </c>
      <c r="D505">
        <f ca="1">COUNTIF($A$6:A505,A505)</f>
        <v>29</v>
      </c>
      <c r="I505">
        <f t="shared" ca="1" si="66"/>
        <v>27</v>
      </c>
      <c r="J505" t="str">
        <f t="shared" ca="1" si="67"/>
        <v>Krabice přístrojová do  betonu  0</v>
      </c>
      <c r="K505" t="str">
        <f t="shared" ca="1" si="73"/>
        <v>IN16</v>
      </c>
      <c r="L505" t="str">
        <f t="shared" ca="1" si="73"/>
        <v xml:space="preserve">Krabice přístrojová do  betonu </v>
      </c>
      <c r="M505">
        <f t="shared" ca="1" si="73"/>
        <v>0</v>
      </c>
      <c r="N505">
        <f t="shared" ca="1" si="73"/>
        <v>0</v>
      </c>
      <c r="O505">
        <f t="shared" ca="1" si="73"/>
        <v>0</v>
      </c>
      <c r="P505">
        <f t="shared" ca="1" si="73"/>
        <v>0</v>
      </c>
      <c r="Q505">
        <f t="shared" ca="1" si="73"/>
        <v>0</v>
      </c>
      <c r="R505">
        <f t="shared" ca="1" si="68"/>
        <v>0</v>
      </c>
      <c r="S505">
        <f t="shared" ca="1" si="73"/>
        <v>0</v>
      </c>
      <c r="T505">
        <f t="shared" ca="1" si="69"/>
        <v>0</v>
      </c>
      <c r="U505">
        <f t="shared" ca="1" si="70"/>
        <v>0</v>
      </c>
      <c r="V505" t="str">
        <f t="shared" ca="1" si="71"/>
        <v/>
      </c>
    </row>
    <row r="506" spans="1:22">
      <c r="A506">
        <f t="shared" ca="1" si="65"/>
        <v>20</v>
      </c>
      <c r="B506" t="str">
        <f ca="1">INDEX(SeznamListu!$A$1:$C$87,MATCH(A506,SeznamListu!$B$1:$B$87,0),1)</f>
        <v>Ostatní</v>
      </c>
      <c r="C506">
        <f ca="1">INDEX(SeznamListu!$A$1:$C$87,MATCH(A506,SeznamListu!$B$1:$B$87,0),3)</f>
        <v>1</v>
      </c>
      <c r="D506">
        <f ca="1">COUNTIF($A$6:A506,A506)</f>
        <v>30</v>
      </c>
      <c r="I506">
        <f t="shared" ca="1" si="66"/>
        <v>28</v>
      </c>
      <c r="J506" t="str">
        <f t="shared" ca="1" si="67"/>
        <v>Krabice do SDK 0</v>
      </c>
      <c r="K506" t="str">
        <f t="shared" ca="1" si="73"/>
        <v>IN17</v>
      </c>
      <c r="L506" t="str">
        <f t="shared" ca="1" si="73"/>
        <v>Krabice do SDK</v>
      </c>
      <c r="M506">
        <f t="shared" ca="1" si="73"/>
        <v>0</v>
      </c>
      <c r="N506">
        <f t="shared" ca="1" si="73"/>
        <v>0</v>
      </c>
      <c r="O506">
        <f t="shared" ca="1" si="73"/>
        <v>0</v>
      </c>
      <c r="P506">
        <f t="shared" ca="1" si="73"/>
        <v>0</v>
      </c>
      <c r="Q506">
        <f t="shared" ca="1" si="73"/>
        <v>0</v>
      </c>
      <c r="R506">
        <f t="shared" ca="1" si="68"/>
        <v>0</v>
      </c>
      <c r="S506">
        <f t="shared" ca="1" si="73"/>
        <v>0</v>
      </c>
      <c r="T506">
        <f t="shared" ca="1" si="69"/>
        <v>0</v>
      </c>
      <c r="U506">
        <f t="shared" ca="1" si="70"/>
        <v>0</v>
      </c>
      <c r="V506" t="str">
        <f t="shared" ca="1" si="71"/>
        <v/>
      </c>
    </row>
    <row r="507" spans="1:22">
      <c r="A507">
        <f t="shared" ref="A507:A522" ca="1" si="74">IF(AND((LEN(K506)+LEN(K505)+LEN(K504))=3,A506=A505,A505=A504),A506+1,A506)</f>
        <v>20</v>
      </c>
      <c r="B507" t="str">
        <f ca="1">INDEX(SeznamListu!$A$1:$C$87,MATCH(A507,SeznamListu!$B$1:$B$87,0),1)</f>
        <v>Ostatní</v>
      </c>
      <c r="C507">
        <f ca="1">INDEX(SeznamListu!$A$1:$C$87,MATCH(A507,SeznamListu!$B$1:$B$87,0),3)</f>
        <v>1</v>
      </c>
      <c r="D507">
        <f ca="1">COUNTIF($A$6:A507,A507)</f>
        <v>31</v>
      </c>
      <c r="I507">
        <f t="shared" ca="1" si="66"/>
        <v>29</v>
      </c>
      <c r="J507" t="str">
        <f t="shared" ref="J507:J520" ca="1" si="75">L507&amp;" "&amp;M507</f>
        <v>Instalace techniky 0</v>
      </c>
      <c r="K507" t="str">
        <f t="shared" ref="K507:S520" ca="1" si="76">INDIRECT("'"&amp;$B507&amp; "'!" &amp; K$1&amp;$D507+2)</f>
        <v>IN10</v>
      </c>
      <c r="L507" t="str">
        <f t="shared" ca="1" si="76"/>
        <v>Instalace techniky</v>
      </c>
      <c r="M507">
        <f t="shared" ca="1" si="76"/>
        <v>0</v>
      </c>
      <c r="N507">
        <f t="shared" ca="1" si="76"/>
        <v>0</v>
      </c>
      <c r="O507">
        <f t="shared" ca="1" si="76"/>
        <v>0</v>
      </c>
      <c r="P507">
        <f t="shared" ca="1" si="76"/>
        <v>0</v>
      </c>
      <c r="Q507">
        <f t="shared" ca="1" si="76"/>
        <v>0</v>
      </c>
      <c r="R507">
        <f t="shared" ref="R507:R520" ca="1" si="77">Q507*C507</f>
        <v>0</v>
      </c>
      <c r="S507">
        <f t="shared" ca="1" si="76"/>
        <v>0</v>
      </c>
      <c r="T507">
        <f t="shared" ref="T507:T520" ca="1" si="78">P507*Q507</f>
        <v>0</v>
      </c>
      <c r="U507">
        <f t="shared" ref="U507:U520" ca="1" si="79">T507*C507</f>
        <v>0</v>
      </c>
      <c r="V507" t="str">
        <f t="shared" ref="V507:V520" ca="1" si="80">IF(S507=T507,"","X")</f>
        <v/>
      </c>
    </row>
    <row r="508" spans="1:22">
      <c r="A508">
        <f t="shared" ca="1" si="74"/>
        <v>20</v>
      </c>
      <c r="B508" t="str">
        <f ca="1">INDEX(SeznamListu!$A$1:$C$87,MATCH(A508,SeznamListu!$B$1:$B$87,0),1)</f>
        <v>Ostatní</v>
      </c>
      <c r="C508">
        <f ca="1">INDEX(SeznamListu!$A$1:$C$87,MATCH(A508,SeznamListu!$B$1:$B$87,0),3)</f>
        <v>1</v>
      </c>
      <c r="D508">
        <f ca="1">COUNTIF($A$6:A508,A508)</f>
        <v>32</v>
      </c>
      <c r="I508">
        <f t="shared" ca="1" si="66"/>
        <v>0</v>
      </c>
      <c r="J508" t="str">
        <f t="shared" ca="1" si="75"/>
        <v>CENA CELKEM BEZ DPH: 0</v>
      </c>
      <c r="K508">
        <f t="shared" ca="1" si="76"/>
        <v>0</v>
      </c>
      <c r="L508" t="str">
        <f t="shared" ca="1" si="76"/>
        <v>CENA CELKEM BEZ DPH:</v>
      </c>
      <c r="M508">
        <f t="shared" ca="1" si="76"/>
        <v>0</v>
      </c>
      <c r="N508">
        <f t="shared" ca="1" si="76"/>
        <v>0</v>
      </c>
      <c r="O508">
        <f t="shared" ca="1" si="76"/>
        <v>0</v>
      </c>
      <c r="P508">
        <f t="shared" ca="1" si="76"/>
        <v>0</v>
      </c>
      <c r="Q508">
        <f t="shared" ca="1" si="76"/>
        <v>0</v>
      </c>
      <c r="R508">
        <f t="shared" ca="1" si="77"/>
        <v>0</v>
      </c>
      <c r="S508">
        <f t="shared" ca="1" si="76"/>
        <v>0</v>
      </c>
      <c r="T508">
        <f t="shared" ca="1" si="78"/>
        <v>0</v>
      </c>
      <c r="U508">
        <f t="shared" ca="1" si="79"/>
        <v>0</v>
      </c>
      <c r="V508" t="str">
        <f t="shared" ca="1" si="80"/>
        <v/>
      </c>
    </row>
    <row r="509" spans="1:22">
      <c r="A509">
        <f t="shared" ca="1" si="74"/>
        <v>20</v>
      </c>
      <c r="B509" t="str">
        <f ca="1">INDEX(SeznamListu!$A$1:$C$87,MATCH(A509,SeznamListu!$B$1:$B$87,0),1)</f>
        <v>Ostatní</v>
      </c>
      <c r="C509">
        <f ca="1">INDEX(SeznamListu!$A$1:$C$87,MATCH(A509,SeznamListu!$B$1:$B$87,0),3)</f>
        <v>1</v>
      </c>
      <c r="D509">
        <f ca="1">COUNTIF($A$6:A509,A509)</f>
        <v>33</v>
      </c>
      <c r="I509">
        <f t="shared" ca="1" si="66"/>
        <v>0</v>
      </c>
      <c r="J509" t="str">
        <f t="shared" ca="1" si="75"/>
        <v>0 0</v>
      </c>
      <c r="K509">
        <f t="shared" ca="1" si="76"/>
        <v>0</v>
      </c>
      <c r="L509">
        <f t="shared" ca="1" si="76"/>
        <v>0</v>
      </c>
      <c r="M509">
        <f t="shared" ca="1" si="76"/>
        <v>0</v>
      </c>
      <c r="N509">
        <f t="shared" ca="1" si="76"/>
        <v>0</v>
      </c>
      <c r="O509">
        <f t="shared" ca="1" si="76"/>
        <v>0</v>
      </c>
      <c r="P509">
        <f t="shared" ca="1" si="76"/>
        <v>0</v>
      </c>
      <c r="Q509">
        <f t="shared" ca="1" si="76"/>
        <v>0</v>
      </c>
      <c r="R509">
        <f t="shared" ca="1" si="77"/>
        <v>0</v>
      </c>
      <c r="S509">
        <f t="shared" ca="1" si="76"/>
        <v>0</v>
      </c>
      <c r="T509">
        <f t="shared" ca="1" si="78"/>
        <v>0</v>
      </c>
      <c r="U509">
        <f t="shared" ca="1" si="79"/>
        <v>0</v>
      </c>
      <c r="V509" t="str">
        <f t="shared" ca="1" si="80"/>
        <v/>
      </c>
    </row>
    <row r="510" spans="1:22">
      <c r="A510">
        <f t="shared" ca="1" si="74"/>
        <v>20</v>
      </c>
      <c r="B510" t="str">
        <f ca="1">INDEX(SeznamListu!$A$1:$C$87,MATCH(A510,SeznamListu!$B$1:$B$87,0),1)</f>
        <v>Ostatní</v>
      </c>
      <c r="C510">
        <f ca="1">INDEX(SeznamListu!$A$1:$C$87,MATCH(A510,SeznamListu!$B$1:$B$87,0),3)</f>
        <v>1</v>
      </c>
      <c r="D510">
        <f ca="1">COUNTIF($A$6:A510,A510)</f>
        <v>34</v>
      </c>
      <c r="I510">
        <f t="shared" ca="1" si="66"/>
        <v>0</v>
      </c>
      <c r="J510" t="str">
        <f t="shared" ca="1" si="75"/>
        <v>0 0</v>
      </c>
      <c r="K510">
        <f t="shared" ca="1" si="76"/>
        <v>0</v>
      </c>
      <c r="L510">
        <f t="shared" ca="1" si="76"/>
        <v>0</v>
      </c>
      <c r="M510">
        <f t="shared" ca="1" si="76"/>
        <v>0</v>
      </c>
      <c r="N510">
        <f t="shared" ca="1" si="76"/>
        <v>0</v>
      </c>
      <c r="O510">
        <f t="shared" ca="1" si="76"/>
        <v>0</v>
      </c>
      <c r="P510">
        <f t="shared" ca="1" si="76"/>
        <v>0</v>
      </c>
      <c r="Q510">
        <f t="shared" ca="1" si="76"/>
        <v>0</v>
      </c>
      <c r="R510">
        <f t="shared" ca="1" si="77"/>
        <v>0</v>
      </c>
      <c r="S510">
        <f t="shared" ca="1" si="76"/>
        <v>0</v>
      </c>
      <c r="T510">
        <f t="shared" ca="1" si="78"/>
        <v>0</v>
      </c>
      <c r="U510">
        <f t="shared" ca="1" si="79"/>
        <v>0</v>
      </c>
      <c r="V510" t="str">
        <f t="shared" ca="1" si="80"/>
        <v/>
      </c>
    </row>
    <row r="511" spans="1:22">
      <c r="A511">
        <f t="shared" ca="1" si="74"/>
        <v>21</v>
      </c>
      <c r="B511" t="str">
        <f ca="1">INDEX(SeznamListu!$A$1:$C$87,MATCH(A511,SeznamListu!$B$1:$B$87,0),1)</f>
        <v>OVLÁDÁNÍ ŽALUZIÍ</v>
      </c>
      <c r="C511">
        <f ca="1">INDEX(SeznamListu!$A$1:$C$87,MATCH(A511,SeznamListu!$B$1:$B$87,0),3)</f>
        <v>1</v>
      </c>
      <c r="D511">
        <f ca="1">COUNTIF($A$6:A511,A511)</f>
        <v>1</v>
      </c>
      <c r="I511">
        <f t="shared" ca="1" si="66"/>
        <v>0</v>
      </c>
      <c r="J511" t="str">
        <f t="shared" ca="1" si="75"/>
        <v>Ovládání žaluzií 0</v>
      </c>
      <c r="K511">
        <f t="shared" ca="1" si="76"/>
        <v>0</v>
      </c>
      <c r="L511" t="str">
        <f t="shared" ca="1" si="76"/>
        <v>Ovládání žaluzií</v>
      </c>
      <c r="M511">
        <f t="shared" ca="1" si="76"/>
        <v>0</v>
      </c>
      <c r="N511">
        <f t="shared" ca="1" si="76"/>
        <v>0</v>
      </c>
      <c r="O511">
        <f t="shared" ca="1" si="76"/>
        <v>0</v>
      </c>
      <c r="P511">
        <f t="shared" ca="1" si="76"/>
        <v>0</v>
      </c>
      <c r="Q511">
        <f t="shared" ca="1" si="76"/>
        <v>0</v>
      </c>
      <c r="R511">
        <f t="shared" ca="1" si="77"/>
        <v>0</v>
      </c>
      <c r="S511">
        <f t="shared" ca="1" si="76"/>
        <v>0</v>
      </c>
      <c r="T511">
        <f t="shared" ca="1" si="78"/>
        <v>0</v>
      </c>
      <c r="U511">
        <f t="shared" ca="1" si="79"/>
        <v>0</v>
      </c>
      <c r="V511" t="str">
        <f t="shared" ca="1" si="80"/>
        <v/>
      </c>
    </row>
    <row r="512" spans="1:22">
      <c r="A512">
        <f t="shared" ca="1" si="74"/>
        <v>21</v>
      </c>
      <c r="B512" t="str">
        <f ca="1">INDEX(SeznamListu!$A$1:$C$87,MATCH(A512,SeznamListu!$B$1:$B$87,0),1)</f>
        <v>OVLÁDÁNÍ ŽALUZIÍ</v>
      </c>
      <c r="C512">
        <f ca="1">INDEX(SeznamListu!$A$1:$C$87,MATCH(A512,SeznamListu!$B$1:$B$87,0),3)</f>
        <v>1</v>
      </c>
      <c r="D512">
        <f ca="1">COUNTIF($A$6:A512,A512)</f>
        <v>2</v>
      </c>
      <c r="I512">
        <f t="shared" ca="1" si="66"/>
        <v>0</v>
      </c>
      <c r="J512" t="str">
        <f t="shared" ca="1" si="75"/>
        <v>0 0</v>
      </c>
      <c r="K512">
        <f t="shared" ca="1" si="76"/>
        <v>0</v>
      </c>
      <c r="L512">
        <f t="shared" ca="1" si="76"/>
        <v>0</v>
      </c>
      <c r="M512">
        <f t="shared" ca="1" si="76"/>
        <v>0</v>
      </c>
      <c r="N512">
        <f t="shared" ca="1" si="76"/>
        <v>0</v>
      </c>
      <c r="O512">
        <f t="shared" ca="1" si="76"/>
        <v>0</v>
      </c>
      <c r="P512">
        <f t="shared" ca="1" si="76"/>
        <v>0</v>
      </c>
      <c r="Q512">
        <f t="shared" ca="1" si="76"/>
        <v>0</v>
      </c>
      <c r="R512">
        <f t="shared" ca="1" si="77"/>
        <v>0</v>
      </c>
      <c r="S512">
        <f t="shared" ca="1" si="76"/>
        <v>0</v>
      </c>
      <c r="T512">
        <f t="shared" ca="1" si="78"/>
        <v>0</v>
      </c>
      <c r="U512">
        <f t="shared" ca="1" si="79"/>
        <v>0</v>
      </c>
      <c r="V512" t="str">
        <f t="shared" ca="1" si="80"/>
        <v/>
      </c>
    </row>
    <row r="513" spans="1:22">
      <c r="A513">
        <f t="shared" ca="1" si="74"/>
        <v>21</v>
      </c>
      <c r="B513" t="str">
        <f ca="1">INDEX(SeznamListu!$A$1:$C$87,MATCH(A513,SeznamListu!$B$1:$B$87,0),1)</f>
        <v>OVLÁDÁNÍ ŽALUZIÍ</v>
      </c>
      <c r="C513">
        <f ca="1">INDEX(SeznamListu!$A$1:$C$87,MATCH(A513,SeznamListu!$B$1:$B$87,0),3)</f>
        <v>1</v>
      </c>
      <c r="D513">
        <f ca="1">COUNTIF($A$6:A513,A513)</f>
        <v>3</v>
      </c>
      <c r="I513">
        <f ca="1">INDIRECT("'"&amp;$B513&amp; "'!" &amp; I$1&amp;$D513+2)</f>
        <v>1</v>
      </c>
      <c r="J513" t="str">
        <f t="shared" ca="1" si="75"/>
        <v>Rozvodnice s ŘS pro řízení žaluzií 0</v>
      </c>
      <c r="K513" t="str">
        <f t="shared" ca="1" si="76"/>
        <v>OZ01</v>
      </c>
      <c r="L513" t="str">
        <f t="shared" ca="1" si="76"/>
        <v>Rozvodnice s ŘS pro řízení žaluzií</v>
      </c>
      <c r="M513">
        <f t="shared" ca="1" si="76"/>
        <v>0</v>
      </c>
      <c r="N513">
        <f t="shared" ca="1" si="76"/>
        <v>0</v>
      </c>
      <c r="O513">
        <f t="shared" ca="1" si="76"/>
        <v>0</v>
      </c>
      <c r="P513">
        <f t="shared" ca="1" si="76"/>
        <v>0</v>
      </c>
      <c r="Q513">
        <f t="shared" ca="1" si="76"/>
        <v>0</v>
      </c>
      <c r="R513">
        <f t="shared" ca="1" si="77"/>
        <v>0</v>
      </c>
      <c r="S513">
        <f t="shared" ca="1" si="76"/>
        <v>0</v>
      </c>
      <c r="T513">
        <f t="shared" ca="1" si="78"/>
        <v>0</v>
      </c>
      <c r="U513">
        <f t="shared" ca="1" si="79"/>
        <v>0</v>
      </c>
      <c r="V513" t="str">
        <f t="shared" ca="1" si="80"/>
        <v/>
      </c>
    </row>
    <row r="514" spans="1:22">
      <c r="A514">
        <f ca="1">IF(AND((LEN(K513)+LEN(K512)+LEN(K511))=3,A513=A512,A512=A511),A513+1,A513)</f>
        <v>21</v>
      </c>
      <c r="B514" t="str">
        <f ca="1">INDEX(SeznamListu!$A$1:$C$87,MATCH(A514,SeznamListu!$B$1:$B$87,0),1)</f>
        <v>OVLÁDÁNÍ ŽALUZIÍ</v>
      </c>
      <c r="C514">
        <f ca="1">INDEX(SeznamListu!$A$1:$C$87,MATCH(A514,SeznamListu!$B$1:$B$87,0),3)</f>
        <v>1</v>
      </c>
      <c r="D514">
        <f ca="1">COUNTIF($A$6:A514,A514)</f>
        <v>4</v>
      </c>
      <c r="I514">
        <f t="shared" ca="1" si="66"/>
        <v>2</v>
      </c>
      <c r="J514" t="str">
        <f t="shared" ca="1" si="75"/>
        <v>Rozvodnice s ŘS pro řízení žaluzií 0</v>
      </c>
      <c r="K514" t="str">
        <f t="shared" ca="1" si="76"/>
        <v>OZ02</v>
      </c>
      <c r="L514" t="str">
        <f t="shared" ca="1" si="76"/>
        <v>Rozvodnice s ŘS pro řízení žaluzií</v>
      </c>
      <c r="M514">
        <f t="shared" ca="1" si="76"/>
        <v>0</v>
      </c>
      <c r="N514">
        <f t="shared" ca="1" si="76"/>
        <v>0</v>
      </c>
      <c r="O514">
        <f t="shared" ca="1" si="76"/>
        <v>0</v>
      </c>
      <c r="P514">
        <f t="shared" ca="1" si="76"/>
        <v>0</v>
      </c>
      <c r="Q514">
        <f t="shared" ca="1" si="76"/>
        <v>0</v>
      </c>
      <c r="R514">
        <f t="shared" ca="1" si="77"/>
        <v>0</v>
      </c>
      <c r="S514">
        <f t="shared" ca="1" si="76"/>
        <v>0</v>
      </c>
      <c r="T514">
        <f t="shared" ca="1" si="78"/>
        <v>0</v>
      </c>
      <c r="U514">
        <f t="shared" ca="1" si="79"/>
        <v>0</v>
      </c>
      <c r="V514" t="str">
        <f t="shared" ca="1" si="80"/>
        <v/>
      </c>
    </row>
    <row r="515" spans="1:22">
      <c r="A515">
        <f t="shared" ca="1" si="74"/>
        <v>21</v>
      </c>
      <c r="B515" t="str">
        <f ca="1">INDEX(SeznamListu!$A$1:$C$87,MATCH(A515,SeznamListu!$B$1:$B$87,0),1)</f>
        <v>OVLÁDÁNÍ ŽALUZIÍ</v>
      </c>
      <c r="C515">
        <f ca="1">INDEX(SeznamListu!$A$1:$C$87,MATCH(A515,SeznamListu!$B$1:$B$87,0),3)</f>
        <v>1</v>
      </c>
      <c r="D515">
        <f ca="1">COUNTIF($A$6:A515,A515)</f>
        <v>5</v>
      </c>
      <c r="I515">
        <f t="shared" ca="1" si="66"/>
        <v>3</v>
      </c>
      <c r="J515" t="str">
        <f t="shared" ca="1" si="75"/>
        <v>Rozvodnice s ŘS pro řízení žaluzií 0</v>
      </c>
      <c r="K515" t="str">
        <f t="shared" ca="1" si="76"/>
        <v>OZ03</v>
      </c>
      <c r="L515" t="str">
        <f t="shared" ca="1" si="76"/>
        <v>Rozvodnice s ŘS pro řízení žaluzií</v>
      </c>
      <c r="M515">
        <f t="shared" ca="1" si="76"/>
        <v>0</v>
      </c>
      <c r="N515">
        <f t="shared" ca="1" si="76"/>
        <v>0</v>
      </c>
      <c r="O515">
        <f t="shared" ca="1" si="76"/>
        <v>0</v>
      </c>
      <c r="P515">
        <f t="shared" ca="1" si="76"/>
        <v>0</v>
      </c>
      <c r="Q515">
        <f t="shared" ca="1" si="76"/>
        <v>0</v>
      </c>
      <c r="R515">
        <f t="shared" ca="1" si="77"/>
        <v>0</v>
      </c>
      <c r="S515">
        <f t="shared" ca="1" si="76"/>
        <v>0</v>
      </c>
      <c r="T515">
        <f t="shared" ca="1" si="78"/>
        <v>0</v>
      </c>
      <c r="U515">
        <f t="shared" ca="1" si="79"/>
        <v>0</v>
      </c>
      <c r="V515" t="str">
        <f t="shared" ca="1" si="80"/>
        <v/>
      </c>
    </row>
    <row r="516" spans="1:22">
      <c r="A516">
        <f t="shared" ca="1" si="74"/>
        <v>21</v>
      </c>
      <c r="B516" t="str">
        <f ca="1">INDEX(SeznamListu!$A$1:$C$87,MATCH(A516,SeznamListu!$B$1:$B$87,0),1)</f>
        <v>OVLÁDÁNÍ ŽALUZIÍ</v>
      </c>
      <c r="C516">
        <f ca="1">INDEX(SeznamListu!$A$1:$C$87,MATCH(A516,SeznamListu!$B$1:$B$87,0),3)</f>
        <v>1</v>
      </c>
      <c r="D516">
        <f ca="1">COUNTIF($A$6:A516,A516)</f>
        <v>6</v>
      </c>
      <c r="I516">
        <f t="shared" ca="1" si="66"/>
        <v>4</v>
      </c>
      <c r="J516" t="str">
        <f t="shared" ca="1" si="75"/>
        <v>Rozvodnice s ŘS pro řízení žaluzií 0</v>
      </c>
      <c r="K516" t="str">
        <f t="shared" ca="1" si="76"/>
        <v>OZ04</v>
      </c>
      <c r="L516" t="str">
        <f t="shared" ca="1" si="76"/>
        <v>Rozvodnice s ŘS pro řízení žaluzií</v>
      </c>
      <c r="M516">
        <f t="shared" ca="1" si="76"/>
        <v>0</v>
      </c>
      <c r="N516">
        <f t="shared" ca="1" si="76"/>
        <v>0</v>
      </c>
      <c r="O516">
        <f t="shared" ca="1" si="76"/>
        <v>0</v>
      </c>
      <c r="P516">
        <f t="shared" ca="1" si="76"/>
        <v>0</v>
      </c>
      <c r="Q516">
        <f t="shared" ca="1" si="76"/>
        <v>0</v>
      </c>
      <c r="R516">
        <f t="shared" ca="1" si="77"/>
        <v>0</v>
      </c>
      <c r="S516">
        <f t="shared" ca="1" si="76"/>
        <v>0</v>
      </c>
      <c r="T516">
        <f t="shared" ca="1" si="78"/>
        <v>0</v>
      </c>
      <c r="U516">
        <f t="shared" ca="1" si="79"/>
        <v>0</v>
      </c>
      <c r="V516" t="str">
        <f t="shared" ca="1" si="80"/>
        <v/>
      </c>
    </row>
    <row r="517" spans="1:22">
      <c r="A517">
        <f t="shared" ca="1" si="74"/>
        <v>21</v>
      </c>
      <c r="B517" t="str">
        <f ca="1">INDEX(SeznamListu!$A$1:$C$87,MATCH(A517,SeznamListu!$B$1:$B$87,0),1)</f>
        <v>OVLÁDÁNÍ ŽALUZIÍ</v>
      </c>
      <c r="C517">
        <f ca="1">INDEX(SeznamListu!$A$1:$C$87,MATCH(A517,SeznamListu!$B$1:$B$87,0),3)</f>
        <v>1</v>
      </c>
      <c r="D517">
        <f ca="1">COUNTIF($A$6:A517,A517)</f>
        <v>7</v>
      </c>
      <c r="I517">
        <f t="shared" ca="1" si="66"/>
        <v>5</v>
      </c>
      <c r="J517" t="str">
        <f t="shared" ca="1" si="75"/>
        <v>Rozvodnice s ŘS pro řízení žaluzií 0</v>
      </c>
      <c r="K517" t="str">
        <f t="shared" ca="1" si="76"/>
        <v>OZ05</v>
      </c>
      <c r="L517" t="str">
        <f t="shared" ca="1" si="76"/>
        <v>Rozvodnice s ŘS pro řízení žaluzií</v>
      </c>
      <c r="M517">
        <f t="shared" ca="1" si="76"/>
        <v>0</v>
      </c>
      <c r="N517">
        <f t="shared" ca="1" si="76"/>
        <v>0</v>
      </c>
      <c r="O517">
        <f t="shared" ca="1" si="76"/>
        <v>0</v>
      </c>
      <c r="P517">
        <f t="shared" ca="1" si="76"/>
        <v>0</v>
      </c>
      <c r="Q517">
        <f t="shared" ca="1" si="76"/>
        <v>0</v>
      </c>
      <c r="R517">
        <f t="shared" ca="1" si="77"/>
        <v>0</v>
      </c>
      <c r="S517">
        <f t="shared" ca="1" si="76"/>
        <v>0</v>
      </c>
      <c r="T517">
        <f t="shared" ca="1" si="78"/>
        <v>0</v>
      </c>
      <c r="U517">
        <f t="shared" ca="1" si="79"/>
        <v>0</v>
      </c>
      <c r="V517" t="str">
        <f t="shared" ca="1" si="80"/>
        <v/>
      </c>
    </row>
    <row r="518" spans="1:22">
      <c r="A518">
        <f t="shared" ca="1" si="74"/>
        <v>21</v>
      </c>
      <c r="B518" t="str">
        <f ca="1">INDEX(SeznamListu!$A$1:$C$87,MATCH(A518,SeznamListu!$B$1:$B$87,0),1)</f>
        <v>OVLÁDÁNÍ ŽALUZIÍ</v>
      </c>
      <c r="C518">
        <f ca="1">INDEX(SeznamListu!$A$1:$C$87,MATCH(A518,SeznamListu!$B$1:$B$87,0),3)</f>
        <v>1</v>
      </c>
      <c r="D518">
        <f ca="1">COUNTIF($A$6:A518,A518)</f>
        <v>8</v>
      </c>
      <c r="I518">
        <f t="shared" ca="1" si="66"/>
        <v>6</v>
      </c>
      <c r="J518" t="str">
        <f t="shared" ca="1" si="75"/>
        <v>Rozvodnice s ŘS pro řízení žaluzií 0</v>
      </c>
      <c r="K518" t="str">
        <f t="shared" ca="1" si="76"/>
        <v>OZ06</v>
      </c>
      <c r="L518" t="str">
        <f t="shared" ca="1" si="76"/>
        <v>Rozvodnice s ŘS pro řízení žaluzií</v>
      </c>
      <c r="M518">
        <f t="shared" ca="1" si="76"/>
        <v>0</v>
      </c>
      <c r="N518">
        <f t="shared" ca="1" si="76"/>
        <v>0</v>
      </c>
      <c r="O518">
        <f t="shared" ca="1" si="76"/>
        <v>0</v>
      </c>
      <c r="P518">
        <f t="shared" ca="1" si="76"/>
        <v>0</v>
      </c>
      <c r="Q518">
        <f t="shared" ca="1" si="76"/>
        <v>0</v>
      </c>
      <c r="R518">
        <f t="shared" ca="1" si="77"/>
        <v>0</v>
      </c>
      <c r="S518">
        <f t="shared" ca="1" si="76"/>
        <v>0</v>
      </c>
      <c r="T518">
        <f t="shared" ca="1" si="78"/>
        <v>0</v>
      </c>
      <c r="U518">
        <f t="shared" ca="1" si="79"/>
        <v>0</v>
      </c>
      <c r="V518" t="str">
        <f t="shared" ca="1" si="80"/>
        <v/>
      </c>
    </row>
    <row r="519" spans="1:22">
      <c r="A519">
        <f t="shared" ca="1" si="74"/>
        <v>21</v>
      </c>
      <c r="B519" t="str">
        <f ca="1">INDEX(SeznamListu!$A$1:$C$87,MATCH(A519,SeznamListu!$B$1:$B$87,0),1)</f>
        <v>OVLÁDÁNÍ ŽALUZIÍ</v>
      </c>
      <c r="C519">
        <f ca="1">INDEX(SeznamListu!$A$1:$C$87,MATCH(A519,SeznamListu!$B$1:$B$87,0),3)</f>
        <v>1</v>
      </c>
      <c r="D519">
        <f ca="1">COUNTIF($A$6:A519,A519)</f>
        <v>9</v>
      </c>
      <c r="I519">
        <f t="shared" ref="I519:I520" ca="1" si="81">INDIRECT("'"&amp;$B519&amp; "'!" &amp; I$1&amp;$D519+2)</f>
        <v>7</v>
      </c>
      <c r="J519" t="str">
        <f t="shared" ca="1" si="75"/>
        <v>Rozvodnice s ŘS pro řízení žaluzií 0</v>
      </c>
      <c r="K519" t="str">
        <f t="shared" ca="1" si="76"/>
        <v>OZ07</v>
      </c>
      <c r="L519" t="str">
        <f t="shared" ca="1" si="76"/>
        <v>Rozvodnice s ŘS pro řízení žaluzií</v>
      </c>
      <c r="M519">
        <f t="shared" ca="1" si="76"/>
        <v>0</v>
      </c>
      <c r="N519">
        <f t="shared" ca="1" si="76"/>
        <v>0</v>
      </c>
      <c r="O519">
        <f t="shared" ca="1" si="76"/>
        <v>0</v>
      </c>
      <c r="P519">
        <f t="shared" ca="1" si="76"/>
        <v>0</v>
      </c>
      <c r="Q519">
        <f t="shared" ca="1" si="76"/>
        <v>0</v>
      </c>
      <c r="R519">
        <f t="shared" ca="1" si="77"/>
        <v>0</v>
      </c>
      <c r="S519">
        <f t="shared" ca="1" si="76"/>
        <v>0</v>
      </c>
      <c r="T519">
        <f t="shared" ca="1" si="78"/>
        <v>0</v>
      </c>
      <c r="U519">
        <f t="shared" ca="1" si="79"/>
        <v>0</v>
      </c>
      <c r="V519" t="str">
        <f t="shared" ca="1" si="80"/>
        <v/>
      </c>
    </row>
    <row r="520" spans="1:22">
      <c r="A520">
        <f t="shared" ca="1" si="74"/>
        <v>21</v>
      </c>
      <c r="B520" t="str">
        <f ca="1">INDEX(SeznamListu!$A$1:$C$87,MATCH(A520,SeznamListu!$B$1:$B$87,0),1)</f>
        <v>OVLÁDÁNÍ ŽALUZIÍ</v>
      </c>
      <c r="C520">
        <f ca="1">INDEX(SeznamListu!$A$1:$C$87,MATCH(A520,SeznamListu!$B$1:$B$87,0),3)</f>
        <v>1</v>
      </c>
      <c r="D520">
        <f ca="1">COUNTIF($A$6:A520,A520)</f>
        <v>10</v>
      </c>
      <c r="I520">
        <f t="shared" ca="1" si="81"/>
        <v>8</v>
      </c>
      <c r="J520" t="str">
        <f t="shared" ca="1" si="75"/>
        <v>Rozvodnice s ŘS pro řízení žaluzií 0</v>
      </c>
      <c r="K520" t="str">
        <f t="shared" ca="1" si="76"/>
        <v>OZ08</v>
      </c>
      <c r="L520" t="str">
        <f t="shared" ca="1" si="76"/>
        <v>Rozvodnice s ŘS pro řízení žaluzií</v>
      </c>
      <c r="M520">
        <f t="shared" ca="1" si="76"/>
        <v>0</v>
      </c>
      <c r="N520">
        <f t="shared" ca="1" si="76"/>
        <v>0</v>
      </c>
      <c r="O520">
        <f t="shared" ca="1" si="76"/>
        <v>0</v>
      </c>
      <c r="P520">
        <f t="shared" ca="1" si="76"/>
        <v>0</v>
      </c>
      <c r="Q520">
        <f t="shared" ca="1" si="76"/>
        <v>0</v>
      </c>
      <c r="R520">
        <f t="shared" ca="1" si="77"/>
        <v>0</v>
      </c>
      <c r="S520">
        <f t="shared" ca="1" si="76"/>
        <v>0</v>
      </c>
      <c r="T520">
        <f t="shared" ca="1" si="78"/>
        <v>0</v>
      </c>
      <c r="U520">
        <f t="shared" ca="1" si="79"/>
        <v>0</v>
      </c>
      <c r="V520" t="str">
        <f t="shared" ca="1" si="80"/>
        <v/>
      </c>
    </row>
    <row r="521" spans="1:22">
      <c r="A521">
        <f t="shared" ca="1" si="74"/>
        <v>21</v>
      </c>
      <c r="B521" t="str">
        <f ca="1">INDEX(SeznamListu!$A$1:$C$87,MATCH(A521,SeznamListu!$B$1:$B$87,0),1)</f>
        <v>OVLÁDÁNÍ ŽALUZIÍ</v>
      </c>
      <c r="C521">
        <f ca="1">INDEX(SeznamListu!$A$1:$C$87,MATCH(A521,SeznamListu!$B$1:$B$87,0),3)</f>
        <v>1</v>
      </c>
      <c r="D521">
        <f ca="1">COUNTIF($A$6:A521,A521)</f>
        <v>11</v>
      </c>
      <c r="I521">
        <f t="shared" ref="I521" ca="1" si="82">INDIRECT("'"&amp;$B521&amp; "'!" &amp; I$1&amp;$D521+2)</f>
        <v>9</v>
      </c>
      <c r="J521" t="str">
        <f t="shared" ref="J521" ca="1" si="83">L521&amp;" "&amp;M521</f>
        <v>Rozvodnice s ŘS pro řízení žaluzií 0</v>
      </c>
      <c r="K521" t="str">
        <f t="shared" ref="K521:S521" ca="1" si="84">INDIRECT("'"&amp;$B521&amp; "'!" &amp; K$1&amp;$D521+2)</f>
        <v>OZ09</v>
      </c>
      <c r="L521" t="str">
        <f t="shared" ca="1" si="84"/>
        <v>Rozvodnice s ŘS pro řízení žaluzií</v>
      </c>
      <c r="M521">
        <f t="shared" ca="1" si="84"/>
        <v>0</v>
      </c>
      <c r="N521">
        <f t="shared" ca="1" si="84"/>
        <v>0</v>
      </c>
      <c r="O521">
        <f t="shared" ca="1" si="84"/>
        <v>0</v>
      </c>
      <c r="P521">
        <f t="shared" ca="1" si="84"/>
        <v>0</v>
      </c>
      <c r="Q521">
        <f t="shared" ca="1" si="84"/>
        <v>0</v>
      </c>
      <c r="R521">
        <f t="shared" ref="R521" ca="1" si="85">Q521*C521</f>
        <v>0</v>
      </c>
      <c r="S521">
        <f t="shared" ca="1" si="84"/>
        <v>0</v>
      </c>
      <c r="T521">
        <f t="shared" ref="T521" ca="1" si="86">P521*Q521</f>
        <v>0</v>
      </c>
      <c r="U521">
        <f t="shared" ref="U521" ca="1" si="87">T521*C521</f>
        <v>0</v>
      </c>
      <c r="V521" t="str">
        <f t="shared" ref="V521" ca="1" si="88">IF(S521=T521,"","X")</f>
        <v/>
      </c>
    </row>
    <row r="522" spans="1:22">
      <c r="A522">
        <f t="shared" ca="1" si="74"/>
        <v>21</v>
      </c>
      <c r="B522" t="str">
        <f ca="1">INDEX(SeznamListu!$A$1:$C$100,MATCH(A522,SeznamListu!$B$1:$B$100,0),1)</f>
        <v>OVLÁDÁNÍ ŽALUZIÍ</v>
      </c>
      <c r="C522">
        <f ca="1">INDEX(SeznamListu!$A$1:$C$87,MATCH(A522,SeznamListu!$B$1:$B$87,0),3)</f>
        <v>1</v>
      </c>
      <c r="D522">
        <f ca="1">COUNTIF($A$6:A522,A522)</f>
        <v>12</v>
      </c>
      <c r="I522">
        <f t="shared" ref="I522:I524" ca="1" si="89">INDIRECT("'"&amp;$B522&amp; "'!" &amp; I$1&amp;$D522+2)</f>
        <v>10</v>
      </c>
      <c r="J522" t="str">
        <f t="shared" ref="J522:J524" ca="1" si="90">L522&amp;" "&amp;M522</f>
        <v>Rozvodnice s ŘS pro řízení žaluzií 0</v>
      </c>
      <c r="K522" t="str">
        <f t="shared" ref="K522:S524" ca="1" si="91">INDIRECT("'"&amp;$B522&amp; "'!" &amp; K$1&amp;$D522+2)</f>
        <v>OZ10</v>
      </c>
      <c r="L522" t="str">
        <f t="shared" ca="1" si="91"/>
        <v>Rozvodnice s ŘS pro řízení žaluzií</v>
      </c>
      <c r="M522">
        <f t="shared" ca="1" si="91"/>
        <v>0</v>
      </c>
      <c r="N522">
        <f t="shared" ca="1" si="91"/>
        <v>0</v>
      </c>
      <c r="O522">
        <f t="shared" ca="1" si="91"/>
        <v>0</v>
      </c>
      <c r="P522">
        <f t="shared" ca="1" si="91"/>
        <v>0</v>
      </c>
      <c r="Q522">
        <f t="shared" ca="1" si="91"/>
        <v>0</v>
      </c>
      <c r="R522">
        <f t="shared" ref="R522:R524" ca="1" si="92">Q522*C522</f>
        <v>0</v>
      </c>
      <c r="S522">
        <f t="shared" ca="1" si="91"/>
        <v>0</v>
      </c>
      <c r="T522">
        <f t="shared" ref="T522:T524" ca="1" si="93">P522*Q522</f>
        <v>0</v>
      </c>
      <c r="U522">
        <f t="shared" ref="U522:U524" ca="1" si="94">T522*C522</f>
        <v>0</v>
      </c>
      <c r="V522" t="str">
        <f t="shared" ref="V522:V524" ca="1" si="95">IF(S522=T522,"","X")</f>
        <v/>
      </c>
    </row>
    <row r="523" spans="1:22">
      <c r="A523">
        <f t="shared" ref="A523:A524" ca="1" si="96">IF(AND((LEN(K522)+LEN(K521)+LEN(K520))=3,A522=A521,A521=A520),A522+1,A522)</f>
        <v>21</v>
      </c>
      <c r="B523" t="str">
        <f ca="1">INDEX(SeznamListu!$A$1:$C$100,MATCH(A523,SeznamListu!$B$1:$B$100,0),1)</f>
        <v>OVLÁDÁNÍ ŽALUZIÍ</v>
      </c>
      <c r="C523">
        <f ca="1">INDEX(SeznamListu!$A$1:$C$87,MATCH(A523,SeznamListu!$B$1:$B$87,0),3)</f>
        <v>1</v>
      </c>
      <c r="D523">
        <f ca="1">COUNTIF($A$6:A523,A523)</f>
        <v>13</v>
      </c>
      <c r="I523">
        <f t="shared" ca="1" si="89"/>
        <v>11</v>
      </c>
      <c r="J523" t="str">
        <f t="shared" ca="1" si="90"/>
        <v>Rozvodnice s ŘS pro řízení žaluzií 0</v>
      </c>
      <c r="K523" t="str">
        <f t="shared" ca="1" si="91"/>
        <v>OZ11</v>
      </c>
      <c r="L523" t="str">
        <f t="shared" ca="1" si="91"/>
        <v>Rozvodnice s ŘS pro řízení žaluzií</v>
      </c>
      <c r="M523">
        <f t="shared" ca="1" si="91"/>
        <v>0</v>
      </c>
      <c r="N523">
        <f t="shared" ca="1" si="91"/>
        <v>0</v>
      </c>
      <c r="O523">
        <f t="shared" ca="1" si="91"/>
        <v>0</v>
      </c>
      <c r="P523">
        <f t="shared" ca="1" si="91"/>
        <v>0</v>
      </c>
      <c r="Q523">
        <f t="shared" ca="1" si="91"/>
        <v>0</v>
      </c>
      <c r="R523">
        <f t="shared" ca="1" si="92"/>
        <v>0</v>
      </c>
      <c r="S523">
        <f t="shared" ca="1" si="91"/>
        <v>0</v>
      </c>
      <c r="T523">
        <f t="shared" ca="1" si="93"/>
        <v>0</v>
      </c>
      <c r="U523">
        <f t="shared" ca="1" si="94"/>
        <v>0</v>
      </c>
      <c r="V523" t="str">
        <f t="shared" ca="1" si="95"/>
        <v/>
      </c>
    </row>
    <row r="524" spans="1:22">
      <c r="A524">
        <f t="shared" ca="1" si="96"/>
        <v>21</v>
      </c>
      <c r="B524" t="str">
        <f ca="1">INDEX(SeznamListu!$A$1:$C$100,MATCH(A524,SeznamListu!$B$1:$B$100,0),1)</f>
        <v>OVLÁDÁNÍ ŽALUZIÍ</v>
      </c>
      <c r="C524">
        <f ca="1">INDEX(SeznamListu!$A$1:$C$87,MATCH(A524,SeznamListu!$B$1:$B$87,0),3)</f>
        <v>1</v>
      </c>
      <c r="D524">
        <f ca="1">COUNTIF($A$6:A524,A524)</f>
        <v>14</v>
      </c>
      <c r="I524">
        <f t="shared" ca="1" si="89"/>
        <v>12</v>
      </c>
      <c r="J524" t="str">
        <f t="shared" ca="1" si="90"/>
        <v>Rozvodnice s ŘS pro řízení žaluzií 0</v>
      </c>
      <c r="K524" t="str">
        <f t="shared" ca="1" si="91"/>
        <v>OZ12</v>
      </c>
      <c r="L524" t="str">
        <f t="shared" ca="1" si="91"/>
        <v>Rozvodnice s ŘS pro řízení žaluzií</v>
      </c>
      <c r="M524">
        <f t="shared" ca="1" si="91"/>
        <v>0</v>
      </c>
      <c r="N524">
        <f t="shared" ca="1" si="91"/>
        <v>0</v>
      </c>
      <c r="O524">
        <f t="shared" ca="1" si="91"/>
        <v>0</v>
      </c>
      <c r="P524">
        <f t="shared" ca="1" si="91"/>
        <v>0</v>
      </c>
      <c r="Q524">
        <f t="shared" ca="1" si="91"/>
        <v>0</v>
      </c>
      <c r="R524">
        <f t="shared" ca="1" si="92"/>
        <v>0</v>
      </c>
      <c r="S524">
        <f t="shared" ca="1" si="91"/>
        <v>0</v>
      </c>
      <c r="T524">
        <f t="shared" ca="1" si="93"/>
        <v>0</v>
      </c>
      <c r="U524">
        <f t="shared" ca="1" si="94"/>
        <v>0</v>
      </c>
      <c r="V524" t="str">
        <f t="shared" ca="1" si="95"/>
        <v/>
      </c>
    </row>
    <row r="525" spans="1:22">
      <c r="A525">
        <f t="shared" ref="A525:A582" ca="1" si="97">IF(AND((LEN(K524)+LEN(K523)+LEN(K522))=3,A524=A523,A523=A522),A524+1,A524)</f>
        <v>21</v>
      </c>
      <c r="B525" t="str">
        <f ca="1">INDEX(SeznamListu!$A$1:$C$87,MATCH(A525,SeznamListu!$B$1:$B$87,0),1)</f>
        <v>OVLÁDÁNÍ ŽALUZIÍ</v>
      </c>
      <c r="C525">
        <f ca="1">INDEX(SeznamListu!$A$1:$C$87,MATCH(A525,SeznamListu!$B$1:$B$87,0),3)</f>
        <v>1</v>
      </c>
      <c r="D525">
        <f ca="1">COUNTIF($A$6:A525,A525)</f>
        <v>15</v>
      </c>
      <c r="I525">
        <f t="shared" ref="I525:I582" ca="1" si="98">INDIRECT("'"&amp;$B525&amp; "'!" &amp; I$1&amp;$D525+2)</f>
        <v>13</v>
      </c>
      <c r="J525" t="str">
        <f t="shared" ref="J525:J582" ca="1" si="99">L525&amp;" "&amp;M525</f>
        <v>Rozvodnice s ŘS pro řízení žaluzií 0</v>
      </c>
      <c r="K525" t="str">
        <f t="shared" ca="1" si="73"/>
        <v>OZ13</v>
      </c>
      <c r="L525" t="str">
        <f t="shared" ca="1" si="73"/>
        <v>Rozvodnice s ŘS pro řízení žaluzií</v>
      </c>
      <c r="M525">
        <f t="shared" ca="1" si="73"/>
        <v>0</v>
      </c>
      <c r="N525">
        <f t="shared" ca="1" si="73"/>
        <v>0</v>
      </c>
      <c r="O525">
        <f t="shared" ca="1" si="73"/>
        <v>0</v>
      </c>
      <c r="P525">
        <f t="shared" ca="1" si="73"/>
        <v>0</v>
      </c>
      <c r="Q525">
        <f t="shared" ca="1" si="73"/>
        <v>0</v>
      </c>
      <c r="R525">
        <f t="shared" ref="R525:R582" ca="1" si="100">Q525*C525</f>
        <v>0</v>
      </c>
      <c r="S525">
        <f t="shared" ca="1" si="73"/>
        <v>0</v>
      </c>
      <c r="T525">
        <f t="shared" ref="T525:T582" ca="1" si="101">P525*Q525</f>
        <v>0</v>
      </c>
      <c r="U525">
        <f t="shared" ref="U525:U582" ca="1" si="102">T525*C525</f>
        <v>0</v>
      </c>
      <c r="V525" t="str">
        <f t="shared" ref="V525:V582" ca="1" si="103">IF(S525=T525,"","X")</f>
        <v/>
      </c>
    </row>
    <row r="526" spans="1:22">
      <c r="A526">
        <f t="shared" ca="1" si="97"/>
        <v>21</v>
      </c>
      <c r="B526" t="str">
        <f ca="1">INDEX(SeznamListu!$A$1:$C$87,MATCH(A526,SeznamListu!$B$1:$B$87,0),1)</f>
        <v>OVLÁDÁNÍ ŽALUZIÍ</v>
      </c>
      <c r="C526">
        <f ca="1">INDEX(SeznamListu!$A$1:$C$87,MATCH(A526,SeznamListu!$B$1:$B$87,0),3)</f>
        <v>1</v>
      </c>
      <c r="D526">
        <f ca="1">COUNTIF($A$6:A526,A526)</f>
        <v>16</v>
      </c>
      <c r="I526">
        <f t="shared" ca="1" si="98"/>
        <v>14</v>
      </c>
      <c r="J526" t="str">
        <f t="shared" ca="1" si="99"/>
        <v>Rozvodnice s ŘS pro řízení žaluzií 0</v>
      </c>
      <c r="K526" t="str">
        <f t="shared" ca="1" si="73"/>
        <v>OZ14</v>
      </c>
      <c r="L526" t="str">
        <f t="shared" ca="1" si="73"/>
        <v>Rozvodnice s ŘS pro řízení žaluzií</v>
      </c>
      <c r="M526">
        <f t="shared" ca="1" si="73"/>
        <v>0</v>
      </c>
      <c r="N526">
        <f t="shared" ca="1" si="73"/>
        <v>0</v>
      </c>
      <c r="O526">
        <f t="shared" ca="1" si="73"/>
        <v>0</v>
      </c>
      <c r="P526">
        <f t="shared" ca="1" si="73"/>
        <v>0</v>
      </c>
      <c r="Q526">
        <f t="shared" ca="1" si="73"/>
        <v>0</v>
      </c>
      <c r="R526">
        <f t="shared" ca="1" si="100"/>
        <v>0</v>
      </c>
      <c r="S526">
        <f t="shared" ca="1" si="73"/>
        <v>0</v>
      </c>
      <c r="T526">
        <f t="shared" ca="1" si="101"/>
        <v>0</v>
      </c>
      <c r="U526">
        <f t="shared" ca="1" si="102"/>
        <v>0</v>
      </c>
      <c r="V526" t="str">
        <f t="shared" ca="1" si="103"/>
        <v/>
      </c>
    </row>
    <row r="527" spans="1:22">
      <c r="A527">
        <f t="shared" ca="1" si="97"/>
        <v>21</v>
      </c>
      <c r="B527" t="str">
        <f ca="1">INDEX(SeznamListu!$A$1:$C$87,MATCH(A527,SeznamListu!$B$1:$B$87,0),1)</f>
        <v>OVLÁDÁNÍ ŽALUZIÍ</v>
      </c>
      <c r="C527">
        <f ca="1">INDEX(SeznamListu!$A$1:$C$87,MATCH(A527,SeznamListu!$B$1:$B$87,0),3)</f>
        <v>1</v>
      </c>
      <c r="D527">
        <f ca="1">COUNTIF($A$6:A527,A527)</f>
        <v>17</v>
      </c>
      <c r="I527">
        <f t="shared" ca="1" si="98"/>
        <v>15</v>
      </c>
      <c r="J527" t="str">
        <f t="shared" ca="1" si="99"/>
        <v>Rozvodnice s ŘS pro řízení žaluzií 0</v>
      </c>
      <c r="K527" t="str">
        <f t="shared" ca="1" si="73"/>
        <v>OZ15</v>
      </c>
      <c r="L527" t="str">
        <f t="shared" ca="1" si="73"/>
        <v>Rozvodnice s ŘS pro řízení žaluzií</v>
      </c>
      <c r="M527">
        <f t="shared" ca="1" si="73"/>
        <v>0</v>
      </c>
      <c r="N527">
        <f t="shared" ca="1" si="73"/>
        <v>0</v>
      </c>
      <c r="O527">
        <f t="shared" ca="1" si="73"/>
        <v>0</v>
      </c>
      <c r="P527">
        <f t="shared" ca="1" si="73"/>
        <v>0</v>
      </c>
      <c r="Q527">
        <f t="shared" ca="1" si="73"/>
        <v>0</v>
      </c>
      <c r="R527">
        <f t="shared" ca="1" si="100"/>
        <v>0</v>
      </c>
      <c r="S527">
        <f t="shared" ca="1" si="73"/>
        <v>0</v>
      </c>
      <c r="T527">
        <f t="shared" ca="1" si="101"/>
        <v>0</v>
      </c>
      <c r="U527">
        <f t="shared" ca="1" si="102"/>
        <v>0</v>
      </c>
      <c r="V527" t="str">
        <f t="shared" ca="1" si="103"/>
        <v/>
      </c>
    </row>
    <row r="528" spans="1:22">
      <c r="A528">
        <f t="shared" ca="1" si="97"/>
        <v>21</v>
      </c>
      <c r="B528" t="str">
        <f ca="1">INDEX(SeznamListu!$A$1:$C$87,MATCH(A528,SeznamListu!$B$1:$B$87,0),1)</f>
        <v>OVLÁDÁNÍ ŽALUZIÍ</v>
      </c>
      <c r="C528">
        <f ca="1">INDEX(SeznamListu!$A$1:$C$87,MATCH(A528,SeznamListu!$B$1:$B$87,0),3)</f>
        <v>1</v>
      </c>
      <c r="D528">
        <f ca="1">COUNTIF($A$6:A528,A528)</f>
        <v>18</v>
      </c>
      <c r="I528">
        <f t="shared" ca="1" si="98"/>
        <v>16</v>
      </c>
      <c r="J528" t="str">
        <f t="shared" ca="1" si="99"/>
        <v>Rozvodnice s ŘS pro řízení žaluzií 0</v>
      </c>
      <c r="K528" t="str">
        <f t="shared" ca="1" si="73"/>
        <v>OZ16</v>
      </c>
      <c r="L528" t="str">
        <f t="shared" ca="1" si="73"/>
        <v>Rozvodnice s ŘS pro řízení žaluzií</v>
      </c>
      <c r="M528">
        <f t="shared" ca="1" si="73"/>
        <v>0</v>
      </c>
      <c r="N528">
        <f t="shared" ca="1" si="73"/>
        <v>0</v>
      </c>
      <c r="O528">
        <f t="shared" ca="1" si="73"/>
        <v>0</v>
      </c>
      <c r="P528">
        <f t="shared" ca="1" si="73"/>
        <v>0</v>
      </c>
      <c r="Q528">
        <f t="shared" ca="1" si="73"/>
        <v>0</v>
      </c>
      <c r="R528">
        <f t="shared" ca="1" si="100"/>
        <v>0</v>
      </c>
      <c r="S528">
        <f t="shared" ca="1" si="73"/>
        <v>0</v>
      </c>
      <c r="T528">
        <f t="shared" ca="1" si="101"/>
        <v>0</v>
      </c>
      <c r="U528">
        <f t="shared" ca="1" si="102"/>
        <v>0</v>
      </c>
      <c r="V528" t="str">
        <f t="shared" ca="1" si="103"/>
        <v/>
      </c>
    </row>
    <row r="529" spans="1:22">
      <c r="A529">
        <f t="shared" ca="1" si="97"/>
        <v>21</v>
      </c>
      <c r="B529" t="str">
        <f ca="1">INDEX(SeznamListu!$A$1:$C$87,MATCH(A529,SeznamListu!$B$1:$B$87,0),1)</f>
        <v>OVLÁDÁNÍ ŽALUZIÍ</v>
      </c>
      <c r="C529">
        <f ca="1">INDEX(SeznamListu!$A$1:$C$87,MATCH(A529,SeznamListu!$B$1:$B$87,0),3)</f>
        <v>1</v>
      </c>
      <c r="D529">
        <f ca="1">COUNTIF($A$6:A529,A529)</f>
        <v>19</v>
      </c>
      <c r="I529">
        <f t="shared" ca="1" si="98"/>
        <v>17</v>
      </c>
      <c r="J529" t="str">
        <f t="shared" ca="1" si="99"/>
        <v>Rozvodnice s ŘS pro řízení žaluzií 0</v>
      </c>
      <c r="K529" t="str">
        <f t="shared" ca="1" si="73"/>
        <v>OZ17</v>
      </c>
      <c r="L529" t="str">
        <f t="shared" ca="1" si="73"/>
        <v>Rozvodnice s ŘS pro řízení žaluzií</v>
      </c>
      <c r="M529">
        <f t="shared" ca="1" si="73"/>
        <v>0</v>
      </c>
      <c r="N529">
        <f t="shared" ca="1" si="73"/>
        <v>0</v>
      </c>
      <c r="O529">
        <f t="shared" ca="1" si="73"/>
        <v>0</v>
      </c>
      <c r="P529">
        <f t="shared" ca="1" si="73"/>
        <v>0</v>
      </c>
      <c r="Q529">
        <f t="shared" ca="1" si="73"/>
        <v>0</v>
      </c>
      <c r="R529">
        <f t="shared" ca="1" si="100"/>
        <v>0</v>
      </c>
      <c r="S529">
        <f t="shared" ca="1" si="73"/>
        <v>0</v>
      </c>
      <c r="T529">
        <f t="shared" ca="1" si="101"/>
        <v>0</v>
      </c>
      <c r="U529">
        <f t="shared" ca="1" si="102"/>
        <v>0</v>
      </c>
      <c r="V529" t="str">
        <f t="shared" ca="1" si="103"/>
        <v/>
      </c>
    </row>
    <row r="530" spans="1:22">
      <c r="A530">
        <f t="shared" ca="1" si="97"/>
        <v>21</v>
      </c>
      <c r="B530" t="str">
        <f ca="1">INDEX(SeznamListu!$A$1:$C$87,MATCH(A530,SeznamListu!$B$1:$B$87,0),1)</f>
        <v>OVLÁDÁNÍ ŽALUZIÍ</v>
      </c>
      <c r="C530">
        <f ca="1">INDEX(SeznamListu!$A$1:$C$87,MATCH(A530,SeznamListu!$B$1:$B$87,0),3)</f>
        <v>1</v>
      </c>
      <c r="D530">
        <f ca="1">COUNTIF($A$6:A530,A530)</f>
        <v>20</v>
      </c>
      <c r="I530">
        <f t="shared" ca="1" si="98"/>
        <v>18</v>
      </c>
      <c r="J530" t="str">
        <f t="shared" ca="1" si="99"/>
        <v>Rozvodnice s ŘS pro řízení žaluzií 0</v>
      </c>
      <c r="K530" t="str">
        <f t="shared" ca="1" si="73"/>
        <v>OZ18</v>
      </c>
      <c r="L530" t="str">
        <f t="shared" ca="1" si="73"/>
        <v>Rozvodnice s ŘS pro řízení žaluzií</v>
      </c>
      <c r="M530">
        <f t="shared" ca="1" si="73"/>
        <v>0</v>
      </c>
      <c r="N530">
        <f t="shared" ca="1" si="73"/>
        <v>0</v>
      </c>
      <c r="O530">
        <f t="shared" ca="1" si="73"/>
        <v>0</v>
      </c>
      <c r="P530">
        <f t="shared" ca="1" si="73"/>
        <v>0</v>
      </c>
      <c r="Q530">
        <f t="shared" ca="1" si="73"/>
        <v>0</v>
      </c>
      <c r="R530">
        <f t="shared" ca="1" si="100"/>
        <v>0</v>
      </c>
      <c r="S530">
        <f t="shared" ca="1" si="73"/>
        <v>0</v>
      </c>
      <c r="T530">
        <f t="shared" ca="1" si="101"/>
        <v>0</v>
      </c>
      <c r="U530">
        <f t="shared" ca="1" si="102"/>
        <v>0</v>
      </c>
      <c r="V530" t="str">
        <f t="shared" ca="1" si="103"/>
        <v/>
      </c>
    </row>
    <row r="531" spans="1:22">
      <c r="A531">
        <f t="shared" ca="1" si="97"/>
        <v>21</v>
      </c>
      <c r="B531" t="str">
        <f ca="1">INDEX(SeznamListu!$A$1:$C$87,MATCH(A531,SeznamListu!$B$1:$B$87,0),1)</f>
        <v>OVLÁDÁNÍ ŽALUZIÍ</v>
      </c>
      <c r="C531">
        <f ca="1">INDEX(SeznamListu!$A$1:$C$87,MATCH(A531,SeznamListu!$B$1:$B$87,0),3)</f>
        <v>1</v>
      </c>
      <c r="D531">
        <f ca="1">COUNTIF($A$6:A531,A531)</f>
        <v>21</v>
      </c>
      <c r="I531">
        <f t="shared" ca="1" si="98"/>
        <v>19</v>
      </c>
      <c r="J531" t="str">
        <f t="shared" ca="1" si="99"/>
        <v>Rozvodnice s ŘS pro řízení žaluzií 0</v>
      </c>
      <c r="K531" t="str">
        <f t="shared" ca="1" si="73"/>
        <v>OZ19</v>
      </c>
      <c r="L531" t="str">
        <f t="shared" ca="1" si="73"/>
        <v>Rozvodnice s ŘS pro řízení žaluzií</v>
      </c>
      <c r="M531">
        <f t="shared" ca="1" si="73"/>
        <v>0</v>
      </c>
      <c r="N531">
        <f t="shared" ca="1" si="73"/>
        <v>0</v>
      </c>
      <c r="O531">
        <f t="shared" ca="1" si="73"/>
        <v>0</v>
      </c>
      <c r="P531">
        <f t="shared" ca="1" si="73"/>
        <v>0</v>
      </c>
      <c r="Q531">
        <f t="shared" ca="1" si="73"/>
        <v>0</v>
      </c>
      <c r="R531">
        <f t="shared" ca="1" si="100"/>
        <v>0</v>
      </c>
      <c r="S531">
        <f t="shared" ca="1" si="73"/>
        <v>0</v>
      </c>
      <c r="T531">
        <f t="shared" ca="1" si="101"/>
        <v>0</v>
      </c>
      <c r="U531">
        <f t="shared" ca="1" si="102"/>
        <v>0</v>
      </c>
      <c r="V531" t="str">
        <f t="shared" ca="1" si="103"/>
        <v/>
      </c>
    </row>
    <row r="532" spans="1:22">
      <c r="A532">
        <f t="shared" ca="1" si="97"/>
        <v>21</v>
      </c>
      <c r="B532" t="str">
        <f ca="1">INDEX(SeznamListu!$A$1:$C$87,MATCH(A532,SeznamListu!$B$1:$B$87,0),1)</f>
        <v>OVLÁDÁNÍ ŽALUZIÍ</v>
      </c>
      <c r="C532">
        <f ca="1">INDEX(SeznamListu!$A$1:$C$87,MATCH(A532,SeznamListu!$B$1:$B$87,0),3)</f>
        <v>1</v>
      </c>
      <c r="D532">
        <f ca="1">COUNTIF($A$6:A532,A532)</f>
        <v>22</v>
      </c>
      <c r="I532">
        <f t="shared" ca="1" si="98"/>
        <v>20</v>
      </c>
      <c r="J532" t="str">
        <f t="shared" ca="1" si="99"/>
        <v>Rozvodnice s ŘS pro řízení žaluzií 0</v>
      </c>
      <c r="K532" t="str">
        <f t="shared" ref="K532:S563" ca="1" si="104">INDIRECT("'"&amp;$B532&amp; "'!" &amp; K$1&amp;$D532+2)</f>
        <v>OZ20</v>
      </c>
      <c r="L532" t="str">
        <f t="shared" ca="1" si="104"/>
        <v>Rozvodnice s ŘS pro řízení žaluzií</v>
      </c>
      <c r="M532">
        <f t="shared" ca="1" si="104"/>
        <v>0</v>
      </c>
      <c r="N532">
        <f t="shared" ca="1" si="104"/>
        <v>0</v>
      </c>
      <c r="O532">
        <f t="shared" ca="1" si="104"/>
        <v>0</v>
      </c>
      <c r="P532">
        <f t="shared" ca="1" si="104"/>
        <v>0</v>
      </c>
      <c r="Q532">
        <f t="shared" ca="1" si="104"/>
        <v>0</v>
      </c>
      <c r="R532">
        <f t="shared" ca="1" si="100"/>
        <v>0</v>
      </c>
      <c r="S532">
        <f t="shared" ca="1" si="104"/>
        <v>0</v>
      </c>
      <c r="T532">
        <f t="shared" ca="1" si="101"/>
        <v>0</v>
      </c>
      <c r="U532">
        <f t="shared" ca="1" si="102"/>
        <v>0</v>
      </c>
      <c r="V532" t="str">
        <f t="shared" ca="1" si="103"/>
        <v/>
      </c>
    </row>
    <row r="533" spans="1:22">
      <c r="A533">
        <f t="shared" ca="1" si="97"/>
        <v>21</v>
      </c>
      <c r="B533" t="str">
        <f ca="1">INDEX(SeznamListu!$A$1:$C$87,MATCH(A533,SeznamListu!$B$1:$B$87,0),1)</f>
        <v>OVLÁDÁNÍ ŽALUZIÍ</v>
      </c>
      <c r="C533">
        <f ca="1">INDEX(SeznamListu!$A$1:$C$87,MATCH(A533,SeznamListu!$B$1:$B$87,0),3)</f>
        <v>1</v>
      </c>
      <c r="D533">
        <f ca="1">COUNTIF($A$6:A533,A533)</f>
        <v>23</v>
      </c>
      <c r="I533">
        <f t="shared" ca="1" si="98"/>
        <v>21</v>
      </c>
      <c r="J533" t="str">
        <f t="shared" ca="1" si="99"/>
        <v>Rozvodnice s ŘS pro řízení žaluzií 0</v>
      </c>
      <c r="K533" t="str">
        <f t="shared" ca="1" si="104"/>
        <v>OZ21</v>
      </c>
      <c r="L533" t="str">
        <f t="shared" ca="1" si="104"/>
        <v>Rozvodnice s ŘS pro řízení žaluzií</v>
      </c>
      <c r="M533">
        <f t="shared" ca="1" si="104"/>
        <v>0</v>
      </c>
      <c r="N533">
        <f t="shared" ca="1" si="104"/>
        <v>0</v>
      </c>
      <c r="O533">
        <f t="shared" ca="1" si="104"/>
        <v>0</v>
      </c>
      <c r="P533">
        <f t="shared" ca="1" si="104"/>
        <v>0</v>
      </c>
      <c r="Q533">
        <f t="shared" ca="1" si="104"/>
        <v>0</v>
      </c>
      <c r="R533">
        <f t="shared" ca="1" si="100"/>
        <v>0</v>
      </c>
      <c r="S533">
        <f t="shared" ca="1" si="104"/>
        <v>0</v>
      </c>
      <c r="T533">
        <f t="shared" ca="1" si="101"/>
        <v>0</v>
      </c>
      <c r="U533">
        <f t="shared" ca="1" si="102"/>
        <v>0</v>
      </c>
      <c r="V533" t="str">
        <f t="shared" ca="1" si="103"/>
        <v/>
      </c>
    </row>
    <row r="534" spans="1:22">
      <c r="A534">
        <f t="shared" ca="1" si="97"/>
        <v>21</v>
      </c>
      <c r="B534" t="str">
        <f ca="1">INDEX(SeznamListu!$A$1:$C$87,MATCH(A534,SeznamListu!$B$1:$B$87,0),1)</f>
        <v>OVLÁDÁNÍ ŽALUZIÍ</v>
      </c>
      <c r="C534">
        <f ca="1">INDEX(SeznamListu!$A$1:$C$87,MATCH(A534,SeznamListu!$B$1:$B$87,0),3)</f>
        <v>1</v>
      </c>
      <c r="D534">
        <f ca="1">COUNTIF($A$6:A534,A534)</f>
        <v>24</v>
      </c>
      <c r="I534">
        <f t="shared" ca="1" si="98"/>
        <v>22</v>
      </c>
      <c r="J534" t="str">
        <f t="shared" ca="1" si="99"/>
        <v>Rozvodnice s ŘS pro řízení žaluzií 0</v>
      </c>
      <c r="K534" t="str">
        <f t="shared" ca="1" si="104"/>
        <v>OZ22</v>
      </c>
      <c r="L534" t="str">
        <f t="shared" ca="1" si="104"/>
        <v>Rozvodnice s ŘS pro řízení žaluzií</v>
      </c>
      <c r="M534">
        <f t="shared" ca="1" si="104"/>
        <v>0</v>
      </c>
      <c r="N534">
        <f t="shared" ca="1" si="104"/>
        <v>0</v>
      </c>
      <c r="O534">
        <f t="shared" ca="1" si="104"/>
        <v>0</v>
      </c>
      <c r="P534">
        <f t="shared" ca="1" si="104"/>
        <v>0</v>
      </c>
      <c r="Q534">
        <f t="shared" ca="1" si="104"/>
        <v>0</v>
      </c>
      <c r="R534">
        <f t="shared" ca="1" si="100"/>
        <v>0</v>
      </c>
      <c r="S534">
        <f t="shared" ca="1" si="104"/>
        <v>0</v>
      </c>
      <c r="T534">
        <f t="shared" ca="1" si="101"/>
        <v>0</v>
      </c>
      <c r="U534">
        <f t="shared" ca="1" si="102"/>
        <v>0</v>
      </c>
      <c r="V534" t="str">
        <f t="shared" ca="1" si="103"/>
        <v/>
      </c>
    </row>
    <row r="535" spans="1:22">
      <c r="A535">
        <f t="shared" ca="1" si="97"/>
        <v>21</v>
      </c>
      <c r="B535" t="str">
        <f ca="1">INDEX(SeznamListu!$A$1:$C$87,MATCH(A535,SeznamListu!$B$1:$B$87,0),1)</f>
        <v>OVLÁDÁNÍ ŽALUZIÍ</v>
      </c>
      <c r="C535">
        <f ca="1">INDEX(SeznamListu!$A$1:$C$87,MATCH(A535,SeznamListu!$B$1:$B$87,0),3)</f>
        <v>1</v>
      </c>
      <c r="D535">
        <f ca="1">COUNTIF($A$6:A535,A535)</f>
        <v>25</v>
      </c>
      <c r="I535">
        <f t="shared" ca="1" si="98"/>
        <v>23</v>
      </c>
      <c r="J535" t="str">
        <f t="shared" ca="1" si="99"/>
        <v>Rozvodnice s ŘS pro řízení žaluzií 0</v>
      </c>
      <c r="K535" t="str">
        <f t="shared" ca="1" si="104"/>
        <v>OZ23</v>
      </c>
      <c r="L535" t="str">
        <f t="shared" ca="1" si="104"/>
        <v>Rozvodnice s ŘS pro řízení žaluzií</v>
      </c>
      <c r="M535">
        <f t="shared" ca="1" si="104"/>
        <v>0</v>
      </c>
      <c r="N535">
        <f t="shared" ca="1" si="104"/>
        <v>0</v>
      </c>
      <c r="O535">
        <f t="shared" ca="1" si="104"/>
        <v>0</v>
      </c>
      <c r="P535">
        <f t="shared" ca="1" si="104"/>
        <v>0</v>
      </c>
      <c r="Q535">
        <f t="shared" ca="1" si="104"/>
        <v>0</v>
      </c>
      <c r="R535">
        <f t="shared" ca="1" si="100"/>
        <v>0</v>
      </c>
      <c r="S535">
        <f t="shared" ca="1" si="104"/>
        <v>0</v>
      </c>
      <c r="T535">
        <f t="shared" ca="1" si="101"/>
        <v>0</v>
      </c>
      <c r="U535">
        <f t="shared" ca="1" si="102"/>
        <v>0</v>
      </c>
      <c r="V535" t="str">
        <f t="shared" ca="1" si="103"/>
        <v/>
      </c>
    </row>
    <row r="536" spans="1:22">
      <c r="A536">
        <f t="shared" ca="1" si="97"/>
        <v>21</v>
      </c>
      <c r="B536" t="str">
        <f ca="1">INDEX(SeznamListu!$A$1:$C$87,MATCH(A536,SeznamListu!$B$1:$B$87,0),1)</f>
        <v>OVLÁDÁNÍ ŽALUZIÍ</v>
      </c>
      <c r="C536">
        <f ca="1">INDEX(SeznamListu!$A$1:$C$87,MATCH(A536,SeznamListu!$B$1:$B$87,0),3)</f>
        <v>1</v>
      </c>
      <c r="D536">
        <f ca="1">COUNTIF($A$6:A536,A536)</f>
        <v>26</v>
      </c>
      <c r="I536">
        <f t="shared" ca="1" si="98"/>
        <v>24</v>
      </c>
      <c r="J536" t="str">
        <f t="shared" ca="1" si="99"/>
        <v>Rozvodnice s ŘS pro řízení žaluzií 0</v>
      </c>
      <c r="K536" t="str">
        <f t="shared" ca="1" si="104"/>
        <v>OZ24</v>
      </c>
      <c r="L536" t="str">
        <f t="shared" ca="1" si="104"/>
        <v>Rozvodnice s ŘS pro řízení žaluzií</v>
      </c>
      <c r="M536">
        <f t="shared" ca="1" si="104"/>
        <v>0</v>
      </c>
      <c r="N536">
        <f t="shared" ca="1" si="104"/>
        <v>0</v>
      </c>
      <c r="O536">
        <f t="shared" ca="1" si="104"/>
        <v>0</v>
      </c>
      <c r="P536">
        <f t="shared" ca="1" si="104"/>
        <v>0</v>
      </c>
      <c r="Q536">
        <f t="shared" ca="1" si="104"/>
        <v>0</v>
      </c>
      <c r="R536">
        <f t="shared" ca="1" si="100"/>
        <v>0</v>
      </c>
      <c r="S536">
        <f t="shared" ca="1" si="104"/>
        <v>0</v>
      </c>
      <c r="T536">
        <f t="shared" ca="1" si="101"/>
        <v>0</v>
      </c>
      <c r="U536">
        <f t="shared" ca="1" si="102"/>
        <v>0</v>
      </c>
      <c r="V536" t="str">
        <f t="shared" ca="1" si="103"/>
        <v/>
      </c>
    </row>
    <row r="537" spans="1:22">
      <c r="A537">
        <f t="shared" ca="1" si="97"/>
        <v>21</v>
      </c>
      <c r="B537" t="str">
        <f ca="1">INDEX(SeznamListu!$A$1:$C$87,MATCH(A537,SeznamListu!$B$1:$B$87,0),1)</f>
        <v>OVLÁDÁNÍ ŽALUZIÍ</v>
      </c>
      <c r="C537">
        <f ca="1">INDEX(SeznamListu!$A$1:$C$87,MATCH(A537,SeznamListu!$B$1:$B$87,0),3)</f>
        <v>1</v>
      </c>
      <c r="D537">
        <f ca="1">COUNTIF($A$6:A537,A537)</f>
        <v>27</v>
      </c>
      <c r="I537">
        <f t="shared" ca="1" si="98"/>
        <v>25</v>
      </c>
      <c r="J537" t="str">
        <f t="shared" ca="1" si="99"/>
        <v>Rozvodnice s ŘS pro řízení žaluzií 0</v>
      </c>
      <c r="K537" t="str">
        <f t="shared" ca="1" si="104"/>
        <v>OZ25</v>
      </c>
      <c r="L537" t="str">
        <f t="shared" ca="1" si="104"/>
        <v>Rozvodnice s ŘS pro řízení žaluzií</v>
      </c>
      <c r="M537">
        <f t="shared" ca="1" si="104"/>
        <v>0</v>
      </c>
      <c r="N537">
        <f t="shared" ca="1" si="104"/>
        <v>0</v>
      </c>
      <c r="O537">
        <f t="shared" ca="1" si="104"/>
        <v>0</v>
      </c>
      <c r="P537">
        <f t="shared" ca="1" si="104"/>
        <v>0</v>
      </c>
      <c r="Q537">
        <f t="shared" ca="1" si="104"/>
        <v>0</v>
      </c>
      <c r="R537">
        <f t="shared" ca="1" si="100"/>
        <v>0</v>
      </c>
      <c r="S537">
        <f t="shared" ca="1" si="104"/>
        <v>0</v>
      </c>
      <c r="T537">
        <f t="shared" ca="1" si="101"/>
        <v>0</v>
      </c>
      <c r="U537">
        <f t="shared" ca="1" si="102"/>
        <v>0</v>
      </c>
      <c r="V537" t="str">
        <f t="shared" ca="1" si="103"/>
        <v/>
      </c>
    </row>
    <row r="538" spans="1:22">
      <c r="A538">
        <f t="shared" ca="1" si="97"/>
        <v>21</v>
      </c>
      <c r="B538" t="str">
        <f ca="1">INDEX(SeznamListu!$A$1:$C$87,MATCH(A538,SeznamListu!$B$1:$B$87,0),1)</f>
        <v>OVLÁDÁNÍ ŽALUZIÍ</v>
      </c>
      <c r="C538">
        <f ca="1">INDEX(SeznamListu!$A$1:$C$87,MATCH(A538,SeznamListu!$B$1:$B$87,0),3)</f>
        <v>1</v>
      </c>
      <c r="D538">
        <f ca="1">COUNTIF($A$6:A538,A538)</f>
        <v>28</v>
      </c>
      <c r="I538">
        <f t="shared" ca="1" si="98"/>
        <v>26</v>
      </c>
      <c r="J538" t="str">
        <f t="shared" ca="1" si="99"/>
        <v>Rozvodnice s ŘS pro řízení žaluzií 0</v>
      </c>
      <c r="K538" t="str">
        <f t="shared" ca="1" si="104"/>
        <v>OZ26</v>
      </c>
      <c r="L538" t="str">
        <f t="shared" ca="1" si="104"/>
        <v>Rozvodnice s ŘS pro řízení žaluzií</v>
      </c>
      <c r="M538">
        <f t="shared" ca="1" si="104"/>
        <v>0</v>
      </c>
      <c r="N538">
        <f t="shared" ca="1" si="104"/>
        <v>0</v>
      </c>
      <c r="O538">
        <f t="shared" ca="1" si="104"/>
        <v>0</v>
      </c>
      <c r="P538">
        <f t="shared" ca="1" si="104"/>
        <v>0</v>
      </c>
      <c r="Q538">
        <f t="shared" ca="1" si="104"/>
        <v>0</v>
      </c>
      <c r="R538">
        <f t="shared" ca="1" si="100"/>
        <v>0</v>
      </c>
      <c r="S538">
        <f t="shared" ca="1" si="104"/>
        <v>0</v>
      </c>
      <c r="T538">
        <f t="shared" ca="1" si="101"/>
        <v>0</v>
      </c>
      <c r="U538">
        <f t="shared" ca="1" si="102"/>
        <v>0</v>
      </c>
      <c r="V538" t="str">
        <f t="shared" ca="1" si="103"/>
        <v/>
      </c>
    </row>
    <row r="539" spans="1:22">
      <c r="A539">
        <f t="shared" ca="1" si="97"/>
        <v>21</v>
      </c>
      <c r="B539" t="str">
        <f ca="1">INDEX(SeznamListu!$A$1:$C$87,MATCH(A539,SeznamListu!$B$1:$B$87,0),1)</f>
        <v>OVLÁDÁNÍ ŽALUZIÍ</v>
      </c>
      <c r="C539">
        <f ca="1">INDEX(SeznamListu!$A$1:$C$87,MATCH(A539,SeznamListu!$B$1:$B$87,0),3)</f>
        <v>1</v>
      </c>
      <c r="D539">
        <f ca="1">COUNTIF($A$6:A539,A539)</f>
        <v>29</v>
      </c>
      <c r="I539">
        <f t="shared" ca="1" si="98"/>
        <v>27</v>
      </c>
      <c r="J539" t="str">
        <f t="shared" ca="1" si="99"/>
        <v>Rozvodnice s ŘS pro řízení žaluzií 0</v>
      </c>
      <c r="K539" t="str">
        <f t="shared" ca="1" si="104"/>
        <v>OZ27</v>
      </c>
      <c r="L539" t="str">
        <f t="shared" ca="1" si="104"/>
        <v>Rozvodnice s ŘS pro řízení žaluzií</v>
      </c>
      <c r="M539">
        <f t="shared" ca="1" si="104"/>
        <v>0</v>
      </c>
      <c r="N539">
        <f t="shared" ca="1" si="104"/>
        <v>0</v>
      </c>
      <c r="O539">
        <f t="shared" ca="1" si="104"/>
        <v>0</v>
      </c>
      <c r="P539">
        <f t="shared" ca="1" si="104"/>
        <v>0</v>
      </c>
      <c r="Q539">
        <f t="shared" ca="1" si="104"/>
        <v>0</v>
      </c>
      <c r="R539">
        <f t="shared" ca="1" si="100"/>
        <v>0</v>
      </c>
      <c r="S539">
        <f t="shared" ca="1" si="104"/>
        <v>0</v>
      </c>
      <c r="T539">
        <f t="shared" ca="1" si="101"/>
        <v>0</v>
      </c>
      <c r="U539">
        <f t="shared" ca="1" si="102"/>
        <v>0</v>
      </c>
      <c r="V539" t="str">
        <f t="shared" ca="1" si="103"/>
        <v/>
      </c>
    </row>
    <row r="540" spans="1:22">
      <c r="A540">
        <f t="shared" ca="1" si="97"/>
        <v>21</v>
      </c>
      <c r="B540" t="str">
        <f ca="1">INDEX(SeznamListu!$A$1:$C$87,MATCH(A540,SeznamListu!$B$1:$B$87,0),1)</f>
        <v>OVLÁDÁNÍ ŽALUZIÍ</v>
      </c>
      <c r="C540">
        <f ca="1">INDEX(SeznamListu!$A$1:$C$87,MATCH(A540,SeznamListu!$B$1:$B$87,0),3)</f>
        <v>1</v>
      </c>
      <c r="D540">
        <f ca="1">COUNTIF($A$6:A540,A540)</f>
        <v>30</v>
      </c>
      <c r="I540">
        <f t="shared" ca="1" si="98"/>
        <v>28</v>
      </c>
      <c r="J540" t="str">
        <f t="shared" ca="1" si="99"/>
        <v>Rozšíření rozvaděčů MaR 0</v>
      </c>
      <c r="K540">
        <f t="shared" ca="1" si="104"/>
        <v>0</v>
      </c>
      <c r="L540" t="str">
        <f t="shared" ca="1" si="104"/>
        <v>Rozšíření rozvaděčů MaR</v>
      </c>
      <c r="M540">
        <f t="shared" ca="1" si="104"/>
        <v>0</v>
      </c>
      <c r="N540">
        <f t="shared" ca="1" si="104"/>
        <v>0</v>
      </c>
      <c r="O540">
        <f t="shared" ca="1" si="104"/>
        <v>0</v>
      </c>
      <c r="P540">
        <f t="shared" ca="1" si="104"/>
        <v>0</v>
      </c>
      <c r="Q540">
        <f t="shared" ca="1" si="104"/>
        <v>0</v>
      </c>
      <c r="R540">
        <f t="shared" ca="1" si="100"/>
        <v>0</v>
      </c>
      <c r="S540">
        <f t="shared" ca="1" si="104"/>
        <v>0</v>
      </c>
      <c r="T540">
        <f t="shared" ca="1" si="101"/>
        <v>0</v>
      </c>
      <c r="U540">
        <f t="shared" ca="1" si="102"/>
        <v>0</v>
      </c>
      <c r="V540" t="str">
        <f t="shared" ca="1" si="103"/>
        <v/>
      </c>
    </row>
    <row r="541" spans="1:22">
      <c r="A541">
        <f t="shared" ca="1" si="97"/>
        <v>21</v>
      </c>
      <c r="B541" t="str">
        <f ca="1">INDEX(SeznamListu!$A$1:$C$87,MATCH(A541,SeznamListu!$B$1:$B$87,0),1)</f>
        <v>OVLÁDÁNÍ ŽALUZIÍ</v>
      </c>
      <c r="C541">
        <f ca="1">INDEX(SeznamListu!$A$1:$C$87,MATCH(A541,SeznamListu!$B$1:$B$87,0),3)</f>
        <v>1</v>
      </c>
      <c r="D541">
        <f ca="1">COUNTIF($A$6:A541,A541)</f>
        <v>31</v>
      </c>
      <c r="I541">
        <f t="shared" ca="1" si="98"/>
        <v>29</v>
      </c>
      <c r="J541" t="str">
        <f t="shared" ca="1" si="99"/>
        <v>Jistič 0</v>
      </c>
      <c r="K541" t="str">
        <f t="shared" ca="1" si="104"/>
        <v>OZ28</v>
      </c>
      <c r="L541" t="str">
        <f t="shared" ca="1" si="104"/>
        <v>Jistič</v>
      </c>
      <c r="M541">
        <f t="shared" ca="1" si="104"/>
        <v>0</v>
      </c>
      <c r="N541">
        <f t="shared" ca="1" si="104"/>
        <v>0</v>
      </c>
      <c r="O541">
        <f t="shared" ca="1" si="104"/>
        <v>0</v>
      </c>
      <c r="P541">
        <f t="shared" ca="1" si="104"/>
        <v>0</v>
      </c>
      <c r="Q541">
        <f t="shared" ca="1" si="104"/>
        <v>0</v>
      </c>
      <c r="R541">
        <f t="shared" ca="1" si="100"/>
        <v>0</v>
      </c>
      <c r="S541">
        <f t="shared" ca="1" si="104"/>
        <v>0</v>
      </c>
      <c r="T541">
        <f t="shared" ca="1" si="101"/>
        <v>0</v>
      </c>
      <c r="U541">
        <f t="shared" ca="1" si="102"/>
        <v>0</v>
      </c>
      <c r="V541" t="str">
        <f t="shared" ca="1" si="103"/>
        <v/>
      </c>
    </row>
    <row r="542" spans="1:22">
      <c r="A542">
        <f t="shared" ca="1" si="97"/>
        <v>21</v>
      </c>
      <c r="B542" t="str">
        <f ca="1">INDEX(SeznamListu!$A$1:$C$87,MATCH(A542,SeznamListu!$B$1:$B$87,0),1)</f>
        <v>OVLÁDÁNÍ ŽALUZIÍ</v>
      </c>
      <c r="C542">
        <f ca="1">INDEX(SeznamListu!$A$1:$C$87,MATCH(A542,SeznamListu!$B$1:$B$87,0),3)</f>
        <v>1</v>
      </c>
      <c r="D542">
        <f ca="1">COUNTIF($A$6:A542,A542)</f>
        <v>32</v>
      </c>
      <c r="I542">
        <f t="shared" ca="1" si="98"/>
        <v>30</v>
      </c>
      <c r="J542" t="str">
        <f t="shared" ca="1" si="99"/>
        <v>Vodiče 0</v>
      </c>
      <c r="K542" t="str">
        <f t="shared" ca="1" si="104"/>
        <v>OZ29</v>
      </c>
      <c r="L542" t="str">
        <f t="shared" ca="1" si="104"/>
        <v>Vodiče</v>
      </c>
      <c r="M542">
        <f t="shared" ca="1" si="104"/>
        <v>0</v>
      </c>
      <c r="N542">
        <f t="shared" ca="1" si="104"/>
        <v>0</v>
      </c>
      <c r="O542">
        <f t="shared" ca="1" si="104"/>
        <v>0</v>
      </c>
      <c r="P542">
        <f t="shared" ca="1" si="104"/>
        <v>0</v>
      </c>
      <c r="Q542">
        <f t="shared" ca="1" si="104"/>
        <v>0</v>
      </c>
      <c r="R542">
        <f t="shared" ca="1" si="100"/>
        <v>0</v>
      </c>
      <c r="S542">
        <f t="shared" ca="1" si="104"/>
        <v>0</v>
      </c>
      <c r="T542">
        <f t="shared" ca="1" si="101"/>
        <v>0</v>
      </c>
      <c r="U542">
        <f t="shared" ca="1" si="102"/>
        <v>0</v>
      </c>
      <c r="V542" t="str">
        <f t="shared" ca="1" si="103"/>
        <v/>
      </c>
    </row>
    <row r="543" spans="1:22">
      <c r="A543">
        <f t="shared" ca="1" si="97"/>
        <v>21</v>
      </c>
      <c r="B543" t="str">
        <f ca="1">INDEX(SeznamListu!$A$1:$C$87,MATCH(A543,SeznamListu!$B$1:$B$87,0),1)</f>
        <v>OVLÁDÁNÍ ŽALUZIÍ</v>
      </c>
      <c r="C543">
        <f ca="1">INDEX(SeznamListu!$A$1:$C$87,MATCH(A543,SeznamListu!$B$1:$B$87,0),3)</f>
        <v>1</v>
      </c>
      <c r="D543">
        <f ca="1">COUNTIF($A$6:A543,A543)</f>
        <v>33</v>
      </c>
      <c r="I543">
        <f t="shared" ca="1" si="98"/>
        <v>31</v>
      </c>
      <c r="J543" t="str">
        <f t="shared" ca="1" si="99"/>
        <v>Svorky 0</v>
      </c>
      <c r="K543" t="str">
        <f t="shared" ca="1" si="104"/>
        <v>OZ30</v>
      </c>
      <c r="L543" t="str">
        <f t="shared" ca="1" si="104"/>
        <v>Svorky</v>
      </c>
      <c r="M543">
        <f t="shared" ca="1" si="104"/>
        <v>0</v>
      </c>
      <c r="N543">
        <f t="shared" ca="1" si="104"/>
        <v>0</v>
      </c>
      <c r="O543">
        <f t="shared" ca="1" si="104"/>
        <v>0</v>
      </c>
      <c r="P543">
        <f t="shared" ca="1" si="104"/>
        <v>0</v>
      </c>
      <c r="Q543">
        <f t="shared" ca="1" si="104"/>
        <v>0</v>
      </c>
      <c r="R543">
        <f t="shared" ca="1" si="100"/>
        <v>0</v>
      </c>
      <c r="S543">
        <f t="shared" ca="1" si="104"/>
        <v>0</v>
      </c>
      <c r="T543">
        <f t="shared" ca="1" si="101"/>
        <v>0</v>
      </c>
      <c r="U543">
        <f t="shared" ca="1" si="102"/>
        <v>0</v>
      </c>
      <c r="V543" t="str">
        <f t="shared" ca="1" si="103"/>
        <v/>
      </c>
    </row>
    <row r="544" spans="1:22">
      <c r="A544">
        <f t="shared" ca="1" si="97"/>
        <v>21</v>
      </c>
      <c r="B544" t="str">
        <f ca="1">INDEX(SeznamListu!$A$1:$C$87,MATCH(A544,SeznamListu!$B$1:$B$87,0),1)</f>
        <v>OVLÁDÁNÍ ŽALUZIÍ</v>
      </c>
      <c r="C544">
        <f ca="1">INDEX(SeznamListu!$A$1:$C$87,MATCH(A544,SeznamListu!$B$1:$B$87,0),3)</f>
        <v>1</v>
      </c>
      <c r="D544">
        <f ca="1">COUNTIF($A$6:A544,A544)</f>
        <v>34</v>
      </c>
      <c r="I544">
        <f t="shared" ca="1" si="98"/>
        <v>32</v>
      </c>
      <c r="J544" t="str">
        <f t="shared" ca="1" si="99"/>
        <v>Vývodky 0</v>
      </c>
      <c r="K544" t="str">
        <f t="shared" ca="1" si="104"/>
        <v>OZ31</v>
      </c>
      <c r="L544" t="str">
        <f t="shared" ca="1" si="104"/>
        <v>Vývodky</v>
      </c>
      <c r="M544">
        <f t="shared" ca="1" si="104"/>
        <v>0</v>
      </c>
      <c r="N544">
        <f t="shared" ca="1" si="104"/>
        <v>0</v>
      </c>
      <c r="O544">
        <f t="shared" ca="1" si="104"/>
        <v>0</v>
      </c>
      <c r="P544">
        <f t="shared" ca="1" si="104"/>
        <v>0</v>
      </c>
      <c r="Q544">
        <f t="shared" ca="1" si="104"/>
        <v>0</v>
      </c>
      <c r="R544">
        <f t="shared" ca="1" si="100"/>
        <v>0</v>
      </c>
      <c r="S544">
        <f t="shared" ca="1" si="104"/>
        <v>0</v>
      </c>
      <c r="T544">
        <f t="shared" ca="1" si="101"/>
        <v>0</v>
      </c>
      <c r="U544">
        <f t="shared" ca="1" si="102"/>
        <v>0</v>
      </c>
      <c r="V544" t="str">
        <f t="shared" ca="1" si="103"/>
        <v/>
      </c>
    </row>
    <row r="545" spans="1:22">
      <c r="A545">
        <f t="shared" ca="1" si="97"/>
        <v>21</v>
      </c>
      <c r="B545" t="str">
        <f ca="1">INDEX(SeznamListu!$A$1:$C$87,MATCH(A545,SeznamListu!$B$1:$B$87,0),1)</f>
        <v>OVLÁDÁNÍ ŽALUZIÍ</v>
      </c>
      <c r="C545">
        <f ca="1">INDEX(SeznamListu!$A$1:$C$87,MATCH(A545,SeznamListu!$B$1:$B$87,0),3)</f>
        <v>1</v>
      </c>
      <c r="D545">
        <f ca="1">COUNTIF($A$6:A545,A545)</f>
        <v>35</v>
      </c>
      <c r="I545">
        <f t="shared" ca="1" si="98"/>
        <v>33</v>
      </c>
      <c r="J545" t="str">
        <f t="shared" ca="1" si="99"/>
        <v>Rozšíření stávajícího ŘS 0</v>
      </c>
      <c r="K545">
        <f t="shared" ca="1" si="104"/>
        <v>0</v>
      </c>
      <c r="L545" t="str">
        <f t="shared" ca="1" si="104"/>
        <v>Rozšíření stávajícího ŘS</v>
      </c>
      <c r="M545">
        <f t="shared" ca="1" si="104"/>
        <v>0</v>
      </c>
      <c r="N545">
        <f t="shared" ca="1" si="104"/>
        <v>0</v>
      </c>
      <c r="O545">
        <f t="shared" ca="1" si="104"/>
        <v>0</v>
      </c>
      <c r="P545">
        <f t="shared" ca="1" si="104"/>
        <v>0</v>
      </c>
      <c r="Q545">
        <f t="shared" ca="1" si="104"/>
        <v>0</v>
      </c>
      <c r="R545">
        <f t="shared" ca="1" si="100"/>
        <v>0</v>
      </c>
      <c r="S545">
        <f t="shared" ca="1" si="104"/>
        <v>0</v>
      </c>
      <c r="T545">
        <f t="shared" ca="1" si="101"/>
        <v>0</v>
      </c>
      <c r="U545">
        <f t="shared" ca="1" si="102"/>
        <v>0</v>
      </c>
      <c r="V545" t="str">
        <f t="shared" ca="1" si="103"/>
        <v/>
      </c>
    </row>
    <row r="546" spans="1:22">
      <c r="A546">
        <f t="shared" ca="1" si="97"/>
        <v>21</v>
      </c>
      <c r="B546" t="str">
        <f ca="1">INDEX(SeznamListu!$A$1:$C$87,MATCH(A546,SeznamListu!$B$1:$B$87,0),1)</f>
        <v>OVLÁDÁNÍ ŽALUZIÍ</v>
      </c>
      <c r="C546">
        <f ca="1">INDEX(SeznamListu!$A$1:$C$87,MATCH(A546,SeznamListu!$B$1:$B$87,0),3)</f>
        <v>1</v>
      </c>
      <c r="D546">
        <f ca="1">COUNTIF($A$6:A546,A546)</f>
        <v>36</v>
      </c>
      <c r="I546">
        <f t="shared" ca="1" si="98"/>
        <v>34</v>
      </c>
      <c r="J546" t="str">
        <f t="shared" ca="1" si="99"/>
        <v>Digitální výstup bezpotenciálový, relé min. 250V 1A 0</v>
      </c>
      <c r="K546" t="str">
        <f t="shared" ca="1" si="104"/>
        <v>OZ32</v>
      </c>
      <c r="L546" t="str">
        <f t="shared" ca="1" si="104"/>
        <v>Digitální výstup bezpotenciálový, relé min. 250V 1A</v>
      </c>
      <c r="M546">
        <f t="shared" ca="1" si="104"/>
        <v>0</v>
      </c>
      <c r="N546">
        <f t="shared" ca="1" si="104"/>
        <v>0</v>
      </c>
      <c r="O546">
        <f t="shared" ca="1" si="104"/>
        <v>0</v>
      </c>
      <c r="P546">
        <f t="shared" ca="1" si="104"/>
        <v>0</v>
      </c>
      <c r="Q546">
        <f t="shared" ca="1" si="104"/>
        <v>0</v>
      </c>
      <c r="R546">
        <f t="shared" ca="1" si="100"/>
        <v>0</v>
      </c>
      <c r="S546">
        <f t="shared" ca="1" si="104"/>
        <v>0</v>
      </c>
      <c r="T546">
        <f t="shared" ca="1" si="101"/>
        <v>0</v>
      </c>
      <c r="U546">
        <f t="shared" ca="1" si="102"/>
        <v>0</v>
      </c>
      <c r="V546" t="str">
        <f t="shared" ca="1" si="103"/>
        <v/>
      </c>
    </row>
    <row r="547" spans="1:22">
      <c r="A547">
        <f t="shared" ca="1" si="97"/>
        <v>21</v>
      </c>
      <c r="B547" t="str">
        <f ca="1">INDEX(SeznamListu!$A$1:$C$87,MATCH(A547,SeznamListu!$B$1:$B$87,0),1)</f>
        <v>OVLÁDÁNÍ ŽALUZIÍ</v>
      </c>
      <c r="C547">
        <f ca="1">INDEX(SeznamListu!$A$1:$C$87,MATCH(A547,SeznamListu!$B$1:$B$87,0),3)</f>
        <v>1</v>
      </c>
      <c r="D547">
        <f ca="1">COUNTIF($A$6:A547,A547)</f>
        <v>37</v>
      </c>
      <c r="I547">
        <f t="shared" ca="1" si="98"/>
        <v>35</v>
      </c>
      <c r="J547" t="str">
        <f t="shared" ca="1" si="99"/>
        <v>Digitální vstup DI 0</v>
      </c>
      <c r="K547" t="str">
        <f t="shared" ca="1" si="104"/>
        <v>OZ33</v>
      </c>
      <c r="L547" t="str">
        <f t="shared" ca="1" si="104"/>
        <v>Digitální vstup DI</v>
      </c>
      <c r="M547">
        <f t="shared" ca="1" si="104"/>
        <v>0</v>
      </c>
      <c r="N547">
        <f t="shared" ca="1" si="104"/>
        <v>0</v>
      </c>
      <c r="O547">
        <f t="shared" ca="1" si="104"/>
        <v>0</v>
      </c>
      <c r="P547">
        <f t="shared" ca="1" si="104"/>
        <v>0</v>
      </c>
      <c r="Q547">
        <f t="shared" ca="1" si="104"/>
        <v>0</v>
      </c>
      <c r="R547">
        <f t="shared" ca="1" si="100"/>
        <v>0</v>
      </c>
      <c r="S547">
        <f t="shared" ca="1" si="104"/>
        <v>0</v>
      </c>
      <c r="T547">
        <f t="shared" ca="1" si="101"/>
        <v>0</v>
      </c>
      <c r="U547">
        <f t="shared" ca="1" si="102"/>
        <v>0</v>
      </c>
      <c r="V547" t="str">
        <f t="shared" ca="1" si="103"/>
        <v/>
      </c>
    </row>
    <row r="548" spans="1:22">
      <c r="A548">
        <f t="shared" ca="1" si="97"/>
        <v>21</v>
      </c>
      <c r="B548" t="str">
        <f ca="1">INDEX(SeznamListu!$A$1:$C$87,MATCH(A548,SeznamListu!$B$1:$B$87,0),1)</f>
        <v>OVLÁDÁNÍ ŽALUZIÍ</v>
      </c>
      <c r="C548">
        <f ca="1">INDEX(SeznamListu!$A$1:$C$87,MATCH(A548,SeznamListu!$B$1:$B$87,0),3)</f>
        <v>1</v>
      </c>
      <c r="D548">
        <f ca="1">COUNTIF($A$6:A548,A548)</f>
        <v>38</v>
      </c>
      <c r="I548">
        <f t="shared" ca="1" si="98"/>
        <v>36</v>
      </c>
      <c r="J548" t="str">
        <f t="shared" ca="1" si="99"/>
        <v>Komunikační port sběrnice BacNet 0</v>
      </c>
      <c r="K548" t="str">
        <f t="shared" ca="1" si="104"/>
        <v>OZ34</v>
      </c>
      <c r="L548" t="str">
        <f t="shared" ca="1" si="104"/>
        <v>Komunikační port sběrnice BacNet</v>
      </c>
      <c r="M548">
        <f t="shared" ca="1" si="104"/>
        <v>0</v>
      </c>
      <c r="N548">
        <f t="shared" ca="1" si="104"/>
        <v>0</v>
      </c>
      <c r="O548">
        <f t="shared" ca="1" si="104"/>
        <v>0</v>
      </c>
      <c r="P548">
        <f t="shared" ca="1" si="104"/>
        <v>0</v>
      </c>
      <c r="Q548">
        <f t="shared" ca="1" si="104"/>
        <v>0</v>
      </c>
      <c r="R548">
        <f t="shared" ca="1" si="100"/>
        <v>0</v>
      </c>
      <c r="S548">
        <f t="shared" ca="1" si="104"/>
        <v>0</v>
      </c>
      <c r="T548">
        <f t="shared" ca="1" si="101"/>
        <v>0</v>
      </c>
      <c r="U548">
        <f t="shared" ca="1" si="102"/>
        <v>0</v>
      </c>
      <c r="V548" t="str">
        <f t="shared" ca="1" si="103"/>
        <v/>
      </c>
    </row>
    <row r="549" spans="1:22">
      <c r="A549">
        <f t="shared" ca="1" si="97"/>
        <v>21</v>
      </c>
      <c r="B549" t="str">
        <f ca="1">INDEX(SeznamListu!$A$1:$C$87,MATCH(A549,SeznamListu!$B$1:$B$87,0),1)</f>
        <v>OVLÁDÁNÍ ŽALUZIÍ</v>
      </c>
      <c r="C549">
        <f ca="1">INDEX(SeznamListu!$A$1:$C$87,MATCH(A549,SeznamListu!$B$1:$B$87,0),3)</f>
        <v>1</v>
      </c>
      <c r="D549">
        <f ca="1">COUNTIF($A$6:A549,A549)</f>
        <v>39</v>
      </c>
      <c r="I549">
        <f t="shared" ca="1" si="98"/>
        <v>37</v>
      </c>
      <c r="J549" t="str">
        <f t="shared" ca="1" si="99"/>
        <v>Komunikační port ModBus RTU 0</v>
      </c>
      <c r="K549" t="str">
        <f t="shared" ca="1" si="104"/>
        <v>OZ35</v>
      </c>
      <c r="L549" t="str">
        <f t="shared" ca="1" si="104"/>
        <v>Komunikační port ModBus RTU</v>
      </c>
      <c r="M549">
        <f t="shared" ca="1" si="104"/>
        <v>0</v>
      </c>
      <c r="N549">
        <f t="shared" ca="1" si="104"/>
        <v>0</v>
      </c>
      <c r="O549">
        <f t="shared" ca="1" si="104"/>
        <v>0</v>
      </c>
      <c r="P549">
        <f t="shared" ca="1" si="104"/>
        <v>0</v>
      </c>
      <c r="Q549">
        <f t="shared" ca="1" si="104"/>
        <v>0</v>
      </c>
      <c r="R549">
        <f t="shared" ca="1" si="100"/>
        <v>0</v>
      </c>
      <c r="S549">
        <f t="shared" ca="1" si="104"/>
        <v>0</v>
      </c>
      <c r="T549">
        <f t="shared" ca="1" si="101"/>
        <v>0</v>
      </c>
      <c r="U549">
        <f t="shared" ca="1" si="102"/>
        <v>0</v>
      </c>
      <c r="V549" t="str">
        <f t="shared" ca="1" si="103"/>
        <v/>
      </c>
    </row>
    <row r="550" spans="1:22">
      <c r="A550">
        <f t="shared" ca="1" si="97"/>
        <v>21</v>
      </c>
      <c r="B550" t="str">
        <f ca="1">INDEX(SeznamListu!$A$1:$C$87,MATCH(A550,SeznamListu!$B$1:$B$87,0),1)</f>
        <v>OVLÁDÁNÍ ŽALUZIÍ</v>
      </c>
      <c r="C550">
        <f ca="1">INDEX(SeznamListu!$A$1:$C$87,MATCH(A550,SeznamListu!$B$1:$B$87,0),3)</f>
        <v>1</v>
      </c>
      <c r="D550">
        <f ca="1">COUNTIF($A$6:A550,A550)</f>
        <v>40</v>
      </c>
      <c r="I550">
        <f t="shared" ca="1" si="98"/>
        <v>38</v>
      </c>
      <c r="J550" t="str">
        <f t="shared" ca="1" si="99"/>
        <v>Napájecí zdroj 24VDC 0</v>
      </c>
      <c r="K550" t="str">
        <f t="shared" ca="1" si="104"/>
        <v>OZ36</v>
      </c>
      <c r="L550" t="str">
        <f t="shared" ca="1" si="104"/>
        <v>Napájecí zdroj 24VDC</v>
      </c>
      <c r="M550">
        <f t="shared" ca="1" si="104"/>
        <v>0</v>
      </c>
      <c r="N550">
        <f t="shared" ca="1" si="104"/>
        <v>0</v>
      </c>
      <c r="O550">
        <f t="shared" ca="1" si="104"/>
        <v>0</v>
      </c>
      <c r="P550">
        <f t="shared" ca="1" si="104"/>
        <v>0</v>
      </c>
      <c r="Q550">
        <f t="shared" ca="1" si="104"/>
        <v>0</v>
      </c>
      <c r="R550">
        <f t="shared" ca="1" si="100"/>
        <v>0</v>
      </c>
      <c r="S550">
        <f t="shared" ca="1" si="104"/>
        <v>0</v>
      </c>
      <c r="T550">
        <f t="shared" ca="1" si="101"/>
        <v>0</v>
      </c>
      <c r="U550">
        <f t="shared" ca="1" si="102"/>
        <v>0</v>
      </c>
      <c r="V550" t="str">
        <f t="shared" ca="1" si="103"/>
        <v/>
      </c>
    </row>
    <row r="551" spans="1:22">
      <c r="A551">
        <f t="shared" ca="1" si="97"/>
        <v>21</v>
      </c>
      <c r="B551" t="str">
        <f ca="1">INDEX(SeznamListu!$A$1:$C$87,MATCH(A551,SeznamListu!$B$1:$B$87,0),1)</f>
        <v>OVLÁDÁNÍ ŽALUZIÍ</v>
      </c>
      <c r="C551">
        <f ca="1">INDEX(SeznamListu!$A$1:$C$87,MATCH(A551,SeznamListu!$B$1:$B$87,0),3)</f>
        <v>1</v>
      </c>
      <c r="D551">
        <f ca="1">COUNTIF($A$6:A551,A551)</f>
        <v>41</v>
      </c>
      <c r="I551">
        <f t="shared" ca="1" si="98"/>
        <v>39</v>
      </c>
      <c r="J551" t="str">
        <f t="shared" ca="1" si="99"/>
        <v>Licence ve výše popsaném rozsahu 0</v>
      </c>
      <c r="K551" t="str">
        <f t="shared" ca="1" si="104"/>
        <v>OZ37</v>
      </c>
      <c r="L551" t="str">
        <f t="shared" ca="1" si="104"/>
        <v>Licence ve výše popsaném rozsahu</v>
      </c>
      <c r="M551">
        <f t="shared" ca="1" si="104"/>
        <v>0</v>
      </c>
      <c r="N551">
        <f t="shared" ca="1" si="104"/>
        <v>0</v>
      </c>
      <c r="O551">
        <f t="shared" ca="1" si="104"/>
        <v>0</v>
      </c>
      <c r="P551">
        <f t="shared" ca="1" si="104"/>
        <v>0</v>
      </c>
      <c r="Q551">
        <f t="shared" ca="1" si="104"/>
        <v>0</v>
      </c>
      <c r="R551">
        <f t="shared" ca="1" si="100"/>
        <v>0</v>
      </c>
      <c r="S551">
        <f t="shared" ca="1" si="104"/>
        <v>0</v>
      </c>
      <c r="T551">
        <f t="shared" ca="1" si="101"/>
        <v>0</v>
      </c>
      <c r="U551">
        <f t="shared" ca="1" si="102"/>
        <v>0</v>
      </c>
      <c r="V551" t="str">
        <f t="shared" ca="1" si="103"/>
        <v/>
      </c>
    </row>
    <row r="552" spans="1:22">
      <c r="A552">
        <f t="shared" ca="1" si="97"/>
        <v>21</v>
      </c>
      <c r="B552" t="str">
        <f ca="1">INDEX(SeznamListu!$A$1:$C$87,MATCH(A552,SeznamListu!$B$1:$B$87,0),1)</f>
        <v>OVLÁDÁNÍ ŽALUZIÍ</v>
      </c>
      <c r="C552">
        <f ca="1">INDEX(SeznamListu!$A$1:$C$87,MATCH(A552,SeznamListu!$B$1:$B$87,0),3)</f>
        <v>1</v>
      </c>
      <c r="D552">
        <f ca="1">COUNTIF($A$6:A552,A552)</f>
        <v>42</v>
      </c>
      <c r="I552">
        <f t="shared" ca="1" si="98"/>
        <v>40</v>
      </c>
      <c r="J552" t="str">
        <f t="shared" ca="1" si="99"/>
        <v>Meteostanice 0</v>
      </c>
      <c r="K552" t="str">
        <f t="shared" ca="1" si="104"/>
        <v>OZ38</v>
      </c>
      <c r="L552" t="str">
        <f t="shared" ca="1" si="104"/>
        <v>Meteostanice</v>
      </c>
      <c r="M552">
        <f t="shared" ca="1" si="104"/>
        <v>0</v>
      </c>
      <c r="N552">
        <f t="shared" ca="1" si="104"/>
        <v>0</v>
      </c>
      <c r="O552">
        <f t="shared" ca="1" si="104"/>
        <v>0</v>
      </c>
      <c r="P552">
        <f t="shared" ca="1" si="104"/>
        <v>0</v>
      </c>
      <c r="Q552">
        <f t="shared" ca="1" si="104"/>
        <v>0</v>
      </c>
      <c r="R552">
        <f t="shared" ca="1" si="100"/>
        <v>0</v>
      </c>
      <c r="S552">
        <f t="shared" ca="1" si="104"/>
        <v>0</v>
      </c>
      <c r="T552">
        <f t="shared" ca="1" si="101"/>
        <v>0</v>
      </c>
      <c r="U552">
        <f t="shared" ca="1" si="102"/>
        <v>0</v>
      </c>
      <c r="V552" t="str">
        <f t="shared" ca="1" si="103"/>
        <v/>
      </c>
    </row>
    <row r="553" spans="1:22">
      <c r="A553">
        <f t="shared" ca="1" si="97"/>
        <v>21</v>
      </c>
      <c r="B553" t="str">
        <f ca="1">INDEX(SeznamListu!$A$1:$C$87,MATCH(A553,SeznamListu!$B$1:$B$87,0),1)</f>
        <v>OVLÁDÁNÍ ŽALUZIÍ</v>
      </c>
      <c r="C553">
        <f ca="1">INDEX(SeznamListu!$A$1:$C$87,MATCH(A553,SeznamListu!$B$1:$B$87,0),3)</f>
        <v>1</v>
      </c>
      <c r="D553">
        <f ca="1">COUNTIF($A$6:A553,A553)</f>
        <v>43</v>
      </c>
      <c r="I553">
        <f t="shared" ca="1" si="98"/>
        <v>41</v>
      </c>
      <c r="J553" t="str">
        <f t="shared" ca="1" si="99"/>
        <v>Senzor solárního zisku 0</v>
      </c>
      <c r="K553" t="str">
        <f t="shared" ca="1" si="104"/>
        <v>OZ39</v>
      </c>
      <c r="L553" t="str">
        <f t="shared" ca="1" si="104"/>
        <v>Senzor solárního zisku</v>
      </c>
      <c r="M553">
        <f t="shared" ca="1" si="104"/>
        <v>0</v>
      </c>
      <c r="N553">
        <f t="shared" ca="1" si="104"/>
        <v>0</v>
      </c>
      <c r="O553">
        <f t="shared" ca="1" si="104"/>
        <v>0</v>
      </c>
      <c r="P553">
        <f t="shared" ca="1" si="104"/>
        <v>0</v>
      </c>
      <c r="Q553">
        <f t="shared" ca="1" si="104"/>
        <v>0</v>
      </c>
      <c r="R553">
        <f t="shared" ca="1" si="100"/>
        <v>0</v>
      </c>
      <c r="S553">
        <f t="shared" ca="1" si="104"/>
        <v>0</v>
      </c>
      <c r="T553">
        <f t="shared" ca="1" si="101"/>
        <v>0</v>
      </c>
      <c r="U553">
        <f t="shared" ca="1" si="102"/>
        <v>0</v>
      </c>
      <c r="V553" t="str">
        <f t="shared" ca="1" si="103"/>
        <v/>
      </c>
    </row>
    <row r="554" spans="1:22">
      <c r="A554">
        <f t="shared" ca="1" si="97"/>
        <v>21</v>
      </c>
      <c r="B554" t="str">
        <f ca="1">INDEX(SeznamListu!$A$1:$C$87,MATCH(A554,SeznamListu!$B$1:$B$87,0),1)</f>
        <v>OVLÁDÁNÍ ŽALUZIÍ</v>
      </c>
      <c r="C554">
        <f ca="1">INDEX(SeznamListu!$A$1:$C$87,MATCH(A554,SeznamListu!$B$1:$B$87,0),3)</f>
        <v>1</v>
      </c>
      <c r="D554">
        <f ca="1">COUNTIF($A$6:A554,A554)</f>
        <v>44</v>
      </c>
      <c r="I554">
        <f t="shared" ca="1" si="98"/>
        <v>42</v>
      </c>
      <c r="J554" t="str">
        <f t="shared" ca="1" si="99"/>
        <v>Instalační materiál 0</v>
      </c>
      <c r="K554">
        <f t="shared" ca="1" si="104"/>
        <v>0</v>
      </c>
      <c r="L554" t="str">
        <f t="shared" ca="1" si="104"/>
        <v>Instalační materiál</v>
      </c>
      <c r="M554">
        <f t="shared" ca="1" si="104"/>
        <v>0</v>
      </c>
      <c r="N554">
        <f t="shared" ca="1" si="104"/>
        <v>0</v>
      </c>
      <c r="O554">
        <f t="shared" ca="1" si="104"/>
        <v>0</v>
      </c>
      <c r="P554">
        <f t="shared" ca="1" si="104"/>
        <v>0</v>
      </c>
      <c r="Q554">
        <f t="shared" ca="1" si="104"/>
        <v>0</v>
      </c>
      <c r="R554">
        <f t="shared" ca="1" si="100"/>
        <v>0</v>
      </c>
      <c r="S554">
        <f t="shared" ca="1" si="104"/>
        <v>0</v>
      </c>
      <c r="T554">
        <f t="shared" ca="1" si="101"/>
        <v>0</v>
      </c>
      <c r="U554">
        <f t="shared" ca="1" si="102"/>
        <v>0</v>
      </c>
      <c r="V554" t="str">
        <f t="shared" ca="1" si="103"/>
        <v/>
      </c>
    </row>
    <row r="555" spans="1:22">
      <c r="A555">
        <f t="shared" ca="1" si="97"/>
        <v>21</v>
      </c>
      <c r="B555" t="str">
        <f ca="1">INDEX(SeznamListu!$A$1:$C$87,MATCH(A555,SeznamListu!$B$1:$B$87,0),1)</f>
        <v>OVLÁDÁNÍ ŽALUZIÍ</v>
      </c>
      <c r="C555">
        <f ca="1">INDEX(SeznamListu!$A$1:$C$87,MATCH(A555,SeznamListu!$B$1:$B$87,0),3)</f>
        <v>1</v>
      </c>
      <c r="D555">
        <f ca="1">COUNTIF($A$6:A555,A555)</f>
        <v>45</v>
      </c>
      <c r="I555">
        <f t="shared" ca="1" si="98"/>
        <v>43</v>
      </c>
      <c r="J555" t="str">
        <f t="shared" ca="1" si="99"/>
        <v>CYKY J 3x1,5 0</v>
      </c>
      <c r="K555" t="str">
        <f t="shared" ca="1" si="104"/>
        <v>OZ40</v>
      </c>
      <c r="L555" t="str">
        <f t="shared" ca="1" si="104"/>
        <v>CYKY J 3x1,5</v>
      </c>
      <c r="M555">
        <f t="shared" ca="1" si="104"/>
        <v>0</v>
      </c>
      <c r="N555">
        <f t="shared" ca="1" si="104"/>
        <v>0</v>
      </c>
      <c r="O555">
        <f t="shared" ca="1" si="104"/>
        <v>0</v>
      </c>
      <c r="P555">
        <f t="shared" ca="1" si="104"/>
        <v>0</v>
      </c>
      <c r="Q555">
        <f t="shared" ca="1" si="104"/>
        <v>0</v>
      </c>
      <c r="R555">
        <f t="shared" ca="1" si="100"/>
        <v>0</v>
      </c>
      <c r="S555">
        <f t="shared" ca="1" si="104"/>
        <v>0</v>
      </c>
      <c r="T555">
        <f t="shared" ca="1" si="101"/>
        <v>0</v>
      </c>
      <c r="U555">
        <f t="shared" ca="1" si="102"/>
        <v>0</v>
      </c>
      <c r="V555" t="str">
        <f t="shared" ca="1" si="103"/>
        <v/>
      </c>
    </row>
    <row r="556" spans="1:22">
      <c r="A556">
        <f t="shared" ca="1" si="97"/>
        <v>21</v>
      </c>
      <c r="B556" t="str">
        <f ca="1">INDEX(SeznamListu!$A$1:$C$87,MATCH(A556,SeznamListu!$B$1:$B$87,0),1)</f>
        <v>OVLÁDÁNÍ ŽALUZIÍ</v>
      </c>
      <c r="C556">
        <f ca="1">INDEX(SeznamListu!$A$1:$C$87,MATCH(A556,SeznamListu!$B$1:$B$87,0),3)</f>
        <v>1</v>
      </c>
      <c r="D556">
        <f ca="1">COUNTIF($A$6:A556,A556)</f>
        <v>46</v>
      </c>
      <c r="I556">
        <f t="shared" ca="1" si="98"/>
        <v>44</v>
      </c>
      <c r="J556" t="str">
        <f t="shared" ca="1" si="99"/>
        <v>CYKY O 2x1,5 0</v>
      </c>
      <c r="K556" t="str">
        <f t="shared" ca="1" si="104"/>
        <v>OZ41</v>
      </c>
      <c r="L556" t="str">
        <f t="shared" ca="1" si="104"/>
        <v>CYKY O 2x1,5</v>
      </c>
      <c r="M556">
        <f t="shared" ca="1" si="104"/>
        <v>0</v>
      </c>
      <c r="N556">
        <f t="shared" ca="1" si="104"/>
        <v>0</v>
      </c>
      <c r="O556">
        <f t="shared" ca="1" si="104"/>
        <v>0</v>
      </c>
      <c r="P556">
        <f t="shared" ca="1" si="104"/>
        <v>0</v>
      </c>
      <c r="Q556">
        <f t="shared" ca="1" si="104"/>
        <v>0</v>
      </c>
      <c r="R556">
        <f t="shared" ca="1" si="100"/>
        <v>0</v>
      </c>
      <c r="S556">
        <f t="shared" ca="1" si="104"/>
        <v>0</v>
      </c>
      <c r="T556">
        <f t="shared" ca="1" si="101"/>
        <v>0</v>
      </c>
      <c r="U556">
        <f t="shared" ca="1" si="102"/>
        <v>0</v>
      </c>
      <c r="V556" t="str">
        <f t="shared" ca="1" si="103"/>
        <v/>
      </c>
    </row>
    <row r="557" spans="1:22">
      <c r="A557">
        <f t="shared" ca="1" si="97"/>
        <v>21</v>
      </c>
      <c r="B557" t="str">
        <f ca="1">INDEX(SeznamListu!$A$1:$C$87,MATCH(A557,SeznamListu!$B$1:$B$87,0),1)</f>
        <v>OVLÁDÁNÍ ŽALUZIÍ</v>
      </c>
      <c r="C557">
        <f ca="1">INDEX(SeznamListu!$A$1:$C$87,MATCH(A557,SeznamListu!$B$1:$B$87,0),3)</f>
        <v>1</v>
      </c>
      <c r="D557">
        <f ca="1">COUNTIF($A$6:A557,A557)</f>
        <v>47</v>
      </c>
      <c r="I557">
        <f t="shared" ca="1" si="98"/>
        <v>45</v>
      </c>
      <c r="J557" t="str">
        <f t="shared" ca="1" si="99"/>
        <v>LIY-CY2X0.34 0</v>
      </c>
      <c r="K557" t="str">
        <f t="shared" ca="1" si="104"/>
        <v>OZ42</v>
      </c>
      <c r="L557" t="str">
        <f t="shared" ca="1" si="104"/>
        <v>LIY-CY2X0.34</v>
      </c>
      <c r="M557">
        <f t="shared" ca="1" si="104"/>
        <v>0</v>
      </c>
      <c r="N557">
        <f t="shared" ca="1" si="104"/>
        <v>0</v>
      </c>
      <c r="O557">
        <f t="shared" ca="1" si="104"/>
        <v>0</v>
      </c>
      <c r="P557">
        <f t="shared" ca="1" si="104"/>
        <v>0</v>
      </c>
      <c r="Q557">
        <f t="shared" ca="1" si="104"/>
        <v>0</v>
      </c>
      <c r="R557">
        <f t="shared" ca="1" si="100"/>
        <v>0</v>
      </c>
      <c r="S557">
        <f t="shared" ca="1" si="104"/>
        <v>0</v>
      </c>
      <c r="T557">
        <f t="shared" ca="1" si="101"/>
        <v>0</v>
      </c>
      <c r="U557">
        <f t="shared" ca="1" si="102"/>
        <v>0</v>
      </c>
      <c r="V557" t="str">
        <f t="shared" ca="1" si="103"/>
        <v/>
      </c>
    </row>
    <row r="558" spans="1:22">
      <c r="A558">
        <f t="shared" ca="1" si="97"/>
        <v>21</v>
      </c>
      <c r="B558" t="str">
        <f ca="1">INDEX(SeznamListu!$A$1:$C$87,MATCH(A558,SeznamListu!$B$1:$B$87,0),1)</f>
        <v>OVLÁDÁNÍ ŽALUZIÍ</v>
      </c>
      <c r="C558">
        <f ca="1">INDEX(SeznamListu!$A$1:$C$87,MATCH(A558,SeznamListu!$B$1:$B$87,0),3)</f>
        <v>1</v>
      </c>
      <c r="D558">
        <f ca="1">COUNTIF($A$6:A558,A558)</f>
        <v>48</v>
      </c>
      <c r="I558">
        <f t="shared" ca="1" si="98"/>
        <v>46</v>
      </c>
      <c r="J558" t="str">
        <f t="shared" ca="1" si="99"/>
        <v>CYKY O 3x1,5 0</v>
      </c>
      <c r="K558" t="str">
        <f t="shared" ca="1" si="104"/>
        <v>OZ43</v>
      </c>
      <c r="L558" t="str">
        <f t="shared" ca="1" si="104"/>
        <v>CYKY O 3x1,5</v>
      </c>
      <c r="M558">
        <f t="shared" ca="1" si="104"/>
        <v>0</v>
      </c>
      <c r="N558">
        <f t="shared" ca="1" si="104"/>
        <v>0</v>
      </c>
      <c r="O558">
        <f t="shared" ca="1" si="104"/>
        <v>0</v>
      </c>
      <c r="P558">
        <f t="shared" ca="1" si="104"/>
        <v>0</v>
      </c>
      <c r="Q558">
        <f t="shared" ca="1" si="104"/>
        <v>0</v>
      </c>
      <c r="R558">
        <f t="shared" ca="1" si="100"/>
        <v>0</v>
      </c>
      <c r="S558">
        <f t="shared" ca="1" si="104"/>
        <v>0</v>
      </c>
      <c r="T558">
        <f t="shared" ca="1" si="101"/>
        <v>0</v>
      </c>
      <c r="U558">
        <f t="shared" ca="1" si="102"/>
        <v>0</v>
      </c>
      <c r="V558" t="str">
        <f t="shared" ca="1" si="103"/>
        <v/>
      </c>
    </row>
    <row r="559" spans="1:22">
      <c r="A559">
        <f t="shared" ca="1" si="97"/>
        <v>21</v>
      </c>
      <c r="B559" t="str">
        <f ca="1">INDEX(SeznamListu!$A$1:$C$87,MATCH(A559,SeznamListu!$B$1:$B$87,0),1)</f>
        <v>OVLÁDÁNÍ ŽALUZIÍ</v>
      </c>
      <c r="C559">
        <f ca="1">INDEX(SeznamListu!$A$1:$C$87,MATCH(A559,SeznamListu!$B$1:$B$87,0),3)</f>
        <v>1</v>
      </c>
      <c r="D559">
        <f ca="1">COUNTIF($A$6:A559,A559)</f>
        <v>49</v>
      </c>
      <c r="I559">
        <f t="shared" ca="1" si="98"/>
        <v>47</v>
      </c>
      <c r="J559" t="str">
        <f t="shared" ca="1" si="99"/>
        <v>LiYCY; 4x1mm2 0</v>
      </c>
      <c r="K559" t="str">
        <f t="shared" ca="1" si="104"/>
        <v>OZ44</v>
      </c>
      <c r="L559" t="str">
        <f t="shared" ca="1" si="104"/>
        <v>LiYCY; 4x1mm2</v>
      </c>
      <c r="M559">
        <f t="shared" ca="1" si="104"/>
        <v>0</v>
      </c>
      <c r="N559">
        <f t="shared" ca="1" si="104"/>
        <v>0</v>
      </c>
      <c r="O559">
        <f t="shared" ca="1" si="104"/>
        <v>0</v>
      </c>
      <c r="P559">
        <f t="shared" ca="1" si="104"/>
        <v>0</v>
      </c>
      <c r="Q559">
        <f t="shared" ca="1" si="104"/>
        <v>0</v>
      </c>
      <c r="R559">
        <f t="shared" ca="1" si="100"/>
        <v>0</v>
      </c>
      <c r="S559">
        <f t="shared" ca="1" si="104"/>
        <v>0</v>
      </c>
      <c r="T559">
        <f t="shared" ca="1" si="101"/>
        <v>0</v>
      </c>
      <c r="U559">
        <f t="shared" ca="1" si="102"/>
        <v>0</v>
      </c>
      <c r="V559" t="str">
        <f t="shared" ca="1" si="103"/>
        <v/>
      </c>
    </row>
    <row r="560" spans="1:22">
      <c r="A560">
        <f t="shared" ca="1" si="97"/>
        <v>21</v>
      </c>
      <c r="B560" t="str">
        <f ca="1">INDEX(SeznamListu!$A$1:$C$87,MATCH(A560,SeznamListu!$B$1:$B$87,0),1)</f>
        <v>OVLÁDÁNÍ ŽALUZIÍ</v>
      </c>
      <c r="C560">
        <f ca="1">INDEX(SeznamListu!$A$1:$C$87,MATCH(A560,SeznamListu!$B$1:$B$87,0),3)</f>
        <v>1</v>
      </c>
      <c r="D560">
        <f ca="1">COUNTIF($A$6:A560,A560)</f>
        <v>50</v>
      </c>
      <c r="I560">
        <f t="shared" ca="1" si="98"/>
        <v>48</v>
      </c>
      <c r="J560" t="str">
        <f t="shared" ca="1" si="99"/>
        <v>Ovladaž žaluziový 0</v>
      </c>
      <c r="K560" t="str">
        <f t="shared" ca="1" si="104"/>
        <v>OZ45</v>
      </c>
      <c r="L560" t="str">
        <f t="shared" ca="1" si="104"/>
        <v>Ovladaž žaluziový</v>
      </c>
      <c r="M560">
        <f t="shared" ca="1" si="104"/>
        <v>0</v>
      </c>
      <c r="N560">
        <f t="shared" ca="1" si="104"/>
        <v>0</v>
      </c>
      <c r="O560">
        <f t="shared" ca="1" si="104"/>
        <v>0</v>
      </c>
      <c r="P560">
        <f t="shared" ca="1" si="104"/>
        <v>0</v>
      </c>
      <c r="Q560">
        <f t="shared" ca="1" si="104"/>
        <v>0</v>
      </c>
      <c r="R560">
        <f t="shared" ca="1" si="100"/>
        <v>0</v>
      </c>
      <c r="S560">
        <f t="shared" ca="1" si="104"/>
        <v>0</v>
      </c>
      <c r="T560">
        <f t="shared" ca="1" si="101"/>
        <v>0</v>
      </c>
      <c r="U560">
        <f t="shared" ca="1" si="102"/>
        <v>0</v>
      </c>
      <c r="V560" t="str">
        <f t="shared" ca="1" si="103"/>
        <v/>
      </c>
    </row>
    <row r="561" spans="1:22">
      <c r="A561">
        <f t="shared" ca="1" si="97"/>
        <v>21</v>
      </c>
      <c r="B561" t="str">
        <f ca="1">INDEX(SeznamListu!$A$1:$C$87,MATCH(A561,SeznamListu!$B$1:$B$87,0),1)</f>
        <v>OVLÁDÁNÍ ŽALUZIÍ</v>
      </c>
      <c r="C561">
        <f ca="1">INDEX(SeznamListu!$A$1:$C$87,MATCH(A561,SeznamListu!$B$1:$B$87,0),3)</f>
        <v>1</v>
      </c>
      <c r="D561">
        <f ca="1">COUNTIF($A$6:A561,A561)</f>
        <v>51</v>
      </c>
      <c r="I561">
        <f t="shared" ca="1" si="98"/>
        <v>49</v>
      </c>
      <c r="J561" t="str">
        <f t="shared" ca="1" si="99"/>
        <v>Design a typ dle výběru investora 0</v>
      </c>
      <c r="K561">
        <f t="shared" ca="1" si="104"/>
        <v>0</v>
      </c>
      <c r="L561" t="str">
        <f t="shared" ca="1" si="104"/>
        <v>Design a typ dle výběru investora</v>
      </c>
      <c r="M561">
        <f t="shared" ca="1" si="104"/>
        <v>0</v>
      </c>
      <c r="N561">
        <f t="shared" ca="1" si="104"/>
        <v>0</v>
      </c>
      <c r="O561">
        <f t="shared" ca="1" si="104"/>
        <v>0</v>
      </c>
      <c r="P561">
        <f t="shared" ca="1" si="104"/>
        <v>0</v>
      </c>
      <c r="Q561">
        <f t="shared" ca="1" si="104"/>
        <v>0</v>
      </c>
      <c r="R561">
        <f t="shared" ca="1" si="100"/>
        <v>0</v>
      </c>
      <c r="S561">
        <f t="shared" ca="1" si="104"/>
        <v>0</v>
      </c>
      <c r="T561">
        <f t="shared" ca="1" si="101"/>
        <v>0</v>
      </c>
      <c r="U561">
        <f t="shared" ca="1" si="102"/>
        <v>0</v>
      </c>
      <c r="V561" t="str">
        <f t="shared" ca="1" si="103"/>
        <v/>
      </c>
    </row>
    <row r="562" spans="1:22">
      <c r="A562">
        <f t="shared" ca="1" si="97"/>
        <v>21</v>
      </c>
      <c r="B562" t="str">
        <f ca="1">INDEX(SeznamListu!$A$1:$C$87,MATCH(A562,SeznamListu!$B$1:$B$87,0),1)</f>
        <v>OVLÁDÁNÍ ŽALUZIÍ</v>
      </c>
      <c r="C562">
        <f ca="1">INDEX(SeznamListu!$A$1:$C$87,MATCH(A562,SeznamListu!$B$1:$B$87,0),3)</f>
        <v>1</v>
      </c>
      <c r="D562">
        <f ca="1">COUNTIF($A$6:A562,A562)</f>
        <v>52</v>
      </c>
      <c r="I562">
        <f t="shared" ca="1" si="98"/>
        <v>50</v>
      </c>
      <c r="J562" t="str">
        <f t="shared" ca="1" si="99"/>
        <v>Krabice instalační KU68 0</v>
      </c>
      <c r="K562" t="str">
        <f t="shared" ca="1" si="104"/>
        <v>OZ46</v>
      </c>
      <c r="L562" t="str">
        <f t="shared" ca="1" si="104"/>
        <v>Krabice instalační KU68</v>
      </c>
      <c r="M562">
        <f t="shared" ca="1" si="104"/>
        <v>0</v>
      </c>
      <c r="N562">
        <f t="shared" ca="1" si="104"/>
        <v>0</v>
      </c>
      <c r="O562">
        <f t="shared" ca="1" si="104"/>
        <v>0</v>
      </c>
      <c r="P562">
        <f t="shared" ca="1" si="104"/>
        <v>0</v>
      </c>
      <c r="Q562">
        <f t="shared" ca="1" si="104"/>
        <v>0</v>
      </c>
      <c r="R562">
        <f t="shared" ca="1" si="100"/>
        <v>0</v>
      </c>
      <c r="S562">
        <f t="shared" ca="1" si="104"/>
        <v>0</v>
      </c>
      <c r="T562">
        <f t="shared" ca="1" si="101"/>
        <v>0</v>
      </c>
      <c r="U562">
        <f t="shared" ca="1" si="102"/>
        <v>0</v>
      </c>
      <c r="V562" t="str">
        <f t="shared" ca="1" si="103"/>
        <v/>
      </c>
    </row>
    <row r="563" spans="1:22">
      <c r="A563">
        <f t="shared" ca="1" si="97"/>
        <v>21</v>
      </c>
      <c r="B563" t="str">
        <f ca="1">INDEX(SeznamListu!$A$1:$C$87,MATCH(A563,SeznamListu!$B$1:$B$87,0),1)</f>
        <v>OVLÁDÁNÍ ŽALUZIÍ</v>
      </c>
      <c r="C563">
        <f ca="1">INDEX(SeznamListu!$A$1:$C$87,MATCH(A563,SeznamListu!$B$1:$B$87,0),3)</f>
        <v>1</v>
      </c>
      <c r="D563">
        <f ca="1">COUNTIF($A$6:A563,A563)</f>
        <v>53</v>
      </c>
      <c r="I563">
        <f t="shared" ca="1" si="98"/>
        <v>51</v>
      </c>
      <c r="J563" t="str">
        <f t="shared" ca="1" si="99"/>
        <v>Magnet závrtný kulatý 0</v>
      </c>
      <c r="K563" t="str">
        <f t="shared" ca="1" si="104"/>
        <v>OZ47</v>
      </c>
      <c r="L563" t="str">
        <f t="shared" ca="1" si="104"/>
        <v>Magnet závrtný kulatý</v>
      </c>
      <c r="M563">
        <f t="shared" ca="1" si="104"/>
        <v>0</v>
      </c>
      <c r="N563">
        <f t="shared" ca="1" si="104"/>
        <v>0</v>
      </c>
      <c r="O563">
        <f t="shared" ca="1" si="104"/>
        <v>0</v>
      </c>
      <c r="P563">
        <f t="shared" ca="1" si="104"/>
        <v>0</v>
      </c>
      <c r="Q563">
        <f t="shared" ca="1" si="104"/>
        <v>0</v>
      </c>
      <c r="R563">
        <f t="shared" ca="1" si="100"/>
        <v>0</v>
      </c>
      <c r="S563">
        <f t="shared" ref="K563:S595" ca="1" si="105">INDIRECT("'"&amp;$B563&amp; "'!" &amp; S$1&amp;$D563+2)</f>
        <v>0</v>
      </c>
      <c r="T563">
        <f t="shared" ca="1" si="101"/>
        <v>0</v>
      </c>
      <c r="U563">
        <f t="shared" ca="1" si="102"/>
        <v>0</v>
      </c>
      <c r="V563" t="str">
        <f t="shared" ca="1" si="103"/>
        <v/>
      </c>
    </row>
    <row r="564" spans="1:22">
      <c r="A564">
        <f t="shared" ca="1" si="97"/>
        <v>21</v>
      </c>
      <c r="B564" t="str">
        <f ca="1">INDEX(SeznamListu!$A$1:$C$87,MATCH(A564,SeznamListu!$B$1:$B$87,0),1)</f>
        <v>OVLÁDÁNÍ ŽALUZIÍ</v>
      </c>
      <c r="C564">
        <f ca="1">INDEX(SeznamListu!$A$1:$C$87,MATCH(A564,SeznamListu!$B$1:$B$87,0),3)</f>
        <v>1</v>
      </c>
      <c r="D564">
        <f ca="1">COUNTIF($A$6:A564,A564)</f>
        <v>54</v>
      </c>
      <c r="I564">
        <f t="shared" ca="1" si="98"/>
        <v>52</v>
      </c>
      <c r="J564" t="str">
        <f t="shared" ca="1" si="99"/>
        <v>Žlab kabelový 0</v>
      </c>
      <c r="K564" t="str">
        <f t="shared" ca="1" si="105"/>
        <v>OZ48</v>
      </c>
      <c r="L564" t="str">
        <f t="shared" ca="1" si="105"/>
        <v>Žlab kabelový</v>
      </c>
      <c r="M564">
        <f t="shared" ca="1" si="105"/>
        <v>0</v>
      </c>
      <c r="N564">
        <f t="shared" ca="1" si="105"/>
        <v>0</v>
      </c>
      <c r="O564">
        <f t="shared" ca="1" si="105"/>
        <v>0</v>
      </c>
      <c r="P564">
        <f t="shared" ca="1" si="105"/>
        <v>0</v>
      </c>
      <c r="Q564">
        <f t="shared" ca="1" si="105"/>
        <v>0</v>
      </c>
      <c r="R564">
        <f t="shared" ca="1" si="100"/>
        <v>0</v>
      </c>
      <c r="S564">
        <f t="shared" ca="1" si="105"/>
        <v>0</v>
      </c>
      <c r="T564">
        <f t="shared" ca="1" si="101"/>
        <v>0</v>
      </c>
      <c r="U564">
        <f t="shared" ca="1" si="102"/>
        <v>0</v>
      </c>
      <c r="V564" t="str">
        <f t="shared" ca="1" si="103"/>
        <v/>
      </c>
    </row>
    <row r="565" spans="1:22">
      <c r="A565">
        <f t="shared" ca="1" si="97"/>
        <v>21</v>
      </c>
      <c r="B565" t="str">
        <f ca="1">INDEX(SeznamListu!$A$1:$C$87,MATCH(A565,SeznamListu!$B$1:$B$87,0),1)</f>
        <v>OVLÁDÁNÍ ŽALUZIÍ</v>
      </c>
      <c r="C565">
        <f ca="1">INDEX(SeznamListu!$A$1:$C$87,MATCH(A565,SeznamListu!$B$1:$B$87,0),3)</f>
        <v>1</v>
      </c>
      <c r="D565">
        <f ca="1">COUNTIF($A$6:A565,A565)</f>
        <v>55</v>
      </c>
      <c r="I565">
        <f t="shared" ca="1" si="98"/>
        <v>53</v>
      </c>
      <c r="J565" t="str">
        <f t="shared" ca="1" si="99"/>
        <v>Přěpážka žlabu 100  2M 0</v>
      </c>
      <c r="K565" t="str">
        <f t="shared" ca="1" si="105"/>
        <v>OZ49</v>
      </c>
      <c r="L565" t="str">
        <f t="shared" ca="1" si="105"/>
        <v>Přěpážka žlabu 100  2M</v>
      </c>
      <c r="M565">
        <f t="shared" ca="1" si="105"/>
        <v>0</v>
      </c>
      <c r="N565">
        <f t="shared" ca="1" si="105"/>
        <v>0</v>
      </c>
      <c r="O565">
        <f t="shared" ca="1" si="105"/>
        <v>0</v>
      </c>
      <c r="P565">
        <f t="shared" ca="1" si="105"/>
        <v>0</v>
      </c>
      <c r="Q565">
        <f t="shared" ca="1" si="105"/>
        <v>0</v>
      </c>
      <c r="R565">
        <f t="shared" ca="1" si="100"/>
        <v>0</v>
      </c>
      <c r="S565">
        <f t="shared" ca="1" si="105"/>
        <v>0</v>
      </c>
      <c r="T565">
        <f t="shared" ca="1" si="101"/>
        <v>0</v>
      </c>
      <c r="U565">
        <f t="shared" ca="1" si="102"/>
        <v>0</v>
      </c>
      <c r="V565" t="str">
        <f t="shared" ca="1" si="103"/>
        <v/>
      </c>
    </row>
    <row r="566" spans="1:22">
      <c r="A566">
        <f t="shared" ca="1" si="97"/>
        <v>21</v>
      </c>
      <c r="B566" t="str">
        <f ca="1">INDEX(SeznamListu!$A$1:$C$87,MATCH(A566,SeznamListu!$B$1:$B$87,0),1)</f>
        <v>OVLÁDÁNÍ ŽALUZIÍ</v>
      </c>
      <c r="C566">
        <f ca="1">INDEX(SeznamListu!$A$1:$C$87,MATCH(A566,SeznamListu!$B$1:$B$87,0),3)</f>
        <v>1</v>
      </c>
      <c r="D566">
        <f ca="1">COUNTIF($A$6:A566,A566)</f>
        <v>56</v>
      </c>
      <c r="I566">
        <f t="shared" ca="1" si="98"/>
        <v>54</v>
      </c>
      <c r="J566" t="str">
        <f t="shared" ca="1" si="99"/>
        <v>Víko kabelového žlabu 125  2m 0</v>
      </c>
      <c r="K566" t="str">
        <f t="shared" ca="1" si="105"/>
        <v>OZ50</v>
      </c>
      <c r="L566" t="str">
        <f t="shared" ca="1" si="105"/>
        <v>Víko kabelového žlabu 125  2m</v>
      </c>
      <c r="M566">
        <f t="shared" ca="1" si="105"/>
        <v>0</v>
      </c>
      <c r="N566">
        <f t="shared" ca="1" si="105"/>
        <v>0</v>
      </c>
      <c r="O566">
        <f t="shared" ca="1" si="105"/>
        <v>0</v>
      </c>
      <c r="P566">
        <f t="shared" ca="1" si="105"/>
        <v>0</v>
      </c>
      <c r="Q566">
        <f t="shared" ca="1" si="105"/>
        <v>0</v>
      </c>
      <c r="R566">
        <f t="shared" ca="1" si="100"/>
        <v>0</v>
      </c>
      <c r="S566">
        <f t="shared" ca="1" si="105"/>
        <v>0</v>
      </c>
      <c r="T566">
        <f t="shared" ca="1" si="101"/>
        <v>0</v>
      </c>
      <c r="U566">
        <f t="shared" ca="1" si="102"/>
        <v>0</v>
      </c>
      <c r="V566" t="str">
        <f t="shared" ca="1" si="103"/>
        <v/>
      </c>
    </row>
    <row r="567" spans="1:22">
      <c r="A567">
        <f t="shared" ca="1" si="97"/>
        <v>21</v>
      </c>
      <c r="B567" t="str">
        <f ca="1">INDEX(SeznamListu!$A$1:$C$87,MATCH(A567,SeznamListu!$B$1:$B$87,0),1)</f>
        <v>OVLÁDÁNÍ ŽALUZIÍ</v>
      </c>
      <c r="C567">
        <f ca="1">INDEX(SeznamListu!$A$1:$C$87,MATCH(A567,SeznamListu!$B$1:$B$87,0),3)</f>
        <v>1</v>
      </c>
      <c r="D567">
        <f ca="1">COUNTIF($A$6:A567,A567)</f>
        <v>57</v>
      </c>
      <c r="I567">
        <f t="shared" ca="1" si="98"/>
        <v>55</v>
      </c>
      <c r="J567" t="str">
        <f t="shared" ca="1" si="99"/>
        <v>Spojovací a kotvící materiál žlabů 0</v>
      </c>
      <c r="K567" t="str">
        <f t="shared" ca="1" si="105"/>
        <v>OZ51</v>
      </c>
      <c r="L567" t="str">
        <f t="shared" ca="1" si="105"/>
        <v>Spojovací a kotvící materiál žlabů</v>
      </c>
      <c r="M567">
        <f t="shared" ca="1" si="105"/>
        <v>0</v>
      </c>
      <c r="N567">
        <f t="shared" ca="1" si="105"/>
        <v>0</v>
      </c>
      <c r="O567">
        <f t="shared" ca="1" si="105"/>
        <v>0</v>
      </c>
      <c r="P567">
        <f t="shared" ca="1" si="105"/>
        <v>0</v>
      </c>
      <c r="Q567">
        <f t="shared" ca="1" si="105"/>
        <v>0</v>
      </c>
      <c r="R567">
        <f t="shared" ca="1" si="100"/>
        <v>0</v>
      </c>
      <c r="S567">
        <f t="shared" ca="1" si="105"/>
        <v>0</v>
      </c>
      <c r="T567">
        <f t="shared" ca="1" si="101"/>
        <v>0</v>
      </c>
      <c r="U567">
        <f t="shared" ca="1" si="102"/>
        <v>0</v>
      </c>
      <c r="V567" t="str">
        <f t="shared" ca="1" si="103"/>
        <v/>
      </c>
    </row>
    <row r="568" spans="1:22">
      <c r="A568">
        <f t="shared" ca="1" si="97"/>
        <v>21</v>
      </c>
      <c r="B568" t="str">
        <f ca="1">INDEX(SeznamListu!$A$1:$C$87,MATCH(A568,SeznamListu!$B$1:$B$87,0),1)</f>
        <v>OVLÁDÁNÍ ŽALUZIÍ</v>
      </c>
      <c r="C568">
        <f ca="1">INDEX(SeznamListu!$A$1:$C$87,MATCH(A568,SeznamListu!$B$1:$B$87,0),3)</f>
        <v>1</v>
      </c>
      <c r="D568">
        <f ca="1">COUNTIF($A$6:A568,A568)</f>
        <v>58</v>
      </c>
      <c r="I568">
        <f t="shared" ca="1" si="98"/>
        <v>56</v>
      </c>
      <c r="J568" t="str">
        <f t="shared" ca="1" si="99"/>
        <v>Kabelové průchodky do žlabů M20 0</v>
      </c>
      <c r="K568" t="str">
        <f t="shared" ca="1" si="105"/>
        <v>OZ52</v>
      </c>
      <c r="L568" t="str">
        <f t="shared" ca="1" si="105"/>
        <v>Kabelové průchodky do žlabů M20</v>
      </c>
      <c r="M568">
        <f t="shared" ca="1" si="105"/>
        <v>0</v>
      </c>
      <c r="N568">
        <f t="shared" ca="1" si="105"/>
        <v>0</v>
      </c>
      <c r="O568">
        <f t="shared" ca="1" si="105"/>
        <v>0</v>
      </c>
      <c r="P568">
        <f t="shared" ca="1" si="105"/>
        <v>0</v>
      </c>
      <c r="Q568">
        <f t="shared" ca="1" si="105"/>
        <v>0</v>
      </c>
      <c r="R568">
        <f t="shared" ca="1" si="100"/>
        <v>0</v>
      </c>
      <c r="S568">
        <f t="shared" ca="1" si="105"/>
        <v>0</v>
      </c>
      <c r="T568">
        <f t="shared" ca="1" si="101"/>
        <v>0</v>
      </c>
      <c r="U568">
        <f t="shared" ca="1" si="102"/>
        <v>0</v>
      </c>
      <c r="V568" t="str">
        <f t="shared" ca="1" si="103"/>
        <v/>
      </c>
    </row>
    <row r="569" spans="1:22">
      <c r="A569">
        <f t="shared" ca="1" si="97"/>
        <v>21</v>
      </c>
      <c r="B569" t="str">
        <f ca="1">INDEX(SeznamListu!$A$1:$C$87,MATCH(A569,SeznamListu!$B$1:$B$87,0),1)</f>
        <v>OVLÁDÁNÍ ŽALUZIÍ</v>
      </c>
      <c r="C569">
        <f ca="1">INDEX(SeznamListu!$A$1:$C$87,MATCH(A569,SeznamListu!$B$1:$B$87,0),3)</f>
        <v>1</v>
      </c>
      <c r="D569">
        <f ca="1">COUNTIF($A$6:A569,A569)</f>
        <v>59</v>
      </c>
      <c r="I569">
        <f t="shared" ca="1" si="98"/>
        <v>57</v>
      </c>
      <c r="J569" t="str">
        <f t="shared" ca="1" si="99"/>
        <v>Anténní stožár 0</v>
      </c>
      <c r="K569" t="str">
        <f t="shared" ca="1" si="105"/>
        <v>OZ53</v>
      </c>
      <c r="L569" t="str">
        <f t="shared" ca="1" si="105"/>
        <v>Anténní stožár</v>
      </c>
      <c r="M569">
        <f t="shared" ca="1" si="105"/>
        <v>0</v>
      </c>
      <c r="N569">
        <f t="shared" ca="1" si="105"/>
        <v>0</v>
      </c>
      <c r="O569">
        <f t="shared" ca="1" si="105"/>
        <v>0</v>
      </c>
      <c r="P569">
        <f t="shared" ca="1" si="105"/>
        <v>0</v>
      </c>
      <c r="Q569">
        <f t="shared" ca="1" si="105"/>
        <v>0</v>
      </c>
      <c r="R569">
        <f t="shared" ca="1" si="100"/>
        <v>0</v>
      </c>
      <c r="S569">
        <f t="shared" ca="1" si="105"/>
        <v>0</v>
      </c>
      <c r="T569">
        <f t="shared" ca="1" si="101"/>
        <v>0</v>
      </c>
      <c r="U569">
        <f t="shared" ca="1" si="102"/>
        <v>0</v>
      </c>
      <c r="V569" t="str">
        <f t="shared" ca="1" si="103"/>
        <v/>
      </c>
    </row>
    <row r="570" spans="1:22">
      <c r="A570">
        <f t="shared" ca="1" si="97"/>
        <v>21</v>
      </c>
      <c r="B570" t="str">
        <f ca="1">INDEX(SeznamListu!$A$1:$C$87,MATCH(A570,SeznamListu!$B$1:$B$87,0),1)</f>
        <v>OVLÁDÁNÍ ŽALUZIÍ</v>
      </c>
      <c r="C570">
        <f ca="1">INDEX(SeznamListu!$A$1:$C$87,MATCH(A570,SeznamListu!$B$1:$B$87,0),3)</f>
        <v>1</v>
      </c>
      <c r="D570">
        <f ca="1">COUNTIF($A$6:A570,A570)</f>
        <v>60</v>
      </c>
      <c r="I570">
        <f t="shared" ca="1" si="98"/>
        <v>58</v>
      </c>
      <c r="J570" t="str">
        <f t="shared" ca="1" si="99"/>
        <v>Systémová kabelová střešní průchodka 0</v>
      </c>
      <c r="K570" t="str">
        <f t="shared" ca="1" si="105"/>
        <v>OZ54</v>
      </c>
      <c r="L570" t="str">
        <f t="shared" ca="1" si="105"/>
        <v>Systémová kabelová střešní průchodka</v>
      </c>
      <c r="M570">
        <f t="shared" ca="1" si="105"/>
        <v>0</v>
      </c>
      <c r="N570">
        <f t="shared" ca="1" si="105"/>
        <v>0</v>
      </c>
      <c r="O570">
        <f t="shared" ca="1" si="105"/>
        <v>0</v>
      </c>
      <c r="P570">
        <f t="shared" ca="1" si="105"/>
        <v>0</v>
      </c>
      <c r="Q570">
        <f t="shared" ca="1" si="105"/>
        <v>0</v>
      </c>
      <c r="R570">
        <f t="shared" ca="1" si="100"/>
        <v>0</v>
      </c>
      <c r="S570">
        <f t="shared" ca="1" si="105"/>
        <v>0</v>
      </c>
      <c r="T570">
        <f t="shared" ca="1" si="101"/>
        <v>0</v>
      </c>
      <c r="U570">
        <f t="shared" ca="1" si="102"/>
        <v>0</v>
      </c>
      <c r="V570" t="str">
        <f t="shared" ca="1" si="103"/>
        <v/>
      </c>
    </row>
    <row r="571" spans="1:22">
      <c r="A571">
        <f t="shared" ca="1" si="97"/>
        <v>21</v>
      </c>
      <c r="B571" t="str">
        <f ca="1">INDEX(SeznamListu!$A$1:$C$87,MATCH(A571,SeznamListu!$B$1:$B$87,0),1)</f>
        <v>OVLÁDÁNÍ ŽALUZIÍ</v>
      </c>
      <c r="C571">
        <f ca="1">INDEX(SeznamListu!$A$1:$C$87,MATCH(A571,SeznamListu!$B$1:$B$87,0),3)</f>
        <v>1</v>
      </c>
      <c r="D571">
        <f ca="1">COUNTIF($A$6:A571,A571)</f>
        <v>61</v>
      </c>
      <c r="I571">
        <f t="shared" ca="1" si="98"/>
        <v>59</v>
      </c>
      <c r="J571" t="str">
        <f t="shared" ca="1" si="99"/>
        <v>Trubka ohebná plast M 25 0</v>
      </c>
      <c r="K571" t="str">
        <f t="shared" ca="1" si="105"/>
        <v>OZ55</v>
      </c>
      <c r="L571" t="str">
        <f t="shared" ca="1" si="105"/>
        <v>Trubka ohebná plast M 25</v>
      </c>
      <c r="M571">
        <f t="shared" ca="1" si="105"/>
        <v>0</v>
      </c>
      <c r="N571">
        <f t="shared" ca="1" si="105"/>
        <v>0</v>
      </c>
      <c r="O571">
        <f t="shared" ca="1" si="105"/>
        <v>0</v>
      </c>
      <c r="P571">
        <f t="shared" ca="1" si="105"/>
        <v>0</v>
      </c>
      <c r="Q571">
        <f t="shared" ca="1" si="105"/>
        <v>0</v>
      </c>
      <c r="R571">
        <f t="shared" ca="1" si="100"/>
        <v>0</v>
      </c>
      <c r="S571">
        <f t="shared" ca="1" si="105"/>
        <v>0</v>
      </c>
      <c r="T571">
        <f t="shared" ca="1" si="101"/>
        <v>0</v>
      </c>
      <c r="U571">
        <f t="shared" ca="1" si="102"/>
        <v>0</v>
      </c>
      <c r="V571" t="str">
        <f t="shared" ca="1" si="103"/>
        <v/>
      </c>
    </row>
    <row r="572" spans="1:22">
      <c r="A572">
        <f t="shared" ca="1" si="97"/>
        <v>21</v>
      </c>
      <c r="B572" t="str">
        <f ca="1">INDEX(SeznamListu!$A$1:$C$87,MATCH(A572,SeznamListu!$B$1:$B$87,0),1)</f>
        <v>OVLÁDÁNÍ ŽALUZIÍ</v>
      </c>
      <c r="C572">
        <f ca="1">INDEX(SeznamListu!$A$1:$C$87,MATCH(A572,SeznamListu!$B$1:$B$87,0),3)</f>
        <v>1</v>
      </c>
      <c r="D572">
        <f ca="1">COUNTIF($A$6:A572,A572)</f>
        <v>62</v>
      </c>
      <c r="I572">
        <f t="shared" ca="1" si="98"/>
        <v>60</v>
      </c>
      <c r="J572" t="str">
        <f t="shared" ca="1" si="99"/>
        <v>Trubka ohebná plast M 32 0</v>
      </c>
      <c r="K572" t="str">
        <f t="shared" ca="1" si="105"/>
        <v>OZ56</v>
      </c>
      <c r="L572" t="str">
        <f t="shared" ca="1" si="105"/>
        <v>Trubka ohebná plast M 32</v>
      </c>
      <c r="M572">
        <f t="shared" ca="1" si="105"/>
        <v>0</v>
      </c>
      <c r="N572">
        <f t="shared" ca="1" si="105"/>
        <v>0</v>
      </c>
      <c r="O572">
        <f t="shared" ca="1" si="105"/>
        <v>0</v>
      </c>
      <c r="P572">
        <f t="shared" ca="1" si="105"/>
        <v>0</v>
      </c>
      <c r="Q572">
        <f t="shared" ca="1" si="105"/>
        <v>0</v>
      </c>
      <c r="R572">
        <f t="shared" ca="1" si="100"/>
        <v>0</v>
      </c>
      <c r="S572">
        <f t="shared" ca="1" si="105"/>
        <v>0</v>
      </c>
      <c r="T572">
        <f t="shared" ca="1" si="101"/>
        <v>0</v>
      </c>
      <c r="U572">
        <f t="shared" ca="1" si="102"/>
        <v>0</v>
      </c>
      <c r="V572" t="str">
        <f t="shared" ca="1" si="103"/>
        <v/>
      </c>
    </row>
    <row r="573" spans="1:22">
      <c r="A573">
        <f t="shared" ca="1" si="97"/>
        <v>21</v>
      </c>
      <c r="B573" t="str">
        <f ca="1">INDEX(SeznamListu!$A$1:$C$87,MATCH(A573,SeznamListu!$B$1:$B$87,0),1)</f>
        <v>OVLÁDÁNÍ ŽALUZIÍ</v>
      </c>
      <c r="C573">
        <f ca="1">INDEX(SeznamListu!$A$1:$C$87,MATCH(A573,SeznamListu!$B$1:$B$87,0),3)</f>
        <v>1</v>
      </c>
      <c r="D573">
        <f ca="1">COUNTIF($A$6:A573,A573)</f>
        <v>63</v>
      </c>
      <c r="I573">
        <f t="shared" ca="1" si="98"/>
        <v>61</v>
      </c>
      <c r="J573" t="str">
        <f t="shared" ca="1" si="99"/>
        <v>Drobný instalační materiál  0</v>
      </c>
      <c r="K573" t="str">
        <f t="shared" ca="1" si="105"/>
        <v>OZ57</v>
      </c>
      <c r="L573" t="str">
        <f t="shared" ca="1" si="105"/>
        <v xml:space="preserve">Drobný instalační materiál </v>
      </c>
      <c r="M573">
        <f t="shared" ca="1" si="105"/>
        <v>0</v>
      </c>
      <c r="N573">
        <f t="shared" ca="1" si="105"/>
        <v>0</v>
      </c>
      <c r="O573">
        <f t="shared" ca="1" si="105"/>
        <v>0</v>
      </c>
      <c r="P573">
        <f t="shared" ca="1" si="105"/>
        <v>0</v>
      </c>
      <c r="Q573">
        <f t="shared" ca="1" si="105"/>
        <v>0</v>
      </c>
      <c r="R573">
        <f t="shared" ca="1" si="100"/>
        <v>0</v>
      </c>
      <c r="S573">
        <f t="shared" ca="1" si="105"/>
        <v>0</v>
      </c>
      <c r="T573">
        <f t="shared" ca="1" si="101"/>
        <v>0</v>
      </c>
      <c r="U573">
        <f t="shared" ca="1" si="102"/>
        <v>0</v>
      </c>
      <c r="V573" t="str">
        <f t="shared" ca="1" si="103"/>
        <v/>
      </c>
    </row>
    <row r="574" spans="1:22">
      <c r="A574">
        <f t="shared" ca="1" si="97"/>
        <v>21</v>
      </c>
      <c r="B574" t="str">
        <f ca="1">INDEX(SeznamListu!$A$1:$C$87,MATCH(A574,SeznamListu!$B$1:$B$87,0),1)</f>
        <v>OVLÁDÁNÍ ŽALUZIÍ</v>
      </c>
      <c r="C574">
        <f ca="1">INDEX(SeznamListu!$A$1:$C$87,MATCH(A574,SeznamListu!$B$1:$B$87,0),3)</f>
        <v>1</v>
      </c>
      <c r="D574">
        <f ca="1">COUNTIF($A$6:A574,A574)</f>
        <v>64</v>
      </c>
      <c r="I574">
        <f t="shared" ca="1" si="98"/>
        <v>62</v>
      </c>
      <c r="J574" t="str">
        <f t="shared" ca="1" si="99"/>
        <v>Služby 0</v>
      </c>
      <c r="K574">
        <f t="shared" ca="1" si="105"/>
        <v>0</v>
      </c>
      <c r="L574" t="str">
        <f t="shared" ca="1" si="105"/>
        <v>Služby</v>
      </c>
      <c r="M574">
        <f t="shared" ca="1" si="105"/>
        <v>0</v>
      </c>
      <c r="N574">
        <f t="shared" ca="1" si="105"/>
        <v>0</v>
      </c>
      <c r="O574">
        <f t="shared" ca="1" si="105"/>
        <v>0</v>
      </c>
      <c r="P574">
        <f t="shared" ca="1" si="105"/>
        <v>0</v>
      </c>
      <c r="Q574">
        <f t="shared" ca="1" si="105"/>
        <v>0</v>
      </c>
      <c r="R574">
        <f t="shared" ca="1" si="100"/>
        <v>0</v>
      </c>
      <c r="S574">
        <f t="shared" ca="1" si="105"/>
        <v>0</v>
      </c>
      <c r="T574">
        <f t="shared" ca="1" si="101"/>
        <v>0</v>
      </c>
      <c r="U574">
        <f t="shared" ca="1" si="102"/>
        <v>0</v>
      </c>
      <c r="V574" t="str">
        <f t="shared" ca="1" si="103"/>
        <v/>
      </c>
    </row>
    <row r="575" spans="1:22">
      <c r="A575">
        <f t="shared" ca="1" si="97"/>
        <v>21</v>
      </c>
      <c r="B575" t="str">
        <f ca="1">INDEX(SeznamListu!$A$1:$C$87,MATCH(A575,SeznamListu!$B$1:$B$87,0),1)</f>
        <v>OVLÁDÁNÍ ŽALUZIÍ</v>
      </c>
      <c r="C575">
        <f ca="1">INDEX(SeznamListu!$A$1:$C$87,MATCH(A575,SeznamListu!$B$1:$B$87,0),3)</f>
        <v>1</v>
      </c>
      <c r="D575">
        <f ca="1">COUNTIF($A$6:A575,A575)</f>
        <v>65</v>
      </c>
      <c r="I575">
        <f t="shared" ca="1" si="98"/>
        <v>63</v>
      </c>
      <c r="J575" t="str">
        <f t="shared" ca="1" si="99"/>
        <v>Analýza a projekční příprava  0</v>
      </c>
      <c r="K575" t="str">
        <f t="shared" ca="1" si="105"/>
        <v>OZ58</v>
      </c>
      <c r="L575" t="str">
        <f t="shared" ca="1" si="105"/>
        <v xml:space="preserve">Analýza a projekční příprava </v>
      </c>
      <c r="M575">
        <f t="shared" ca="1" si="105"/>
        <v>0</v>
      </c>
      <c r="N575">
        <f t="shared" ca="1" si="105"/>
        <v>0</v>
      </c>
      <c r="O575">
        <f t="shared" ca="1" si="105"/>
        <v>0</v>
      </c>
      <c r="P575">
        <f t="shared" ca="1" si="105"/>
        <v>0</v>
      </c>
      <c r="Q575">
        <f t="shared" ca="1" si="105"/>
        <v>0</v>
      </c>
      <c r="R575">
        <f t="shared" ca="1" si="100"/>
        <v>0</v>
      </c>
      <c r="S575">
        <f t="shared" ca="1" si="105"/>
        <v>0</v>
      </c>
      <c r="T575">
        <f t="shared" ca="1" si="101"/>
        <v>0</v>
      </c>
      <c r="U575">
        <f t="shared" ca="1" si="102"/>
        <v>0</v>
      </c>
      <c r="V575" t="str">
        <f t="shared" ca="1" si="103"/>
        <v/>
      </c>
    </row>
    <row r="576" spans="1:22">
      <c r="A576">
        <f t="shared" ca="1" si="97"/>
        <v>21</v>
      </c>
      <c r="B576" t="str">
        <f ca="1">INDEX(SeznamListu!$A$1:$C$87,MATCH(A576,SeznamListu!$B$1:$B$87,0),1)</f>
        <v>OVLÁDÁNÍ ŽALUZIÍ</v>
      </c>
      <c r="C576">
        <f ca="1">INDEX(SeznamListu!$A$1:$C$87,MATCH(A576,SeznamListu!$B$1:$B$87,0),3)</f>
        <v>1</v>
      </c>
      <c r="D576">
        <f ca="1">COUNTIF($A$6:A576,A576)</f>
        <v>66</v>
      </c>
      <c r="I576">
        <f t="shared" ca="1" si="98"/>
        <v>64</v>
      </c>
      <c r="J576" t="str">
        <f t="shared" ca="1" si="99"/>
        <v>Zpracování změn do prováděcí dokumentace 0</v>
      </c>
      <c r="K576" t="str">
        <f t="shared" ca="1" si="105"/>
        <v>OZ59</v>
      </c>
      <c r="L576" t="str">
        <f t="shared" ca="1" si="105"/>
        <v>Zpracování změn do prováděcí dokumentace</v>
      </c>
      <c r="M576">
        <f t="shared" ca="1" si="105"/>
        <v>0</v>
      </c>
      <c r="N576">
        <f t="shared" ca="1" si="105"/>
        <v>0</v>
      </c>
      <c r="O576">
        <f t="shared" ca="1" si="105"/>
        <v>0</v>
      </c>
      <c r="P576">
        <f t="shared" ca="1" si="105"/>
        <v>0</v>
      </c>
      <c r="Q576">
        <f t="shared" ca="1" si="105"/>
        <v>0</v>
      </c>
      <c r="R576">
        <f t="shared" ca="1" si="100"/>
        <v>0</v>
      </c>
      <c r="S576">
        <f t="shared" ca="1" si="105"/>
        <v>0</v>
      </c>
      <c r="T576">
        <f t="shared" ca="1" si="101"/>
        <v>0</v>
      </c>
      <c r="U576">
        <f t="shared" ca="1" si="102"/>
        <v>0</v>
      </c>
      <c r="V576" t="str">
        <f t="shared" ca="1" si="103"/>
        <v/>
      </c>
    </row>
    <row r="577" spans="1:22">
      <c r="A577">
        <f t="shared" ca="1" si="97"/>
        <v>21</v>
      </c>
      <c r="B577" t="str">
        <f ca="1">INDEX(SeznamListu!$A$1:$C$87,MATCH(A577,SeznamListu!$B$1:$B$87,0),1)</f>
        <v>OVLÁDÁNÍ ŽALUZIÍ</v>
      </c>
      <c r="C577">
        <f ca="1">INDEX(SeznamListu!$A$1:$C$87,MATCH(A577,SeznamListu!$B$1:$B$87,0),3)</f>
        <v>1</v>
      </c>
      <c r="D577">
        <f ca="1">COUNTIF($A$6:A577,A577)</f>
        <v>67</v>
      </c>
      <c r="I577">
        <f t="shared" ca="1" si="98"/>
        <v>65</v>
      </c>
      <c r="J577" t="str">
        <f t="shared" ca="1" si="99"/>
        <v>Programování  0</v>
      </c>
      <c r="K577" t="str">
        <f t="shared" ca="1" si="105"/>
        <v>OZ60</v>
      </c>
      <c r="L577" t="str">
        <f t="shared" ca="1" si="105"/>
        <v xml:space="preserve">Programování </v>
      </c>
      <c r="M577">
        <f t="shared" ca="1" si="105"/>
        <v>0</v>
      </c>
      <c r="N577">
        <f t="shared" ca="1" si="105"/>
        <v>0</v>
      </c>
      <c r="O577">
        <f t="shared" ca="1" si="105"/>
        <v>0</v>
      </c>
      <c r="P577">
        <f t="shared" ca="1" si="105"/>
        <v>0</v>
      </c>
      <c r="Q577">
        <f t="shared" ca="1" si="105"/>
        <v>0</v>
      </c>
      <c r="R577">
        <f t="shared" ca="1" si="100"/>
        <v>0</v>
      </c>
      <c r="S577">
        <f t="shared" ca="1" si="105"/>
        <v>0</v>
      </c>
      <c r="T577">
        <f t="shared" ca="1" si="101"/>
        <v>0</v>
      </c>
      <c r="U577">
        <f t="shared" ca="1" si="102"/>
        <v>0</v>
      </c>
      <c r="V577" t="str">
        <f t="shared" ca="1" si="103"/>
        <v/>
      </c>
    </row>
    <row r="578" spans="1:22">
      <c r="A578">
        <f t="shared" ca="1" si="97"/>
        <v>21</v>
      </c>
      <c r="B578" t="str">
        <f ca="1">INDEX(SeznamListu!$A$1:$C$87,MATCH(A578,SeznamListu!$B$1:$B$87,0),1)</f>
        <v>OVLÁDÁNÍ ŽALUZIÍ</v>
      </c>
      <c r="C578">
        <f ca="1">INDEX(SeznamListu!$A$1:$C$87,MATCH(A578,SeznamListu!$B$1:$B$87,0),3)</f>
        <v>1</v>
      </c>
      <c r="D578">
        <f ca="1">COUNTIF($A$6:A578,A578)</f>
        <v>68</v>
      </c>
      <c r="I578">
        <f t="shared" ca="1" si="98"/>
        <v>66</v>
      </c>
      <c r="J578" t="str">
        <f t="shared" ca="1" si="99"/>
        <v>Zpracování komunikačního protokolu BacNet 0</v>
      </c>
      <c r="K578" t="str">
        <f t="shared" ca="1" si="105"/>
        <v>OZ61</v>
      </c>
      <c r="L578" t="str">
        <f t="shared" ca="1" si="105"/>
        <v>Zpracování komunikačního protokolu BacNet</v>
      </c>
      <c r="M578">
        <f t="shared" ca="1" si="105"/>
        <v>0</v>
      </c>
      <c r="N578">
        <f t="shared" ca="1" si="105"/>
        <v>0</v>
      </c>
      <c r="O578">
        <f t="shared" ca="1" si="105"/>
        <v>0</v>
      </c>
      <c r="P578">
        <f t="shared" ca="1" si="105"/>
        <v>0</v>
      </c>
      <c r="Q578">
        <f t="shared" ca="1" si="105"/>
        <v>0</v>
      </c>
      <c r="R578">
        <f t="shared" ca="1" si="100"/>
        <v>0</v>
      </c>
      <c r="S578">
        <f t="shared" ca="1" si="105"/>
        <v>0</v>
      </c>
      <c r="T578">
        <f t="shared" ca="1" si="101"/>
        <v>0</v>
      </c>
      <c r="U578">
        <f t="shared" ca="1" si="102"/>
        <v>0</v>
      </c>
      <c r="V578" t="str">
        <f t="shared" ca="1" si="103"/>
        <v/>
      </c>
    </row>
    <row r="579" spans="1:22">
      <c r="A579">
        <f t="shared" ca="1" si="97"/>
        <v>21</v>
      </c>
      <c r="B579" t="str">
        <f ca="1">INDEX(SeznamListu!$A$1:$C$87,MATCH(A579,SeznamListu!$B$1:$B$87,0),1)</f>
        <v>OVLÁDÁNÍ ŽALUZIÍ</v>
      </c>
      <c r="C579">
        <f ca="1">INDEX(SeznamListu!$A$1:$C$87,MATCH(A579,SeznamListu!$B$1:$B$87,0),3)</f>
        <v>1</v>
      </c>
      <c r="D579">
        <f ca="1">COUNTIF($A$6:A579,A579)</f>
        <v>69</v>
      </c>
      <c r="I579">
        <f t="shared" ca="1" si="98"/>
        <v>67</v>
      </c>
      <c r="J579" t="str">
        <f t="shared" ca="1" si="99"/>
        <v>Zpracování komunikačního protokolu ModBus RTU 0</v>
      </c>
      <c r="K579" t="str">
        <f t="shared" ca="1" si="105"/>
        <v>OZ62</v>
      </c>
      <c r="L579" t="str">
        <f t="shared" ca="1" si="105"/>
        <v>Zpracování komunikačního protokolu ModBus RTU</v>
      </c>
      <c r="M579">
        <f t="shared" ca="1" si="105"/>
        <v>0</v>
      </c>
      <c r="N579">
        <f t="shared" ca="1" si="105"/>
        <v>0</v>
      </c>
      <c r="O579">
        <f t="shared" ca="1" si="105"/>
        <v>0</v>
      </c>
      <c r="P579">
        <f t="shared" ca="1" si="105"/>
        <v>0</v>
      </c>
      <c r="Q579">
        <f t="shared" ca="1" si="105"/>
        <v>0</v>
      </c>
      <c r="R579">
        <f t="shared" ca="1" si="100"/>
        <v>0</v>
      </c>
      <c r="S579">
        <f t="shared" ca="1" si="105"/>
        <v>0</v>
      </c>
      <c r="T579">
        <f t="shared" ca="1" si="101"/>
        <v>0</v>
      </c>
      <c r="U579">
        <f t="shared" ca="1" si="102"/>
        <v>0</v>
      </c>
      <c r="V579" t="str">
        <f t="shared" ca="1" si="103"/>
        <v/>
      </c>
    </row>
    <row r="580" spans="1:22">
      <c r="A580">
        <f t="shared" ca="1" si="97"/>
        <v>21</v>
      </c>
      <c r="B580" t="str">
        <f ca="1">INDEX(SeznamListu!$A$1:$C$87,MATCH(A580,SeznamListu!$B$1:$B$87,0),1)</f>
        <v>OVLÁDÁNÍ ŽALUZIÍ</v>
      </c>
      <c r="C580">
        <f ca="1">INDEX(SeznamListu!$A$1:$C$87,MATCH(A580,SeznamListu!$B$1:$B$87,0),3)</f>
        <v>1</v>
      </c>
      <c r="D580">
        <f ca="1">COUNTIF($A$6:A580,A580)</f>
        <v>70</v>
      </c>
      <c r="I580">
        <f t="shared" ca="1" si="98"/>
        <v>68</v>
      </c>
      <c r="J580" t="str">
        <f t="shared" ca="1" si="99"/>
        <v>Implementace do systému BMS 0</v>
      </c>
      <c r="K580" t="str">
        <f t="shared" ca="1" si="105"/>
        <v>OZ63</v>
      </c>
      <c r="L580" t="str">
        <f t="shared" ca="1" si="105"/>
        <v>Implementace do systému BMS</v>
      </c>
      <c r="M580">
        <f t="shared" ca="1" si="105"/>
        <v>0</v>
      </c>
      <c r="N580">
        <f t="shared" ca="1" si="105"/>
        <v>0</v>
      </c>
      <c r="O580">
        <f t="shared" ca="1" si="105"/>
        <v>0</v>
      </c>
      <c r="P580">
        <f t="shared" ca="1" si="105"/>
        <v>0</v>
      </c>
      <c r="Q580">
        <f t="shared" ca="1" si="105"/>
        <v>0</v>
      </c>
      <c r="R580">
        <f t="shared" ca="1" si="100"/>
        <v>0</v>
      </c>
      <c r="S580">
        <f t="shared" ca="1" si="105"/>
        <v>0</v>
      </c>
      <c r="T580">
        <f t="shared" ca="1" si="101"/>
        <v>0</v>
      </c>
      <c r="U580">
        <f t="shared" ca="1" si="102"/>
        <v>0</v>
      </c>
      <c r="V580" t="str">
        <f t="shared" ca="1" si="103"/>
        <v/>
      </c>
    </row>
    <row r="581" spans="1:22">
      <c r="A581">
        <f t="shared" ca="1" si="97"/>
        <v>21</v>
      </c>
      <c r="B581" t="str">
        <f ca="1">INDEX(SeznamListu!$A$1:$C$87,MATCH(A581,SeznamListu!$B$1:$B$87,0),1)</f>
        <v>OVLÁDÁNÍ ŽALUZIÍ</v>
      </c>
      <c r="C581">
        <f ca="1">INDEX(SeznamListu!$A$1:$C$87,MATCH(A581,SeznamListu!$B$1:$B$87,0),3)</f>
        <v>1</v>
      </c>
      <c r="D581">
        <f ca="1">COUNTIF($A$6:A581,A581)</f>
        <v>71</v>
      </c>
      <c r="I581">
        <f t="shared" ca="1" si="98"/>
        <v>69</v>
      </c>
      <c r="J581" t="str">
        <f t="shared" ca="1" si="99"/>
        <v>Oživení, zkušební provoz 0</v>
      </c>
      <c r="K581" t="str">
        <f t="shared" ca="1" si="105"/>
        <v>OZ64</v>
      </c>
      <c r="L581" t="str">
        <f t="shared" ca="1" si="105"/>
        <v>Oživení, zkušební provoz</v>
      </c>
      <c r="M581">
        <f t="shared" ca="1" si="105"/>
        <v>0</v>
      </c>
      <c r="N581">
        <f t="shared" ca="1" si="105"/>
        <v>0</v>
      </c>
      <c r="O581">
        <f t="shared" ca="1" si="105"/>
        <v>0</v>
      </c>
      <c r="P581">
        <f t="shared" ca="1" si="105"/>
        <v>0</v>
      </c>
      <c r="Q581">
        <f t="shared" ca="1" si="105"/>
        <v>0</v>
      </c>
      <c r="R581">
        <f t="shared" ca="1" si="100"/>
        <v>0</v>
      </c>
      <c r="S581">
        <f t="shared" ca="1" si="105"/>
        <v>0</v>
      </c>
      <c r="T581">
        <f t="shared" ca="1" si="101"/>
        <v>0</v>
      </c>
      <c r="U581">
        <f t="shared" ca="1" si="102"/>
        <v>0</v>
      </c>
      <c r="V581" t="str">
        <f t="shared" ca="1" si="103"/>
        <v/>
      </c>
    </row>
    <row r="582" spans="1:22">
      <c r="A582">
        <f t="shared" ca="1" si="97"/>
        <v>21</v>
      </c>
      <c r="B582" t="str">
        <f ca="1">INDEX(SeznamListu!$A$1:$C$87,MATCH(A582,SeznamListu!$B$1:$B$87,0),1)</f>
        <v>OVLÁDÁNÍ ŽALUZIÍ</v>
      </c>
      <c r="C582">
        <f ca="1">INDEX(SeznamListu!$A$1:$C$87,MATCH(A582,SeznamListu!$B$1:$B$87,0),3)</f>
        <v>1</v>
      </c>
      <c r="D582">
        <f ca="1">COUNTIF($A$6:A582,A582)</f>
        <v>72</v>
      </c>
      <c r="I582">
        <f t="shared" ca="1" si="98"/>
        <v>70</v>
      </c>
      <c r="J582" t="str">
        <f t="shared" ca="1" si="99"/>
        <v>Inženýring, skutečné provedení, pasportizace 0</v>
      </c>
      <c r="K582" t="str">
        <f t="shared" ca="1" si="105"/>
        <v>OZ65</v>
      </c>
      <c r="L582" t="str">
        <f t="shared" ca="1" si="105"/>
        <v>Inženýring, skutečné provedení, pasportizace</v>
      </c>
      <c r="M582">
        <f t="shared" ca="1" si="105"/>
        <v>0</v>
      </c>
      <c r="N582">
        <f t="shared" ca="1" si="105"/>
        <v>0</v>
      </c>
      <c r="O582">
        <f t="shared" ca="1" si="105"/>
        <v>0</v>
      </c>
      <c r="P582">
        <f t="shared" ca="1" si="105"/>
        <v>0</v>
      </c>
      <c r="Q582">
        <f t="shared" ca="1" si="105"/>
        <v>0</v>
      </c>
      <c r="R582">
        <f t="shared" ca="1" si="100"/>
        <v>0</v>
      </c>
      <c r="S582">
        <f t="shared" ca="1" si="105"/>
        <v>0</v>
      </c>
      <c r="T582">
        <f t="shared" ca="1" si="101"/>
        <v>0</v>
      </c>
      <c r="U582">
        <f t="shared" ca="1" si="102"/>
        <v>0</v>
      </c>
      <c r="V582" t="str">
        <f t="shared" ca="1" si="103"/>
        <v/>
      </c>
    </row>
    <row r="583" spans="1:22">
      <c r="A583">
        <f t="shared" ref="A583:A646" ca="1" si="106">IF(AND((LEN(K582)+LEN(K581)+LEN(K580))=3,A582=A581,A581=A580),A582+1,A582)</f>
        <v>21</v>
      </c>
      <c r="B583" t="str">
        <f ca="1">INDEX(SeznamListu!$A$1:$C$87,MATCH(A583,SeznamListu!$B$1:$B$87,0),1)</f>
        <v>OVLÁDÁNÍ ŽALUZIÍ</v>
      </c>
      <c r="C583">
        <f ca="1">INDEX(SeznamListu!$A$1:$C$87,MATCH(A583,SeznamListu!$B$1:$B$87,0),3)</f>
        <v>1</v>
      </c>
      <c r="D583">
        <f ca="1">COUNTIF($A$6:A583,A583)</f>
        <v>73</v>
      </c>
      <c r="I583">
        <f t="shared" ref="I583:I646" ca="1" si="107">INDIRECT("'"&amp;$B583&amp; "'!" &amp; I$1&amp;$D583+2)</f>
        <v>0</v>
      </c>
      <c r="J583" t="str">
        <f t="shared" ref="J583:J646" ca="1" si="108">L583&amp;" "&amp;M583</f>
        <v>CENA CELKEM BEZ DPH: 0</v>
      </c>
      <c r="K583">
        <f t="shared" ca="1" si="105"/>
        <v>0</v>
      </c>
      <c r="L583" t="str">
        <f t="shared" ca="1" si="105"/>
        <v>CENA CELKEM BEZ DPH:</v>
      </c>
      <c r="M583">
        <f t="shared" ca="1" si="105"/>
        <v>0</v>
      </c>
      <c r="N583">
        <f t="shared" ca="1" si="105"/>
        <v>0</v>
      </c>
      <c r="O583">
        <f t="shared" ca="1" si="105"/>
        <v>0</v>
      </c>
      <c r="P583">
        <f t="shared" ca="1" si="105"/>
        <v>0</v>
      </c>
      <c r="Q583">
        <f t="shared" ca="1" si="105"/>
        <v>0</v>
      </c>
      <c r="R583">
        <f t="shared" ref="R583:R646" ca="1" si="109">Q583*C583</f>
        <v>0</v>
      </c>
      <c r="S583">
        <f t="shared" ca="1" si="105"/>
        <v>0</v>
      </c>
      <c r="T583">
        <f t="shared" ref="T583:T646" ca="1" si="110">P583*Q583</f>
        <v>0</v>
      </c>
      <c r="U583">
        <f t="shared" ref="U583:U646" ca="1" si="111">T583*C583</f>
        <v>0</v>
      </c>
      <c r="V583" t="str">
        <f t="shared" ref="V583:V646" ca="1" si="112">IF(S583=T583,"","X")</f>
        <v/>
      </c>
    </row>
    <row r="584" spans="1:22">
      <c r="A584">
        <f t="shared" ca="1" si="106"/>
        <v>21</v>
      </c>
      <c r="B584" t="str">
        <f ca="1">INDEX(SeznamListu!$A$1:$C$87,MATCH(A584,SeznamListu!$B$1:$B$87,0),1)</f>
        <v>OVLÁDÁNÍ ŽALUZIÍ</v>
      </c>
      <c r="C584">
        <f ca="1">INDEX(SeznamListu!$A$1:$C$87,MATCH(A584,SeznamListu!$B$1:$B$87,0),3)</f>
        <v>1</v>
      </c>
      <c r="D584">
        <f ca="1">COUNTIF($A$6:A584,A584)</f>
        <v>74</v>
      </c>
      <c r="I584">
        <f t="shared" ca="1" si="107"/>
        <v>0</v>
      </c>
      <c r="J584" t="str">
        <f t="shared" ca="1" si="108"/>
        <v>0 0</v>
      </c>
      <c r="K584">
        <f t="shared" ca="1" si="105"/>
        <v>0</v>
      </c>
      <c r="L584">
        <f t="shared" ca="1" si="105"/>
        <v>0</v>
      </c>
      <c r="M584">
        <f t="shared" ca="1" si="105"/>
        <v>0</v>
      </c>
      <c r="N584">
        <f t="shared" ca="1" si="105"/>
        <v>0</v>
      </c>
      <c r="O584">
        <f t="shared" ca="1" si="105"/>
        <v>0</v>
      </c>
      <c r="P584">
        <f t="shared" ca="1" si="105"/>
        <v>0</v>
      </c>
      <c r="Q584">
        <f t="shared" ca="1" si="105"/>
        <v>0</v>
      </c>
      <c r="R584">
        <f t="shared" ca="1" si="109"/>
        <v>0</v>
      </c>
      <c r="S584">
        <f t="shared" ca="1" si="105"/>
        <v>0</v>
      </c>
      <c r="T584">
        <f t="shared" ca="1" si="110"/>
        <v>0</v>
      </c>
      <c r="U584">
        <f t="shared" ca="1" si="111"/>
        <v>0</v>
      </c>
      <c r="V584" t="str">
        <f t="shared" ca="1" si="112"/>
        <v/>
      </c>
    </row>
    <row r="585" spans="1:22">
      <c r="A585">
        <f t="shared" ca="1" si="106"/>
        <v>21</v>
      </c>
      <c r="B585" t="str">
        <f ca="1">INDEX(SeznamListu!$A$1:$C$87,MATCH(A585,SeznamListu!$B$1:$B$87,0),1)</f>
        <v>OVLÁDÁNÍ ŽALUZIÍ</v>
      </c>
      <c r="C585">
        <f ca="1">INDEX(SeznamListu!$A$1:$C$87,MATCH(A585,SeznamListu!$B$1:$B$87,0),3)</f>
        <v>1</v>
      </c>
      <c r="D585">
        <f ca="1">COUNTIF($A$6:A585,A585)</f>
        <v>75</v>
      </c>
      <c r="I585">
        <f t="shared" ca="1" si="107"/>
        <v>0</v>
      </c>
      <c r="J585" t="str">
        <f t="shared" ca="1" si="108"/>
        <v>0 0</v>
      </c>
      <c r="K585">
        <f t="shared" ca="1" si="105"/>
        <v>0</v>
      </c>
      <c r="L585">
        <f t="shared" ca="1" si="105"/>
        <v>0</v>
      </c>
      <c r="M585">
        <f t="shared" ca="1" si="105"/>
        <v>0</v>
      </c>
      <c r="N585">
        <f t="shared" ca="1" si="105"/>
        <v>0</v>
      </c>
      <c r="O585">
        <f t="shared" ca="1" si="105"/>
        <v>0</v>
      </c>
      <c r="P585">
        <f t="shared" ca="1" si="105"/>
        <v>0</v>
      </c>
      <c r="Q585">
        <f t="shared" ca="1" si="105"/>
        <v>0</v>
      </c>
      <c r="R585">
        <f t="shared" ca="1" si="109"/>
        <v>0</v>
      </c>
      <c r="S585">
        <f t="shared" ca="1" si="105"/>
        <v>0</v>
      </c>
      <c r="T585">
        <f t="shared" ca="1" si="110"/>
        <v>0</v>
      </c>
      <c r="U585">
        <f t="shared" ca="1" si="111"/>
        <v>0</v>
      </c>
      <c r="V585" t="str">
        <f t="shared" ca="1" si="112"/>
        <v/>
      </c>
    </row>
    <row r="586" spans="1:22">
      <c r="A586">
        <f t="shared" ca="1" si="106"/>
        <v>22</v>
      </c>
      <c r="B586" t="e">
        <f ca="1">INDEX(SeznamListu!$A$1:$C$87,MATCH(A586,SeznamListu!$B$1:$B$87,0),1)</f>
        <v>#N/A</v>
      </c>
      <c r="C586" t="e">
        <f ca="1">INDEX(SeznamListu!$A$1:$C$87,MATCH(A586,SeznamListu!$B$1:$B$87,0),3)</f>
        <v>#N/A</v>
      </c>
      <c r="D586">
        <f ca="1">COUNTIF($A$6:A586,A586)</f>
        <v>1</v>
      </c>
      <c r="I586" t="e">
        <f t="shared" ca="1" si="107"/>
        <v>#N/A</v>
      </c>
      <c r="J586" t="e">
        <f t="shared" ca="1" si="108"/>
        <v>#N/A</v>
      </c>
      <c r="K586" t="e">
        <f t="shared" ca="1" si="105"/>
        <v>#N/A</v>
      </c>
      <c r="L586" t="e">
        <f t="shared" ca="1" si="105"/>
        <v>#N/A</v>
      </c>
      <c r="M586" t="e">
        <f t="shared" ca="1" si="105"/>
        <v>#N/A</v>
      </c>
      <c r="N586" t="e">
        <f t="shared" ca="1" si="105"/>
        <v>#N/A</v>
      </c>
      <c r="O586" t="e">
        <f t="shared" ca="1" si="105"/>
        <v>#N/A</v>
      </c>
      <c r="P586" t="e">
        <f t="shared" ca="1" si="105"/>
        <v>#N/A</v>
      </c>
      <c r="Q586" t="e">
        <f t="shared" ca="1" si="105"/>
        <v>#N/A</v>
      </c>
      <c r="R586" t="e">
        <f t="shared" ca="1" si="109"/>
        <v>#N/A</v>
      </c>
      <c r="S586" t="e">
        <f t="shared" ca="1" si="105"/>
        <v>#N/A</v>
      </c>
      <c r="T586" t="e">
        <f t="shared" ca="1" si="110"/>
        <v>#N/A</v>
      </c>
      <c r="U586" t="e">
        <f t="shared" ca="1" si="111"/>
        <v>#N/A</v>
      </c>
      <c r="V586" t="e">
        <f t="shared" ca="1" si="112"/>
        <v>#N/A</v>
      </c>
    </row>
    <row r="587" spans="1:22">
      <c r="A587" t="e">
        <f t="shared" ca="1" si="106"/>
        <v>#N/A</v>
      </c>
      <c r="B587" t="e">
        <f ca="1">INDEX(SeznamListu!$A$1:$C$87,MATCH(A587,SeznamListu!$B$1:$B$87,0),1)</f>
        <v>#N/A</v>
      </c>
      <c r="C587" t="e">
        <f ca="1">INDEX(SeznamListu!$A$1:$C$87,MATCH(A587,SeznamListu!$B$1:$B$87,0),3)</f>
        <v>#N/A</v>
      </c>
      <c r="D587">
        <f ca="1">COUNTIF($A$6:A587,A587)</f>
        <v>1</v>
      </c>
      <c r="I587" t="e">
        <f t="shared" ca="1" si="107"/>
        <v>#N/A</v>
      </c>
      <c r="J587" t="e">
        <f t="shared" ca="1" si="108"/>
        <v>#N/A</v>
      </c>
      <c r="K587" t="e">
        <f t="shared" ca="1" si="105"/>
        <v>#N/A</v>
      </c>
      <c r="L587" t="e">
        <f t="shared" ca="1" si="105"/>
        <v>#N/A</v>
      </c>
      <c r="M587" t="e">
        <f t="shared" ca="1" si="105"/>
        <v>#N/A</v>
      </c>
      <c r="N587" t="e">
        <f t="shared" ca="1" si="105"/>
        <v>#N/A</v>
      </c>
      <c r="O587" t="e">
        <f t="shared" ca="1" si="105"/>
        <v>#N/A</v>
      </c>
      <c r="P587" t="e">
        <f t="shared" ca="1" si="105"/>
        <v>#N/A</v>
      </c>
      <c r="Q587" t="e">
        <f t="shared" ca="1" si="105"/>
        <v>#N/A</v>
      </c>
      <c r="R587" t="e">
        <f t="shared" ca="1" si="109"/>
        <v>#N/A</v>
      </c>
      <c r="S587" t="e">
        <f t="shared" ca="1" si="105"/>
        <v>#N/A</v>
      </c>
      <c r="T587" t="e">
        <f t="shared" ca="1" si="110"/>
        <v>#N/A</v>
      </c>
      <c r="U587" t="e">
        <f t="shared" ca="1" si="111"/>
        <v>#N/A</v>
      </c>
      <c r="V587" t="e">
        <f t="shared" ca="1" si="112"/>
        <v>#N/A</v>
      </c>
    </row>
    <row r="588" spans="1:22">
      <c r="A588" t="e">
        <f t="shared" ca="1" si="106"/>
        <v>#N/A</v>
      </c>
      <c r="B588" t="e">
        <f ca="1">INDEX(SeznamListu!$A$1:$C$87,MATCH(A588,SeznamListu!$B$1:$B$87,0),1)</f>
        <v>#N/A</v>
      </c>
      <c r="C588" t="e">
        <f ca="1">INDEX(SeznamListu!$A$1:$C$87,MATCH(A588,SeznamListu!$B$1:$B$87,0),3)</f>
        <v>#N/A</v>
      </c>
      <c r="D588">
        <f ca="1">COUNTIF($A$6:A588,A588)</f>
        <v>2</v>
      </c>
      <c r="I588" t="e">
        <f t="shared" ca="1" si="107"/>
        <v>#N/A</v>
      </c>
      <c r="J588" t="e">
        <f t="shared" ca="1" si="108"/>
        <v>#N/A</v>
      </c>
      <c r="K588" t="e">
        <f t="shared" ca="1" si="105"/>
        <v>#N/A</v>
      </c>
      <c r="L588" t="e">
        <f t="shared" ca="1" si="105"/>
        <v>#N/A</v>
      </c>
      <c r="M588" t="e">
        <f t="shared" ca="1" si="105"/>
        <v>#N/A</v>
      </c>
      <c r="N588" t="e">
        <f t="shared" ca="1" si="105"/>
        <v>#N/A</v>
      </c>
      <c r="O588" t="e">
        <f t="shared" ca="1" si="105"/>
        <v>#N/A</v>
      </c>
      <c r="P588" t="e">
        <f t="shared" ca="1" si="105"/>
        <v>#N/A</v>
      </c>
      <c r="Q588" t="e">
        <f t="shared" ca="1" si="105"/>
        <v>#N/A</v>
      </c>
      <c r="R588" t="e">
        <f t="shared" ca="1" si="109"/>
        <v>#N/A</v>
      </c>
      <c r="S588" t="e">
        <f t="shared" ca="1" si="105"/>
        <v>#N/A</v>
      </c>
      <c r="T588" t="e">
        <f t="shared" ca="1" si="110"/>
        <v>#N/A</v>
      </c>
      <c r="U588" t="e">
        <f t="shared" ca="1" si="111"/>
        <v>#N/A</v>
      </c>
      <c r="V588" t="e">
        <f t="shared" ca="1" si="112"/>
        <v>#N/A</v>
      </c>
    </row>
    <row r="589" spans="1:22">
      <c r="A589" t="e">
        <f t="shared" ca="1" si="106"/>
        <v>#N/A</v>
      </c>
      <c r="B589" t="e">
        <f ca="1">INDEX(SeznamListu!$A$1:$C$87,MATCH(A589,SeznamListu!$B$1:$B$87,0),1)</f>
        <v>#N/A</v>
      </c>
      <c r="C589" t="e">
        <f ca="1">INDEX(SeznamListu!$A$1:$C$87,MATCH(A589,SeznamListu!$B$1:$B$87,0),3)</f>
        <v>#N/A</v>
      </c>
      <c r="D589">
        <f ca="1">COUNTIF($A$6:A589,A589)</f>
        <v>3</v>
      </c>
      <c r="I589" t="e">
        <f t="shared" ca="1" si="107"/>
        <v>#N/A</v>
      </c>
      <c r="J589" t="e">
        <f t="shared" ca="1" si="108"/>
        <v>#N/A</v>
      </c>
      <c r="K589" t="e">
        <f t="shared" ca="1" si="105"/>
        <v>#N/A</v>
      </c>
      <c r="L589" t="e">
        <f t="shared" ca="1" si="105"/>
        <v>#N/A</v>
      </c>
      <c r="M589" t="e">
        <f t="shared" ca="1" si="105"/>
        <v>#N/A</v>
      </c>
      <c r="N589" t="e">
        <f t="shared" ca="1" si="105"/>
        <v>#N/A</v>
      </c>
      <c r="O589" t="e">
        <f t="shared" ca="1" si="105"/>
        <v>#N/A</v>
      </c>
      <c r="P589" t="e">
        <f t="shared" ca="1" si="105"/>
        <v>#N/A</v>
      </c>
      <c r="Q589" t="e">
        <f t="shared" ca="1" si="105"/>
        <v>#N/A</v>
      </c>
      <c r="R589" t="e">
        <f t="shared" ca="1" si="109"/>
        <v>#N/A</v>
      </c>
      <c r="S589" t="e">
        <f t="shared" ca="1" si="105"/>
        <v>#N/A</v>
      </c>
      <c r="T589" t="e">
        <f t="shared" ca="1" si="110"/>
        <v>#N/A</v>
      </c>
      <c r="U589" t="e">
        <f t="shared" ca="1" si="111"/>
        <v>#N/A</v>
      </c>
      <c r="V589" t="e">
        <f t="shared" ca="1" si="112"/>
        <v>#N/A</v>
      </c>
    </row>
    <row r="590" spans="1:22">
      <c r="A590" t="e">
        <f t="shared" ca="1" si="106"/>
        <v>#N/A</v>
      </c>
      <c r="B590" t="e">
        <f ca="1">INDEX(SeznamListu!$A$1:$C$87,MATCH(A590,SeznamListu!$B$1:$B$87,0),1)</f>
        <v>#N/A</v>
      </c>
      <c r="C590" t="e">
        <f ca="1">INDEX(SeznamListu!$A$1:$C$87,MATCH(A590,SeznamListu!$B$1:$B$87,0),3)</f>
        <v>#N/A</v>
      </c>
      <c r="D590">
        <f ca="1">COUNTIF($A$6:A590,A590)</f>
        <v>4</v>
      </c>
      <c r="I590" t="e">
        <f t="shared" ca="1" si="107"/>
        <v>#N/A</v>
      </c>
      <c r="J590" t="e">
        <f t="shared" ca="1" si="108"/>
        <v>#N/A</v>
      </c>
      <c r="K590" t="e">
        <f t="shared" ca="1" si="105"/>
        <v>#N/A</v>
      </c>
      <c r="L590" t="e">
        <f t="shared" ca="1" si="105"/>
        <v>#N/A</v>
      </c>
      <c r="M590" t="e">
        <f t="shared" ca="1" si="105"/>
        <v>#N/A</v>
      </c>
      <c r="N590" t="e">
        <f t="shared" ca="1" si="105"/>
        <v>#N/A</v>
      </c>
      <c r="O590" t="e">
        <f t="shared" ca="1" si="105"/>
        <v>#N/A</v>
      </c>
      <c r="P590" t="e">
        <f t="shared" ca="1" si="105"/>
        <v>#N/A</v>
      </c>
      <c r="Q590" t="e">
        <f t="shared" ca="1" si="105"/>
        <v>#N/A</v>
      </c>
      <c r="R590" t="e">
        <f t="shared" ca="1" si="109"/>
        <v>#N/A</v>
      </c>
      <c r="S590" t="e">
        <f t="shared" ca="1" si="105"/>
        <v>#N/A</v>
      </c>
      <c r="T590" t="e">
        <f t="shared" ca="1" si="110"/>
        <v>#N/A</v>
      </c>
      <c r="U590" t="e">
        <f t="shared" ca="1" si="111"/>
        <v>#N/A</v>
      </c>
      <c r="V590" t="e">
        <f t="shared" ca="1" si="112"/>
        <v>#N/A</v>
      </c>
    </row>
    <row r="591" spans="1:22">
      <c r="A591" t="e">
        <f t="shared" ca="1" si="106"/>
        <v>#N/A</v>
      </c>
      <c r="B591" t="e">
        <f ca="1">INDEX(SeznamListu!$A$1:$C$87,MATCH(A591,SeznamListu!$B$1:$B$87,0),1)</f>
        <v>#N/A</v>
      </c>
      <c r="C591" t="e">
        <f ca="1">INDEX(SeznamListu!$A$1:$C$87,MATCH(A591,SeznamListu!$B$1:$B$87,0),3)</f>
        <v>#N/A</v>
      </c>
      <c r="D591">
        <f ca="1">COUNTIF($A$6:A591,A591)</f>
        <v>5</v>
      </c>
      <c r="I591" t="e">
        <f t="shared" ca="1" si="107"/>
        <v>#N/A</v>
      </c>
      <c r="J591" t="e">
        <f t="shared" ca="1" si="108"/>
        <v>#N/A</v>
      </c>
      <c r="K591" t="e">
        <f t="shared" ca="1" si="105"/>
        <v>#N/A</v>
      </c>
      <c r="L591" t="e">
        <f t="shared" ca="1" si="105"/>
        <v>#N/A</v>
      </c>
      <c r="M591" t="e">
        <f t="shared" ca="1" si="105"/>
        <v>#N/A</v>
      </c>
      <c r="N591" t="e">
        <f t="shared" ca="1" si="105"/>
        <v>#N/A</v>
      </c>
      <c r="O591" t="e">
        <f t="shared" ca="1" si="105"/>
        <v>#N/A</v>
      </c>
      <c r="P591" t="e">
        <f t="shared" ca="1" si="105"/>
        <v>#N/A</v>
      </c>
      <c r="Q591" t="e">
        <f t="shared" ca="1" si="105"/>
        <v>#N/A</v>
      </c>
      <c r="R591" t="e">
        <f t="shared" ca="1" si="109"/>
        <v>#N/A</v>
      </c>
      <c r="S591" t="e">
        <f t="shared" ca="1" si="105"/>
        <v>#N/A</v>
      </c>
      <c r="T591" t="e">
        <f t="shared" ca="1" si="110"/>
        <v>#N/A</v>
      </c>
      <c r="U591" t="e">
        <f t="shared" ca="1" si="111"/>
        <v>#N/A</v>
      </c>
      <c r="V591" t="e">
        <f t="shared" ca="1" si="112"/>
        <v>#N/A</v>
      </c>
    </row>
    <row r="592" spans="1:22">
      <c r="A592" t="e">
        <f t="shared" ca="1" si="106"/>
        <v>#N/A</v>
      </c>
      <c r="B592" t="e">
        <f ca="1">INDEX(SeznamListu!$A$1:$C$87,MATCH(A592,SeznamListu!$B$1:$B$87,0),1)</f>
        <v>#N/A</v>
      </c>
      <c r="C592" t="e">
        <f ca="1">INDEX(SeznamListu!$A$1:$C$87,MATCH(A592,SeznamListu!$B$1:$B$87,0),3)</f>
        <v>#N/A</v>
      </c>
      <c r="D592">
        <f ca="1">COUNTIF($A$6:A592,A592)</f>
        <v>6</v>
      </c>
      <c r="I592" t="e">
        <f t="shared" ca="1" si="107"/>
        <v>#N/A</v>
      </c>
      <c r="J592" t="e">
        <f t="shared" ca="1" si="108"/>
        <v>#N/A</v>
      </c>
      <c r="K592" t="e">
        <f t="shared" ca="1" si="105"/>
        <v>#N/A</v>
      </c>
      <c r="L592" t="e">
        <f t="shared" ca="1" si="105"/>
        <v>#N/A</v>
      </c>
      <c r="M592" t="e">
        <f t="shared" ca="1" si="105"/>
        <v>#N/A</v>
      </c>
      <c r="N592" t="e">
        <f t="shared" ca="1" si="105"/>
        <v>#N/A</v>
      </c>
      <c r="O592" t="e">
        <f t="shared" ca="1" si="105"/>
        <v>#N/A</v>
      </c>
      <c r="P592" t="e">
        <f t="shared" ca="1" si="105"/>
        <v>#N/A</v>
      </c>
      <c r="Q592" t="e">
        <f t="shared" ca="1" si="105"/>
        <v>#N/A</v>
      </c>
      <c r="R592" t="e">
        <f t="shared" ca="1" si="109"/>
        <v>#N/A</v>
      </c>
      <c r="S592" t="e">
        <f t="shared" ca="1" si="105"/>
        <v>#N/A</v>
      </c>
      <c r="T592" t="e">
        <f t="shared" ca="1" si="110"/>
        <v>#N/A</v>
      </c>
      <c r="U592" t="e">
        <f t="shared" ca="1" si="111"/>
        <v>#N/A</v>
      </c>
      <c r="V592" t="e">
        <f t="shared" ca="1" si="112"/>
        <v>#N/A</v>
      </c>
    </row>
    <row r="593" spans="1:22">
      <c r="A593" t="e">
        <f t="shared" ca="1" si="106"/>
        <v>#N/A</v>
      </c>
      <c r="B593" t="e">
        <f ca="1">INDEX(SeznamListu!$A$1:$C$87,MATCH(A593,SeznamListu!$B$1:$B$87,0),1)</f>
        <v>#N/A</v>
      </c>
      <c r="C593" t="e">
        <f ca="1">INDEX(SeznamListu!$A$1:$C$87,MATCH(A593,SeznamListu!$B$1:$B$87,0),3)</f>
        <v>#N/A</v>
      </c>
      <c r="D593">
        <f ca="1">COUNTIF($A$6:A593,A593)</f>
        <v>7</v>
      </c>
      <c r="I593" t="e">
        <f t="shared" ca="1" si="107"/>
        <v>#N/A</v>
      </c>
      <c r="J593" t="e">
        <f t="shared" ca="1" si="108"/>
        <v>#N/A</v>
      </c>
      <c r="K593" t="e">
        <f t="shared" ca="1" si="105"/>
        <v>#N/A</v>
      </c>
      <c r="L593" t="e">
        <f t="shared" ca="1" si="105"/>
        <v>#N/A</v>
      </c>
      <c r="M593" t="e">
        <f t="shared" ca="1" si="105"/>
        <v>#N/A</v>
      </c>
      <c r="N593" t="e">
        <f t="shared" ca="1" si="105"/>
        <v>#N/A</v>
      </c>
      <c r="O593" t="e">
        <f t="shared" ca="1" si="105"/>
        <v>#N/A</v>
      </c>
      <c r="P593" t="e">
        <f t="shared" ca="1" si="105"/>
        <v>#N/A</v>
      </c>
      <c r="Q593" t="e">
        <f t="shared" ca="1" si="105"/>
        <v>#N/A</v>
      </c>
      <c r="R593" t="e">
        <f t="shared" ca="1" si="109"/>
        <v>#N/A</v>
      </c>
      <c r="S593" t="e">
        <f t="shared" ca="1" si="105"/>
        <v>#N/A</v>
      </c>
      <c r="T593" t="e">
        <f t="shared" ca="1" si="110"/>
        <v>#N/A</v>
      </c>
      <c r="U593" t="e">
        <f t="shared" ca="1" si="111"/>
        <v>#N/A</v>
      </c>
      <c r="V593" t="e">
        <f t="shared" ca="1" si="112"/>
        <v>#N/A</v>
      </c>
    </row>
    <row r="594" spans="1:22">
      <c r="A594" t="e">
        <f t="shared" ca="1" si="106"/>
        <v>#N/A</v>
      </c>
      <c r="B594" t="e">
        <f ca="1">INDEX(SeznamListu!$A$1:$C$87,MATCH(A594,SeznamListu!$B$1:$B$87,0),1)</f>
        <v>#N/A</v>
      </c>
      <c r="C594" t="e">
        <f ca="1">INDEX(SeznamListu!$A$1:$C$87,MATCH(A594,SeznamListu!$B$1:$B$87,0),3)</f>
        <v>#N/A</v>
      </c>
      <c r="D594">
        <f ca="1">COUNTIF($A$6:A594,A594)</f>
        <v>8</v>
      </c>
      <c r="I594" t="e">
        <f t="shared" ca="1" si="107"/>
        <v>#N/A</v>
      </c>
      <c r="J594" t="e">
        <f t="shared" ca="1" si="108"/>
        <v>#N/A</v>
      </c>
      <c r="K594" t="e">
        <f t="shared" ca="1" si="105"/>
        <v>#N/A</v>
      </c>
      <c r="L594" t="e">
        <f t="shared" ca="1" si="105"/>
        <v>#N/A</v>
      </c>
      <c r="M594" t="e">
        <f t="shared" ca="1" si="105"/>
        <v>#N/A</v>
      </c>
      <c r="N594" t="e">
        <f t="shared" ca="1" si="105"/>
        <v>#N/A</v>
      </c>
      <c r="O594" t="e">
        <f t="shared" ca="1" si="105"/>
        <v>#N/A</v>
      </c>
      <c r="P594" t="e">
        <f t="shared" ca="1" si="105"/>
        <v>#N/A</v>
      </c>
      <c r="Q594" t="e">
        <f t="shared" ca="1" si="105"/>
        <v>#N/A</v>
      </c>
      <c r="R594" t="e">
        <f t="shared" ca="1" si="109"/>
        <v>#N/A</v>
      </c>
      <c r="S594" t="e">
        <f t="shared" ca="1" si="105"/>
        <v>#N/A</v>
      </c>
      <c r="T594" t="e">
        <f t="shared" ca="1" si="110"/>
        <v>#N/A</v>
      </c>
      <c r="U594" t="e">
        <f t="shared" ca="1" si="111"/>
        <v>#N/A</v>
      </c>
      <c r="V594" t="e">
        <f t="shared" ca="1" si="112"/>
        <v>#N/A</v>
      </c>
    </row>
    <row r="595" spans="1:22">
      <c r="A595" t="e">
        <f t="shared" ca="1" si="106"/>
        <v>#N/A</v>
      </c>
      <c r="B595" t="e">
        <f ca="1">INDEX(SeznamListu!$A$1:$C$87,MATCH(A595,SeznamListu!$B$1:$B$87,0),1)</f>
        <v>#N/A</v>
      </c>
      <c r="C595" t="e">
        <f ca="1">INDEX(SeznamListu!$A$1:$C$87,MATCH(A595,SeznamListu!$B$1:$B$87,0),3)</f>
        <v>#N/A</v>
      </c>
      <c r="D595">
        <f ca="1">COUNTIF($A$6:A595,A595)</f>
        <v>9</v>
      </c>
      <c r="I595" t="e">
        <f t="shared" ca="1" si="107"/>
        <v>#N/A</v>
      </c>
      <c r="J595" t="e">
        <f t="shared" ca="1" si="108"/>
        <v>#N/A</v>
      </c>
      <c r="K595" t="e">
        <f t="shared" ca="1" si="105"/>
        <v>#N/A</v>
      </c>
      <c r="L595" t="e">
        <f t="shared" ca="1" si="105"/>
        <v>#N/A</v>
      </c>
      <c r="M595" t="e">
        <f t="shared" ca="1" si="105"/>
        <v>#N/A</v>
      </c>
      <c r="N595" t="e">
        <f t="shared" ca="1" si="105"/>
        <v>#N/A</v>
      </c>
      <c r="O595" t="e">
        <f t="shared" ca="1" si="105"/>
        <v>#N/A</v>
      </c>
      <c r="P595" t="e">
        <f t="shared" ca="1" si="105"/>
        <v>#N/A</v>
      </c>
      <c r="Q595" t="e">
        <f t="shared" ref="K595:S627" ca="1" si="113">INDIRECT("'"&amp;$B595&amp; "'!" &amp; Q$1&amp;$D595+2)</f>
        <v>#N/A</v>
      </c>
      <c r="R595" t="e">
        <f t="shared" ca="1" si="109"/>
        <v>#N/A</v>
      </c>
      <c r="S595" t="e">
        <f t="shared" ca="1" si="113"/>
        <v>#N/A</v>
      </c>
      <c r="T595" t="e">
        <f t="shared" ca="1" si="110"/>
        <v>#N/A</v>
      </c>
      <c r="U595" t="e">
        <f t="shared" ca="1" si="111"/>
        <v>#N/A</v>
      </c>
      <c r="V595" t="e">
        <f t="shared" ca="1" si="112"/>
        <v>#N/A</v>
      </c>
    </row>
    <row r="596" spans="1:22">
      <c r="A596" t="e">
        <f t="shared" ca="1" si="106"/>
        <v>#N/A</v>
      </c>
      <c r="B596" t="e">
        <f ca="1">INDEX(SeznamListu!$A$1:$C$87,MATCH(A596,SeznamListu!$B$1:$B$87,0),1)</f>
        <v>#N/A</v>
      </c>
      <c r="C596" t="e">
        <f ca="1">INDEX(SeznamListu!$A$1:$C$87,MATCH(A596,SeznamListu!$B$1:$B$87,0),3)</f>
        <v>#N/A</v>
      </c>
      <c r="D596">
        <f ca="1">COUNTIF($A$6:A596,A596)</f>
        <v>10</v>
      </c>
      <c r="I596" t="e">
        <f t="shared" ca="1" si="107"/>
        <v>#N/A</v>
      </c>
      <c r="J596" t="e">
        <f t="shared" ca="1" si="108"/>
        <v>#N/A</v>
      </c>
      <c r="K596" t="e">
        <f t="shared" ca="1" si="113"/>
        <v>#N/A</v>
      </c>
      <c r="L596" t="e">
        <f t="shared" ca="1" si="113"/>
        <v>#N/A</v>
      </c>
      <c r="M596" t="e">
        <f t="shared" ca="1" si="113"/>
        <v>#N/A</v>
      </c>
      <c r="N596" t="e">
        <f t="shared" ca="1" si="113"/>
        <v>#N/A</v>
      </c>
      <c r="O596" t="e">
        <f t="shared" ca="1" si="113"/>
        <v>#N/A</v>
      </c>
      <c r="P596" t="e">
        <f t="shared" ca="1" si="113"/>
        <v>#N/A</v>
      </c>
      <c r="Q596" t="e">
        <f t="shared" ca="1" si="113"/>
        <v>#N/A</v>
      </c>
      <c r="R596" t="e">
        <f t="shared" ca="1" si="109"/>
        <v>#N/A</v>
      </c>
      <c r="S596" t="e">
        <f t="shared" ca="1" si="113"/>
        <v>#N/A</v>
      </c>
      <c r="T596" t="e">
        <f t="shared" ca="1" si="110"/>
        <v>#N/A</v>
      </c>
      <c r="U596" t="e">
        <f t="shared" ca="1" si="111"/>
        <v>#N/A</v>
      </c>
      <c r="V596" t="e">
        <f t="shared" ca="1" si="112"/>
        <v>#N/A</v>
      </c>
    </row>
    <row r="597" spans="1:22">
      <c r="A597" t="e">
        <f t="shared" ca="1" si="106"/>
        <v>#N/A</v>
      </c>
      <c r="B597" t="e">
        <f ca="1">INDEX(SeznamListu!$A$1:$C$87,MATCH(A597,SeznamListu!$B$1:$B$87,0),1)</f>
        <v>#N/A</v>
      </c>
      <c r="C597" t="e">
        <f ca="1">INDEX(SeznamListu!$A$1:$C$87,MATCH(A597,SeznamListu!$B$1:$B$87,0),3)</f>
        <v>#N/A</v>
      </c>
      <c r="D597">
        <f ca="1">COUNTIF($A$6:A597,A597)</f>
        <v>11</v>
      </c>
      <c r="I597" t="e">
        <f t="shared" ca="1" si="107"/>
        <v>#N/A</v>
      </c>
      <c r="J597" t="e">
        <f t="shared" ca="1" si="108"/>
        <v>#N/A</v>
      </c>
      <c r="K597" t="e">
        <f t="shared" ca="1" si="113"/>
        <v>#N/A</v>
      </c>
      <c r="L597" t="e">
        <f t="shared" ca="1" si="113"/>
        <v>#N/A</v>
      </c>
      <c r="M597" t="e">
        <f t="shared" ca="1" si="113"/>
        <v>#N/A</v>
      </c>
      <c r="N597" t="e">
        <f t="shared" ca="1" si="113"/>
        <v>#N/A</v>
      </c>
      <c r="O597" t="e">
        <f t="shared" ca="1" si="113"/>
        <v>#N/A</v>
      </c>
      <c r="P597" t="e">
        <f t="shared" ca="1" si="113"/>
        <v>#N/A</v>
      </c>
      <c r="Q597" t="e">
        <f t="shared" ca="1" si="113"/>
        <v>#N/A</v>
      </c>
      <c r="R597" t="e">
        <f t="shared" ca="1" si="109"/>
        <v>#N/A</v>
      </c>
      <c r="S597" t="e">
        <f t="shared" ca="1" si="113"/>
        <v>#N/A</v>
      </c>
      <c r="T597" t="e">
        <f t="shared" ca="1" si="110"/>
        <v>#N/A</v>
      </c>
      <c r="U597" t="e">
        <f t="shared" ca="1" si="111"/>
        <v>#N/A</v>
      </c>
      <c r="V597" t="e">
        <f t="shared" ca="1" si="112"/>
        <v>#N/A</v>
      </c>
    </row>
    <row r="598" spans="1:22">
      <c r="A598" t="e">
        <f t="shared" ca="1" si="106"/>
        <v>#N/A</v>
      </c>
      <c r="B598" t="e">
        <f ca="1">INDEX(SeznamListu!$A$1:$C$87,MATCH(A598,SeznamListu!$B$1:$B$87,0),1)</f>
        <v>#N/A</v>
      </c>
      <c r="C598" t="e">
        <f ca="1">INDEX(SeznamListu!$A$1:$C$87,MATCH(A598,SeznamListu!$B$1:$B$87,0),3)</f>
        <v>#N/A</v>
      </c>
      <c r="D598">
        <f ca="1">COUNTIF($A$6:A598,A598)</f>
        <v>12</v>
      </c>
      <c r="I598" t="e">
        <f t="shared" ca="1" si="107"/>
        <v>#N/A</v>
      </c>
      <c r="J598" t="e">
        <f t="shared" ca="1" si="108"/>
        <v>#N/A</v>
      </c>
      <c r="K598" t="e">
        <f t="shared" ca="1" si="113"/>
        <v>#N/A</v>
      </c>
      <c r="L598" t="e">
        <f t="shared" ca="1" si="113"/>
        <v>#N/A</v>
      </c>
      <c r="M598" t="e">
        <f t="shared" ca="1" si="113"/>
        <v>#N/A</v>
      </c>
      <c r="N598" t="e">
        <f t="shared" ca="1" si="113"/>
        <v>#N/A</v>
      </c>
      <c r="O598" t="e">
        <f t="shared" ca="1" si="113"/>
        <v>#N/A</v>
      </c>
      <c r="P598" t="e">
        <f t="shared" ca="1" si="113"/>
        <v>#N/A</v>
      </c>
      <c r="Q598" t="e">
        <f t="shared" ca="1" si="113"/>
        <v>#N/A</v>
      </c>
      <c r="R598" t="e">
        <f t="shared" ca="1" si="109"/>
        <v>#N/A</v>
      </c>
      <c r="S598" t="e">
        <f t="shared" ca="1" si="113"/>
        <v>#N/A</v>
      </c>
      <c r="T598" t="e">
        <f t="shared" ca="1" si="110"/>
        <v>#N/A</v>
      </c>
      <c r="U598" t="e">
        <f t="shared" ca="1" si="111"/>
        <v>#N/A</v>
      </c>
      <c r="V598" t="e">
        <f t="shared" ca="1" si="112"/>
        <v>#N/A</v>
      </c>
    </row>
    <row r="599" spans="1:22">
      <c r="A599" t="e">
        <f t="shared" ca="1" si="106"/>
        <v>#N/A</v>
      </c>
      <c r="B599" t="e">
        <f ca="1">INDEX(SeznamListu!$A$1:$C$87,MATCH(A599,SeznamListu!$B$1:$B$87,0),1)</f>
        <v>#N/A</v>
      </c>
      <c r="C599" t="e">
        <f ca="1">INDEX(SeznamListu!$A$1:$C$87,MATCH(A599,SeznamListu!$B$1:$B$87,0),3)</f>
        <v>#N/A</v>
      </c>
      <c r="D599">
        <f ca="1">COUNTIF($A$6:A599,A599)</f>
        <v>13</v>
      </c>
      <c r="I599" t="e">
        <f t="shared" ca="1" si="107"/>
        <v>#N/A</v>
      </c>
      <c r="J599" t="e">
        <f t="shared" ca="1" si="108"/>
        <v>#N/A</v>
      </c>
      <c r="K599" t="e">
        <f t="shared" ca="1" si="113"/>
        <v>#N/A</v>
      </c>
      <c r="L599" t="e">
        <f t="shared" ca="1" si="113"/>
        <v>#N/A</v>
      </c>
      <c r="M599" t="e">
        <f t="shared" ca="1" si="113"/>
        <v>#N/A</v>
      </c>
      <c r="N599" t="e">
        <f t="shared" ca="1" si="113"/>
        <v>#N/A</v>
      </c>
      <c r="O599" t="e">
        <f t="shared" ca="1" si="113"/>
        <v>#N/A</v>
      </c>
      <c r="P599" t="e">
        <f t="shared" ca="1" si="113"/>
        <v>#N/A</v>
      </c>
      <c r="Q599" t="e">
        <f t="shared" ca="1" si="113"/>
        <v>#N/A</v>
      </c>
      <c r="R599" t="e">
        <f t="shared" ca="1" si="109"/>
        <v>#N/A</v>
      </c>
      <c r="S599" t="e">
        <f t="shared" ca="1" si="113"/>
        <v>#N/A</v>
      </c>
      <c r="T599" t="e">
        <f t="shared" ca="1" si="110"/>
        <v>#N/A</v>
      </c>
      <c r="U599" t="e">
        <f t="shared" ca="1" si="111"/>
        <v>#N/A</v>
      </c>
      <c r="V599" t="e">
        <f t="shared" ca="1" si="112"/>
        <v>#N/A</v>
      </c>
    </row>
    <row r="600" spans="1:22">
      <c r="A600" t="e">
        <f t="shared" ca="1" si="106"/>
        <v>#N/A</v>
      </c>
      <c r="B600" t="e">
        <f ca="1">INDEX(SeznamListu!$A$1:$C$87,MATCH(A600,SeznamListu!$B$1:$B$87,0),1)</f>
        <v>#N/A</v>
      </c>
      <c r="C600" t="e">
        <f ca="1">INDEX(SeznamListu!$A$1:$C$87,MATCH(A600,SeznamListu!$B$1:$B$87,0),3)</f>
        <v>#N/A</v>
      </c>
      <c r="D600">
        <f ca="1">COUNTIF($A$6:A600,A600)</f>
        <v>14</v>
      </c>
      <c r="I600" t="e">
        <f t="shared" ca="1" si="107"/>
        <v>#N/A</v>
      </c>
      <c r="J600" t="e">
        <f t="shared" ca="1" si="108"/>
        <v>#N/A</v>
      </c>
      <c r="K600" t="e">
        <f t="shared" ca="1" si="113"/>
        <v>#N/A</v>
      </c>
      <c r="L600" t="e">
        <f t="shared" ca="1" si="113"/>
        <v>#N/A</v>
      </c>
      <c r="M600" t="e">
        <f t="shared" ca="1" si="113"/>
        <v>#N/A</v>
      </c>
      <c r="N600" t="e">
        <f t="shared" ca="1" si="113"/>
        <v>#N/A</v>
      </c>
      <c r="O600" t="e">
        <f t="shared" ca="1" si="113"/>
        <v>#N/A</v>
      </c>
      <c r="P600" t="e">
        <f t="shared" ca="1" si="113"/>
        <v>#N/A</v>
      </c>
      <c r="Q600" t="e">
        <f t="shared" ca="1" si="113"/>
        <v>#N/A</v>
      </c>
      <c r="R600" t="e">
        <f t="shared" ca="1" si="109"/>
        <v>#N/A</v>
      </c>
      <c r="S600" t="e">
        <f t="shared" ca="1" si="113"/>
        <v>#N/A</v>
      </c>
      <c r="T600" t="e">
        <f t="shared" ca="1" si="110"/>
        <v>#N/A</v>
      </c>
      <c r="U600" t="e">
        <f t="shared" ca="1" si="111"/>
        <v>#N/A</v>
      </c>
      <c r="V600" t="e">
        <f t="shared" ca="1" si="112"/>
        <v>#N/A</v>
      </c>
    </row>
    <row r="601" spans="1:22">
      <c r="A601" t="e">
        <f t="shared" ca="1" si="106"/>
        <v>#N/A</v>
      </c>
      <c r="B601" t="e">
        <f ca="1">INDEX(SeznamListu!$A$1:$C$87,MATCH(A601,SeznamListu!$B$1:$B$87,0),1)</f>
        <v>#N/A</v>
      </c>
      <c r="C601" t="e">
        <f ca="1">INDEX(SeznamListu!$A$1:$C$87,MATCH(A601,SeznamListu!$B$1:$B$87,0),3)</f>
        <v>#N/A</v>
      </c>
      <c r="D601">
        <f ca="1">COUNTIF($A$6:A601,A601)</f>
        <v>15</v>
      </c>
      <c r="I601" t="e">
        <f t="shared" ca="1" si="107"/>
        <v>#N/A</v>
      </c>
      <c r="J601" t="e">
        <f t="shared" ca="1" si="108"/>
        <v>#N/A</v>
      </c>
      <c r="K601" t="e">
        <f t="shared" ca="1" si="113"/>
        <v>#N/A</v>
      </c>
      <c r="L601" t="e">
        <f t="shared" ca="1" si="113"/>
        <v>#N/A</v>
      </c>
      <c r="M601" t="e">
        <f t="shared" ca="1" si="113"/>
        <v>#N/A</v>
      </c>
      <c r="N601" t="e">
        <f t="shared" ca="1" si="113"/>
        <v>#N/A</v>
      </c>
      <c r="O601" t="e">
        <f t="shared" ca="1" si="113"/>
        <v>#N/A</v>
      </c>
      <c r="P601" t="e">
        <f t="shared" ca="1" si="113"/>
        <v>#N/A</v>
      </c>
      <c r="Q601" t="e">
        <f t="shared" ca="1" si="113"/>
        <v>#N/A</v>
      </c>
      <c r="R601" t="e">
        <f t="shared" ca="1" si="109"/>
        <v>#N/A</v>
      </c>
      <c r="S601" t="e">
        <f t="shared" ca="1" si="113"/>
        <v>#N/A</v>
      </c>
      <c r="T601" t="e">
        <f t="shared" ca="1" si="110"/>
        <v>#N/A</v>
      </c>
      <c r="U601" t="e">
        <f t="shared" ca="1" si="111"/>
        <v>#N/A</v>
      </c>
      <c r="V601" t="e">
        <f t="shared" ca="1" si="112"/>
        <v>#N/A</v>
      </c>
    </row>
    <row r="602" spans="1:22">
      <c r="A602" t="e">
        <f t="shared" ca="1" si="106"/>
        <v>#N/A</v>
      </c>
      <c r="B602" t="e">
        <f ca="1">INDEX(SeznamListu!$A$1:$C$87,MATCH(A602,SeznamListu!$B$1:$B$87,0),1)</f>
        <v>#N/A</v>
      </c>
      <c r="C602" t="e">
        <f ca="1">INDEX(SeznamListu!$A$1:$C$87,MATCH(A602,SeznamListu!$B$1:$B$87,0),3)</f>
        <v>#N/A</v>
      </c>
      <c r="D602">
        <f ca="1">COUNTIF($A$6:A602,A602)</f>
        <v>16</v>
      </c>
      <c r="I602" t="e">
        <f t="shared" ca="1" si="107"/>
        <v>#N/A</v>
      </c>
      <c r="J602" t="e">
        <f t="shared" ca="1" si="108"/>
        <v>#N/A</v>
      </c>
      <c r="K602" t="e">
        <f t="shared" ca="1" si="113"/>
        <v>#N/A</v>
      </c>
      <c r="L602" t="e">
        <f t="shared" ca="1" si="113"/>
        <v>#N/A</v>
      </c>
      <c r="M602" t="e">
        <f t="shared" ca="1" si="113"/>
        <v>#N/A</v>
      </c>
      <c r="N602" t="e">
        <f t="shared" ca="1" si="113"/>
        <v>#N/A</v>
      </c>
      <c r="O602" t="e">
        <f t="shared" ca="1" si="113"/>
        <v>#N/A</v>
      </c>
      <c r="P602" t="e">
        <f t="shared" ca="1" si="113"/>
        <v>#N/A</v>
      </c>
      <c r="Q602" t="e">
        <f t="shared" ca="1" si="113"/>
        <v>#N/A</v>
      </c>
      <c r="R602" t="e">
        <f t="shared" ca="1" si="109"/>
        <v>#N/A</v>
      </c>
      <c r="S602" t="e">
        <f t="shared" ca="1" si="113"/>
        <v>#N/A</v>
      </c>
      <c r="T602" t="e">
        <f t="shared" ca="1" si="110"/>
        <v>#N/A</v>
      </c>
      <c r="U602" t="e">
        <f t="shared" ca="1" si="111"/>
        <v>#N/A</v>
      </c>
      <c r="V602" t="e">
        <f t="shared" ca="1" si="112"/>
        <v>#N/A</v>
      </c>
    </row>
    <row r="603" spans="1:22">
      <c r="A603" t="e">
        <f t="shared" ca="1" si="106"/>
        <v>#N/A</v>
      </c>
      <c r="B603" t="e">
        <f ca="1">INDEX(SeznamListu!$A$1:$C$87,MATCH(A603,SeznamListu!$B$1:$B$87,0),1)</f>
        <v>#N/A</v>
      </c>
      <c r="C603" t="e">
        <f ca="1">INDEX(SeznamListu!$A$1:$C$87,MATCH(A603,SeznamListu!$B$1:$B$87,0),3)</f>
        <v>#N/A</v>
      </c>
      <c r="D603">
        <f ca="1">COUNTIF($A$6:A603,A603)</f>
        <v>17</v>
      </c>
      <c r="I603" t="e">
        <f t="shared" ca="1" si="107"/>
        <v>#N/A</v>
      </c>
      <c r="J603" t="e">
        <f t="shared" ca="1" si="108"/>
        <v>#N/A</v>
      </c>
      <c r="K603" t="e">
        <f t="shared" ca="1" si="113"/>
        <v>#N/A</v>
      </c>
      <c r="L603" t="e">
        <f t="shared" ca="1" si="113"/>
        <v>#N/A</v>
      </c>
      <c r="M603" t="e">
        <f t="shared" ca="1" si="113"/>
        <v>#N/A</v>
      </c>
      <c r="N603" t="e">
        <f t="shared" ca="1" si="113"/>
        <v>#N/A</v>
      </c>
      <c r="O603" t="e">
        <f t="shared" ca="1" si="113"/>
        <v>#N/A</v>
      </c>
      <c r="P603" t="e">
        <f t="shared" ca="1" si="113"/>
        <v>#N/A</v>
      </c>
      <c r="Q603" t="e">
        <f t="shared" ca="1" si="113"/>
        <v>#N/A</v>
      </c>
      <c r="R603" t="e">
        <f t="shared" ca="1" si="109"/>
        <v>#N/A</v>
      </c>
      <c r="S603" t="e">
        <f t="shared" ca="1" si="113"/>
        <v>#N/A</v>
      </c>
      <c r="T603" t="e">
        <f t="shared" ca="1" si="110"/>
        <v>#N/A</v>
      </c>
      <c r="U603" t="e">
        <f t="shared" ca="1" si="111"/>
        <v>#N/A</v>
      </c>
      <c r="V603" t="e">
        <f t="shared" ca="1" si="112"/>
        <v>#N/A</v>
      </c>
    </row>
    <row r="604" spans="1:22">
      <c r="A604" t="e">
        <f t="shared" ca="1" si="106"/>
        <v>#N/A</v>
      </c>
      <c r="B604" t="e">
        <f ca="1">INDEX(SeznamListu!$A$1:$C$87,MATCH(A604,SeznamListu!$B$1:$B$87,0),1)</f>
        <v>#N/A</v>
      </c>
      <c r="C604" t="e">
        <f ca="1">INDEX(SeznamListu!$A$1:$C$87,MATCH(A604,SeznamListu!$B$1:$B$87,0),3)</f>
        <v>#N/A</v>
      </c>
      <c r="D604">
        <f ca="1">COUNTIF($A$6:A604,A604)</f>
        <v>18</v>
      </c>
      <c r="I604" t="e">
        <f t="shared" ca="1" si="107"/>
        <v>#N/A</v>
      </c>
      <c r="J604" t="e">
        <f t="shared" ca="1" si="108"/>
        <v>#N/A</v>
      </c>
      <c r="K604" t="e">
        <f t="shared" ca="1" si="113"/>
        <v>#N/A</v>
      </c>
      <c r="L604" t="e">
        <f t="shared" ca="1" si="113"/>
        <v>#N/A</v>
      </c>
      <c r="M604" t="e">
        <f t="shared" ca="1" si="113"/>
        <v>#N/A</v>
      </c>
      <c r="N604" t="e">
        <f t="shared" ca="1" si="113"/>
        <v>#N/A</v>
      </c>
      <c r="O604" t="e">
        <f t="shared" ca="1" si="113"/>
        <v>#N/A</v>
      </c>
      <c r="P604" t="e">
        <f t="shared" ca="1" si="113"/>
        <v>#N/A</v>
      </c>
      <c r="Q604" t="e">
        <f t="shared" ca="1" si="113"/>
        <v>#N/A</v>
      </c>
      <c r="R604" t="e">
        <f t="shared" ca="1" si="109"/>
        <v>#N/A</v>
      </c>
      <c r="S604" t="e">
        <f t="shared" ca="1" si="113"/>
        <v>#N/A</v>
      </c>
      <c r="T604" t="e">
        <f t="shared" ca="1" si="110"/>
        <v>#N/A</v>
      </c>
      <c r="U604" t="e">
        <f t="shared" ca="1" si="111"/>
        <v>#N/A</v>
      </c>
      <c r="V604" t="e">
        <f t="shared" ca="1" si="112"/>
        <v>#N/A</v>
      </c>
    </row>
    <row r="605" spans="1:22">
      <c r="A605" t="e">
        <f t="shared" ca="1" si="106"/>
        <v>#N/A</v>
      </c>
      <c r="B605" t="e">
        <f ca="1">INDEX(SeznamListu!$A$1:$C$87,MATCH(A605,SeznamListu!$B$1:$B$87,0),1)</f>
        <v>#N/A</v>
      </c>
      <c r="C605" t="e">
        <f ca="1">INDEX(SeznamListu!$A$1:$C$87,MATCH(A605,SeznamListu!$B$1:$B$87,0),3)</f>
        <v>#N/A</v>
      </c>
      <c r="D605">
        <f ca="1">COUNTIF($A$6:A605,A605)</f>
        <v>19</v>
      </c>
      <c r="I605" t="e">
        <f t="shared" ca="1" si="107"/>
        <v>#N/A</v>
      </c>
      <c r="J605" t="e">
        <f t="shared" ca="1" si="108"/>
        <v>#N/A</v>
      </c>
      <c r="K605" t="e">
        <f t="shared" ca="1" si="113"/>
        <v>#N/A</v>
      </c>
      <c r="L605" t="e">
        <f t="shared" ca="1" si="113"/>
        <v>#N/A</v>
      </c>
      <c r="M605" t="e">
        <f t="shared" ca="1" si="113"/>
        <v>#N/A</v>
      </c>
      <c r="N605" t="e">
        <f t="shared" ca="1" si="113"/>
        <v>#N/A</v>
      </c>
      <c r="O605" t="e">
        <f t="shared" ca="1" si="113"/>
        <v>#N/A</v>
      </c>
      <c r="P605" t="e">
        <f t="shared" ca="1" si="113"/>
        <v>#N/A</v>
      </c>
      <c r="Q605" t="e">
        <f t="shared" ca="1" si="113"/>
        <v>#N/A</v>
      </c>
      <c r="R605" t="e">
        <f t="shared" ca="1" si="109"/>
        <v>#N/A</v>
      </c>
      <c r="S605" t="e">
        <f t="shared" ca="1" si="113"/>
        <v>#N/A</v>
      </c>
      <c r="T605" t="e">
        <f t="shared" ca="1" si="110"/>
        <v>#N/A</v>
      </c>
      <c r="U605" t="e">
        <f t="shared" ca="1" si="111"/>
        <v>#N/A</v>
      </c>
      <c r="V605" t="e">
        <f t="shared" ca="1" si="112"/>
        <v>#N/A</v>
      </c>
    </row>
    <row r="606" spans="1:22">
      <c r="A606" t="e">
        <f t="shared" ca="1" si="106"/>
        <v>#N/A</v>
      </c>
      <c r="B606" t="e">
        <f ca="1">INDEX(SeznamListu!$A$1:$C$87,MATCH(A606,SeznamListu!$B$1:$B$87,0),1)</f>
        <v>#N/A</v>
      </c>
      <c r="C606" t="e">
        <f ca="1">INDEX(SeznamListu!$A$1:$C$87,MATCH(A606,SeznamListu!$B$1:$B$87,0),3)</f>
        <v>#N/A</v>
      </c>
      <c r="D606">
        <f ca="1">COUNTIF($A$6:A606,A606)</f>
        <v>20</v>
      </c>
      <c r="I606" t="e">
        <f t="shared" ca="1" si="107"/>
        <v>#N/A</v>
      </c>
      <c r="J606" t="e">
        <f t="shared" ca="1" si="108"/>
        <v>#N/A</v>
      </c>
      <c r="K606" t="e">
        <f t="shared" ca="1" si="113"/>
        <v>#N/A</v>
      </c>
      <c r="L606" t="e">
        <f t="shared" ca="1" si="113"/>
        <v>#N/A</v>
      </c>
      <c r="M606" t="e">
        <f t="shared" ca="1" si="113"/>
        <v>#N/A</v>
      </c>
      <c r="N606" t="e">
        <f t="shared" ca="1" si="113"/>
        <v>#N/A</v>
      </c>
      <c r="O606" t="e">
        <f t="shared" ca="1" si="113"/>
        <v>#N/A</v>
      </c>
      <c r="P606" t="e">
        <f t="shared" ca="1" si="113"/>
        <v>#N/A</v>
      </c>
      <c r="Q606" t="e">
        <f t="shared" ca="1" si="113"/>
        <v>#N/A</v>
      </c>
      <c r="R606" t="e">
        <f t="shared" ca="1" si="109"/>
        <v>#N/A</v>
      </c>
      <c r="S606" t="e">
        <f t="shared" ca="1" si="113"/>
        <v>#N/A</v>
      </c>
      <c r="T606" t="e">
        <f t="shared" ca="1" si="110"/>
        <v>#N/A</v>
      </c>
      <c r="U606" t="e">
        <f t="shared" ca="1" si="111"/>
        <v>#N/A</v>
      </c>
      <c r="V606" t="e">
        <f t="shared" ca="1" si="112"/>
        <v>#N/A</v>
      </c>
    </row>
    <row r="607" spans="1:22">
      <c r="A607" t="e">
        <f t="shared" ca="1" si="106"/>
        <v>#N/A</v>
      </c>
      <c r="B607" t="e">
        <f ca="1">INDEX(SeznamListu!$A$1:$C$87,MATCH(A607,SeznamListu!$B$1:$B$87,0),1)</f>
        <v>#N/A</v>
      </c>
      <c r="C607" t="e">
        <f ca="1">INDEX(SeznamListu!$A$1:$C$87,MATCH(A607,SeznamListu!$B$1:$B$87,0),3)</f>
        <v>#N/A</v>
      </c>
      <c r="D607">
        <f ca="1">COUNTIF($A$6:A607,A607)</f>
        <v>21</v>
      </c>
      <c r="I607" t="e">
        <f t="shared" ca="1" si="107"/>
        <v>#N/A</v>
      </c>
      <c r="J607" t="e">
        <f t="shared" ca="1" si="108"/>
        <v>#N/A</v>
      </c>
      <c r="K607" t="e">
        <f t="shared" ca="1" si="113"/>
        <v>#N/A</v>
      </c>
      <c r="L607" t="e">
        <f t="shared" ca="1" si="113"/>
        <v>#N/A</v>
      </c>
      <c r="M607" t="e">
        <f t="shared" ca="1" si="113"/>
        <v>#N/A</v>
      </c>
      <c r="N607" t="e">
        <f t="shared" ca="1" si="113"/>
        <v>#N/A</v>
      </c>
      <c r="O607" t="e">
        <f t="shared" ca="1" si="113"/>
        <v>#N/A</v>
      </c>
      <c r="P607" t="e">
        <f t="shared" ca="1" si="113"/>
        <v>#N/A</v>
      </c>
      <c r="Q607" t="e">
        <f t="shared" ca="1" si="113"/>
        <v>#N/A</v>
      </c>
      <c r="R607" t="e">
        <f t="shared" ca="1" si="109"/>
        <v>#N/A</v>
      </c>
      <c r="S607" t="e">
        <f t="shared" ca="1" si="113"/>
        <v>#N/A</v>
      </c>
      <c r="T607" t="e">
        <f t="shared" ca="1" si="110"/>
        <v>#N/A</v>
      </c>
      <c r="U607" t="e">
        <f t="shared" ca="1" si="111"/>
        <v>#N/A</v>
      </c>
      <c r="V607" t="e">
        <f t="shared" ca="1" si="112"/>
        <v>#N/A</v>
      </c>
    </row>
    <row r="608" spans="1:22">
      <c r="A608" t="e">
        <f t="shared" ca="1" si="106"/>
        <v>#N/A</v>
      </c>
      <c r="B608" t="e">
        <f ca="1">INDEX(SeznamListu!$A$1:$C$87,MATCH(A608,SeznamListu!$B$1:$B$87,0),1)</f>
        <v>#N/A</v>
      </c>
      <c r="C608" t="e">
        <f ca="1">INDEX(SeznamListu!$A$1:$C$87,MATCH(A608,SeznamListu!$B$1:$B$87,0),3)</f>
        <v>#N/A</v>
      </c>
      <c r="D608">
        <f ca="1">COUNTIF($A$6:A608,A608)</f>
        <v>22</v>
      </c>
      <c r="I608" t="e">
        <f t="shared" ca="1" si="107"/>
        <v>#N/A</v>
      </c>
      <c r="J608" t="e">
        <f t="shared" ca="1" si="108"/>
        <v>#N/A</v>
      </c>
      <c r="K608" t="e">
        <f t="shared" ca="1" si="113"/>
        <v>#N/A</v>
      </c>
      <c r="L608" t="e">
        <f t="shared" ca="1" si="113"/>
        <v>#N/A</v>
      </c>
      <c r="M608" t="e">
        <f t="shared" ca="1" si="113"/>
        <v>#N/A</v>
      </c>
      <c r="N608" t="e">
        <f t="shared" ca="1" si="113"/>
        <v>#N/A</v>
      </c>
      <c r="O608" t="e">
        <f t="shared" ca="1" si="113"/>
        <v>#N/A</v>
      </c>
      <c r="P608" t="e">
        <f t="shared" ca="1" si="113"/>
        <v>#N/A</v>
      </c>
      <c r="Q608" t="e">
        <f t="shared" ca="1" si="113"/>
        <v>#N/A</v>
      </c>
      <c r="R608" t="e">
        <f t="shared" ca="1" si="109"/>
        <v>#N/A</v>
      </c>
      <c r="S608" t="e">
        <f t="shared" ca="1" si="113"/>
        <v>#N/A</v>
      </c>
      <c r="T608" t="e">
        <f t="shared" ca="1" si="110"/>
        <v>#N/A</v>
      </c>
      <c r="U608" t="e">
        <f t="shared" ca="1" si="111"/>
        <v>#N/A</v>
      </c>
      <c r="V608" t="e">
        <f t="shared" ca="1" si="112"/>
        <v>#N/A</v>
      </c>
    </row>
    <row r="609" spans="1:22">
      <c r="A609" t="e">
        <f t="shared" ca="1" si="106"/>
        <v>#N/A</v>
      </c>
      <c r="B609" t="e">
        <f ca="1">INDEX(SeznamListu!$A$1:$C$87,MATCH(A609,SeznamListu!$B$1:$B$87,0),1)</f>
        <v>#N/A</v>
      </c>
      <c r="C609" t="e">
        <f ca="1">INDEX(SeznamListu!$A$1:$C$87,MATCH(A609,SeznamListu!$B$1:$B$87,0),3)</f>
        <v>#N/A</v>
      </c>
      <c r="D609">
        <f ca="1">COUNTIF($A$6:A609,A609)</f>
        <v>23</v>
      </c>
      <c r="I609" t="e">
        <f t="shared" ca="1" si="107"/>
        <v>#N/A</v>
      </c>
      <c r="J609" t="e">
        <f t="shared" ca="1" si="108"/>
        <v>#N/A</v>
      </c>
      <c r="K609" t="e">
        <f t="shared" ca="1" si="113"/>
        <v>#N/A</v>
      </c>
      <c r="L609" t="e">
        <f t="shared" ca="1" si="113"/>
        <v>#N/A</v>
      </c>
      <c r="M609" t="e">
        <f t="shared" ca="1" si="113"/>
        <v>#N/A</v>
      </c>
      <c r="N609" t="e">
        <f t="shared" ca="1" si="113"/>
        <v>#N/A</v>
      </c>
      <c r="O609" t="e">
        <f t="shared" ca="1" si="113"/>
        <v>#N/A</v>
      </c>
      <c r="P609" t="e">
        <f t="shared" ca="1" si="113"/>
        <v>#N/A</v>
      </c>
      <c r="Q609" t="e">
        <f t="shared" ca="1" si="113"/>
        <v>#N/A</v>
      </c>
      <c r="R609" t="e">
        <f t="shared" ca="1" si="109"/>
        <v>#N/A</v>
      </c>
      <c r="S609" t="e">
        <f t="shared" ca="1" si="113"/>
        <v>#N/A</v>
      </c>
      <c r="T609" t="e">
        <f t="shared" ca="1" si="110"/>
        <v>#N/A</v>
      </c>
      <c r="U609" t="e">
        <f t="shared" ca="1" si="111"/>
        <v>#N/A</v>
      </c>
      <c r="V609" t="e">
        <f t="shared" ca="1" si="112"/>
        <v>#N/A</v>
      </c>
    </row>
    <row r="610" spans="1:22">
      <c r="A610" t="e">
        <f t="shared" ca="1" si="106"/>
        <v>#N/A</v>
      </c>
      <c r="B610" t="e">
        <f ca="1">INDEX(SeznamListu!$A$1:$C$87,MATCH(A610,SeznamListu!$B$1:$B$87,0),1)</f>
        <v>#N/A</v>
      </c>
      <c r="C610" t="e">
        <f ca="1">INDEX(SeznamListu!$A$1:$C$87,MATCH(A610,SeznamListu!$B$1:$B$87,0),3)</f>
        <v>#N/A</v>
      </c>
      <c r="D610">
        <f ca="1">COUNTIF($A$6:A610,A610)</f>
        <v>24</v>
      </c>
      <c r="I610" t="e">
        <f t="shared" ca="1" si="107"/>
        <v>#N/A</v>
      </c>
      <c r="J610" t="e">
        <f t="shared" ca="1" si="108"/>
        <v>#N/A</v>
      </c>
      <c r="K610" t="e">
        <f t="shared" ca="1" si="113"/>
        <v>#N/A</v>
      </c>
      <c r="L610" t="e">
        <f t="shared" ca="1" si="113"/>
        <v>#N/A</v>
      </c>
      <c r="M610" t="e">
        <f t="shared" ca="1" si="113"/>
        <v>#N/A</v>
      </c>
      <c r="N610" t="e">
        <f t="shared" ca="1" si="113"/>
        <v>#N/A</v>
      </c>
      <c r="O610" t="e">
        <f t="shared" ca="1" si="113"/>
        <v>#N/A</v>
      </c>
      <c r="P610" t="e">
        <f t="shared" ca="1" si="113"/>
        <v>#N/A</v>
      </c>
      <c r="Q610" t="e">
        <f t="shared" ca="1" si="113"/>
        <v>#N/A</v>
      </c>
      <c r="R610" t="e">
        <f t="shared" ca="1" si="109"/>
        <v>#N/A</v>
      </c>
      <c r="S610" t="e">
        <f t="shared" ca="1" si="113"/>
        <v>#N/A</v>
      </c>
      <c r="T610" t="e">
        <f t="shared" ca="1" si="110"/>
        <v>#N/A</v>
      </c>
      <c r="U610" t="e">
        <f t="shared" ca="1" si="111"/>
        <v>#N/A</v>
      </c>
      <c r="V610" t="e">
        <f t="shared" ca="1" si="112"/>
        <v>#N/A</v>
      </c>
    </row>
    <row r="611" spans="1:22">
      <c r="A611" t="e">
        <f t="shared" ca="1" si="106"/>
        <v>#N/A</v>
      </c>
      <c r="B611" t="e">
        <f ca="1">INDEX(SeznamListu!$A$1:$C$87,MATCH(A611,SeznamListu!$B$1:$B$87,0),1)</f>
        <v>#N/A</v>
      </c>
      <c r="C611" t="e">
        <f ca="1">INDEX(SeznamListu!$A$1:$C$87,MATCH(A611,SeznamListu!$B$1:$B$87,0),3)</f>
        <v>#N/A</v>
      </c>
      <c r="D611">
        <f ca="1">COUNTIF($A$6:A611,A611)</f>
        <v>25</v>
      </c>
      <c r="I611" t="e">
        <f t="shared" ca="1" si="107"/>
        <v>#N/A</v>
      </c>
      <c r="J611" t="e">
        <f t="shared" ca="1" si="108"/>
        <v>#N/A</v>
      </c>
      <c r="K611" t="e">
        <f t="shared" ca="1" si="113"/>
        <v>#N/A</v>
      </c>
      <c r="L611" t="e">
        <f t="shared" ca="1" si="113"/>
        <v>#N/A</v>
      </c>
      <c r="M611" t="e">
        <f t="shared" ca="1" si="113"/>
        <v>#N/A</v>
      </c>
      <c r="N611" t="e">
        <f t="shared" ca="1" si="113"/>
        <v>#N/A</v>
      </c>
      <c r="O611" t="e">
        <f t="shared" ca="1" si="113"/>
        <v>#N/A</v>
      </c>
      <c r="P611" t="e">
        <f t="shared" ca="1" si="113"/>
        <v>#N/A</v>
      </c>
      <c r="Q611" t="e">
        <f t="shared" ca="1" si="113"/>
        <v>#N/A</v>
      </c>
      <c r="R611" t="e">
        <f t="shared" ca="1" si="109"/>
        <v>#N/A</v>
      </c>
      <c r="S611" t="e">
        <f t="shared" ca="1" si="113"/>
        <v>#N/A</v>
      </c>
      <c r="T611" t="e">
        <f t="shared" ca="1" si="110"/>
        <v>#N/A</v>
      </c>
      <c r="U611" t="e">
        <f t="shared" ca="1" si="111"/>
        <v>#N/A</v>
      </c>
      <c r="V611" t="e">
        <f t="shared" ca="1" si="112"/>
        <v>#N/A</v>
      </c>
    </row>
    <row r="612" spans="1:22">
      <c r="A612" t="e">
        <f t="shared" ca="1" si="106"/>
        <v>#N/A</v>
      </c>
      <c r="B612" t="e">
        <f ca="1">INDEX(SeznamListu!$A$1:$C$87,MATCH(A612,SeznamListu!$B$1:$B$87,0),1)</f>
        <v>#N/A</v>
      </c>
      <c r="C612" t="e">
        <f ca="1">INDEX(SeznamListu!$A$1:$C$87,MATCH(A612,SeznamListu!$B$1:$B$87,0),3)</f>
        <v>#N/A</v>
      </c>
      <c r="D612">
        <f ca="1">COUNTIF($A$6:A612,A612)</f>
        <v>26</v>
      </c>
      <c r="I612" t="e">
        <f t="shared" ca="1" si="107"/>
        <v>#N/A</v>
      </c>
      <c r="J612" t="e">
        <f t="shared" ca="1" si="108"/>
        <v>#N/A</v>
      </c>
      <c r="K612" t="e">
        <f t="shared" ca="1" si="113"/>
        <v>#N/A</v>
      </c>
      <c r="L612" t="e">
        <f t="shared" ca="1" si="113"/>
        <v>#N/A</v>
      </c>
      <c r="M612" t="e">
        <f t="shared" ca="1" si="113"/>
        <v>#N/A</v>
      </c>
      <c r="N612" t="e">
        <f t="shared" ca="1" si="113"/>
        <v>#N/A</v>
      </c>
      <c r="O612" t="e">
        <f t="shared" ca="1" si="113"/>
        <v>#N/A</v>
      </c>
      <c r="P612" t="e">
        <f t="shared" ca="1" si="113"/>
        <v>#N/A</v>
      </c>
      <c r="Q612" t="e">
        <f t="shared" ca="1" si="113"/>
        <v>#N/A</v>
      </c>
      <c r="R612" t="e">
        <f t="shared" ca="1" si="109"/>
        <v>#N/A</v>
      </c>
      <c r="S612" t="e">
        <f t="shared" ca="1" si="113"/>
        <v>#N/A</v>
      </c>
      <c r="T612" t="e">
        <f t="shared" ca="1" si="110"/>
        <v>#N/A</v>
      </c>
      <c r="U612" t="e">
        <f t="shared" ca="1" si="111"/>
        <v>#N/A</v>
      </c>
      <c r="V612" t="e">
        <f t="shared" ca="1" si="112"/>
        <v>#N/A</v>
      </c>
    </row>
    <row r="613" spans="1:22">
      <c r="A613" t="e">
        <f t="shared" ca="1" si="106"/>
        <v>#N/A</v>
      </c>
      <c r="B613" t="e">
        <f ca="1">INDEX(SeznamListu!$A$1:$C$87,MATCH(A613,SeznamListu!$B$1:$B$87,0),1)</f>
        <v>#N/A</v>
      </c>
      <c r="C613" t="e">
        <f ca="1">INDEX(SeznamListu!$A$1:$C$87,MATCH(A613,SeznamListu!$B$1:$B$87,0),3)</f>
        <v>#N/A</v>
      </c>
      <c r="D613">
        <f ca="1">COUNTIF($A$6:A613,A613)</f>
        <v>27</v>
      </c>
      <c r="I613" t="e">
        <f t="shared" ca="1" si="107"/>
        <v>#N/A</v>
      </c>
      <c r="J613" t="e">
        <f t="shared" ca="1" si="108"/>
        <v>#N/A</v>
      </c>
      <c r="K613" t="e">
        <f t="shared" ca="1" si="113"/>
        <v>#N/A</v>
      </c>
      <c r="L613" t="e">
        <f t="shared" ca="1" si="113"/>
        <v>#N/A</v>
      </c>
      <c r="M613" t="e">
        <f t="shared" ca="1" si="113"/>
        <v>#N/A</v>
      </c>
      <c r="N613" t="e">
        <f t="shared" ca="1" si="113"/>
        <v>#N/A</v>
      </c>
      <c r="O613" t="e">
        <f t="shared" ca="1" si="113"/>
        <v>#N/A</v>
      </c>
      <c r="P613" t="e">
        <f t="shared" ca="1" si="113"/>
        <v>#N/A</v>
      </c>
      <c r="Q613" t="e">
        <f t="shared" ca="1" si="113"/>
        <v>#N/A</v>
      </c>
      <c r="R613" t="e">
        <f t="shared" ca="1" si="109"/>
        <v>#N/A</v>
      </c>
      <c r="S613" t="e">
        <f t="shared" ca="1" si="113"/>
        <v>#N/A</v>
      </c>
      <c r="T613" t="e">
        <f t="shared" ca="1" si="110"/>
        <v>#N/A</v>
      </c>
      <c r="U613" t="e">
        <f t="shared" ca="1" si="111"/>
        <v>#N/A</v>
      </c>
      <c r="V613" t="e">
        <f t="shared" ca="1" si="112"/>
        <v>#N/A</v>
      </c>
    </row>
    <row r="614" spans="1:22">
      <c r="A614" t="e">
        <f t="shared" ca="1" si="106"/>
        <v>#N/A</v>
      </c>
      <c r="B614" t="e">
        <f ca="1">INDEX(SeznamListu!$A$1:$C$87,MATCH(A614,SeznamListu!$B$1:$B$87,0),1)</f>
        <v>#N/A</v>
      </c>
      <c r="C614" t="e">
        <f ca="1">INDEX(SeznamListu!$A$1:$C$87,MATCH(A614,SeznamListu!$B$1:$B$87,0),3)</f>
        <v>#N/A</v>
      </c>
      <c r="D614">
        <f ca="1">COUNTIF($A$6:A614,A614)</f>
        <v>28</v>
      </c>
      <c r="I614" t="e">
        <f t="shared" ca="1" si="107"/>
        <v>#N/A</v>
      </c>
      <c r="J614" t="e">
        <f t="shared" ca="1" si="108"/>
        <v>#N/A</v>
      </c>
      <c r="K614" t="e">
        <f t="shared" ca="1" si="113"/>
        <v>#N/A</v>
      </c>
      <c r="L614" t="e">
        <f t="shared" ca="1" si="113"/>
        <v>#N/A</v>
      </c>
      <c r="M614" t="e">
        <f t="shared" ca="1" si="113"/>
        <v>#N/A</v>
      </c>
      <c r="N614" t="e">
        <f t="shared" ca="1" si="113"/>
        <v>#N/A</v>
      </c>
      <c r="O614" t="e">
        <f t="shared" ca="1" si="113"/>
        <v>#N/A</v>
      </c>
      <c r="P614" t="e">
        <f t="shared" ca="1" si="113"/>
        <v>#N/A</v>
      </c>
      <c r="Q614" t="e">
        <f t="shared" ca="1" si="113"/>
        <v>#N/A</v>
      </c>
      <c r="R614" t="e">
        <f t="shared" ca="1" si="109"/>
        <v>#N/A</v>
      </c>
      <c r="S614" t="e">
        <f t="shared" ca="1" si="113"/>
        <v>#N/A</v>
      </c>
      <c r="T614" t="e">
        <f t="shared" ca="1" si="110"/>
        <v>#N/A</v>
      </c>
      <c r="U614" t="e">
        <f t="shared" ca="1" si="111"/>
        <v>#N/A</v>
      </c>
      <c r="V614" t="e">
        <f t="shared" ca="1" si="112"/>
        <v>#N/A</v>
      </c>
    </row>
    <row r="615" spans="1:22">
      <c r="A615" t="e">
        <f t="shared" ca="1" si="106"/>
        <v>#N/A</v>
      </c>
      <c r="B615" t="e">
        <f ca="1">INDEX(SeznamListu!$A$1:$C$87,MATCH(A615,SeznamListu!$B$1:$B$87,0),1)</f>
        <v>#N/A</v>
      </c>
      <c r="C615" t="e">
        <f ca="1">INDEX(SeznamListu!$A$1:$C$87,MATCH(A615,SeznamListu!$B$1:$B$87,0),3)</f>
        <v>#N/A</v>
      </c>
      <c r="D615">
        <f ca="1">COUNTIF($A$6:A615,A615)</f>
        <v>29</v>
      </c>
      <c r="I615" t="e">
        <f t="shared" ca="1" si="107"/>
        <v>#N/A</v>
      </c>
      <c r="J615" t="e">
        <f t="shared" ca="1" si="108"/>
        <v>#N/A</v>
      </c>
      <c r="K615" t="e">
        <f t="shared" ca="1" si="113"/>
        <v>#N/A</v>
      </c>
      <c r="L615" t="e">
        <f t="shared" ca="1" si="113"/>
        <v>#N/A</v>
      </c>
      <c r="M615" t="e">
        <f t="shared" ca="1" si="113"/>
        <v>#N/A</v>
      </c>
      <c r="N615" t="e">
        <f t="shared" ca="1" si="113"/>
        <v>#N/A</v>
      </c>
      <c r="O615" t="e">
        <f t="shared" ca="1" si="113"/>
        <v>#N/A</v>
      </c>
      <c r="P615" t="e">
        <f t="shared" ca="1" si="113"/>
        <v>#N/A</v>
      </c>
      <c r="Q615" t="e">
        <f t="shared" ca="1" si="113"/>
        <v>#N/A</v>
      </c>
      <c r="R615" t="e">
        <f t="shared" ca="1" si="109"/>
        <v>#N/A</v>
      </c>
      <c r="S615" t="e">
        <f t="shared" ca="1" si="113"/>
        <v>#N/A</v>
      </c>
      <c r="T615" t="e">
        <f t="shared" ca="1" si="110"/>
        <v>#N/A</v>
      </c>
      <c r="U615" t="e">
        <f t="shared" ca="1" si="111"/>
        <v>#N/A</v>
      </c>
      <c r="V615" t="e">
        <f t="shared" ca="1" si="112"/>
        <v>#N/A</v>
      </c>
    </row>
    <row r="616" spans="1:22">
      <c r="A616" t="e">
        <f t="shared" ca="1" si="106"/>
        <v>#N/A</v>
      </c>
      <c r="B616" t="e">
        <f ca="1">INDEX(SeznamListu!$A$1:$C$87,MATCH(A616,SeznamListu!$B$1:$B$87,0),1)</f>
        <v>#N/A</v>
      </c>
      <c r="C616" t="e">
        <f ca="1">INDEX(SeznamListu!$A$1:$C$87,MATCH(A616,SeznamListu!$B$1:$B$87,0),3)</f>
        <v>#N/A</v>
      </c>
      <c r="D616">
        <f ca="1">COUNTIF($A$6:A616,A616)</f>
        <v>30</v>
      </c>
      <c r="I616" t="e">
        <f t="shared" ca="1" si="107"/>
        <v>#N/A</v>
      </c>
      <c r="J616" t="e">
        <f t="shared" ca="1" si="108"/>
        <v>#N/A</v>
      </c>
      <c r="K616" t="e">
        <f t="shared" ca="1" si="113"/>
        <v>#N/A</v>
      </c>
      <c r="L616" t="e">
        <f t="shared" ca="1" si="113"/>
        <v>#N/A</v>
      </c>
      <c r="M616" t="e">
        <f t="shared" ca="1" si="113"/>
        <v>#N/A</v>
      </c>
      <c r="N616" t="e">
        <f t="shared" ca="1" si="113"/>
        <v>#N/A</v>
      </c>
      <c r="O616" t="e">
        <f t="shared" ca="1" si="113"/>
        <v>#N/A</v>
      </c>
      <c r="P616" t="e">
        <f t="shared" ca="1" si="113"/>
        <v>#N/A</v>
      </c>
      <c r="Q616" t="e">
        <f t="shared" ca="1" si="113"/>
        <v>#N/A</v>
      </c>
      <c r="R616" t="e">
        <f t="shared" ca="1" si="109"/>
        <v>#N/A</v>
      </c>
      <c r="S616" t="e">
        <f t="shared" ca="1" si="113"/>
        <v>#N/A</v>
      </c>
      <c r="T616" t="e">
        <f t="shared" ca="1" si="110"/>
        <v>#N/A</v>
      </c>
      <c r="U616" t="e">
        <f t="shared" ca="1" si="111"/>
        <v>#N/A</v>
      </c>
      <c r="V616" t="e">
        <f t="shared" ca="1" si="112"/>
        <v>#N/A</v>
      </c>
    </row>
    <row r="617" spans="1:22">
      <c r="A617" t="e">
        <f t="shared" ca="1" si="106"/>
        <v>#N/A</v>
      </c>
      <c r="B617" t="e">
        <f ca="1">INDEX(SeznamListu!$A$1:$C$87,MATCH(A617,SeznamListu!$B$1:$B$87,0),1)</f>
        <v>#N/A</v>
      </c>
      <c r="C617" t="e">
        <f ca="1">INDEX(SeznamListu!$A$1:$C$87,MATCH(A617,SeznamListu!$B$1:$B$87,0),3)</f>
        <v>#N/A</v>
      </c>
      <c r="D617">
        <f ca="1">COUNTIF($A$6:A617,A617)</f>
        <v>31</v>
      </c>
      <c r="I617" t="e">
        <f t="shared" ca="1" si="107"/>
        <v>#N/A</v>
      </c>
      <c r="J617" t="e">
        <f t="shared" ca="1" si="108"/>
        <v>#N/A</v>
      </c>
      <c r="K617" t="e">
        <f t="shared" ca="1" si="113"/>
        <v>#N/A</v>
      </c>
      <c r="L617" t="e">
        <f t="shared" ca="1" si="113"/>
        <v>#N/A</v>
      </c>
      <c r="M617" t="e">
        <f t="shared" ca="1" si="113"/>
        <v>#N/A</v>
      </c>
      <c r="N617" t="e">
        <f t="shared" ca="1" si="113"/>
        <v>#N/A</v>
      </c>
      <c r="O617" t="e">
        <f t="shared" ca="1" si="113"/>
        <v>#N/A</v>
      </c>
      <c r="P617" t="e">
        <f t="shared" ca="1" si="113"/>
        <v>#N/A</v>
      </c>
      <c r="Q617" t="e">
        <f t="shared" ca="1" si="113"/>
        <v>#N/A</v>
      </c>
      <c r="R617" t="e">
        <f t="shared" ca="1" si="109"/>
        <v>#N/A</v>
      </c>
      <c r="S617" t="e">
        <f t="shared" ca="1" si="113"/>
        <v>#N/A</v>
      </c>
      <c r="T617" t="e">
        <f t="shared" ca="1" si="110"/>
        <v>#N/A</v>
      </c>
      <c r="U617" t="e">
        <f t="shared" ca="1" si="111"/>
        <v>#N/A</v>
      </c>
      <c r="V617" t="e">
        <f t="shared" ca="1" si="112"/>
        <v>#N/A</v>
      </c>
    </row>
    <row r="618" spans="1:22">
      <c r="A618" t="e">
        <f t="shared" ca="1" si="106"/>
        <v>#N/A</v>
      </c>
      <c r="B618" t="e">
        <f ca="1">INDEX(SeznamListu!$A$1:$C$87,MATCH(A618,SeznamListu!$B$1:$B$87,0),1)</f>
        <v>#N/A</v>
      </c>
      <c r="C618" t="e">
        <f ca="1">INDEX(SeznamListu!$A$1:$C$87,MATCH(A618,SeznamListu!$B$1:$B$87,0),3)</f>
        <v>#N/A</v>
      </c>
      <c r="D618">
        <f ca="1">COUNTIF($A$6:A618,A618)</f>
        <v>32</v>
      </c>
      <c r="I618" t="e">
        <f t="shared" ca="1" si="107"/>
        <v>#N/A</v>
      </c>
      <c r="J618" t="e">
        <f t="shared" ca="1" si="108"/>
        <v>#N/A</v>
      </c>
      <c r="K618" t="e">
        <f t="shared" ca="1" si="113"/>
        <v>#N/A</v>
      </c>
      <c r="L618" t="e">
        <f t="shared" ca="1" si="113"/>
        <v>#N/A</v>
      </c>
      <c r="M618" t="e">
        <f t="shared" ca="1" si="113"/>
        <v>#N/A</v>
      </c>
      <c r="N618" t="e">
        <f t="shared" ca="1" si="113"/>
        <v>#N/A</v>
      </c>
      <c r="O618" t="e">
        <f t="shared" ca="1" si="113"/>
        <v>#N/A</v>
      </c>
      <c r="P618" t="e">
        <f t="shared" ca="1" si="113"/>
        <v>#N/A</v>
      </c>
      <c r="Q618" t="e">
        <f t="shared" ca="1" si="113"/>
        <v>#N/A</v>
      </c>
      <c r="R618" t="e">
        <f t="shared" ca="1" si="109"/>
        <v>#N/A</v>
      </c>
      <c r="S618" t="e">
        <f t="shared" ca="1" si="113"/>
        <v>#N/A</v>
      </c>
      <c r="T618" t="e">
        <f t="shared" ca="1" si="110"/>
        <v>#N/A</v>
      </c>
      <c r="U618" t="e">
        <f t="shared" ca="1" si="111"/>
        <v>#N/A</v>
      </c>
      <c r="V618" t="e">
        <f t="shared" ca="1" si="112"/>
        <v>#N/A</v>
      </c>
    </row>
    <row r="619" spans="1:22">
      <c r="A619" t="e">
        <f t="shared" ca="1" si="106"/>
        <v>#N/A</v>
      </c>
      <c r="B619" t="e">
        <f ca="1">INDEX(SeznamListu!$A$1:$C$87,MATCH(A619,SeznamListu!$B$1:$B$87,0),1)</f>
        <v>#N/A</v>
      </c>
      <c r="C619" t="e">
        <f ca="1">INDEX(SeznamListu!$A$1:$C$87,MATCH(A619,SeznamListu!$B$1:$B$87,0),3)</f>
        <v>#N/A</v>
      </c>
      <c r="D619">
        <f ca="1">COUNTIF($A$6:A619,A619)</f>
        <v>33</v>
      </c>
      <c r="I619" t="e">
        <f t="shared" ca="1" si="107"/>
        <v>#N/A</v>
      </c>
      <c r="J619" t="e">
        <f t="shared" ca="1" si="108"/>
        <v>#N/A</v>
      </c>
      <c r="K619" t="e">
        <f t="shared" ca="1" si="113"/>
        <v>#N/A</v>
      </c>
      <c r="L619" t="e">
        <f t="shared" ca="1" si="113"/>
        <v>#N/A</v>
      </c>
      <c r="M619" t="e">
        <f t="shared" ca="1" si="113"/>
        <v>#N/A</v>
      </c>
      <c r="N619" t="e">
        <f t="shared" ca="1" si="113"/>
        <v>#N/A</v>
      </c>
      <c r="O619" t="e">
        <f t="shared" ca="1" si="113"/>
        <v>#N/A</v>
      </c>
      <c r="P619" t="e">
        <f t="shared" ca="1" si="113"/>
        <v>#N/A</v>
      </c>
      <c r="Q619" t="e">
        <f t="shared" ca="1" si="113"/>
        <v>#N/A</v>
      </c>
      <c r="R619" t="e">
        <f t="shared" ca="1" si="109"/>
        <v>#N/A</v>
      </c>
      <c r="S619" t="e">
        <f t="shared" ca="1" si="113"/>
        <v>#N/A</v>
      </c>
      <c r="T619" t="e">
        <f t="shared" ca="1" si="110"/>
        <v>#N/A</v>
      </c>
      <c r="U619" t="e">
        <f t="shared" ca="1" si="111"/>
        <v>#N/A</v>
      </c>
      <c r="V619" t="e">
        <f t="shared" ca="1" si="112"/>
        <v>#N/A</v>
      </c>
    </row>
    <row r="620" spans="1:22">
      <c r="A620" t="e">
        <f t="shared" ca="1" si="106"/>
        <v>#N/A</v>
      </c>
      <c r="B620" t="e">
        <f ca="1">INDEX(SeznamListu!$A$1:$C$87,MATCH(A620,SeznamListu!$B$1:$B$87,0),1)</f>
        <v>#N/A</v>
      </c>
      <c r="C620" t="e">
        <f ca="1">INDEX(SeznamListu!$A$1:$C$87,MATCH(A620,SeznamListu!$B$1:$B$87,0),3)</f>
        <v>#N/A</v>
      </c>
      <c r="D620">
        <f ca="1">COUNTIF($A$6:A620,A620)</f>
        <v>34</v>
      </c>
      <c r="I620" t="e">
        <f t="shared" ca="1" si="107"/>
        <v>#N/A</v>
      </c>
      <c r="J620" t="e">
        <f t="shared" ca="1" si="108"/>
        <v>#N/A</v>
      </c>
      <c r="K620" t="e">
        <f t="shared" ca="1" si="113"/>
        <v>#N/A</v>
      </c>
      <c r="L620" t="e">
        <f t="shared" ca="1" si="113"/>
        <v>#N/A</v>
      </c>
      <c r="M620" t="e">
        <f t="shared" ca="1" si="113"/>
        <v>#N/A</v>
      </c>
      <c r="N620" t="e">
        <f t="shared" ca="1" si="113"/>
        <v>#N/A</v>
      </c>
      <c r="O620" t="e">
        <f t="shared" ca="1" si="113"/>
        <v>#N/A</v>
      </c>
      <c r="P620" t="e">
        <f t="shared" ca="1" si="113"/>
        <v>#N/A</v>
      </c>
      <c r="Q620" t="e">
        <f t="shared" ca="1" si="113"/>
        <v>#N/A</v>
      </c>
      <c r="R620" t="e">
        <f t="shared" ca="1" si="109"/>
        <v>#N/A</v>
      </c>
      <c r="S620" t="e">
        <f t="shared" ca="1" si="113"/>
        <v>#N/A</v>
      </c>
      <c r="T620" t="e">
        <f t="shared" ca="1" si="110"/>
        <v>#N/A</v>
      </c>
      <c r="U620" t="e">
        <f t="shared" ca="1" si="111"/>
        <v>#N/A</v>
      </c>
      <c r="V620" t="e">
        <f t="shared" ca="1" si="112"/>
        <v>#N/A</v>
      </c>
    </row>
    <row r="621" spans="1:22">
      <c r="A621" t="e">
        <f t="shared" ca="1" si="106"/>
        <v>#N/A</v>
      </c>
      <c r="B621" t="e">
        <f ca="1">INDEX(SeznamListu!$A$1:$C$87,MATCH(A621,SeznamListu!$B$1:$B$87,0),1)</f>
        <v>#N/A</v>
      </c>
      <c r="C621" t="e">
        <f ca="1">INDEX(SeznamListu!$A$1:$C$87,MATCH(A621,SeznamListu!$B$1:$B$87,0),3)</f>
        <v>#N/A</v>
      </c>
      <c r="D621">
        <f ca="1">COUNTIF($A$6:A621,A621)</f>
        <v>35</v>
      </c>
      <c r="I621" t="e">
        <f t="shared" ca="1" si="107"/>
        <v>#N/A</v>
      </c>
      <c r="J621" t="e">
        <f t="shared" ca="1" si="108"/>
        <v>#N/A</v>
      </c>
      <c r="K621" t="e">
        <f t="shared" ca="1" si="113"/>
        <v>#N/A</v>
      </c>
      <c r="L621" t="e">
        <f t="shared" ca="1" si="113"/>
        <v>#N/A</v>
      </c>
      <c r="M621" t="e">
        <f t="shared" ca="1" si="113"/>
        <v>#N/A</v>
      </c>
      <c r="N621" t="e">
        <f t="shared" ca="1" si="113"/>
        <v>#N/A</v>
      </c>
      <c r="O621" t="e">
        <f t="shared" ca="1" si="113"/>
        <v>#N/A</v>
      </c>
      <c r="P621" t="e">
        <f t="shared" ca="1" si="113"/>
        <v>#N/A</v>
      </c>
      <c r="Q621" t="e">
        <f t="shared" ca="1" si="113"/>
        <v>#N/A</v>
      </c>
      <c r="R621" t="e">
        <f t="shared" ca="1" si="109"/>
        <v>#N/A</v>
      </c>
      <c r="S621" t="e">
        <f t="shared" ca="1" si="113"/>
        <v>#N/A</v>
      </c>
      <c r="T621" t="e">
        <f t="shared" ca="1" si="110"/>
        <v>#N/A</v>
      </c>
      <c r="U621" t="e">
        <f t="shared" ca="1" si="111"/>
        <v>#N/A</v>
      </c>
      <c r="V621" t="e">
        <f t="shared" ca="1" si="112"/>
        <v>#N/A</v>
      </c>
    </row>
    <row r="622" spans="1:22">
      <c r="A622" t="e">
        <f t="shared" ca="1" si="106"/>
        <v>#N/A</v>
      </c>
      <c r="B622" t="e">
        <f ca="1">INDEX(SeznamListu!$A$1:$C$87,MATCH(A622,SeznamListu!$B$1:$B$87,0),1)</f>
        <v>#N/A</v>
      </c>
      <c r="C622" t="e">
        <f ca="1">INDEX(SeznamListu!$A$1:$C$87,MATCH(A622,SeznamListu!$B$1:$B$87,0),3)</f>
        <v>#N/A</v>
      </c>
      <c r="D622">
        <f ca="1">COUNTIF($A$6:A622,A622)</f>
        <v>36</v>
      </c>
      <c r="I622" t="e">
        <f t="shared" ca="1" si="107"/>
        <v>#N/A</v>
      </c>
      <c r="J622" t="e">
        <f t="shared" ca="1" si="108"/>
        <v>#N/A</v>
      </c>
      <c r="K622" t="e">
        <f t="shared" ca="1" si="113"/>
        <v>#N/A</v>
      </c>
      <c r="L622" t="e">
        <f t="shared" ca="1" si="113"/>
        <v>#N/A</v>
      </c>
      <c r="M622" t="e">
        <f t="shared" ca="1" si="113"/>
        <v>#N/A</v>
      </c>
      <c r="N622" t="e">
        <f t="shared" ca="1" si="113"/>
        <v>#N/A</v>
      </c>
      <c r="O622" t="e">
        <f t="shared" ca="1" si="113"/>
        <v>#N/A</v>
      </c>
      <c r="P622" t="e">
        <f t="shared" ca="1" si="113"/>
        <v>#N/A</v>
      </c>
      <c r="Q622" t="e">
        <f t="shared" ca="1" si="113"/>
        <v>#N/A</v>
      </c>
      <c r="R622" t="e">
        <f t="shared" ca="1" si="109"/>
        <v>#N/A</v>
      </c>
      <c r="S622" t="e">
        <f t="shared" ca="1" si="113"/>
        <v>#N/A</v>
      </c>
      <c r="T622" t="e">
        <f t="shared" ca="1" si="110"/>
        <v>#N/A</v>
      </c>
      <c r="U622" t="e">
        <f t="shared" ca="1" si="111"/>
        <v>#N/A</v>
      </c>
      <c r="V622" t="e">
        <f t="shared" ca="1" si="112"/>
        <v>#N/A</v>
      </c>
    </row>
    <row r="623" spans="1:22">
      <c r="A623" t="e">
        <f t="shared" ca="1" si="106"/>
        <v>#N/A</v>
      </c>
      <c r="B623" t="e">
        <f ca="1">INDEX(SeznamListu!$A$1:$C$87,MATCH(A623,SeznamListu!$B$1:$B$87,0),1)</f>
        <v>#N/A</v>
      </c>
      <c r="C623" t="e">
        <f ca="1">INDEX(SeznamListu!$A$1:$C$87,MATCH(A623,SeznamListu!$B$1:$B$87,0),3)</f>
        <v>#N/A</v>
      </c>
      <c r="D623">
        <f ca="1">COUNTIF($A$6:A623,A623)</f>
        <v>37</v>
      </c>
      <c r="I623" t="e">
        <f t="shared" ca="1" si="107"/>
        <v>#N/A</v>
      </c>
      <c r="J623" t="e">
        <f t="shared" ca="1" si="108"/>
        <v>#N/A</v>
      </c>
      <c r="K623" t="e">
        <f t="shared" ca="1" si="113"/>
        <v>#N/A</v>
      </c>
      <c r="L623" t="e">
        <f t="shared" ca="1" si="113"/>
        <v>#N/A</v>
      </c>
      <c r="M623" t="e">
        <f t="shared" ca="1" si="113"/>
        <v>#N/A</v>
      </c>
      <c r="N623" t="e">
        <f t="shared" ca="1" si="113"/>
        <v>#N/A</v>
      </c>
      <c r="O623" t="e">
        <f t="shared" ca="1" si="113"/>
        <v>#N/A</v>
      </c>
      <c r="P623" t="e">
        <f t="shared" ca="1" si="113"/>
        <v>#N/A</v>
      </c>
      <c r="Q623" t="e">
        <f t="shared" ca="1" si="113"/>
        <v>#N/A</v>
      </c>
      <c r="R623" t="e">
        <f t="shared" ca="1" si="109"/>
        <v>#N/A</v>
      </c>
      <c r="S623" t="e">
        <f t="shared" ca="1" si="113"/>
        <v>#N/A</v>
      </c>
      <c r="T623" t="e">
        <f t="shared" ca="1" si="110"/>
        <v>#N/A</v>
      </c>
      <c r="U623" t="e">
        <f t="shared" ca="1" si="111"/>
        <v>#N/A</v>
      </c>
      <c r="V623" t="e">
        <f t="shared" ca="1" si="112"/>
        <v>#N/A</v>
      </c>
    </row>
    <row r="624" spans="1:22">
      <c r="A624" t="e">
        <f t="shared" ca="1" si="106"/>
        <v>#N/A</v>
      </c>
      <c r="B624" t="e">
        <f ca="1">INDEX(SeznamListu!$A$1:$C$87,MATCH(A624,SeznamListu!$B$1:$B$87,0),1)</f>
        <v>#N/A</v>
      </c>
      <c r="C624" t="e">
        <f ca="1">INDEX(SeznamListu!$A$1:$C$87,MATCH(A624,SeznamListu!$B$1:$B$87,0),3)</f>
        <v>#N/A</v>
      </c>
      <c r="D624">
        <f ca="1">COUNTIF($A$6:A624,A624)</f>
        <v>38</v>
      </c>
      <c r="I624" t="e">
        <f t="shared" ca="1" si="107"/>
        <v>#N/A</v>
      </c>
      <c r="J624" t="e">
        <f t="shared" ca="1" si="108"/>
        <v>#N/A</v>
      </c>
      <c r="K624" t="e">
        <f t="shared" ca="1" si="113"/>
        <v>#N/A</v>
      </c>
      <c r="L624" t="e">
        <f t="shared" ca="1" si="113"/>
        <v>#N/A</v>
      </c>
      <c r="M624" t="e">
        <f t="shared" ca="1" si="113"/>
        <v>#N/A</v>
      </c>
      <c r="N624" t="e">
        <f t="shared" ca="1" si="113"/>
        <v>#N/A</v>
      </c>
      <c r="O624" t="e">
        <f t="shared" ca="1" si="113"/>
        <v>#N/A</v>
      </c>
      <c r="P624" t="e">
        <f t="shared" ca="1" si="113"/>
        <v>#N/A</v>
      </c>
      <c r="Q624" t="e">
        <f t="shared" ca="1" si="113"/>
        <v>#N/A</v>
      </c>
      <c r="R624" t="e">
        <f t="shared" ca="1" si="109"/>
        <v>#N/A</v>
      </c>
      <c r="S624" t="e">
        <f t="shared" ca="1" si="113"/>
        <v>#N/A</v>
      </c>
      <c r="T624" t="e">
        <f t="shared" ca="1" si="110"/>
        <v>#N/A</v>
      </c>
      <c r="U624" t="e">
        <f t="shared" ca="1" si="111"/>
        <v>#N/A</v>
      </c>
      <c r="V624" t="e">
        <f t="shared" ca="1" si="112"/>
        <v>#N/A</v>
      </c>
    </row>
    <row r="625" spans="1:22">
      <c r="A625" t="e">
        <f t="shared" ca="1" si="106"/>
        <v>#N/A</v>
      </c>
      <c r="B625" t="e">
        <f ca="1">INDEX(SeznamListu!$A$1:$C$87,MATCH(A625,SeznamListu!$B$1:$B$87,0),1)</f>
        <v>#N/A</v>
      </c>
      <c r="C625" t="e">
        <f ca="1">INDEX(SeznamListu!$A$1:$C$87,MATCH(A625,SeznamListu!$B$1:$B$87,0),3)</f>
        <v>#N/A</v>
      </c>
      <c r="D625">
        <f ca="1">COUNTIF($A$6:A625,A625)</f>
        <v>39</v>
      </c>
      <c r="I625" t="e">
        <f t="shared" ca="1" si="107"/>
        <v>#N/A</v>
      </c>
      <c r="J625" t="e">
        <f t="shared" ca="1" si="108"/>
        <v>#N/A</v>
      </c>
      <c r="K625" t="e">
        <f t="shared" ca="1" si="113"/>
        <v>#N/A</v>
      </c>
      <c r="L625" t="e">
        <f t="shared" ca="1" si="113"/>
        <v>#N/A</v>
      </c>
      <c r="M625" t="e">
        <f t="shared" ca="1" si="113"/>
        <v>#N/A</v>
      </c>
      <c r="N625" t="e">
        <f t="shared" ca="1" si="113"/>
        <v>#N/A</v>
      </c>
      <c r="O625" t="e">
        <f t="shared" ca="1" si="113"/>
        <v>#N/A</v>
      </c>
      <c r="P625" t="e">
        <f t="shared" ca="1" si="113"/>
        <v>#N/A</v>
      </c>
      <c r="Q625" t="e">
        <f t="shared" ca="1" si="113"/>
        <v>#N/A</v>
      </c>
      <c r="R625" t="e">
        <f t="shared" ca="1" si="109"/>
        <v>#N/A</v>
      </c>
      <c r="S625" t="e">
        <f t="shared" ca="1" si="113"/>
        <v>#N/A</v>
      </c>
      <c r="T625" t="e">
        <f t="shared" ca="1" si="110"/>
        <v>#N/A</v>
      </c>
      <c r="U625" t="e">
        <f t="shared" ca="1" si="111"/>
        <v>#N/A</v>
      </c>
      <c r="V625" t="e">
        <f t="shared" ca="1" si="112"/>
        <v>#N/A</v>
      </c>
    </row>
    <row r="626" spans="1:22">
      <c r="A626" t="e">
        <f t="shared" ca="1" si="106"/>
        <v>#N/A</v>
      </c>
      <c r="B626" t="e">
        <f ca="1">INDEX(SeznamListu!$A$1:$C$87,MATCH(A626,SeznamListu!$B$1:$B$87,0),1)</f>
        <v>#N/A</v>
      </c>
      <c r="C626" t="e">
        <f ca="1">INDEX(SeznamListu!$A$1:$C$87,MATCH(A626,SeznamListu!$B$1:$B$87,0),3)</f>
        <v>#N/A</v>
      </c>
      <c r="D626">
        <f ca="1">COUNTIF($A$6:A626,A626)</f>
        <v>40</v>
      </c>
      <c r="I626" t="e">
        <f t="shared" ca="1" si="107"/>
        <v>#N/A</v>
      </c>
      <c r="J626" t="e">
        <f t="shared" ca="1" si="108"/>
        <v>#N/A</v>
      </c>
      <c r="K626" t="e">
        <f t="shared" ca="1" si="113"/>
        <v>#N/A</v>
      </c>
      <c r="L626" t="e">
        <f t="shared" ca="1" si="113"/>
        <v>#N/A</v>
      </c>
      <c r="M626" t="e">
        <f t="shared" ca="1" si="113"/>
        <v>#N/A</v>
      </c>
      <c r="N626" t="e">
        <f t="shared" ca="1" si="113"/>
        <v>#N/A</v>
      </c>
      <c r="O626" t="e">
        <f t="shared" ca="1" si="113"/>
        <v>#N/A</v>
      </c>
      <c r="P626" t="e">
        <f t="shared" ca="1" si="113"/>
        <v>#N/A</v>
      </c>
      <c r="Q626" t="e">
        <f t="shared" ca="1" si="113"/>
        <v>#N/A</v>
      </c>
      <c r="R626" t="e">
        <f t="shared" ca="1" si="109"/>
        <v>#N/A</v>
      </c>
      <c r="S626" t="e">
        <f t="shared" ca="1" si="113"/>
        <v>#N/A</v>
      </c>
      <c r="T626" t="e">
        <f t="shared" ca="1" si="110"/>
        <v>#N/A</v>
      </c>
      <c r="U626" t="e">
        <f t="shared" ca="1" si="111"/>
        <v>#N/A</v>
      </c>
      <c r="V626" t="e">
        <f t="shared" ca="1" si="112"/>
        <v>#N/A</v>
      </c>
    </row>
    <row r="627" spans="1:22">
      <c r="A627" t="e">
        <f t="shared" ca="1" si="106"/>
        <v>#N/A</v>
      </c>
      <c r="B627" t="e">
        <f ca="1">INDEX(SeznamListu!$A$1:$C$87,MATCH(A627,SeznamListu!$B$1:$B$87,0),1)</f>
        <v>#N/A</v>
      </c>
      <c r="C627" t="e">
        <f ca="1">INDEX(SeznamListu!$A$1:$C$87,MATCH(A627,SeznamListu!$B$1:$B$87,0),3)</f>
        <v>#N/A</v>
      </c>
      <c r="D627">
        <f ca="1">COUNTIF($A$6:A627,A627)</f>
        <v>41</v>
      </c>
      <c r="I627" t="e">
        <f t="shared" ca="1" si="107"/>
        <v>#N/A</v>
      </c>
      <c r="J627" t="e">
        <f t="shared" ca="1" si="108"/>
        <v>#N/A</v>
      </c>
      <c r="K627" t="e">
        <f t="shared" ca="1" si="113"/>
        <v>#N/A</v>
      </c>
      <c r="L627" t="e">
        <f t="shared" ca="1" si="113"/>
        <v>#N/A</v>
      </c>
      <c r="M627" t="e">
        <f t="shared" ca="1" si="113"/>
        <v>#N/A</v>
      </c>
      <c r="N627" t="e">
        <f t="shared" ca="1" si="113"/>
        <v>#N/A</v>
      </c>
      <c r="O627" t="e">
        <f t="shared" ca="1" si="113"/>
        <v>#N/A</v>
      </c>
      <c r="P627" t="e">
        <f t="shared" ref="K627:S659" ca="1" si="114">INDIRECT("'"&amp;$B627&amp; "'!" &amp; P$1&amp;$D627+2)</f>
        <v>#N/A</v>
      </c>
      <c r="Q627" t="e">
        <f t="shared" ca="1" si="114"/>
        <v>#N/A</v>
      </c>
      <c r="R627" t="e">
        <f t="shared" ca="1" si="109"/>
        <v>#N/A</v>
      </c>
      <c r="S627" t="e">
        <f t="shared" ca="1" si="114"/>
        <v>#N/A</v>
      </c>
      <c r="T627" t="e">
        <f t="shared" ca="1" si="110"/>
        <v>#N/A</v>
      </c>
      <c r="U627" t="e">
        <f t="shared" ca="1" si="111"/>
        <v>#N/A</v>
      </c>
      <c r="V627" t="e">
        <f t="shared" ca="1" si="112"/>
        <v>#N/A</v>
      </c>
    </row>
    <row r="628" spans="1:22">
      <c r="A628" t="e">
        <f t="shared" ca="1" si="106"/>
        <v>#N/A</v>
      </c>
      <c r="B628" t="e">
        <f ca="1">INDEX(SeznamListu!$A$1:$C$87,MATCH(A628,SeznamListu!$B$1:$B$87,0),1)</f>
        <v>#N/A</v>
      </c>
      <c r="C628" t="e">
        <f ca="1">INDEX(SeznamListu!$A$1:$C$87,MATCH(A628,SeznamListu!$B$1:$B$87,0),3)</f>
        <v>#N/A</v>
      </c>
      <c r="D628">
        <f ca="1">COUNTIF($A$6:A628,A628)</f>
        <v>42</v>
      </c>
      <c r="I628" t="e">
        <f t="shared" ca="1" si="107"/>
        <v>#N/A</v>
      </c>
      <c r="J628" t="e">
        <f t="shared" ca="1" si="108"/>
        <v>#N/A</v>
      </c>
      <c r="K628" t="e">
        <f t="shared" ca="1" si="114"/>
        <v>#N/A</v>
      </c>
      <c r="L628" t="e">
        <f t="shared" ca="1" si="114"/>
        <v>#N/A</v>
      </c>
      <c r="M628" t="e">
        <f t="shared" ca="1" si="114"/>
        <v>#N/A</v>
      </c>
      <c r="N628" t="e">
        <f t="shared" ca="1" si="114"/>
        <v>#N/A</v>
      </c>
      <c r="O628" t="e">
        <f t="shared" ca="1" si="114"/>
        <v>#N/A</v>
      </c>
      <c r="P628" t="e">
        <f t="shared" ca="1" si="114"/>
        <v>#N/A</v>
      </c>
      <c r="Q628" t="e">
        <f t="shared" ca="1" si="114"/>
        <v>#N/A</v>
      </c>
      <c r="R628" t="e">
        <f t="shared" ca="1" si="109"/>
        <v>#N/A</v>
      </c>
      <c r="S628" t="e">
        <f t="shared" ca="1" si="114"/>
        <v>#N/A</v>
      </c>
      <c r="T628" t="e">
        <f t="shared" ca="1" si="110"/>
        <v>#N/A</v>
      </c>
      <c r="U628" t="e">
        <f t="shared" ca="1" si="111"/>
        <v>#N/A</v>
      </c>
      <c r="V628" t="e">
        <f t="shared" ca="1" si="112"/>
        <v>#N/A</v>
      </c>
    </row>
    <row r="629" spans="1:22">
      <c r="A629" t="e">
        <f t="shared" ca="1" si="106"/>
        <v>#N/A</v>
      </c>
      <c r="B629" t="e">
        <f ca="1">INDEX(SeznamListu!$A$1:$C$87,MATCH(A629,SeznamListu!$B$1:$B$87,0),1)</f>
        <v>#N/A</v>
      </c>
      <c r="C629" t="e">
        <f ca="1">INDEX(SeznamListu!$A$1:$C$87,MATCH(A629,SeznamListu!$B$1:$B$87,0),3)</f>
        <v>#N/A</v>
      </c>
      <c r="D629">
        <f ca="1">COUNTIF($A$6:A629,A629)</f>
        <v>43</v>
      </c>
      <c r="I629" t="e">
        <f t="shared" ca="1" si="107"/>
        <v>#N/A</v>
      </c>
      <c r="J629" t="e">
        <f t="shared" ca="1" si="108"/>
        <v>#N/A</v>
      </c>
      <c r="K629" t="e">
        <f t="shared" ca="1" si="114"/>
        <v>#N/A</v>
      </c>
      <c r="L629" t="e">
        <f t="shared" ca="1" si="114"/>
        <v>#N/A</v>
      </c>
      <c r="M629" t="e">
        <f t="shared" ca="1" si="114"/>
        <v>#N/A</v>
      </c>
      <c r="N629" t="e">
        <f t="shared" ca="1" si="114"/>
        <v>#N/A</v>
      </c>
      <c r="O629" t="e">
        <f t="shared" ca="1" si="114"/>
        <v>#N/A</v>
      </c>
      <c r="P629" t="e">
        <f t="shared" ca="1" si="114"/>
        <v>#N/A</v>
      </c>
      <c r="Q629" t="e">
        <f t="shared" ca="1" si="114"/>
        <v>#N/A</v>
      </c>
      <c r="R629" t="e">
        <f t="shared" ca="1" si="109"/>
        <v>#N/A</v>
      </c>
      <c r="S629" t="e">
        <f t="shared" ca="1" si="114"/>
        <v>#N/A</v>
      </c>
      <c r="T629" t="e">
        <f t="shared" ca="1" si="110"/>
        <v>#N/A</v>
      </c>
      <c r="U629" t="e">
        <f t="shared" ca="1" si="111"/>
        <v>#N/A</v>
      </c>
      <c r="V629" t="e">
        <f t="shared" ca="1" si="112"/>
        <v>#N/A</v>
      </c>
    </row>
    <row r="630" spans="1:22">
      <c r="A630" t="e">
        <f t="shared" ca="1" si="106"/>
        <v>#N/A</v>
      </c>
      <c r="B630" t="e">
        <f ca="1">INDEX(SeznamListu!$A$1:$C$87,MATCH(A630,SeznamListu!$B$1:$B$87,0),1)</f>
        <v>#N/A</v>
      </c>
      <c r="C630" t="e">
        <f ca="1">INDEX(SeznamListu!$A$1:$C$87,MATCH(A630,SeznamListu!$B$1:$B$87,0),3)</f>
        <v>#N/A</v>
      </c>
      <c r="D630">
        <f ca="1">COUNTIF($A$6:A630,A630)</f>
        <v>44</v>
      </c>
      <c r="I630" t="e">
        <f t="shared" ca="1" si="107"/>
        <v>#N/A</v>
      </c>
      <c r="J630" t="e">
        <f t="shared" ca="1" si="108"/>
        <v>#N/A</v>
      </c>
      <c r="K630" t="e">
        <f t="shared" ca="1" si="114"/>
        <v>#N/A</v>
      </c>
      <c r="L630" t="e">
        <f t="shared" ca="1" si="114"/>
        <v>#N/A</v>
      </c>
      <c r="M630" t="e">
        <f t="shared" ca="1" si="114"/>
        <v>#N/A</v>
      </c>
      <c r="N630" t="e">
        <f t="shared" ca="1" si="114"/>
        <v>#N/A</v>
      </c>
      <c r="O630" t="e">
        <f t="shared" ca="1" si="114"/>
        <v>#N/A</v>
      </c>
      <c r="P630" t="e">
        <f t="shared" ca="1" si="114"/>
        <v>#N/A</v>
      </c>
      <c r="Q630" t="e">
        <f t="shared" ca="1" si="114"/>
        <v>#N/A</v>
      </c>
      <c r="R630" t="e">
        <f t="shared" ca="1" si="109"/>
        <v>#N/A</v>
      </c>
      <c r="S630" t="e">
        <f t="shared" ca="1" si="114"/>
        <v>#N/A</v>
      </c>
      <c r="T630" t="e">
        <f t="shared" ca="1" si="110"/>
        <v>#N/A</v>
      </c>
      <c r="U630" t="e">
        <f t="shared" ca="1" si="111"/>
        <v>#N/A</v>
      </c>
      <c r="V630" t="e">
        <f t="shared" ca="1" si="112"/>
        <v>#N/A</v>
      </c>
    </row>
    <row r="631" spans="1:22">
      <c r="A631" t="e">
        <f t="shared" ca="1" si="106"/>
        <v>#N/A</v>
      </c>
      <c r="B631" t="e">
        <f ca="1">INDEX(SeznamListu!$A$1:$C$87,MATCH(A631,SeznamListu!$B$1:$B$87,0),1)</f>
        <v>#N/A</v>
      </c>
      <c r="C631" t="e">
        <f ca="1">INDEX(SeznamListu!$A$1:$C$87,MATCH(A631,SeznamListu!$B$1:$B$87,0),3)</f>
        <v>#N/A</v>
      </c>
      <c r="D631">
        <f ca="1">COUNTIF($A$6:A631,A631)</f>
        <v>45</v>
      </c>
      <c r="I631" t="e">
        <f t="shared" ca="1" si="107"/>
        <v>#N/A</v>
      </c>
      <c r="J631" t="e">
        <f t="shared" ca="1" si="108"/>
        <v>#N/A</v>
      </c>
      <c r="K631" t="e">
        <f t="shared" ca="1" si="114"/>
        <v>#N/A</v>
      </c>
      <c r="L631" t="e">
        <f t="shared" ca="1" si="114"/>
        <v>#N/A</v>
      </c>
      <c r="M631" t="e">
        <f t="shared" ca="1" si="114"/>
        <v>#N/A</v>
      </c>
      <c r="N631" t="e">
        <f t="shared" ca="1" si="114"/>
        <v>#N/A</v>
      </c>
      <c r="O631" t="e">
        <f t="shared" ca="1" si="114"/>
        <v>#N/A</v>
      </c>
      <c r="P631" t="e">
        <f t="shared" ca="1" si="114"/>
        <v>#N/A</v>
      </c>
      <c r="Q631" t="e">
        <f t="shared" ca="1" si="114"/>
        <v>#N/A</v>
      </c>
      <c r="R631" t="e">
        <f t="shared" ca="1" si="109"/>
        <v>#N/A</v>
      </c>
      <c r="S631" t="e">
        <f t="shared" ca="1" si="114"/>
        <v>#N/A</v>
      </c>
      <c r="T631" t="e">
        <f t="shared" ca="1" si="110"/>
        <v>#N/A</v>
      </c>
      <c r="U631" t="e">
        <f t="shared" ca="1" si="111"/>
        <v>#N/A</v>
      </c>
      <c r="V631" t="e">
        <f t="shared" ca="1" si="112"/>
        <v>#N/A</v>
      </c>
    </row>
    <row r="632" spans="1:22">
      <c r="A632" t="e">
        <f t="shared" ca="1" si="106"/>
        <v>#N/A</v>
      </c>
      <c r="B632" t="e">
        <f ca="1">INDEX(SeznamListu!$A$1:$C$87,MATCH(A632,SeznamListu!$B$1:$B$87,0),1)</f>
        <v>#N/A</v>
      </c>
      <c r="C632" t="e">
        <f ca="1">INDEX(SeznamListu!$A$1:$C$87,MATCH(A632,SeznamListu!$B$1:$B$87,0),3)</f>
        <v>#N/A</v>
      </c>
      <c r="D632">
        <f ca="1">COUNTIF($A$6:A632,A632)</f>
        <v>46</v>
      </c>
      <c r="I632" t="e">
        <f t="shared" ca="1" si="107"/>
        <v>#N/A</v>
      </c>
      <c r="J632" t="e">
        <f t="shared" ca="1" si="108"/>
        <v>#N/A</v>
      </c>
      <c r="K632" t="e">
        <f t="shared" ca="1" si="114"/>
        <v>#N/A</v>
      </c>
      <c r="L632" t="e">
        <f t="shared" ca="1" si="114"/>
        <v>#N/A</v>
      </c>
      <c r="M632" t="e">
        <f t="shared" ca="1" si="114"/>
        <v>#N/A</v>
      </c>
      <c r="N632" t="e">
        <f t="shared" ca="1" si="114"/>
        <v>#N/A</v>
      </c>
      <c r="O632" t="e">
        <f t="shared" ca="1" si="114"/>
        <v>#N/A</v>
      </c>
      <c r="P632" t="e">
        <f t="shared" ca="1" si="114"/>
        <v>#N/A</v>
      </c>
      <c r="Q632" t="e">
        <f t="shared" ca="1" si="114"/>
        <v>#N/A</v>
      </c>
      <c r="R632" t="e">
        <f t="shared" ca="1" si="109"/>
        <v>#N/A</v>
      </c>
      <c r="S632" t="e">
        <f t="shared" ca="1" si="114"/>
        <v>#N/A</v>
      </c>
      <c r="T632" t="e">
        <f t="shared" ca="1" si="110"/>
        <v>#N/A</v>
      </c>
      <c r="U632" t="e">
        <f t="shared" ca="1" si="111"/>
        <v>#N/A</v>
      </c>
      <c r="V632" t="e">
        <f t="shared" ca="1" si="112"/>
        <v>#N/A</v>
      </c>
    </row>
    <row r="633" spans="1:22">
      <c r="A633" t="e">
        <f t="shared" ca="1" si="106"/>
        <v>#N/A</v>
      </c>
      <c r="B633" t="e">
        <f ca="1">INDEX(SeznamListu!$A$1:$C$87,MATCH(A633,SeznamListu!$B$1:$B$87,0),1)</f>
        <v>#N/A</v>
      </c>
      <c r="C633" t="e">
        <f ca="1">INDEX(SeznamListu!$A$1:$C$87,MATCH(A633,SeznamListu!$B$1:$B$87,0),3)</f>
        <v>#N/A</v>
      </c>
      <c r="D633">
        <f ca="1">COUNTIF($A$6:A633,A633)</f>
        <v>47</v>
      </c>
      <c r="I633" t="e">
        <f t="shared" ca="1" si="107"/>
        <v>#N/A</v>
      </c>
      <c r="J633" t="e">
        <f t="shared" ca="1" si="108"/>
        <v>#N/A</v>
      </c>
      <c r="K633" t="e">
        <f t="shared" ca="1" si="114"/>
        <v>#N/A</v>
      </c>
      <c r="L633" t="e">
        <f t="shared" ca="1" si="114"/>
        <v>#N/A</v>
      </c>
      <c r="M633" t="e">
        <f t="shared" ca="1" si="114"/>
        <v>#N/A</v>
      </c>
      <c r="N633" t="e">
        <f t="shared" ca="1" si="114"/>
        <v>#N/A</v>
      </c>
      <c r="O633" t="e">
        <f t="shared" ca="1" si="114"/>
        <v>#N/A</v>
      </c>
      <c r="P633" t="e">
        <f t="shared" ca="1" si="114"/>
        <v>#N/A</v>
      </c>
      <c r="Q633" t="e">
        <f t="shared" ca="1" si="114"/>
        <v>#N/A</v>
      </c>
      <c r="R633" t="e">
        <f t="shared" ca="1" si="109"/>
        <v>#N/A</v>
      </c>
      <c r="S633" t="e">
        <f t="shared" ca="1" si="114"/>
        <v>#N/A</v>
      </c>
      <c r="T633" t="e">
        <f t="shared" ca="1" si="110"/>
        <v>#N/A</v>
      </c>
      <c r="U633" t="e">
        <f t="shared" ca="1" si="111"/>
        <v>#N/A</v>
      </c>
      <c r="V633" t="e">
        <f t="shared" ca="1" si="112"/>
        <v>#N/A</v>
      </c>
    </row>
    <row r="634" spans="1:22">
      <c r="A634" t="e">
        <f t="shared" ca="1" si="106"/>
        <v>#N/A</v>
      </c>
      <c r="B634" t="e">
        <f ca="1">INDEX(SeznamListu!$A$1:$C$87,MATCH(A634,SeznamListu!$B$1:$B$87,0),1)</f>
        <v>#N/A</v>
      </c>
      <c r="C634" t="e">
        <f ca="1">INDEX(SeznamListu!$A$1:$C$87,MATCH(A634,SeznamListu!$B$1:$B$87,0),3)</f>
        <v>#N/A</v>
      </c>
      <c r="D634">
        <f ca="1">COUNTIF($A$6:A634,A634)</f>
        <v>48</v>
      </c>
      <c r="I634" t="e">
        <f t="shared" ca="1" si="107"/>
        <v>#N/A</v>
      </c>
      <c r="J634" t="e">
        <f t="shared" ca="1" si="108"/>
        <v>#N/A</v>
      </c>
      <c r="K634" t="e">
        <f t="shared" ca="1" si="114"/>
        <v>#N/A</v>
      </c>
      <c r="L634" t="e">
        <f t="shared" ca="1" si="114"/>
        <v>#N/A</v>
      </c>
      <c r="M634" t="e">
        <f t="shared" ca="1" si="114"/>
        <v>#N/A</v>
      </c>
      <c r="N634" t="e">
        <f t="shared" ca="1" si="114"/>
        <v>#N/A</v>
      </c>
      <c r="O634" t="e">
        <f t="shared" ca="1" si="114"/>
        <v>#N/A</v>
      </c>
      <c r="P634" t="e">
        <f t="shared" ca="1" si="114"/>
        <v>#N/A</v>
      </c>
      <c r="Q634" t="e">
        <f t="shared" ca="1" si="114"/>
        <v>#N/A</v>
      </c>
      <c r="R634" t="e">
        <f t="shared" ca="1" si="109"/>
        <v>#N/A</v>
      </c>
      <c r="S634" t="e">
        <f t="shared" ca="1" si="114"/>
        <v>#N/A</v>
      </c>
      <c r="T634" t="e">
        <f t="shared" ca="1" si="110"/>
        <v>#N/A</v>
      </c>
      <c r="U634" t="e">
        <f t="shared" ca="1" si="111"/>
        <v>#N/A</v>
      </c>
      <c r="V634" t="e">
        <f t="shared" ca="1" si="112"/>
        <v>#N/A</v>
      </c>
    </row>
    <row r="635" spans="1:22">
      <c r="A635" t="e">
        <f t="shared" ca="1" si="106"/>
        <v>#N/A</v>
      </c>
      <c r="B635" t="e">
        <f ca="1">INDEX(SeznamListu!$A$1:$C$87,MATCH(A635,SeznamListu!$B$1:$B$87,0),1)</f>
        <v>#N/A</v>
      </c>
      <c r="C635" t="e">
        <f ca="1">INDEX(SeznamListu!$A$1:$C$87,MATCH(A635,SeznamListu!$B$1:$B$87,0),3)</f>
        <v>#N/A</v>
      </c>
      <c r="D635">
        <f ca="1">COUNTIF($A$6:A635,A635)</f>
        <v>49</v>
      </c>
      <c r="I635" t="e">
        <f t="shared" ca="1" si="107"/>
        <v>#N/A</v>
      </c>
      <c r="J635" t="e">
        <f t="shared" ca="1" si="108"/>
        <v>#N/A</v>
      </c>
      <c r="K635" t="e">
        <f t="shared" ca="1" si="114"/>
        <v>#N/A</v>
      </c>
      <c r="L635" t="e">
        <f t="shared" ca="1" si="114"/>
        <v>#N/A</v>
      </c>
      <c r="M635" t="e">
        <f t="shared" ca="1" si="114"/>
        <v>#N/A</v>
      </c>
      <c r="N635" t="e">
        <f t="shared" ca="1" si="114"/>
        <v>#N/A</v>
      </c>
      <c r="O635" t="e">
        <f t="shared" ca="1" si="114"/>
        <v>#N/A</v>
      </c>
      <c r="P635" t="e">
        <f t="shared" ca="1" si="114"/>
        <v>#N/A</v>
      </c>
      <c r="Q635" t="e">
        <f t="shared" ca="1" si="114"/>
        <v>#N/A</v>
      </c>
      <c r="R635" t="e">
        <f t="shared" ca="1" si="109"/>
        <v>#N/A</v>
      </c>
      <c r="S635" t="e">
        <f t="shared" ca="1" si="114"/>
        <v>#N/A</v>
      </c>
      <c r="T635" t="e">
        <f t="shared" ca="1" si="110"/>
        <v>#N/A</v>
      </c>
      <c r="U635" t="e">
        <f t="shared" ca="1" si="111"/>
        <v>#N/A</v>
      </c>
      <c r="V635" t="e">
        <f t="shared" ca="1" si="112"/>
        <v>#N/A</v>
      </c>
    </row>
    <row r="636" spans="1:22">
      <c r="A636" t="e">
        <f t="shared" ca="1" si="106"/>
        <v>#N/A</v>
      </c>
      <c r="B636" t="e">
        <f ca="1">INDEX(SeznamListu!$A$1:$C$87,MATCH(A636,SeznamListu!$B$1:$B$87,0),1)</f>
        <v>#N/A</v>
      </c>
      <c r="C636" t="e">
        <f ca="1">INDEX(SeznamListu!$A$1:$C$87,MATCH(A636,SeznamListu!$B$1:$B$87,0),3)</f>
        <v>#N/A</v>
      </c>
      <c r="D636">
        <f ca="1">COUNTIF($A$6:A636,A636)</f>
        <v>50</v>
      </c>
      <c r="I636" t="e">
        <f t="shared" ca="1" si="107"/>
        <v>#N/A</v>
      </c>
      <c r="J636" t="e">
        <f t="shared" ca="1" si="108"/>
        <v>#N/A</v>
      </c>
      <c r="K636" t="e">
        <f t="shared" ca="1" si="114"/>
        <v>#N/A</v>
      </c>
      <c r="L636" t="e">
        <f t="shared" ca="1" si="114"/>
        <v>#N/A</v>
      </c>
      <c r="M636" t="e">
        <f t="shared" ca="1" si="114"/>
        <v>#N/A</v>
      </c>
      <c r="N636" t="e">
        <f t="shared" ca="1" si="114"/>
        <v>#N/A</v>
      </c>
      <c r="O636" t="e">
        <f t="shared" ca="1" si="114"/>
        <v>#N/A</v>
      </c>
      <c r="P636" t="e">
        <f t="shared" ca="1" si="114"/>
        <v>#N/A</v>
      </c>
      <c r="Q636" t="e">
        <f t="shared" ca="1" si="114"/>
        <v>#N/A</v>
      </c>
      <c r="R636" t="e">
        <f t="shared" ca="1" si="109"/>
        <v>#N/A</v>
      </c>
      <c r="S636" t="e">
        <f t="shared" ca="1" si="114"/>
        <v>#N/A</v>
      </c>
      <c r="T636" t="e">
        <f t="shared" ca="1" si="110"/>
        <v>#N/A</v>
      </c>
      <c r="U636" t="e">
        <f t="shared" ca="1" si="111"/>
        <v>#N/A</v>
      </c>
      <c r="V636" t="e">
        <f t="shared" ca="1" si="112"/>
        <v>#N/A</v>
      </c>
    </row>
    <row r="637" spans="1:22">
      <c r="A637" t="e">
        <f t="shared" ca="1" si="106"/>
        <v>#N/A</v>
      </c>
      <c r="B637" t="e">
        <f ca="1">INDEX(SeznamListu!$A$1:$C$87,MATCH(A637,SeznamListu!$B$1:$B$87,0),1)</f>
        <v>#N/A</v>
      </c>
      <c r="C637" t="e">
        <f ca="1">INDEX(SeznamListu!$A$1:$C$87,MATCH(A637,SeznamListu!$B$1:$B$87,0),3)</f>
        <v>#N/A</v>
      </c>
      <c r="D637">
        <f ca="1">COUNTIF($A$6:A637,A637)</f>
        <v>51</v>
      </c>
      <c r="I637" t="e">
        <f t="shared" ca="1" si="107"/>
        <v>#N/A</v>
      </c>
      <c r="J637" t="e">
        <f t="shared" ca="1" si="108"/>
        <v>#N/A</v>
      </c>
      <c r="K637" t="e">
        <f t="shared" ca="1" si="114"/>
        <v>#N/A</v>
      </c>
      <c r="L637" t="e">
        <f t="shared" ca="1" si="114"/>
        <v>#N/A</v>
      </c>
      <c r="M637" t="e">
        <f t="shared" ca="1" si="114"/>
        <v>#N/A</v>
      </c>
      <c r="N637" t="e">
        <f t="shared" ca="1" si="114"/>
        <v>#N/A</v>
      </c>
      <c r="O637" t="e">
        <f t="shared" ca="1" si="114"/>
        <v>#N/A</v>
      </c>
      <c r="P637" t="e">
        <f t="shared" ca="1" si="114"/>
        <v>#N/A</v>
      </c>
      <c r="Q637" t="e">
        <f t="shared" ca="1" si="114"/>
        <v>#N/A</v>
      </c>
      <c r="R637" t="e">
        <f t="shared" ca="1" si="109"/>
        <v>#N/A</v>
      </c>
      <c r="S637" t="e">
        <f t="shared" ca="1" si="114"/>
        <v>#N/A</v>
      </c>
      <c r="T637" t="e">
        <f t="shared" ca="1" si="110"/>
        <v>#N/A</v>
      </c>
      <c r="U637" t="e">
        <f t="shared" ca="1" si="111"/>
        <v>#N/A</v>
      </c>
      <c r="V637" t="e">
        <f t="shared" ca="1" si="112"/>
        <v>#N/A</v>
      </c>
    </row>
    <row r="638" spans="1:22">
      <c r="A638" t="e">
        <f t="shared" ca="1" si="106"/>
        <v>#N/A</v>
      </c>
      <c r="B638" t="e">
        <f ca="1">INDEX(SeznamListu!$A$1:$C$87,MATCH(A638,SeznamListu!$B$1:$B$87,0),1)</f>
        <v>#N/A</v>
      </c>
      <c r="C638" t="e">
        <f ca="1">INDEX(SeznamListu!$A$1:$C$87,MATCH(A638,SeznamListu!$B$1:$B$87,0),3)</f>
        <v>#N/A</v>
      </c>
      <c r="D638">
        <f ca="1">COUNTIF($A$6:A638,A638)</f>
        <v>52</v>
      </c>
      <c r="I638" t="e">
        <f t="shared" ca="1" si="107"/>
        <v>#N/A</v>
      </c>
      <c r="J638" t="e">
        <f t="shared" ca="1" si="108"/>
        <v>#N/A</v>
      </c>
      <c r="K638" t="e">
        <f t="shared" ca="1" si="114"/>
        <v>#N/A</v>
      </c>
      <c r="L638" t="e">
        <f t="shared" ca="1" si="114"/>
        <v>#N/A</v>
      </c>
      <c r="M638" t="e">
        <f t="shared" ca="1" si="114"/>
        <v>#N/A</v>
      </c>
      <c r="N638" t="e">
        <f t="shared" ca="1" si="114"/>
        <v>#N/A</v>
      </c>
      <c r="O638" t="e">
        <f t="shared" ca="1" si="114"/>
        <v>#N/A</v>
      </c>
      <c r="P638" t="e">
        <f t="shared" ca="1" si="114"/>
        <v>#N/A</v>
      </c>
      <c r="Q638" t="e">
        <f t="shared" ca="1" si="114"/>
        <v>#N/A</v>
      </c>
      <c r="R638" t="e">
        <f t="shared" ca="1" si="109"/>
        <v>#N/A</v>
      </c>
      <c r="S638" t="e">
        <f t="shared" ca="1" si="114"/>
        <v>#N/A</v>
      </c>
      <c r="T638" t="e">
        <f t="shared" ca="1" si="110"/>
        <v>#N/A</v>
      </c>
      <c r="U638" t="e">
        <f t="shared" ca="1" si="111"/>
        <v>#N/A</v>
      </c>
      <c r="V638" t="e">
        <f t="shared" ca="1" si="112"/>
        <v>#N/A</v>
      </c>
    </row>
    <row r="639" spans="1:22">
      <c r="A639" t="e">
        <f t="shared" ca="1" si="106"/>
        <v>#N/A</v>
      </c>
      <c r="B639" t="e">
        <f ca="1">INDEX(SeznamListu!$A$1:$C$87,MATCH(A639,SeznamListu!$B$1:$B$87,0),1)</f>
        <v>#N/A</v>
      </c>
      <c r="C639" t="e">
        <f ca="1">INDEX(SeznamListu!$A$1:$C$87,MATCH(A639,SeznamListu!$B$1:$B$87,0),3)</f>
        <v>#N/A</v>
      </c>
      <c r="D639">
        <f ca="1">COUNTIF($A$6:A639,A639)</f>
        <v>53</v>
      </c>
      <c r="I639" t="e">
        <f t="shared" ca="1" si="107"/>
        <v>#N/A</v>
      </c>
      <c r="J639" t="e">
        <f t="shared" ca="1" si="108"/>
        <v>#N/A</v>
      </c>
      <c r="K639" t="e">
        <f t="shared" ca="1" si="114"/>
        <v>#N/A</v>
      </c>
      <c r="L639" t="e">
        <f t="shared" ca="1" si="114"/>
        <v>#N/A</v>
      </c>
      <c r="M639" t="e">
        <f t="shared" ca="1" si="114"/>
        <v>#N/A</v>
      </c>
      <c r="N639" t="e">
        <f t="shared" ca="1" si="114"/>
        <v>#N/A</v>
      </c>
      <c r="O639" t="e">
        <f t="shared" ca="1" si="114"/>
        <v>#N/A</v>
      </c>
      <c r="P639" t="e">
        <f t="shared" ca="1" si="114"/>
        <v>#N/A</v>
      </c>
      <c r="Q639" t="e">
        <f t="shared" ca="1" si="114"/>
        <v>#N/A</v>
      </c>
      <c r="R639" t="e">
        <f t="shared" ca="1" si="109"/>
        <v>#N/A</v>
      </c>
      <c r="S639" t="e">
        <f t="shared" ca="1" si="114"/>
        <v>#N/A</v>
      </c>
      <c r="T639" t="e">
        <f t="shared" ca="1" si="110"/>
        <v>#N/A</v>
      </c>
      <c r="U639" t="e">
        <f t="shared" ca="1" si="111"/>
        <v>#N/A</v>
      </c>
      <c r="V639" t="e">
        <f t="shared" ca="1" si="112"/>
        <v>#N/A</v>
      </c>
    </row>
    <row r="640" spans="1:22">
      <c r="A640" t="e">
        <f t="shared" ca="1" si="106"/>
        <v>#N/A</v>
      </c>
      <c r="B640" t="e">
        <f ca="1">INDEX(SeznamListu!$A$1:$C$87,MATCH(A640,SeznamListu!$B$1:$B$87,0),1)</f>
        <v>#N/A</v>
      </c>
      <c r="C640" t="e">
        <f ca="1">INDEX(SeznamListu!$A$1:$C$87,MATCH(A640,SeznamListu!$B$1:$B$87,0),3)</f>
        <v>#N/A</v>
      </c>
      <c r="D640">
        <f ca="1">COUNTIF($A$6:A640,A640)</f>
        <v>54</v>
      </c>
      <c r="I640" t="e">
        <f t="shared" ca="1" si="107"/>
        <v>#N/A</v>
      </c>
      <c r="J640" t="e">
        <f t="shared" ca="1" si="108"/>
        <v>#N/A</v>
      </c>
      <c r="K640" t="e">
        <f t="shared" ca="1" si="114"/>
        <v>#N/A</v>
      </c>
      <c r="L640" t="e">
        <f t="shared" ca="1" si="114"/>
        <v>#N/A</v>
      </c>
      <c r="M640" t="e">
        <f t="shared" ca="1" si="114"/>
        <v>#N/A</v>
      </c>
      <c r="N640" t="e">
        <f t="shared" ca="1" si="114"/>
        <v>#N/A</v>
      </c>
      <c r="O640" t="e">
        <f t="shared" ca="1" si="114"/>
        <v>#N/A</v>
      </c>
      <c r="P640" t="e">
        <f t="shared" ca="1" si="114"/>
        <v>#N/A</v>
      </c>
      <c r="Q640" t="e">
        <f t="shared" ca="1" si="114"/>
        <v>#N/A</v>
      </c>
      <c r="R640" t="e">
        <f t="shared" ca="1" si="109"/>
        <v>#N/A</v>
      </c>
      <c r="S640" t="e">
        <f t="shared" ca="1" si="114"/>
        <v>#N/A</v>
      </c>
      <c r="T640" t="e">
        <f t="shared" ca="1" si="110"/>
        <v>#N/A</v>
      </c>
      <c r="U640" t="e">
        <f t="shared" ca="1" si="111"/>
        <v>#N/A</v>
      </c>
      <c r="V640" t="e">
        <f t="shared" ca="1" si="112"/>
        <v>#N/A</v>
      </c>
    </row>
    <row r="641" spans="1:22">
      <c r="A641" t="e">
        <f t="shared" ca="1" si="106"/>
        <v>#N/A</v>
      </c>
      <c r="B641" t="e">
        <f ca="1">INDEX(SeznamListu!$A$1:$C$87,MATCH(A641,SeznamListu!$B$1:$B$87,0),1)</f>
        <v>#N/A</v>
      </c>
      <c r="C641" t="e">
        <f ca="1">INDEX(SeznamListu!$A$1:$C$87,MATCH(A641,SeznamListu!$B$1:$B$87,0),3)</f>
        <v>#N/A</v>
      </c>
      <c r="D641">
        <f ca="1">COUNTIF($A$6:A641,A641)</f>
        <v>55</v>
      </c>
      <c r="I641" t="e">
        <f t="shared" ca="1" si="107"/>
        <v>#N/A</v>
      </c>
      <c r="J641" t="e">
        <f t="shared" ca="1" si="108"/>
        <v>#N/A</v>
      </c>
      <c r="K641" t="e">
        <f t="shared" ca="1" si="114"/>
        <v>#N/A</v>
      </c>
      <c r="L641" t="e">
        <f t="shared" ca="1" si="114"/>
        <v>#N/A</v>
      </c>
      <c r="M641" t="e">
        <f t="shared" ca="1" si="114"/>
        <v>#N/A</v>
      </c>
      <c r="N641" t="e">
        <f t="shared" ca="1" si="114"/>
        <v>#N/A</v>
      </c>
      <c r="O641" t="e">
        <f t="shared" ca="1" si="114"/>
        <v>#N/A</v>
      </c>
      <c r="P641" t="e">
        <f t="shared" ca="1" si="114"/>
        <v>#N/A</v>
      </c>
      <c r="Q641" t="e">
        <f t="shared" ca="1" si="114"/>
        <v>#N/A</v>
      </c>
      <c r="R641" t="e">
        <f t="shared" ca="1" si="109"/>
        <v>#N/A</v>
      </c>
      <c r="S641" t="e">
        <f t="shared" ca="1" si="114"/>
        <v>#N/A</v>
      </c>
      <c r="T641" t="e">
        <f t="shared" ca="1" si="110"/>
        <v>#N/A</v>
      </c>
      <c r="U641" t="e">
        <f t="shared" ca="1" si="111"/>
        <v>#N/A</v>
      </c>
      <c r="V641" t="e">
        <f t="shared" ca="1" si="112"/>
        <v>#N/A</v>
      </c>
    </row>
    <row r="642" spans="1:22">
      <c r="A642" t="e">
        <f t="shared" ca="1" si="106"/>
        <v>#N/A</v>
      </c>
      <c r="B642" t="e">
        <f ca="1">INDEX(SeznamListu!$A$1:$C$87,MATCH(A642,SeznamListu!$B$1:$B$87,0),1)</f>
        <v>#N/A</v>
      </c>
      <c r="C642" t="e">
        <f ca="1">INDEX(SeznamListu!$A$1:$C$87,MATCH(A642,SeznamListu!$B$1:$B$87,0),3)</f>
        <v>#N/A</v>
      </c>
      <c r="D642">
        <f ca="1">COUNTIF($A$6:A642,A642)</f>
        <v>56</v>
      </c>
      <c r="I642" t="e">
        <f t="shared" ca="1" si="107"/>
        <v>#N/A</v>
      </c>
      <c r="J642" t="e">
        <f t="shared" ca="1" si="108"/>
        <v>#N/A</v>
      </c>
      <c r="K642" t="e">
        <f t="shared" ca="1" si="114"/>
        <v>#N/A</v>
      </c>
      <c r="L642" t="e">
        <f t="shared" ca="1" si="114"/>
        <v>#N/A</v>
      </c>
      <c r="M642" t="e">
        <f t="shared" ca="1" si="114"/>
        <v>#N/A</v>
      </c>
      <c r="N642" t="e">
        <f t="shared" ca="1" si="114"/>
        <v>#N/A</v>
      </c>
      <c r="O642" t="e">
        <f t="shared" ca="1" si="114"/>
        <v>#N/A</v>
      </c>
      <c r="P642" t="e">
        <f t="shared" ca="1" si="114"/>
        <v>#N/A</v>
      </c>
      <c r="Q642" t="e">
        <f t="shared" ca="1" si="114"/>
        <v>#N/A</v>
      </c>
      <c r="R642" t="e">
        <f t="shared" ca="1" si="109"/>
        <v>#N/A</v>
      </c>
      <c r="S642" t="e">
        <f t="shared" ca="1" si="114"/>
        <v>#N/A</v>
      </c>
      <c r="T642" t="e">
        <f t="shared" ca="1" si="110"/>
        <v>#N/A</v>
      </c>
      <c r="U642" t="e">
        <f t="shared" ca="1" si="111"/>
        <v>#N/A</v>
      </c>
      <c r="V642" t="e">
        <f t="shared" ca="1" si="112"/>
        <v>#N/A</v>
      </c>
    </row>
    <row r="643" spans="1:22">
      <c r="A643" t="e">
        <f t="shared" ca="1" si="106"/>
        <v>#N/A</v>
      </c>
      <c r="B643" t="e">
        <f ca="1">INDEX(SeznamListu!$A$1:$C$87,MATCH(A643,SeznamListu!$B$1:$B$87,0),1)</f>
        <v>#N/A</v>
      </c>
      <c r="C643" t="e">
        <f ca="1">INDEX(SeznamListu!$A$1:$C$87,MATCH(A643,SeznamListu!$B$1:$B$87,0),3)</f>
        <v>#N/A</v>
      </c>
      <c r="D643">
        <f ca="1">COUNTIF($A$6:A643,A643)</f>
        <v>57</v>
      </c>
      <c r="I643" t="e">
        <f t="shared" ca="1" si="107"/>
        <v>#N/A</v>
      </c>
      <c r="J643" t="e">
        <f t="shared" ca="1" si="108"/>
        <v>#N/A</v>
      </c>
      <c r="K643" t="e">
        <f t="shared" ca="1" si="114"/>
        <v>#N/A</v>
      </c>
      <c r="L643" t="e">
        <f t="shared" ca="1" si="114"/>
        <v>#N/A</v>
      </c>
      <c r="M643" t="e">
        <f t="shared" ca="1" si="114"/>
        <v>#N/A</v>
      </c>
      <c r="N643" t="e">
        <f t="shared" ca="1" si="114"/>
        <v>#N/A</v>
      </c>
      <c r="O643" t="e">
        <f t="shared" ca="1" si="114"/>
        <v>#N/A</v>
      </c>
      <c r="P643" t="e">
        <f t="shared" ca="1" si="114"/>
        <v>#N/A</v>
      </c>
      <c r="Q643" t="e">
        <f t="shared" ca="1" si="114"/>
        <v>#N/A</v>
      </c>
      <c r="R643" t="e">
        <f t="shared" ca="1" si="109"/>
        <v>#N/A</v>
      </c>
      <c r="S643" t="e">
        <f t="shared" ca="1" si="114"/>
        <v>#N/A</v>
      </c>
      <c r="T643" t="e">
        <f t="shared" ca="1" si="110"/>
        <v>#N/A</v>
      </c>
      <c r="U643" t="e">
        <f t="shared" ca="1" si="111"/>
        <v>#N/A</v>
      </c>
      <c r="V643" t="e">
        <f t="shared" ca="1" si="112"/>
        <v>#N/A</v>
      </c>
    </row>
    <row r="644" spans="1:22">
      <c r="A644" t="e">
        <f t="shared" ca="1" si="106"/>
        <v>#N/A</v>
      </c>
      <c r="B644" t="e">
        <f ca="1">INDEX(SeznamListu!$A$1:$C$87,MATCH(A644,SeznamListu!$B$1:$B$87,0),1)</f>
        <v>#N/A</v>
      </c>
      <c r="C644" t="e">
        <f ca="1">INDEX(SeznamListu!$A$1:$C$87,MATCH(A644,SeznamListu!$B$1:$B$87,0),3)</f>
        <v>#N/A</v>
      </c>
      <c r="D644">
        <f ca="1">COUNTIF($A$6:A644,A644)</f>
        <v>58</v>
      </c>
      <c r="I644" t="e">
        <f t="shared" ca="1" si="107"/>
        <v>#N/A</v>
      </c>
      <c r="J644" t="e">
        <f t="shared" ca="1" si="108"/>
        <v>#N/A</v>
      </c>
      <c r="K644" t="e">
        <f t="shared" ca="1" si="114"/>
        <v>#N/A</v>
      </c>
      <c r="L644" t="e">
        <f t="shared" ca="1" si="114"/>
        <v>#N/A</v>
      </c>
      <c r="M644" t="e">
        <f t="shared" ca="1" si="114"/>
        <v>#N/A</v>
      </c>
      <c r="N644" t="e">
        <f t="shared" ca="1" si="114"/>
        <v>#N/A</v>
      </c>
      <c r="O644" t="e">
        <f t="shared" ca="1" si="114"/>
        <v>#N/A</v>
      </c>
      <c r="P644" t="e">
        <f t="shared" ca="1" si="114"/>
        <v>#N/A</v>
      </c>
      <c r="Q644" t="e">
        <f t="shared" ca="1" si="114"/>
        <v>#N/A</v>
      </c>
      <c r="R644" t="e">
        <f t="shared" ca="1" si="109"/>
        <v>#N/A</v>
      </c>
      <c r="S644" t="e">
        <f t="shared" ca="1" si="114"/>
        <v>#N/A</v>
      </c>
      <c r="T644" t="e">
        <f t="shared" ca="1" si="110"/>
        <v>#N/A</v>
      </c>
      <c r="U644" t="e">
        <f t="shared" ca="1" si="111"/>
        <v>#N/A</v>
      </c>
      <c r="V644" t="e">
        <f t="shared" ca="1" si="112"/>
        <v>#N/A</v>
      </c>
    </row>
    <row r="645" spans="1:22">
      <c r="A645" t="e">
        <f t="shared" ca="1" si="106"/>
        <v>#N/A</v>
      </c>
      <c r="B645" t="e">
        <f ca="1">INDEX(SeznamListu!$A$1:$C$87,MATCH(A645,SeznamListu!$B$1:$B$87,0),1)</f>
        <v>#N/A</v>
      </c>
      <c r="C645" t="e">
        <f ca="1">INDEX(SeznamListu!$A$1:$C$87,MATCH(A645,SeznamListu!$B$1:$B$87,0),3)</f>
        <v>#N/A</v>
      </c>
      <c r="D645">
        <f ca="1">COUNTIF($A$6:A645,A645)</f>
        <v>59</v>
      </c>
      <c r="I645" t="e">
        <f t="shared" ca="1" si="107"/>
        <v>#N/A</v>
      </c>
      <c r="J645" t="e">
        <f t="shared" ca="1" si="108"/>
        <v>#N/A</v>
      </c>
      <c r="K645" t="e">
        <f t="shared" ca="1" si="114"/>
        <v>#N/A</v>
      </c>
      <c r="L645" t="e">
        <f t="shared" ca="1" si="114"/>
        <v>#N/A</v>
      </c>
      <c r="M645" t="e">
        <f t="shared" ca="1" si="114"/>
        <v>#N/A</v>
      </c>
      <c r="N645" t="e">
        <f t="shared" ca="1" si="114"/>
        <v>#N/A</v>
      </c>
      <c r="O645" t="e">
        <f t="shared" ca="1" si="114"/>
        <v>#N/A</v>
      </c>
      <c r="P645" t="e">
        <f t="shared" ca="1" si="114"/>
        <v>#N/A</v>
      </c>
      <c r="Q645" t="e">
        <f t="shared" ca="1" si="114"/>
        <v>#N/A</v>
      </c>
      <c r="R645" t="e">
        <f t="shared" ca="1" si="109"/>
        <v>#N/A</v>
      </c>
      <c r="S645" t="e">
        <f t="shared" ca="1" si="114"/>
        <v>#N/A</v>
      </c>
      <c r="T645" t="e">
        <f t="shared" ca="1" si="110"/>
        <v>#N/A</v>
      </c>
      <c r="U645" t="e">
        <f t="shared" ca="1" si="111"/>
        <v>#N/A</v>
      </c>
      <c r="V645" t="e">
        <f t="shared" ca="1" si="112"/>
        <v>#N/A</v>
      </c>
    </row>
    <row r="646" spans="1:22">
      <c r="A646" t="e">
        <f t="shared" ca="1" si="106"/>
        <v>#N/A</v>
      </c>
      <c r="B646" t="e">
        <f ca="1">INDEX(SeznamListu!$A$1:$C$87,MATCH(A646,SeznamListu!$B$1:$B$87,0),1)</f>
        <v>#N/A</v>
      </c>
      <c r="C646" t="e">
        <f ca="1">INDEX(SeznamListu!$A$1:$C$87,MATCH(A646,SeznamListu!$B$1:$B$87,0),3)</f>
        <v>#N/A</v>
      </c>
      <c r="D646">
        <f ca="1">COUNTIF($A$6:A646,A646)</f>
        <v>60</v>
      </c>
      <c r="I646" t="e">
        <f t="shared" ca="1" si="107"/>
        <v>#N/A</v>
      </c>
      <c r="J646" t="e">
        <f t="shared" ca="1" si="108"/>
        <v>#N/A</v>
      </c>
      <c r="K646" t="e">
        <f t="shared" ca="1" si="114"/>
        <v>#N/A</v>
      </c>
      <c r="L646" t="e">
        <f t="shared" ca="1" si="114"/>
        <v>#N/A</v>
      </c>
      <c r="M646" t="e">
        <f t="shared" ca="1" si="114"/>
        <v>#N/A</v>
      </c>
      <c r="N646" t="e">
        <f t="shared" ca="1" si="114"/>
        <v>#N/A</v>
      </c>
      <c r="O646" t="e">
        <f t="shared" ca="1" si="114"/>
        <v>#N/A</v>
      </c>
      <c r="P646" t="e">
        <f t="shared" ca="1" si="114"/>
        <v>#N/A</v>
      </c>
      <c r="Q646" t="e">
        <f t="shared" ca="1" si="114"/>
        <v>#N/A</v>
      </c>
      <c r="R646" t="e">
        <f t="shared" ca="1" si="109"/>
        <v>#N/A</v>
      </c>
      <c r="S646" t="e">
        <f t="shared" ca="1" si="114"/>
        <v>#N/A</v>
      </c>
      <c r="T646" t="e">
        <f t="shared" ca="1" si="110"/>
        <v>#N/A</v>
      </c>
      <c r="U646" t="e">
        <f t="shared" ca="1" si="111"/>
        <v>#N/A</v>
      </c>
      <c r="V646" t="e">
        <f t="shared" ca="1" si="112"/>
        <v>#N/A</v>
      </c>
    </row>
    <row r="647" spans="1:22">
      <c r="A647" t="e">
        <f t="shared" ref="A647:A675" ca="1" si="115">IF(AND((LEN(K646)+LEN(K645)+LEN(K644))=3,A646=A645,A645=A644),A646+1,A646)</f>
        <v>#N/A</v>
      </c>
      <c r="B647" t="e">
        <f ca="1">INDEX(SeznamListu!$A$1:$C$87,MATCH(A647,SeznamListu!$B$1:$B$87,0),1)</f>
        <v>#N/A</v>
      </c>
      <c r="C647" t="e">
        <f ca="1">INDEX(SeznamListu!$A$1:$C$87,MATCH(A647,SeznamListu!$B$1:$B$87,0),3)</f>
        <v>#N/A</v>
      </c>
      <c r="D647">
        <f ca="1">COUNTIF($A$6:A647,A647)</f>
        <v>61</v>
      </c>
      <c r="I647" t="e">
        <f t="shared" ref="I647:I675" ca="1" si="116">INDIRECT("'"&amp;$B647&amp; "'!" &amp; I$1&amp;$D647+2)</f>
        <v>#N/A</v>
      </c>
      <c r="J647" t="e">
        <f t="shared" ref="J647:J675" ca="1" si="117">L647&amp;" "&amp;M647</f>
        <v>#N/A</v>
      </c>
      <c r="K647" t="e">
        <f t="shared" ca="1" si="114"/>
        <v>#N/A</v>
      </c>
      <c r="L647" t="e">
        <f t="shared" ca="1" si="114"/>
        <v>#N/A</v>
      </c>
      <c r="M647" t="e">
        <f t="shared" ca="1" si="114"/>
        <v>#N/A</v>
      </c>
      <c r="N647" t="e">
        <f t="shared" ca="1" si="114"/>
        <v>#N/A</v>
      </c>
      <c r="O647" t="e">
        <f t="shared" ca="1" si="114"/>
        <v>#N/A</v>
      </c>
      <c r="P647" t="e">
        <f t="shared" ca="1" si="114"/>
        <v>#N/A</v>
      </c>
      <c r="Q647" t="e">
        <f t="shared" ca="1" si="114"/>
        <v>#N/A</v>
      </c>
      <c r="R647" t="e">
        <f t="shared" ref="R647:R675" ca="1" si="118">Q647*C647</f>
        <v>#N/A</v>
      </c>
      <c r="S647" t="e">
        <f t="shared" ca="1" si="114"/>
        <v>#N/A</v>
      </c>
      <c r="T647" t="e">
        <f t="shared" ref="T647:T675" ca="1" si="119">P647*Q647</f>
        <v>#N/A</v>
      </c>
      <c r="U647" t="e">
        <f t="shared" ref="U647:U675" ca="1" si="120">T647*C647</f>
        <v>#N/A</v>
      </c>
      <c r="V647" t="e">
        <f t="shared" ref="V647:V675" ca="1" si="121">IF(S647=T647,"","X")</f>
        <v>#N/A</v>
      </c>
    </row>
    <row r="648" spans="1:22">
      <c r="A648" t="e">
        <f t="shared" ca="1" si="115"/>
        <v>#N/A</v>
      </c>
      <c r="B648" t="e">
        <f ca="1">INDEX(SeznamListu!$A$1:$C$87,MATCH(A648,SeznamListu!$B$1:$B$87,0),1)</f>
        <v>#N/A</v>
      </c>
      <c r="C648" t="e">
        <f ca="1">INDEX(SeznamListu!$A$1:$C$87,MATCH(A648,SeznamListu!$B$1:$B$87,0),3)</f>
        <v>#N/A</v>
      </c>
      <c r="D648">
        <f ca="1">COUNTIF($A$6:A648,A648)</f>
        <v>62</v>
      </c>
      <c r="I648" t="e">
        <f t="shared" ca="1" si="116"/>
        <v>#N/A</v>
      </c>
      <c r="J648" t="e">
        <f t="shared" ca="1" si="117"/>
        <v>#N/A</v>
      </c>
      <c r="K648" t="e">
        <f t="shared" ca="1" si="114"/>
        <v>#N/A</v>
      </c>
      <c r="L648" t="e">
        <f t="shared" ca="1" si="114"/>
        <v>#N/A</v>
      </c>
      <c r="M648" t="e">
        <f t="shared" ca="1" si="114"/>
        <v>#N/A</v>
      </c>
      <c r="N648" t="e">
        <f t="shared" ca="1" si="114"/>
        <v>#N/A</v>
      </c>
      <c r="O648" t="e">
        <f t="shared" ca="1" si="114"/>
        <v>#N/A</v>
      </c>
      <c r="P648" t="e">
        <f t="shared" ca="1" si="114"/>
        <v>#N/A</v>
      </c>
      <c r="Q648" t="e">
        <f t="shared" ca="1" si="114"/>
        <v>#N/A</v>
      </c>
      <c r="R648" t="e">
        <f t="shared" ca="1" si="118"/>
        <v>#N/A</v>
      </c>
      <c r="S648" t="e">
        <f t="shared" ca="1" si="114"/>
        <v>#N/A</v>
      </c>
      <c r="T648" t="e">
        <f t="shared" ca="1" si="119"/>
        <v>#N/A</v>
      </c>
      <c r="U648" t="e">
        <f t="shared" ca="1" si="120"/>
        <v>#N/A</v>
      </c>
      <c r="V648" t="e">
        <f t="shared" ca="1" si="121"/>
        <v>#N/A</v>
      </c>
    </row>
    <row r="649" spans="1:22">
      <c r="A649" t="e">
        <f t="shared" ca="1" si="115"/>
        <v>#N/A</v>
      </c>
      <c r="B649" t="e">
        <f ca="1">INDEX(SeznamListu!$A$1:$C$87,MATCH(A649,SeznamListu!$B$1:$B$87,0),1)</f>
        <v>#N/A</v>
      </c>
      <c r="C649" t="e">
        <f ca="1">INDEX(SeznamListu!$A$1:$C$87,MATCH(A649,SeznamListu!$B$1:$B$87,0),3)</f>
        <v>#N/A</v>
      </c>
      <c r="D649">
        <f ca="1">COUNTIF($A$6:A649,A649)</f>
        <v>63</v>
      </c>
      <c r="I649" t="e">
        <f t="shared" ca="1" si="116"/>
        <v>#N/A</v>
      </c>
      <c r="J649" t="e">
        <f t="shared" ca="1" si="117"/>
        <v>#N/A</v>
      </c>
      <c r="K649" t="e">
        <f t="shared" ca="1" si="114"/>
        <v>#N/A</v>
      </c>
      <c r="L649" t="e">
        <f t="shared" ca="1" si="114"/>
        <v>#N/A</v>
      </c>
      <c r="M649" t="e">
        <f t="shared" ca="1" si="114"/>
        <v>#N/A</v>
      </c>
      <c r="N649" t="e">
        <f t="shared" ca="1" si="114"/>
        <v>#N/A</v>
      </c>
      <c r="O649" t="e">
        <f t="shared" ca="1" si="114"/>
        <v>#N/A</v>
      </c>
      <c r="P649" t="e">
        <f t="shared" ca="1" si="114"/>
        <v>#N/A</v>
      </c>
      <c r="Q649" t="e">
        <f t="shared" ca="1" si="114"/>
        <v>#N/A</v>
      </c>
      <c r="R649" t="e">
        <f t="shared" ca="1" si="118"/>
        <v>#N/A</v>
      </c>
      <c r="S649" t="e">
        <f t="shared" ca="1" si="114"/>
        <v>#N/A</v>
      </c>
      <c r="T649" t="e">
        <f t="shared" ca="1" si="119"/>
        <v>#N/A</v>
      </c>
      <c r="U649" t="e">
        <f t="shared" ca="1" si="120"/>
        <v>#N/A</v>
      </c>
      <c r="V649" t="e">
        <f t="shared" ca="1" si="121"/>
        <v>#N/A</v>
      </c>
    </row>
    <row r="650" spans="1:22">
      <c r="A650" t="e">
        <f t="shared" ca="1" si="115"/>
        <v>#N/A</v>
      </c>
      <c r="B650" t="e">
        <f ca="1">INDEX(SeznamListu!$A$1:$C$87,MATCH(A650,SeznamListu!$B$1:$B$87,0),1)</f>
        <v>#N/A</v>
      </c>
      <c r="C650" t="e">
        <f ca="1">INDEX(SeznamListu!$A$1:$C$87,MATCH(A650,SeznamListu!$B$1:$B$87,0),3)</f>
        <v>#N/A</v>
      </c>
      <c r="D650">
        <f ca="1">COUNTIF($A$6:A650,A650)</f>
        <v>64</v>
      </c>
      <c r="I650" t="e">
        <f t="shared" ca="1" si="116"/>
        <v>#N/A</v>
      </c>
      <c r="J650" t="e">
        <f t="shared" ca="1" si="117"/>
        <v>#N/A</v>
      </c>
      <c r="K650" t="e">
        <f t="shared" ca="1" si="114"/>
        <v>#N/A</v>
      </c>
      <c r="L650" t="e">
        <f t="shared" ca="1" si="114"/>
        <v>#N/A</v>
      </c>
      <c r="M650" t="e">
        <f t="shared" ca="1" si="114"/>
        <v>#N/A</v>
      </c>
      <c r="N650" t="e">
        <f t="shared" ca="1" si="114"/>
        <v>#N/A</v>
      </c>
      <c r="O650" t="e">
        <f t="shared" ca="1" si="114"/>
        <v>#N/A</v>
      </c>
      <c r="P650" t="e">
        <f t="shared" ca="1" si="114"/>
        <v>#N/A</v>
      </c>
      <c r="Q650" t="e">
        <f t="shared" ca="1" si="114"/>
        <v>#N/A</v>
      </c>
      <c r="R650" t="e">
        <f t="shared" ca="1" si="118"/>
        <v>#N/A</v>
      </c>
      <c r="S650" t="e">
        <f t="shared" ca="1" si="114"/>
        <v>#N/A</v>
      </c>
      <c r="T650" t="e">
        <f t="shared" ca="1" si="119"/>
        <v>#N/A</v>
      </c>
      <c r="U650" t="e">
        <f t="shared" ca="1" si="120"/>
        <v>#N/A</v>
      </c>
      <c r="V650" t="e">
        <f t="shared" ca="1" si="121"/>
        <v>#N/A</v>
      </c>
    </row>
    <row r="651" spans="1:22">
      <c r="A651" t="e">
        <f t="shared" ca="1" si="115"/>
        <v>#N/A</v>
      </c>
      <c r="B651" t="e">
        <f ca="1">INDEX(SeznamListu!$A$1:$C$87,MATCH(A651,SeznamListu!$B$1:$B$87,0),1)</f>
        <v>#N/A</v>
      </c>
      <c r="C651" t="e">
        <f ca="1">INDEX(SeznamListu!$A$1:$C$87,MATCH(A651,SeznamListu!$B$1:$B$87,0),3)</f>
        <v>#N/A</v>
      </c>
      <c r="D651">
        <f ca="1">COUNTIF($A$6:A651,A651)</f>
        <v>65</v>
      </c>
      <c r="I651" t="e">
        <f t="shared" ca="1" si="116"/>
        <v>#N/A</v>
      </c>
      <c r="J651" t="e">
        <f t="shared" ca="1" si="117"/>
        <v>#N/A</v>
      </c>
      <c r="K651" t="e">
        <f t="shared" ca="1" si="114"/>
        <v>#N/A</v>
      </c>
      <c r="L651" t="e">
        <f t="shared" ca="1" si="114"/>
        <v>#N/A</v>
      </c>
      <c r="M651" t="e">
        <f t="shared" ca="1" si="114"/>
        <v>#N/A</v>
      </c>
      <c r="N651" t="e">
        <f t="shared" ca="1" si="114"/>
        <v>#N/A</v>
      </c>
      <c r="O651" t="e">
        <f t="shared" ca="1" si="114"/>
        <v>#N/A</v>
      </c>
      <c r="P651" t="e">
        <f t="shared" ca="1" si="114"/>
        <v>#N/A</v>
      </c>
      <c r="Q651" t="e">
        <f t="shared" ca="1" si="114"/>
        <v>#N/A</v>
      </c>
      <c r="R651" t="e">
        <f t="shared" ca="1" si="118"/>
        <v>#N/A</v>
      </c>
      <c r="S651" t="e">
        <f t="shared" ca="1" si="114"/>
        <v>#N/A</v>
      </c>
      <c r="T651" t="e">
        <f t="shared" ca="1" si="119"/>
        <v>#N/A</v>
      </c>
      <c r="U651" t="e">
        <f t="shared" ca="1" si="120"/>
        <v>#N/A</v>
      </c>
      <c r="V651" t="e">
        <f t="shared" ca="1" si="121"/>
        <v>#N/A</v>
      </c>
    </row>
    <row r="652" spans="1:22">
      <c r="A652" t="e">
        <f t="shared" ca="1" si="115"/>
        <v>#N/A</v>
      </c>
      <c r="B652" t="e">
        <f ca="1">INDEX(SeznamListu!$A$1:$C$87,MATCH(A652,SeznamListu!$B$1:$B$87,0),1)</f>
        <v>#N/A</v>
      </c>
      <c r="C652" t="e">
        <f ca="1">INDEX(SeznamListu!$A$1:$C$87,MATCH(A652,SeznamListu!$B$1:$B$87,0),3)</f>
        <v>#N/A</v>
      </c>
      <c r="D652">
        <f ca="1">COUNTIF($A$6:A652,A652)</f>
        <v>66</v>
      </c>
      <c r="I652" t="e">
        <f t="shared" ca="1" si="116"/>
        <v>#N/A</v>
      </c>
      <c r="J652" t="e">
        <f t="shared" ca="1" si="117"/>
        <v>#N/A</v>
      </c>
      <c r="K652" t="e">
        <f t="shared" ca="1" si="114"/>
        <v>#N/A</v>
      </c>
      <c r="L652" t="e">
        <f t="shared" ca="1" si="114"/>
        <v>#N/A</v>
      </c>
      <c r="M652" t="e">
        <f t="shared" ca="1" si="114"/>
        <v>#N/A</v>
      </c>
      <c r="N652" t="e">
        <f t="shared" ca="1" si="114"/>
        <v>#N/A</v>
      </c>
      <c r="O652" t="e">
        <f t="shared" ca="1" si="114"/>
        <v>#N/A</v>
      </c>
      <c r="P652" t="e">
        <f t="shared" ca="1" si="114"/>
        <v>#N/A</v>
      </c>
      <c r="Q652" t="e">
        <f t="shared" ca="1" si="114"/>
        <v>#N/A</v>
      </c>
      <c r="R652" t="e">
        <f t="shared" ca="1" si="118"/>
        <v>#N/A</v>
      </c>
      <c r="S652" t="e">
        <f t="shared" ca="1" si="114"/>
        <v>#N/A</v>
      </c>
      <c r="T652" t="e">
        <f t="shared" ca="1" si="119"/>
        <v>#N/A</v>
      </c>
      <c r="U652" t="e">
        <f t="shared" ca="1" si="120"/>
        <v>#N/A</v>
      </c>
      <c r="V652" t="e">
        <f t="shared" ca="1" si="121"/>
        <v>#N/A</v>
      </c>
    </row>
    <row r="653" spans="1:22">
      <c r="A653" t="e">
        <f t="shared" ca="1" si="115"/>
        <v>#N/A</v>
      </c>
      <c r="B653" t="e">
        <f ca="1">INDEX(SeznamListu!$A$1:$C$87,MATCH(A653,SeznamListu!$B$1:$B$87,0),1)</f>
        <v>#N/A</v>
      </c>
      <c r="C653" t="e">
        <f ca="1">INDEX(SeznamListu!$A$1:$C$87,MATCH(A653,SeznamListu!$B$1:$B$87,0),3)</f>
        <v>#N/A</v>
      </c>
      <c r="D653">
        <f ca="1">COUNTIF($A$6:A653,A653)</f>
        <v>67</v>
      </c>
      <c r="I653" t="e">
        <f t="shared" ca="1" si="116"/>
        <v>#N/A</v>
      </c>
      <c r="J653" t="e">
        <f t="shared" ca="1" si="117"/>
        <v>#N/A</v>
      </c>
      <c r="K653" t="e">
        <f t="shared" ca="1" si="114"/>
        <v>#N/A</v>
      </c>
      <c r="L653" t="e">
        <f t="shared" ca="1" si="114"/>
        <v>#N/A</v>
      </c>
      <c r="M653" t="e">
        <f t="shared" ca="1" si="114"/>
        <v>#N/A</v>
      </c>
      <c r="N653" t="e">
        <f t="shared" ca="1" si="114"/>
        <v>#N/A</v>
      </c>
      <c r="O653" t="e">
        <f t="shared" ca="1" si="114"/>
        <v>#N/A</v>
      </c>
      <c r="P653" t="e">
        <f t="shared" ca="1" si="114"/>
        <v>#N/A</v>
      </c>
      <c r="Q653" t="e">
        <f t="shared" ca="1" si="114"/>
        <v>#N/A</v>
      </c>
      <c r="R653" t="e">
        <f t="shared" ca="1" si="118"/>
        <v>#N/A</v>
      </c>
      <c r="S653" t="e">
        <f t="shared" ca="1" si="114"/>
        <v>#N/A</v>
      </c>
      <c r="T653" t="e">
        <f t="shared" ca="1" si="119"/>
        <v>#N/A</v>
      </c>
      <c r="U653" t="e">
        <f t="shared" ca="1" si="120"/>
        <v>#N/A</v>
      </c>
      <c r="V653" t="e">
        <f t="shared" ca="1" si="121"/>
        <v>#N/A</v>
      </c>
    </row>
    <row r="654" spans="1:22">
      <c r="A654" t="e">
        <f t="shared" ca="1" si="115"/>
        <v>#N/A</v>
      </c>
      <c r="B654" t="e">
        <f ca="1">INDEX(SeznamListu!$A$1:$C$87,MATCH(A654,SeznamListu!$B$1:$B$87,0),1)</f>
        <v>#N/A</v>
      </c>
      <c r="C654" t="e">
        <f ca="1">INDEX(SeznamListu!$A$1:$C$87,MATCH(A654,SeznamListu!$B$1:$B$87,0),3)</f>
        <v>#N/A</v>
      </c>
      <c r="D654">
        <f ca="1">COUNTIF($A$6:A654,A654)</f>
        <v>68</v>
      </c>
      <c r="I654" t="e">
        <f t="shared" ca="1" si="116"/>
        <v>#N/A</v>
      </c>
      <c r="J654" t="e">
        <f t="shared" ca="1" si="117"/>
        <v>#N/A</v>
      </c>
      <c r="K654" t="e">
        <f t="shared" ca="1" si="114"/>
        <v>#N/A</v>
      </c>
      <c r="L654" t="e">
        <f t="shared" ca="1" si="114"/>
        <v>#N/A</v>
      </c>
      <c r="M654" t="e">
        <f t="shared" ca="1" si="114"/>
        <v>#N/A</v>
      </c>
      <c r="N654" t="e">
        <f t="shared" ca="1" si="114"/>
        <v>#N/A</v>
      </c>
      <c r="O654" t="e">
        <f t="shared" ca="1" si="114"/>
        <v>#N/A</v>
      </c>
      <c r="P654" t="e">
        <f t="shared" ca="1" si="114"/>
        <v>#N/A</v>
      </c>
      <c r="Q654" t="e">
        <f t="shared" ca="1" si="114"/>
        <v>#N/A</v>
      </c>
      <c r="R654" t="e">
        <f t="shared" ca="1" si="118"/>
        <v>#N/A</v>
      </c>
      <c r="S654" t="e">
        <f t="shared" ca="1" si="114"/>
        <v>#N/A</v>
      </c>
      <c r="T654" t="e">
        <f t="shared" ca="1" si="119"/>
        <v>#N/A</v>
      </c>
      <c r="U654" t="e">
        <f t="shared" ca="1" si="120"/>
        <v>#N/A</v>
      </c>
      <c r="V654" t="e">
        <f t="shared" ca="1" si="121"/>
        <v>#N/A</v>
      </c>
    </row>
    <row r="655" spans="1:22">
      <c r="A655" t="e">
        <f t="shared" ca="1" si="115"/>
        <v>#N/A</v>
      </c>
      <c r="B655" t="e">
        <f ca="1">INDEX(SeznamListu!$A$1:$C$87,MATCH(A655,SeznamListu!$B$1:$B$87,0),1)</f>
        <v>#N/A</v>
      </c>
      <c r="C655" t="e">
        <f ca="1">INDEX(SeznamListu!$A$1:$C$87,MATCH(A655,SeznamListu!$B$1:$B$87,0),3)</f>
        <v>#N/A</v>
      </c>
      <c r="D655">
        <f ca="1">COUNTIF($A$6:A655,A655)</f>
        <v>69</v>
      </c>
      <c r="I655" t="e">
        <f t="shared" ca="1" si="116"/>
        <v>#N/A</v>
      </c>
      <c r="J655" t="e">
        <f t="shared" ca="1" si="117"/>
        <v>#N/A</v>
      </c>
      <c r="K655" t="e">
        <f t="shared" ca="1" si="114"/>
        <v>#N/A</v>
      </c>
      <c r="L655" t="e">
        <f t="shared" ca="1" si="114"/>
        <v>#N/A</v>
      </c>
      <c r="M655" t="e">
        <f t="shared" ca="1" si="114"/>
        <v>#N/A</v>
      </c>
      <c r="N655" t="e">
        <f t="shared" ca="1" si="114"/>
        <v>#N/A</v>
      </c>
      <c r="O655" t="e">
        <f t="shared" ca="1" si="114"/>
        <v>#N/A</v>
      </c>
      <c r="P655" t="e">
        <f t="shared" ca="1" si="114"/>
        <v>#N/A</v>
      </c>
      <c r="Q655" t="e">
        <f t="shared" ca="1" si="114"/>
        <v>#N/A</v>
      </c>
      <c r="R655" t="e">
        <f t="shared" ca="1" si="118"/>
        <v>#N/A</v>
      </c>
      <c r="S655" t="e">
        <f t="shared" ca="1" si="114"/>
        <v>#N/A</v>
      </c>
      <c r="T655" t="e">
        <f t="shared" ca="1" si="119"/>
        <v>#N/A</v>
      </c>
      <c r="U655" t="e">
        <f t="shared" ca="1" si="120"/>
        <v>#N/A</v>
      </c>
      <c r="V655" t="e">
        <f t="shared" ca="1" si="121"/>
        <v>#N/A</v>
      </c>
    </row>
    <row r="656" spans="1:22">
      <c r="A656" t="e">
        <f t="shared" ca="1" si="115"/>
        <v>#N/A</v>
      </c>
      <c r="B656" t="e">
        <f ca="1">INDEX(SeznamListu!$A$1:$C$87,MATCH(A656,SeznamListu!$B$1:$B$87,0),1)</f>
        <v>#N/A</v>
      </c>
      <c r="C656" t="e">
        <f ca="1">INDEX(SeznamListu!$A$1:$C$87,MATCH(A656,SeznamListu!$B$1:$B$87,0),3)</f>
        <v>#N/A</v>
      </c>
      <c r="D656">
        <f ca="1">COUNTIF($A$6:A656,A656)</f>
        <v>70</v>
      </c>
      <c r="I656" t="e">
        <f t="shared" ca="1" si="116"/>
        <v>#N/A</v>
      </c>
      <c r="J656" t="e">
        <f t="shared" ca="1" si="117"/>
        <v>#N/A</v>
      </c>
      <c r="K656" t="e">
        <f t="shared" ca="1" si="114"/>
        <v>#N/A</v>
      </c>
      <c r="L656" t="e">
        <f t="shared" ca="1" si="114"/>
        <v>#N/A</v>
      </c>
      <c r="M656" t="e">
        <f t="shared" ca="1" si="114"/>
        <v>#N/A</v>
      </c>
      <c r="N656" t="e">
        <f t="shared" ca="1" si="114"/>
        <v>#N/A</v>
      </c>
      <c r="O656" t="e">
        <f t="shared" ca="1" si="114"/>
        <v>#N/A</v>
      </c>
      <c r="P656" t="e">
        <f t="shared" ca="1" si="114"/>
        <v>#N/A</v>
      </c>
      <c r="Q656" t="e">
        <f t="shared" ca="1" si="114"/>
        <v>#N/A</v>
      </c>
      <c r="R656" t="e">
        <f t="shared" ca="1" si="118"/>
        <v>#N/A</v>
      </c>
      <c r="S656" t="e">
        <f t="shared" ca="1" si="114"/>
        <v>#N/A</v>
      </c>
      <c r="T656" t="e">
        <f t="shared" ca="1" si="119"/>
        <v>#N/A</v>
      </c>
      <c r="U656" t="e">
        <f t="shared" ca="1" si="120"/>
        <v>#N/A</v>
      </c>
      <c r="V656" t="e">
        <f t="shared" ca="1" si="121"/>
        <v>#N/A</v>
      </c>
    </row>
    <row r="657" spans="1:22">
      <c r="A657" t="e">
        <f t="shared" ca="1" si="115"/>
        <v>#N/A</v>
      </c>
      <c r="B657" t="e">
        <f ca="1">INDEX(SeznamListu!$A$1:$C$87,MATCH(A657,SeznamListu!$B$1:$B$87,0),1)</f>
        <v>#N/A</v>
      </c>
      <c r="C657" t="e">
        <f ca="1">INDEX(SeznamListu!$A$1:$C$87,MATCH(A657,SeznamListu!$B$1:$B$87,0),3)</f>
        <v>#N/A</v>
      </c>
      <c r="D657">
        <f ca="1">COUNTIF($A$6:A657,A657)</f>
        <v>71</v>
      </c>
      <c r="I657" t="e">
        <f t="shared" ca="1" si="116"/>
        <v>#N/A</v>
      </c>
      <c r="J657" t="e">
        <f t="shared" ca="1" si="117"/>
        <v>#N/A</v>
      </c>
      <c r="K657" t="e">
        <f t="shared" ca="1" si="114"/>
        <v>#N/A</v>
      </c>
      <c r="L657" t="e">
        <f t="shared" ca="1" si="114"/>
        <v>#N/A</v>
      </c>
      <c r="M657" t="e">
        <f t="shared" ca="1" si="114"/>
        <v>#N/A</v>
      </c>
      <c r="N657" t="e">
        <f t="shared" ca="1" si="114"/>
        <v>#N/A</v>
      </c>
      <c r="O657" t="e">
        <f t="shared" ca="1" si="114"/>
        <v>#N/A</v>
      </c>
      <c r="P657" t="e">
        <f t="shared" ca="1" si="114"/>
        <v>#N/A</v>
      </c>
      <c r="Q657" t="e">
        <f t="shared" ca="1" si="114"/>
        <v>#N/A</v>
      </c>
      <c r="R657" t="e">
        <f t="shared" ca="1" si="118"/>
        <v>#N/A</v>
      </c>
      <c r="S657" t="e">
        <f t="shared" ca="1" si="114"/>
        <v>#N/A</v>
      </c>
      <c r="T657" t="e">
        <f t="shared" ca="1" si="119"/>
        <v>#N/A</v>
      </c>
      <c r="U657" t="e">
        <f t="shared" ca="1" si="120"/>
        <v>#N/A</v>
      </c>
      <c r="V657" t="e">
        <f t="shared" ca="1" si="121"/>
        <v>#N/A</v>
      </c>
    </row>
    <row r="658" spans="1:22">
      <c r="A658" t="e">
        <f t="shared" ca="1" si="115"/>
        <v>#N/A</v>
      </c>
      <c r="B658" t="e">
        <f ca="1">INDEX(SeznamListu!$A$1:$C$87,MATCH(A658,SeznamListu!$B$1:$B$87,0),1)</f>
        <v>#N/A</v>
      </c>
      <c r="C658" t="e">
        <f ca="1">INDEX(SeznamListu!$A$1:$C$87,MATCH(A658,SeznamListu!$B$1:$B$87,0),3)</f>
        <v>#N/A</v>
      </c>
      <c r="D658">
        <f ca="1">COUNTIF($A$6:A658,A658)</f>
        <v>72</v>
      </c>
      <c r="I658" t="e">
        <f t="shared" ca="1" si="116"/>
        <v>#N/A</v>
      </c>
      <c r="J658" t="e">
        <f t="shared" ca="1" si="117"/>
        <v>#N/A</v>
      </c>
      <c r="K658" t="e">
        <f t="shared" ca="1" si="114"/>
        <v>#N/A</v>
      </c>
      <c r="L658" t="e">
        <f t="shared" ca="1" si="114"/>
        <v>#N/A</v>
      </c>
      <c r="M658" t="e">
        <f t="shared" ca="1" si="114"/>
        <v>#N/A</v>
      </c>
      <c r="N658" t="e">
        <f t="shared" ca="1" si="114"/>
        <v>#N/A</v>
      </c>
      <c r="O658" t="e">
        <f t="shared" ca="1" si="114"/>
        <v>#N/A</v>
      </c>
      <c r="P658" t="e">
        <f t="shared" ca="1" si="114"/>
        <v>#N/A</v>
      </c>
      <c r="Q658" t="e">
        <f t="shared" ca="1" si="114"/>
        <v>#N/A</v>
      </c>
      <c r="R658" t="e">
        <f t="shared" ca="1" si="118"/>
        <v>#N/A</v>
      </c>
      <c r="S658" t="e">
        <f t="shared" ca="1" si="114"/>
        <v>#N/A</v>
      </c>
      <c r="T658" t="e">
        <f t="shared" ca="1" si="119"/>
        <v>#N/A</v>
      </c>
      <c r="U658" t="e">
        <f t="shared" ca="1" si="120"/>
        <v>#N/A</v>
      </c>
      <c r="V658" t="e">
        <f t="shared" ca="1" si="121"/>
        <v>#N/A</v>
      </c>
    </row>
    <row r="659" spans="1:22">
      <c r="A659" t="e">
        <f t="shared" ca="1" si="115"/>
        <v>#N/A</v>
      </c>
      <c r="B659" t="e">
        <f ca="1">INDEX(SeznamListu!$A$1:$C$87,MATCH(A659,SeznamListu!$B$1:$B$87,0),1)</f>
        <v>#N/A</v>
      </c>
      <c r="C659" t="e">
        <f ca="1">INDEX(SeznamListu!$A$1:$C$87,MATCH(A659,SeznamListu!$B$1:$B$87,0),3)</f>
        <v>#N/A</v>
      </c>
      <c r="D659">
        <f ca="1">COUNTIF($A$6:A659,A659)</f>
        <v>73</v>
      </c>
      <c r="I659" t="e">
        <f t="shared" ca="1" si="116"/>
        <v>#N/A</v>
      </c>
      <c r="J659" t="e">
        <f t="shared" ca="1" si="117"/>
        <v>#N/A</v>
      </c>
      <c r="K659" t="e">
        <f t="shared" ca="1" si="114"/>
        <v>#N/A</v>
      </c>
      <c r="L659" t="e">
        <f t="shared" ca="1" si="114"/>
        <v>#N/A</v>
      </c>
      <c r="M659" t="e">
        <f t="shared" ca="1" si="114"/>
        <v>#N/A</v>
      </c>
      <c r="N659" t="e">
        <f t="shared" ca="1" si="114"/>
        <v>#N/A</v>
      </c>
      <c r="O659" t="e">
        <f t="shared" ref="K659:S675" ca="1" si="122">INDIRECT("'"&amp;$B659&amp; "'!" &amp; O$1&amp;$D659+2)</f>
        <v>#N/A</v>
      </c>
      <c r="P659" t="e">
        <f t="shared" ca="1" si="122"/>
        <v>#N/A</v>
      </c>
      <c r="Q659" t="e">
        <f t="shared" ca="1" si="122"/>
        <v>#N/A</v>
      </c>
      <c r="R659" t="e">
        <f t="shared" ca="1" si="118"/>
        <v>#N/A</v>
      </c>
      <c r="S659" t="e">
        <f t="shared" ca="1" si="122"/>
        <v>#N/A</v>
      </c>
      <c r="T659" t="e">
        <f t="shared" ca="1" si="119"/>
        <v>#N/A</v>
      </c>
      <c r="U659" t="e">
        <f t="shared" ca="1" si="120"/>
        <v>#N/A</v>
      </c>
      <c r="V659" t="e">
        <f t="shared" ca="1" si="121"/>
        <v>#N/A</v>
      </c>
    </row>
    <row r="660" spans="1:22">
      <c r="A660" t="e">
        <f t="shared" ca="1" si="115"/>
        <v>#N/A</v>
      </c>
      <c r="B660" t="e">
        <f ca="1">INDEX(SeznamListu!$A$1:$C$87,MATCH(A660,SeznamListu!$B$1:$B$87,0),1)</f>
        <v>#N/A</v>
      </c>
      <c r="C660" t="e">
        <f ca="1">INDEX(SeznamListu!$A$1:$C$87,MATCH(A660,SeznamListu!$B$1:$B$87,0),3)</f>
        <v>#N/A</v>
      </c>
      <c r="D660">
        <f ca="1">COUNTIF($A$6:A660,A660)</f>
        <v>74</v>
      </c>
      <c r="I660" t="e">
        <f t="shared" ca="1" si="116"/>
        <v>#N/A</v>
      </c>
      <c r="J660" t="e">
        <f t="shared" ca="1" si="117"/>
        <v>#N/A</v>
      </c>
      <c r="K660" t="e">
        <f t="shared" ca="1" si="122"/>
        <v>#N/A</v>
      </c>
      <c r="L660" t="e">
        <f t="shared" ca="1" si="122"/>
        <v>#N/A</v>
      </c>
      <c r="M660" t="e">
        <f t="shared" ca="1" si="122"/>
        <v>#N/A</v>
      </c>
      <c r="N660" t="e">
        <f t="shared" ca="1" si="122"/>
        <v>#N/A</v>
      </c>
      <c r="O660" t="e">
        <f t="shared" ca="1" si="122"/>
        <v>#N/A</v>
      </c>
      <c r="P660" t="e">
        <f t="shared" ca="1" si="122"/>
        <v>#N/A</v>
      </c>
      <c r="Q660" t="e">
        <f t="shared" ca="1" si="122"/>
        <v>#N/A</v>
      </c>
      <c r="R660" t="e">
        <f t="shared" ca="1" si="118"/>
        <v>#N/A</v>
      </c>
      <c r="S660" t="e">
        <f t="shared" ca="1" si="122"/>
        <v>#N/A</v>
      </c>
      <c r="T660" t="e">
        <f t="shared" ca="1" si="119"/>
        <v>#N/A</v>
      </c>
      <c r="U660" t="e">
        <f t="shared" ca="1" si="120"/>
        <v>#N/A</v>
      </c>
      <c r="V660" t="e">
        <f t="shared" ca="1" si="121"/>
        <v>#N/A</v>
      </c>
    </row>
    <row r="661" spans="1:22">
      <c r="A661" t="e">
        <f t="shared" ca="1" si="115"/>
        <v>#N/A</v>
      </c>
      <c r="B661" t="e">
        <f ca="1">INDEX(SeznamListu!$A$1:$C$87,MATCH(A661,SeznamListu!$B$1:$B$87,0),1)</f>
        <v>#N/A</v>
      </c>
      <c r="C661" t="e">
        <f ca="1">INDEX(SeznamListu!$A$1:$C$87,MATCH(A661,SeznamListu!$B$1:$B$87,0),3)</f>
        <v>#N/A</v>
      </c>
      <c r="D661">
        <f ca="1">COUNTIF($A$6:A661,A661)</f>
        <v>75</v>
      </c>
      <c r="I661" t="e">
        <f t="shared" ca="1" si="116"/>
        <v>#N/A</v>
      </c>
      <c r="J661" t="e">
        <f t="shared" ca="1" si="117"/>
        <v>#N/A</v>
      </c>
      <c r="K661" t="e">
        <f t="shared" ca="1" si="122"/>
        <v>#N/A</v>
      </c>
      <c r="L661" t="e">
        <f t="shared" ca="1" si="122"/>
        <v>#N/A</v>
      </c>
      <c r="M661" t="e">
        <f t="shared" ca="1" si="122"/>
        <v>#N/A</v>
      </c>
      <c r="N661" t="e">
        <f t="shared" ca="1" si="122"/>
        <v>#N/A</v>
      </c>
      <c r="O661" t="e">
        <f t="shared" ca="1" si="122"/>
        <v>#N/A</v>
      </c>
      <c r="P661" t="e">
        <f t="shared" ca="1" si="122"/>
        <v>#N/A</v>
      </c>
      <c r="Q661" t="e">
        <f t="shared" ca="1" si="122"/>
        <v>#N/A</v>
      </c>
      <c r="R661" t="e">
        <f t="shared" ca="1" si="118"/>
        <v>#N/A</v>
      </c>
      <c r="S661" t="e">
        <f t="shared" ca="1" si="122"/>
        <v>#N/A</v>
      </c>
      <c r="T661" t="e">
        <f t="shared" ca="1" si="119"/>
        <v>#N/A</v>
      </c>
      <c r="U661" t="e">
        <f t="shared" ca="1" si="120"/>
        <v>#N/A</v>
      </c>
      <c r="V661" t="e">
        <f t="shared" ca="1" si="121"/>
        <v>#N/A</v>
      </c>
    </row>
    <row r="662" spans="1:22">
      <c r="A662" t="e">
        <f t="shared" ca="1" si="115"/>
        <v>#N/A</v>
      </c>
      <c r="B662" t="e">
        <f ca="1">INDEX(SeznamListu!$A$1:$C$87,MATCH(A662,SeznamListu!$B$1:$B$87,0),1)</f>
        <v>#N/A</v>
      </c>
      <c r="C662" t="e">
        <f ca="1">INDEX(SeznamListu!$A$1:$C$87,MATCH(A662,SeznamListu!$B$1:$B$87,0),3)</f>
        <v>#N/A</v>
      </c>
      <c r="D662">
        <f ca="1">COUNTIF($A$6:A662,A662)</f>
        <v>76</v>
      </c>
      <c r="I662" t="e">
        <f t="shared" ca="1" si="116"/>
        <v>#N/A</v>
      </c>
      <c r="J662" t="e">
        <f t="shared" ca="1" si="117"/>
        <v>#N/A</v>
      </c>
      <c r="K662" t="e">
        <f t="shared" ca="1" si="122"/>
        <v>#N/A</v>
      </c>
      <c r="L662" t="e">
        <f t="shared" ca="1" si="122"/>
        <v>#N/A</v>
      </c>
      <c r="M662" t="e">
        <f t="shared" ca="1" si="122"/>
        <v>#N/A</v>
      </c>
      <c r="N662" t="e">
        <f t="shared" ca="1" si="122"/>
        <v>#N/A</v>
      </c>
      <c r="O662" t="e">
        <f t="shared" ca="1" si="122"/>
        <v>#N/A</v>
      </c>
      <c r="P662" t="e">
        <f t="shared" ca="1" si="122"/>
        <v>#N/A</v>
      </c>
      <c r="Q662" t="e">
        <f t="shared" ca="1" si="122"/>
        <v>#N/A</v>
      </c>
      <c r="R662" t="e">
        <f t="shared" ca="1" si="118"/>
        <v>#N/A</v>
      </c>
      <c r="S662" t="e">
        <f t="shared" ca="1" si="122"/>
        <v>#N/A</v>
      </c>
      <c r="T662" t="e">
        <f t="shared" ca="1" si="119"/>
        <v>#N/A</v>
      </c>
      <c r="U662" t="e">
        <f t="shared" ca="1" si="120"/>
        <v>#N/A</v>
      </c>
      <c r="V662" t="e">
        <f t="shared" ca="1" si="121"/>
        <v>#N/A</v>
      </c>
    </row>
    <row r="663" spans="1:22">
      <c r="A663" t="e">
        <f t="shared" ca="1" si="115"/>
        <v>#N/A</v>
      </c>
      <c r="B663" t="e">
        <f ca="1">INDEX(SeznamListu!$A$1:$C$87,MATCH(A663,SeznamListu!$B$1:$B$87,0),1)</f>
        <v>#N/A</v>
      </c>
      <c r="C663" t="e">
        <f ca="1">INDEX(SeznamListu!$A$1:$C$87,MATCH(A663,SeznamListu!$B$1:$B$87,0),3)</f>
        <v>#N/A</v>
      </c>
      <c r="D663">
        <f ca="1">COUNTIF($A$6:A663,A663)</f>
        <v>77</v>
      </c>
      <c r="I663" t="e">
        <f t="shared" ca="1" si="116"/>
        <v>#N/A</v>
      </c>
      <c r="J663" t="e">
        <f t="shared" ca="1" si="117"/>
        <v>#N/A</v>
      </c>
      <c r="K663" t="e">
        <f t="shared" ca="1" si="122"/>
        <v>#N/A</v>
      </c>
      <c r="L663" t="e">
        <f t="shared" ca="1" si="122"/>
        <v>#N/A</v>
      </c>
      <c r="M663" t="e">
        <f t="shared" ca="1" si="122"/>
        <v>#N/A</v>
      </c>
      <c r="N663" t="e">
        <f t="shared" ca="1" si="122"/>
        <v>#N/A</v>
      </c>
      <c r="O663" t="e">
        <f t="shared" ca="1" si="122"/>
        <v>#N/A</v>
      </c>
      <c r="P663" t="e">
        <f t="shared" ca="1" si="122"/>
        <v>#N/A</v>
      </c>
      <c r="Q663" t="e">
        <f t="shared" ca="1" si="122"/>
        <v>#N/A</v>
      </c>
      <c r="R663" t="e">
        <f t="shared" ca="1" si="118"/>
        <v>#N/A</v>
      </c>
      <c r="S663" t="e">
        <f t="shared" ca="1" si="122"/>
        <v>#N/A</v>
      </c>
      <c r="T663" t="e">
        <f t="shared" ca="1" si="119"/>
        <v>#N/A</v>
      </c>
      <c r="U663" t="e">
        <f t="shared" ca="1" si="120"/>
        <v>#N/A</v>
      </c>
      <c r="V663" t="e">
        <f t="shared" ca="1" si="121"/>
        <v>#N/A</v>
      </c>
    </row>
    <row r="664" spans="1:22">
      <c r="A664" t="e">
        <f t="shared" ca="1" si="115"/>
        <v>#N/A</v>
      </c>
      <c r="B664" t="e">
        <f ca="1">INDEX(SeznamListu!$A$1:$C$87,MATCH(A664,SeznamListu!$B$1:$B$87,0),1)</f>
        <v>#N/A</v>
      </c>
      <c r="C664" t="e">
        <f ca="1">INDEX(SeznamListu!$A$1:$C$87,MATCH(A664,SeznamListu!$B$1:$B$87,0),3)</f>
        <v>#N/A</v>
      </c>
      <c r="D664">
        <f ca="1">COUNTIF($A$6:A664,A664)</f>
        <v>78</v>
      </c>
      <c r="I664" t="e">
        <f t="shared" ca="1" si="116"/>
        <v>#N/A</v>
      </c>
      <c r="J664" t="e">
        <f t="shared" ca="1" si="117"/>
        <v>#N/A</v>
      </c>
      <c r="K664" t="e">
        <f t="shared" ca="1" si="122"/>
        <v>#N/A</v>
      </c>
      <c r="L664" t="e">
        <f t="shared" ca="1" si="122"/>
        <v>#N/A</v>
      </c>
      <c r="M664" t="e">
        <f t="shared" ca="1" si="122"/>
        <v>#N/A</v>
      </c>
      <c r="N664" t="e">
        <f t="shared" ca="1" si="122"/>
        <v>#N/A</v>
      </c>
      <c r="O664" t="e">
        <f t="shared" ca="1" si="122"/>
        <v>#N/A</v>
      </c>
      <c r="P664" t="e">
        <f t="shared" ca="1" si="122"/>
        <v>#N/A</v>
      </c>
      <c r="Q664" t="e">
        <f t="shared" ca="1" si="122"/>
        <v>#N/A</v>
      </c>
      <c r="R664" t="e">
        <f t="shared" ca="1" si="118"/>
        <v>#N/A</v>
      </c>
      <c r="S664" t="e">
        <f t="shared" ca="1" si="122"/>
        <v>#N/A</v>
      </c>
      <c r="T664" t="e">
        <f t="shared" ca="1" si="119"/>
        <v>#N/A</v>
      </c>
      <c r="U664" t="e">
        <f t="shared" ca="1" si="120"/>
        <v>#N/A</v>
      </c>
      <c r="V664" t="e">
        <f t="shared" ca="1" si="121"/>
        <v>#N/A</v>
      </c>
    </row>
    <row r="665" spans="1:22">
      <c r="A665" t="e">
        <f t="shared" ca="1" si="115"/>
        <v>#N/A</v>
      </c>
      <c r="B665" t="e">
        <f ca="1">INDEX(SeznamListu!$A$1:$C$87,MATCH(A665,SeznamListu!$B$1:$B$87,0),1)</f>
        <v>#N/A</v>
      </c>
      <c r="C665" t="e">
        <f ca="1">INDEX(SeznamListu!$A$1:$C$87,MATCH(A665,SeznamListu!$B$1:$B$87,0),3)</f>
        <v>#N/A</v>
      </c>
      <c r="D665">
        <f ca="1">COUNTIF($A$6:A665,A665)</f>
        <v>79</v>
      </c>
      <c r="I665" t="e">
        <f t="shared" ca="1" si="116"/>
        <v>#N/A</v>
      </c>
      <c r="J665" t="e">
        <f t="shared" ca="1" si="117"/>
        <v>#N/A</v>
      </c>
      <c r="K665" t="e">
        <f t="shared" ca="1" si="122"/>
        <v>#N/A</v>
      </c>
      <c r="L665" t="e">
        <f t="shared" ca="1" si="122"/>
        <v>#N/A</v>
      </c>
      <c r="M665" t="e">
        <f t="shared" ca="1" si="122"/>
        <v>#N/A</v>
      </c>
      <c r="N665" t="e">
        <f t="shared" ca="1" si="122"/>
        <v>#N/A</v>
      </c>
      <c r="O665" t="e">
        <f t="shared" ca="1" si="122"/>
        <v>#N/A</v>
      </c>
      <c r="P665" t="e">
        <f t="shared" ca="1" si="122"/>
        <v>#N/A</v>
      </c>
      <c r="Q665" t="e">
        <f t="shared" ca="1" si="122"/>
        <v>#N/A</v>
      </c>
      <c r="R665" t="e">
        <f t="shared" ca="1" si="118"/>
        <v>#N/A</v>
      </c>
      <c r="S665" t="e">
        <f t="shared" ca="1" si="122"/>
        <v>#N/A</v>
      </c>
      <c r="T665" t="e">
        <f t="shared" ca="1" si="119"/>
        <v>#N/A</v>
      </c>
      <c r="U665" t="e">
        <f t="shared" ca="1" si="120"/>
        <v>#N/A</v>
      </c>
      <c r="V665" t="e">
        <f t="shared" ca="1" si="121"/>
        <v>#N/A</v>
      </c>
    </row>
    <row r="666" spans="1:22">
      <c r="A666" t="e">
        <f t="shared" ca="1" si="115"/>
        <v>#N/A</v>
      </c>
      <c r="B666" t="e">
        <f ca="1">INDEX(SeznamListu!$A$1:$C$87,MATCH(A666,SeznamListu!$B$1:$B$87,0),1)</f>
        <v>#N/A</v>
      </c>
      <c r="C666" t="e">
        <f ca="1">INDEX(SeznamListu!$A$1:$C$87,MATCH(A666,SeznamListu!$B$1:$B$87,0),3)</f>
        <v>#N/A</v>
      </c>
      <c r="D666">
        <f ca="1">COUNTIF($A$6:A666,A666)</f>
        <v>80</v>
      </c>
      <c r="I666" t="e">
        <f t="shared" ca="1" si="116"/>
        <v>#N/A</v>
      </c>
      <c r="J666" t="e">
        <f t="shared" ca="1" si="117"/>
        <v>#N/A</v>
      </c>
      <c r="K666" t="e">
        <f t="shared" ca="1" si="122"/>
        <v>#N/A</v>
      </c>
      <c r="L666" t="e">
        <f t="shared" ca="1" si="122"/>
        <v>#N/A</v>
      </c>
      <c r="M666" t="e">
        <f t="shared" ca="1" si="122"/>
        <v>#N/A</v>
      </c>
      <c r="N666" t="e">
        <f t="shared" ca="1" si="122"/>
        <v>#N/A</v>
      </c>
      <c r="O666" t="e">
        <f t="shared" ca="1" si="122"/>
        <v>#N/A</v>
      </c>
      <c r="P666" t="e">
        <f t="shared" ca="1" si="122"/>
        <v>#N/A</v>
      </c>
      <c r="Q666" t="e">
        <f t="shared" ca="1" si="122"/>
        <v>#N/A</v>
      </c>
      <c r="R666" t="e">
        <f t="shared" ca="1" si="118"/>
        <v>#N/A</v>
      </c>
      <c r="S666" t="e">
        <f t="shared" ca="1" si="122"/>
        <v>#N/A</v>
      </c>
      <c r="T666" t="e">
        <f t="shared" ca="1" si="119"/>
        <v>#N/A</v>
      </c>
      <c r="U666" t="e">
        <f t="shared" ca="1" si="120"/>
        <v>#N/A</v>
      </c>
      <c r="V666" t="e">
        <f t="shared" ca="1" si="121"/>
        <v>#N/A</v>
      </c>
    </row>
    <row r="667" spans="1:22">
      <c r="A667" t="e">
        <f t="shared" ca="1" si="115"/>
        <v>#N/A</v>
      </c>
      <c r="B667" t="e">
        <f ca="1">INDEX(SeznamListu!$A$1:$C$87,MATCH(A667,SeznamListu!$B$1:$B$87,0),1)</f>
        <v>#N/A</v>
      </c>
      <c r="C667" t="e">
        <f ca="1">INDEX(SeznamListu!$A$1:$C$87,MATCH(A667,SeznamListu!$B$1:$B$87,0),3)</f>
        <v>#N/A</v>
      </c>
      <c r="D667">
        <f ca="1">COUNTIF($A$6:A667,A667)</f>
        <v>81</v>
      </c>
      <c r="I667" t="e">
        <f t="shared" ca="1" si="116"/>
        <v>#N/A</v>
      </c>
      <c r="J667" t="e">
        <f t="shared" ca="1" si="117"/>
        <v>#N/A</v>
      </c>
      <c r="K667" t="e">
        <f t="shared" ca="1" si="122"/>
        <v>#N/A</v>
      </c>
      <c r="L667" t="e">
        <f t="shared" ca="1" si="122"/>
        <v>#N/A</v>
      </c>
      <c r="M667" t="e">
        <f t="shared" ca="1" si="122"/>
        <v>#N/A</v>
      </c>
      <c r="N667" t="e">
        <f t="shared" ca="1" si="122"/>
        <v>#N/A</v>
      </c>
      <c r="O667" t="e">
        <f t="shared" ca="1" si="122"/>
        <v>#N/A</v>
      </c>
      <c r="P667" t="e">
        <f t="shared" ca="1" si="122"/>
        <v>#N/A</v>
      </c>
      <c r="Q667" t="e">
        <f t="shared" ca="1" si="122"/>
        <v>#N/A</v>
      </c>
      <c r="R667" t="e">
        <f t="shared" ca="1" si="118"/>
        <v>#N/A</v>
      </c>
      <c r="S667" t="e">
        <f t="shared" ca="1" si="122"/>
        <v>#N/A</v>
      </c>
      <c r="T667" t="e">
        <f t="shared" ca="1" si="119"/>
        <v>#N/A</v>
      </c>
      <c r="U667" t="e">
        <f t="shared" ca="1" si="120"/>
        <v>#N/A</v>
      </c>
      <c r="V667" t="e">
        <f t="shared" ca="1" si="121"/>
        <v>#N/A</v>
      </c>
    </row>
    <row r="668" spans="1:22">
      <c r="A668" t="e">
        <f t="shared" ca="1" si="115"/>
        <v>#N/A</v>
      </c>
      <c r="B668" t="e">
        <f ca="1">INDEX(SeznamListu!$A$1:$C$87,MATCH(A668,SeznamListu!$B$1:$B$87,0),1)</f>
        <v>#N/A</v>
      </c>
      <c r="C668" t="e">
        <f ca="1">INDEX(SeznamListu!$A$1:$C$87,MATCH(A668,SeznamListu!$B$1:$B$87,0),3)</f>
        <v>#N/A</v>
      </c>
      <c r="D668">
        <f ca="1">COUNTIF($A$6:A668,A668)</f>
        <v>82</v>
      </c>
      <c r="I668" t="e">
        <f t="shared" ca="1" si="116"/>
        <v>#N/A</v>
      </c>
      <c r="J668" t="e">
        <f t="shared" ca="1" si="117"/>
        <v>#N/A</v>
      </c>
      <c r="K668" t="e">
        <f t="shared" ca="1" si="122"/>
        <v>#N/A</v>
      </c>
      <c r="L668" t="e">
        <f t="shared" ca="1" si="122"/>
        <v>#N/A</v>
      </c>
      <c r="M668" t="e">
        <f t="shared" ca="1" si="122"/>
        <v>#N/A</v>
      </c>
      <c r="N668" t="e">
        <f t="shared" ca="1" si="122"/>
        <v>#N/A</v>
      </c>
      <c r="O668" t="e">
        <f t="shared" ca="1" si="122"/>
        <v>#N/A</v>
      </c>
      <c r="P668" t="e">
        <f t="shared" ca="1" si="122"/>
        <v>#N/A</v>
      </c>
      <c r="Q668" t="e">
        <f t="shared" ca="1" si="122"/>
        <v>#N/A</v>
      </c>
      <c r="R668" t="e">
        <f t="shared" ca="1" si="118"/>
        <v>#N/A</v>
      </c>
      <c r="S668" t="e">
        <f t="shared" ca="1" si="122"/>
        <v>#N/A</v>
      </c>
      <c r="T668" t="e">
        <f t="shared" ca="1" si="119"/>
        <v>#N/A</v>
      </c>
      <c r="U668" t="e">
        <f t="shared" ca="1" si="120"/>
        <v>#N/A</v>
      </c>
      <c r="V668" t="e">
        <f t="shared" ca="1" si="121"/>
        <v>#N/A</v>
      </c>
    </row>
    <row r="669" spans="1:22">
      <c r="A669" t="e">
        <f t="shared" ca="1" si="115"/>
        <v>#N/A</v>
      </c>
      <c r="B669" t="e">
        <f ca="1">INDEX(SeznamListu!$A$1:$C$87,MATCH(A669,SeznamListu!$B$1:$B$87,0),1)</f>
        <v>#N/A</v>
      </c>
      <c r="C669" t="e">
        <f ca="1">INDEX(SeznamListu!$A$1:$C$87,MATCH(A669,SeznamListu!$B$1:$B$87,0),3)</f>
        <v>#N/A</v>
      </c>
      <c r="D669">
        <f ca="1">COUNTIF($A$6:A669,A669)</f>
        <v>83</v>
      </c>
      <c r="I669" t="e">
        <f t="shared" ca="1" si="116"/>
        <v>#N/A</v>
      </c>
      <c r="J669" t="e">
        <f t="shared" ca="1" si="117"/>
        <v>#N/A</v>
      </c>
      <c r="K669" t="e">
        <f t="shared" ca="1" si="122"/>
        <v>#N/A</v>
      </c>
      <c r="L669" t="e">
        <f t="shared" ca="1" si="122"/>
        <v>#N/A</v>
      </c>
      <c r="M669" t="e">
        <f t="shared" ca="1" si="122"/>
        <v>#N/A</v>
      </c>
      <c r="N669" t="e">
        <f t="shared" ca="1" si="122"/>
        <v>#N/A</v>
      </c>
      <c r="O669" t="e">
        <f t="shared" ca="1" si="122"/>
        <v>#N/A</v>
      </c>
      <c r="P669" t="e">
        <f t="shared" ca="1" si="122"/>
        <v>#N/A</v>
      </c>
      <c r="Q669" t="e">
        <f t="shared" ca="1" si="122"/>
        <v>#N/A</v>
      </c>
      <c r="R669" t="e">
        <f t="shared" ca="1" si="118"/>
        <v>#N/A</v>
      </c>
      <c r="S669" t="e">
        <f t="shared" ca="1" si="122"/>
        <v>#N/A</v>
      </c>
      <c r="T669" t="e">
        <f t="shared" ca="1" si="119"/>
        <v>#N/A</v>
      </c>
      <c r="U669" t="e">
        <f t="shared" ca="1" si="120"/>
        <v>#N/A</v>
      </c>
      <c r="V669" t="e">
        <f t="shared" ca="1" si="121"/>
        <v>#N/A</v>
      </c>
    </row>
    <row r="670" spans="1:22">
      <c r="A670" t="e">
        <f t="shared" ca="1" si="115"/>
        <v>#N/A</v>
      </c>
      <c r="B670" t="e">
        <f ca="1">INDEX(SeznamListu!$A$1:$C$87,MATCH(A670,SeznamListu!$B$1:$B$87,0),1)</f>
        <v>#N/A</v>
      </c>
      <c r="C670" t="e">
        <f ca="1">INDEX(SeznamListu!$A$1:$C$87,MATCH(A670,SeznamListu!$B$1:$B$87,0),3)</f>
        <v>#N/A</v>
      </c>
      <c r="D670">
        <f ca="1">COUNTIF($A$6:A670,A670)</f>
        <v>84</v>
      </c>
      <c r="I670" t="e">
        <f t="shared" ca="1" si="116"/>
        <v>#N/A</v>
      </c>
      <c r="J670" t="e">
        <f t="shared" ca="1" si="117"/>
        <v>#N/A</v>
      </c>
      <c r="K670" t="e">
        <f t="shared" ca="1" si="122"/>
        <v>#N/A</v>
      </c>
      <c r="L670" t="e">
        <f t="shared" ca="1" si="122"/>
        <v>#N/A</v>
      </c>
      <c r="M670" t="e">
        <f t="shared" ca="1" si="122"/>
        <v>#N/A</v>
      </c>
      <c r="N670" t="e">
        <f t="shared" ca="1" si="122"/>
        <v>#N/A</v>
      </c>
      <c r="O670" t="e">
        <f t="shared" ca="1" si="122"/>
        <v>#N/A</v>
      </c>
      <c r="P670" t="e">
        <f t="shared" ca="1" si="122"/>
        <v>#N/A</v>
      </c>
      <c r="Q670" t="e">
        <f t="shared" ca="1" si="122"/>
        <v>#N/A</v>
      </c>
      <c r="R670" t="e">
        <f t="shared" ca="1" si="118"/>
        <v>#N/A</v>
      </c>
      <c r="S670" t="e">
        <f t="shared" ca="1" si="122"/>
        <v>#N/A</v>
      </c>
      <c r="T670" t="e">
        <f t="shared" ca="1" si="119"/>
        <v>#N/A</v>
      </c>
      <c r="U670" t="e">
        <f t="shared" ca="1" si="120"/>
        <v>#N/A</v>
      </c>
      <c r="V670" t="e">
        <f t="shared" ca="1" si="121"/>
        <v>#N/A</v>
      </c>
    </row>
    <row r="671" spans="1:22">
      <c r="A671" t="e">
        <f t="shared" ca="1" si="115"/>
        <v>#N/A</v>
      </c>
      <c r="B671" t="e">
        <f ca="1">INDEX(SeznamListu!$A$1:$C$87,MATCH(A671,SeznamListu!$B$1:$B$87,0),1)</f>
        <v>#N/A</v>
      </c>
      <c r="C671" t="e">
        <f ca="1">INDEX(SeznamListu!$A$1:$C$87,MATCH(A671,SeznamListu!$B$1:$B$87,0),3)</f>
        <v>#N/A</v>
      </c>
      <c r="D671">
        <f ca="1">COUNTIF($A$6:A671,A671)</f>
        <v>85</v>
      </c>
      <c r="I671" t="e">
        <f t="shared" ca="1" si="116"/>
        <v>#N/A</v>
      </c>
      <c r="J671" t="e">
        <f t="shared" ca="1" si="117"/>
        <v>#N/A</v>
      </c>
      <c r="K671" t="e">
        <f t="shared" ca="1" si="122"/>
        <v>#N/A</v>
      </c>
      <c r="L671" t="e">
        <f t="shared" ca="1" si="122"/>
        <v>#N/A</v>
      </c>
      <c r="M671" t="e">
        <f t="shared" ca="1" si="122"/>
        <v>#N/A</v>
      </c>
      <c r="N671" t="e">
        <f t="shared" ca="1" si="122"/>
        <v>#N/A</v>
      </c>
      <c r="O671" t="e">
        <f t="shared" ca="1" si="122"/>
        <v>#N/A</v>
      </c>
      <c r="P671" t="e">
        <f t="shared" ca="1" si="122"/>
        <v>#N/A</v>
      </c>
      <c r="Q671" t="e">
        <f t="shared" ca="1" si="122"/>
        <v>#N/A</v>
      </c>
      <c r="R671" t="e">
        <f t="shared" ca="1" si="118"/>
        <v>#N/A</v>
      </c>
      <c r="S671" t="e">
        <f t="shared" ca="1" si="122"/>
        <v>#N/A</v>
      </c>
      <c r="T671" t="e">
        <f t="shared" ca="1" si="119"/>
        <v>#N/A</v>
      </c>
      <c r="U671" t="e">
        <f t="shared" ca="1" si="120"/>
        <v>#N/A</v>
      </c>
      <c r="V671" t="e">
        <f t="shared" ca="1" si="121"/>
        <v>#N/A</v>
      </c>
    </row>
    <row r="672" spans="1:22">
      <c r="A672" t="e">
        <f t="shared" ca="1" si="115"/>
        <v>#N/A</v>
      </c>
      <c r="B672" t="e">
        <f ca="1">INDEX(SeznamListu!$A$1:$C$87,MATCH(A672,SeznamListu!$B$1:$B$87,0),1)</f>
        <v>#N/A</v>
      </c>
      <c r="C672" t="e">
        <f ca="1">INDEX(SeznamListu!$A$1:$C$87,MATCH(A672,SeznamListu!$B$1:$B$87,0),3)</f>
        <v>#N/A</v>
      </c>
      <c r="D672">
        <f ca="1">COUNTIF($A$6:A672,A672)</f>
        <v>86</v>
      </c>
      <c r="I672" t="e">
        <f t="shared" ca="1" si="116"/>
        <v>#N/A</v>
      </c>
      <c r="J672" t="e">
        <f t="shared" ca="1" si="117"/>
        <v>#N/A</v>
      </c>
      <c r="K672" t="e">
        <f t="shared" ca="1" si="122"/>
        <v>#N/A</v>
      </c>
      <c r="L672" t="e">
        <f t="shared" ca="1" si="122"/>
        <v>#N/A</v>
      </c>
      <c r="M672" t="e">
        <f t="shared" ca="1" si="122"/>
        <v>#N/A</v>
      </c>
      <c r="N672" t="e">
        <f t="shared" ca="1" si="122"/>
        <v>#N/A</v>
      </c>
      <c r="O672" t="e">
        <f t="shared" ca="1" si="122"/>
        <v>#N/A</v>
      </c>
      <c r="P672" t="e">
        <f t="shared" ca="1" si="122"/>
        <v>#N/A</v>
      </c>
      <c r="Q672" t="e">
        <f t="shared" ca="1" si="122"/>
        <v>#N/A</v>
      </c>
      <c r="R672" t="e">
        <f t="shared" ca="1" si="118"/>
        <v>#N/A</v>
      </c>
      <c r="S672" t="e">
        <f t="shared" ca="1" si="122"/>
        <v>#N/A</v>
      </c>
      <c r="T672" t="e">
        <f t="shared" ca="1" si="119"/>
        <v>#N/A</v>
      </c>
      <c r="U672" t="e">
        <f t="shared" ca="1" si="120"/>
        <v>#N/A</v>
      </c>
      <c r="V672" t="e">
        <f t="shared" ca="1" si="121"/>
        <v>#N/A</v>
      </c>
    </row>
    <row r="673" spans="1:22">
      <c r="A673" t="e">
        <f t="shared" ca="1" si="115"/>
        <v>#N/A</v>
      </c>
      <c r="B673" t="e">
        <f ca="1">INDEX(SeznamListu!$A$1:$C$87,MATCH(A673,SeznamListu!$B$1:$B$87,0),1)</f>
        <v>#N/A</v>
      </c>
      <c r="C673" t="e">
        <f ca="1">INDEX(SeznamListu!$A$1:$C$87,MATCH(A673,SeznamListu!$B$1:$B$87,0),3)</f>
        <v>#N/A</v>
      </c>
      <c r="D673">
        <f ca="1">COUNTIF($A$6:A673,A673)</f>
        <v>87</v>
      </c>
      <c r="I673" t="e">
        <f t="shared" ca="1" si="116"/>
        <v>#N/A</v>
      </c>
      <c r="J673" t="e">
        <f t="shared" ca="1" si="117"/>
        <v>#N/A</v>
      </c>
      <c r="K673" t="e">
        <f t="shared" ca="1" si="122"/>
        <v>#N/A</v>
      </c>
      <c r="L673" t="e">
        <f t="shared" ca="1" si="122"/>
        <v>#N/A</v>
      </c>
      <c r="M673" t="e">
        <f t="shared" ca="1" si="122"/>
        <v>#N/A</v>
      </c>
      <c r="N673" t="e">
        <f t="shared" ca="1" si="122"/>
        <v>#N/A</v>
      </c>
      <c r="O673" t="e">
        <f t="shared" ca="1" si="122"/>
        <v>#N/A</v>
      </c>
      <c r="P673" t="e">
        <f t="shared" ca="1" si="122"/>
        <v>#N/A</v>
      </c>
      <c r="Q673" t="e">
        <f t="shared" ca="1" si="122"/>
        <v>#N/A</v>
      </c>
      <c r="R673" t="e">
        <f t="shared" ca="1" si="118"/>
        <v>#N/A</v>
      </c>
      <c r="S673" t="e">
        <f t="shared" ca="1" si="122"/>
        <v>#N/A</v>
      </c>
      <c r="T673" t="e">
        <f t="shared" ca="1" si="119"/>
        <v>#N/A</v>
      </c>
      <c r="U673" t="e">
        <f t="shared" ca="1" si="120"/>
        <v>#N/A</v>
      </c>
      <c r="V673" t="e">
        <f t="shared" ca="1" si="121"/>
        <v>#N/A</v>
      </c>
    </row>
    <row r="674" spans="1:22">
      <c r="A674" t="e">
        <f t="shared" ca="1" si="115"/>
        <v>#N/A</v>
      </c>
      <c r="B674" t="e">
        <f ca="1">INDEX(SeznamListu!$A$1:$C$87,MATCH(A674,SeznamListu!$B$1:$B$87,0),1)</f>
        <v>#N/A</v>
      </c>
      <c r="C674" t="e">
        <f ca="1">INDEX(SeznamListu!$A$1:$C$87,MATCH(A674,SeznamListu!$B$1:$B$87,0),3)</f>
        <v>#N/A</v>
      </c>
      <c r="D674">
        <f ca="1">COUNTIF($A$6:A674,A674)</f>
        <v>88</v>
      </c>
      <c r="I674" t="e">
        <f t="shared" ca="1" si="116"/>
        <v>#N/A</v>
      </c>
      <c r="J674" t="e">
        <f t="shared" ca="1" si="117"/>
        <v>#N/A</v>
      </c>
      <c r="K674" t="e">
        <f t="shared" ca="1" si="122"/>
        <v>#N/A</v>
      </c>
      <c r="L674" t="e">
        <f t="shared" ca="1" si="122"/>
        <v>#N/A</v>
      </c>
      <c r="M674" t="e">
        <f t="shared" ca="1" si="122"/>
        <v>#N/A</v>
      </c>
      <c r="N674" t="e">
        <f t="shared" ca="1" si="122"/>
        <v>#N/A</v>
      </c>
      <c r="O674" t="e">
        <f t="shared" ca="1" si="122"/>
        <v>#N/A</v>
      </c>
      <c r="P674" t="e">
        <f t="shared" ca="1" si="122"/>
        <v>#N/A</v>
      </c>
      <c r="Q674" t="e">
        <f t="shared" ca="1" si="122"/>
        <v>#N/A</v>
      </c>
      <c r="R674" t="e">
        <f t="shared" ca="1" si="118"/>
        <v>#N/A</v>
      </c>
      <c r="S674" t="e">
        <f t="shared" ca="1" si="122"/>
        <v>#N/A</v>
      </c>
      <c r="T674" t="e">
        <f t="shared" ca="1" si="119"/>
        <v>#N/A</v>
      </c>
      <c r="U674" t="e">
        <f t="shared" ca="1" si="120"/>
        <v>#N/A</v>
      </c>
      <c r="V674" t="e">
        <f t="shared" ca="1" si="121"/>
        <v>#N/A</v>
      </c>
    </row>
    <row r="675" spans="1:22">
      <c r="A675" t="e">
        <f t="shared" ca="1" si="115"/>
        <v>#N/A</v>
      </c>
      <c r="B675" t="e">
        <f ca="1">INDEX(SeznamListu!$A$1:$C$87,MATCH(A675,SeznamListu!$B$1:$B$87,0),1)</f>
        <v>#N/A</v>
      </c>
      <c r="C675" t="e">
        <f ca="1">INDEX(SeznamListu!$A$1:$C$87,MATCH(A675,SeznamListu!$B$1:$B$87,0),3)</f>
        <v>#N/A</v>
      </c>
      <c r="D675">
        <f ca="1">COUNTIF($A$6:A675,A675)</f>
        <v>89</v>
      </c>
      <c r="I675" t="e">
        <f t="shared" ca="1" si="116"/>
        <v>#N/A</v>
      </c>
      <c r="J675" t="e">
        <f t="shared" ca="1" si="117"/>
        <v>#N/A</v>
      </c>
      <c r="K675" t="e">
        <f t="shared" ca="1" si="122"/>
        <v>#N/A</v>
      </c>
      <c r="L675" t="e">
        <f t="shared" ca="1" si="122"/>
        <v>#N/A</v>
      </c>
      <c r="M675" t="e">
        <f t="shared" ca="1" si="122"/>
        <v>#N/A</v>
      </c>
      <c r="N675" t="e">
        <f t="shared" ca="1" si="122"/>
        <v>#N/A</v>
      </c>
      <c r="O675" t="e">
        <f t="shared" ca="1" si="122"/>
        <v>#N/A</v>
      </c>
      <c r="P675" t="e">
        <f t="shared" ca="1" si="122"/>
        <v>#N/A</v>
      </c>
      <c r="Q675" t="e">
        <f t="shared" ca="1" si="122"/>
        <v>#N/A</v>
      </c>
      <c r="R675" t="e">
        <f t="shared" ca="1" si="118"/>
        <v>#N/A</v>
      </c>
      <c r="S675" t="e">
        <f t="shared" ca="1" si="122"/>
        <v>#N/A</v>
      </c>
      <c r="T675" t="e">
        <f t="shared" ca="1" si="119"/>
        <v>#N/A</v>
      </c>
      <c r="U675" t="e">
        <f t="shared" ca="1" si="120"/>
        <v>#N/A</v>
      </c>
      <c r="V675" t="e">
        <f t="shared" ca="1" si="121"/>
        <v>#N/A</v>
      </c>
    </row>
    <row r="676" spans="1:22">
      <c r="A676" t="e">
        <f t="shared" ref="A676:A690" ca="1" si="123">IF(AND((LEN(K675)+LEN(K674)+LEN(K673))=3,A675=A674,A674=A673),A675+1,A675)</f>
        <v>#N/A</v>
      </c>
      <c r="B676" t="e">
        <f ca="1">INDEX(SeznamListu!$A$1:$C$87,MATCH(A676,SeznamListu!$B$1:$B$87,0),1)</f>
        <v>#N/A</v>
      </c>
      <c r="C676" t="e">
        <f ca="1">INDEX(SeznamListu!$A$1:$C$87,MATCH(A676,SeznamListu!$B$1:$B$87,0),3)</f>
        <v>#N/A</v>
      </c>
      <c r="D676">
        <f ca="1">COUNTIF($A$6:A676,A676)</f>
        <v>90</v>
      </c>
      <c r="I676" t="e">
        <f t="shared" ref="I676:I690" ca="1" si="124">INDIRECT("'"&amp;$B676&amp; "'!" &amp; I$1&amp;$D676+2)</f>
        <v>#N/A</v>
      </c>
      <c r="J676" t="e">
        <f t="shared" ref="J676:J690" ca="1" si="125">L676&amp;" "&amp;M676</f>
        <v>#N/A</v>
      </c>
      <c r="K676" t="e">
        <f t="shared" ref="K676:S680" ca="1" si="126">INDIRECT("'"&amp;$B676&amp; "'!" &amp; K$1&amp;$D676+2)</f>
        <v>#N/A</v>
      </c>
      <c r="L676" t="e">
        <f t="shared" ca="1" si="126"/>
        <v>#N/A</v>
      </c>
      <c r="M676" t="e">
        <f t="shared" ca="1" si="126"/>
        <v>#N/A</v>
      </c>
      <c r="N676" t="e">
        <f t="shared" ca="1" si="126"/>
        <v>#N/A</v>
      </c>
      <c r="O676" t="e">
        <f t="shared" ca="1" si="126"/>
        <v>#N/A</v>
      </c>
      <c r="P676" t="e">
        <f t="shared" ca="1" si="126"/>
        <v>#N/A</v>
      </c>
      <c r="Q676" t="e">
        <f t="shared" ca="1" si="126"/>
        <v>#N/A</v>
      </c>
      <c r="R676" t="e">
        <f t="shared" ref="R676:R690" ca="1" si="127">Q676*C676</f>
        <v>#N/A</v>
      </c>
      <c r="S676" t="e">
        <f t="shared" ca="1" si="126"/>
        <v>#N/A</v>
      </c>
      <c r="T676" t="e">
        <f t="shared" ref="T676:T690" ca="1" si="128">P676*Q676</f>
        <v>#N/A</v>
      </c>
      <c r="U676" t="e">
        <f t="shared" ref="U676:U690" ca="1" si="129">T676*C676</f>
        <v>#N/A</v>
      </c>
    </row>
    <row r="677" spans="1:22">
      <c r="A677" t="e">
        <f t="shared" ca="1" si="123"/>
        <v>#N/A</v>
      </c>
      <c r="B677" t="e">
        <f ca="1">INDEX(SeznamListu!$A$1:$C$87,MATCH(A677,SeznamListu!$B$1:$B$87,0),1)</f>
        <v>#N/A</v>
      </c>
      <c r="C677" t="e">
        <f ca="1">INDEX(SeznamListu!$A$1:$C$87,MATCH(A677,SeznamListu!$B$1:$B$87,0),3)</f>
        <v>#N/A</v>
      </c>
      <c r="D677">
        <f ca="1">COUNTIF($A$6:A677,A677)</f>
        <v>91</v>
      </c>
      <c r="I677" t="e">
        <f t="shared" ca="1" si="124"/>
        <v>#N/A</v>
      </c>
      <c r="J677" t="e">
        <f t="shared" ca="1" si="125"/>
        <v>#N/A</v>
      </c>
      <c r="K677" t="e">
        <f t="shared" ca="1" si="126"/>
        <v>#N/A</v>
      </c>
      <c r="L677" t="e">
        <f t="shared" ca="1" si="126"/>
        <v>#N/A</v>
      </c>
      <c r="M677" t="e">
        <f t="shared" ca="1" si="126"/>
        <v>#N/A</v>
      </c>
      <c r="N677" t="e">
        <f t="shared" ca="1" si="126"/>
        <v>#N/A</v>
      </c>
      <c r="O677" t="e">
        <f t="shared" ca="1" si="126"/>
        <v>#N/A</v>
      </c>
      <c r="P677" t="e">
        <f t="shared" ca="1" si="126"/>
        <v>#N/A</v>
      </c>
      <c r="Q677" t="e">
        <f t="shared" ca="1" si="126"/>
        <v>#N/A</v>
      </c>
      <c r="R677" t="e">
        <f t="shared" ca="1" si="127"/>
        <v>#N/A</v>
      </c>
      <c r="S677" t="e">
        <f t="shared" ca="1" si="126"/>
        <v>#N/A</v>
      </c>
      <c r="T677" t="e">
        <f t="shared" ca="1" si="128"/>
        <v>#N/A</v>
      </c>
      <c r="U677" t="e">
        <f t="shared" ca="1" si="129"/>
        <v>#N/A</v>
      </c>
    </row>
    <row r="678" spans="1:22">
      <c r="A678" t="e">
        <f t="shared" ca="1" si="123"/>
        <v>#N/A</v>
      </c>
      <c r="B678" t="e">
        <f ca="1">INDEX(SeznamListu!$A$1:$C$87,MATCH(A678,SeznamListu!$B$1:$B$87,0),1)</f>
        <v>#N/A</v>
      </c>
      <c r="C678" t="e">
        <f ca="1">INDEX(SeznamListu!$A$1:$C$87,MATCH(A678,SeznamListu!$B$1:$B$87,0),3)</f>
        <v>#N/A</v>
      </c>
      <c r="D678">
        <f ca="1">COUNTIF($A$6:A678,A678)</f>
        <v>92</v>
      </c>
      <c r="I678" t="e">
        <f t="shared" ca="1" si="124"/>
        <v>#N/A</v>
      </c>
      <c r="J678" t="e">
        <f t="shared" ca="1" si="125"/>
        <v>#N/A</v>
      </c>
      <c r="K678" t="e">
        <f t="shared" ca="1" si="126"/>
        <v>#N/A</v>
      </c>
      <c r="L678" t="e">
        <f t="shared" ca="1" si="126"/>
        <v>#N/A</v>
      </c>
      <c r="M678" t="e">
        <f t="shared" ca="1" si="126"/>
        <v>#N/A</v>
      </c>
      <c r="N678" t="e">
        <f t="shared" ca="1" si="126"/>
        <v>#N/A</v>
      </c>
      <c r="O678" t="e">
        <f t="shared" ca="1" si="126"/>
        <v>#N/A</v>
      </c>
      <c r="P678" t="e">
        <f t="shared" ca="1" si="126"/>
        <v>#N/A</v>
      </c>
      <c r="Q678" t="e">
        <f t="shared" ca="1" si="126"/>
        <v>#N/A</v>
      </c>
      <c r="R678" t="e">
        <f t="shared" ca="1" si="127"/>
        <v>#N/A</v>
      </c>
      <c r="S678" t="e">
        <f t="shared" ca="1" si="126"/>
        <v>#N/A</v>
      </c>
      <c r="T678" t="e">
        <f t="shared" ca="1" si="128"/>
        <v>#N/A</v>
      </c>
      <c r="U678" t="e">
        <f t="shared" ca="1" si="129"/>
        <v>#N/A</v>
      </c>
    </row>
    <row r="679" spans="1:22">
      <c r="A679" t="e">
        <f t="shared" ca="1" si="123"/>
        <v>#N/A</v>
      </c>
      <c r="B679" t="e">
        <f ca="1">INDEX(SeznamListu!$A$1:$C$87,MATCH(A679,SeznamListu!$B$1:$B$87,0),1)</f>
        <v>#N/A</v>
      </c>
      <c r="C679" t="e">
        <f ca="1">INDEX(SeznamListu!$A$1:$C$87,MATCH(A679,SeznamListu!$B$1:$B$87,0),3)</f>
        <v>#N/A</v>
      </c>
      <c r="D679">
        <f ca="1">COUNTIF($A$6:A679,A679)</f>
        <v>93</v>
      </c>
      <c r="I679" t="e">
        <f t="shared" ca="1" si="124"/>
        <v>#N/A</v>
      </c>
      <c r="J679" t="e">
        <f t="shared" ca="1" si="125"/>
        <v>#N/A</v>
      </c>
      <c r="K679" t="e">
        <f t="shared" ca="1" si="126"/>
        <v>#N/A</v>
      </c>
      <c r="L679" t="e">
        <f t="shared" ca="1" si="126"/>
        <v>#N/A</v>
      </c>
      <c r="M679" t="e">
        <f t="shared" ca="1" si="126"/>
        <v>#N/A</v>
      </c>
      <c r="N679" t="e">
        <f t="shared" ca="1" si="126"/>
        <v>#N/A</v>
      </c>
      <c r="O679" t="e">
        <f t="shared" ca="1" si="126"/>
        <v>#N/A</v>
      </c>
      <c r="P679" t="e">
        <f t="shared" ca="1" si="126"/>
        <v>#N/A</v>
      </c>
      <c r="Q679" t="e">
        <f t="shared" ca="1" si="126"/>
        <v>#N/A</v>
      </c>
      <c r="R679" t="e">
        <f t="shared" ca="1" si="127"/>
        <v>#N/A</v>
      </c>
      <c r="S679" t="e">
        <f t="shared" ca="1" si="126"/>
        <v>#N/A</v>
      </c>
      <c r="T679" t="e">
        <f t="shared" ca="1" si="128"/>
        <v>#N/A</v>
      </c>
      <c r="U679" t="e">
        <f t="shared" ca="1" si="129"/>
        <v>#N/A</v>
      </c>
    </row>
    <row r="680" spans="1:22">
      <c r="A680" t="e">
        <f t="shared" ca="1" si="123"/>
        <v>#N/A</v>
      </c>
      <c r="B680" t="e">
        <f ca="1">INDEX(SeznamListu!$A$1:$C$87,MATCH(A680,SeznamListu!$B$1:$B$87,0),1)</f>
        <v>#N/A</v>
      </c>
      <c r="C680" t="e">
        <f ca="1">INDEX(SeznamListu!$A$1:$C$87,MATCH(A680,SeznamListu!$B$1:$B$87,0),3)</f>
        <v>#N/A</v>
      </c>
      <c r="D680">
        <f ca="1">COUNTIF($A$6:A680,A680)</f>
        <v>94</v>
      </c>
      <c r="I680" t="e">
        <f t="shared" ca="1" si="124"/>
        <v>#N/A</v>
      </c>
      <c r="J680" t="e">
        <f t="shared" ca="1" si="125"/>
        <v>#N/A</v>
      </c>
      <c r="K680" t="e">
        <f t="shared" ca="1" si="126"/>
        <v>#N/A</v>
      </c>
      <c r="L680" t="e">
        <f t="shared" ca="1" si="126"/>
        <v>#N/A</v>
      </c>
      <c r="M680" t="e">
        <f t="shared" ca="1" si="126"/>
        <v>#N/A</v>
      </c>
      <c r="N680" t="e">
        <f t="shared" ref="K680:S690" ca="1" si="130">INDIRECT("'"&amp;$B680&amp; "'!" &amp; N$1&amp;$D680+2)</f>
        <v>#N/A</v>
      </c>
      <c r="O680" t="e">
        <f t="shared" ca="1" si="130"/>
        <v>#N/A</v>
      </c>
      <c r="P680" t="e">
        <f t="shared" ca="1" si="130"/>
        <v>#N/A</v>
      </c>
      <c r="Q680" t="e">
        <f t="shared" ca="1" si="130"/>
        <v>#N/A</v>
      </c>
      <c r="R680" t="e">
        <f t="shared" ca="1" si="127"/>
        <v>#N/A</v>
      </c>
      <c r="S680" t="e">
        <f t="shared" ca="1" si="130"/>
        <v>#N/A</v>
      </c>
      <c r="T680" t="e">
        <f t="shared" ca="1" si="128"/>
        <v>#N/A</v>
      </c>
      <c r="U680" t="e">
        <f t="shared" ca="1" si="129"/>
        <v>#N/A</v>
      </c>
    </row>
    <row r="681" spans="1:22">
      <c r="A681" t="e">
        <f t="shared" ca="1" si="123"/>
        <v>#N/A</v>
      </c>
      <c r="B681" t="e">
        <f ca="1">INDEX(SeznamListu!$A$1:$C$87,MATCH(A681,SeznamListu!$B$1:$B$87,0),1)</f>
        <v>#N/A</v>
      </c>
      <c r="C681" t="e">
        <f ca="1">INDEX(SeznamListu!$A$1:$C$87,MATCH(A681,SeznamListu!$B$1:$B$87,0),3)</f>
        <v>#N/A</v>
      </c>
      <c r="D681">
        <f ca="1">COUNTIF($A$6:A681,A681)</f>
        <v>95</v>
      </c>
      <c r="I681" t="e">
        <f t="shared" ca="1" si="124"/>
        <v>#N/A</v>
      </c>
      <c r="J681" t="e">
        <f t="shared" ca="1" si="125"/>
        <v>#N/A</v>
      </c>
      <c r="K681" t="e">
        <f t="shared" ca="1" si="130"/>
        <v>#N/A</v>
      </c>
      <c r="L681" t="e">
        <f t="shared" ca="1" si="130"/>
        <v>#N/A</v>
      </c>
      <c r="M681" t="e">
        <f t="shared" ca="1" si="130"/>
        <v>#N/A</v>
      </c>
      <c r="N681" t="e">
        <f t="shared" ca="1" si="130"/>
        <v>#N/A</v>
      </c>
      <c r="O681" t="e">
        <f t="shared" ca="1" si="130"/>
        <v>#N/A</v>
      </c>
      <c r="P681" t="e">
        <f t="shared" ca="1" si="130"/>
        <v>#N/A</v>
      </c>
      <c r="Q681" t="e">
        <f t="shared" ca="1" si="130"/>
        <v>#N/A</v>
      </c>
      <c r="R681" t="e">
        <f t="shared" ca="1" si="127"/>
        <v>#N/A</v>
      </c>
      <c r="S681" t="e">
        <f t="shared" ca="1" si="130"/>
        <v>#N/A</v>
      </c>
      <c r="T681" t="e">
        <f t="shared" ca="1" si="128"/>
        <v>#N/A</v>
      </c>
      <c r="U681" t="e">
        <f t="shared" ca="1" si="129"/>
        <v>#N/A</v>
      </c>
    </row>
    <row r="682" spans="1:22">
      <c r="A682" t="e">
        <f t="shared" ca="1" si="123"/>
        <v>#N/A</v>
      </c>
      <c r="B682" t="e">
        <f ca="1">INDEX(SeznamListu!$A$1:$C$87,MATCH(A682,SeznamListu!$B$1:$B$87,0),1)</f>
        <v>#N/A</v>
      </c>
      <c r="C682" t="e">
        <f ca="1">INDEX(SeznamListu!$A$1:$C$87,MATCH(A682,SeznamListu!$B$1:$B$87,0),3)</f>
        <v>#N/A</v>
      </c>
      <c r="D682">
        <f ca="1">COUNTIF($A$6:A682,A682)</f>
        <v>96</v>
      </c>
      <c r="I682" t="e">
        <f t="shared" ca="1" si="124"/>
        <v>#N/A</v>
      </c>
      <c r="J682" t="e">
        <f t="shared" ca="1" si="125"/>
        <v>#N/A</v>
      </c>
      <c r="K682" t="e">
        <f t="shared" ca="1" si="130"/>
        <v>#N/A</v>
      </c>
      <c r="L682" t="e">
        <f t="shared" ca="1" si="130"/>
        <v>#N/A</v>
      </c>
      <c r="M682" t="e">
        <f t="shared" ca="1" si="130"/>
        <v>#N/A</v>
      </c>
      <c r="N682" t="e">
        <f t="shared" ca="1" si="130"/>
        <v>#N/A</v>
      </c>
      <c r="O682" t="e">
        <f t="shared" ca="1" si="130"/>
        <v>#N/A</v>
      </c>
      <c r="P682" t="e">
        <f t="shared" ca="1" si="130"/>
        <v>#N/A</v>
      </c>
      <c r="Q682" t="e">
        <f t="shared" ca="1" si="130"/>
        <v>#N/A</v>
      </c>
      <c r="R682" t="e">
        <f t="shared" ca="1" si="127"/>
        <v>#N/A</v>
      </c>
      <c r="S682" t="e">
        <f t="shared" ca="1" si="130"/>
        <v>#N/A</v>
      </c>
      <c r="T682" t="e">
        <f t="shared" ca="1" si="128"/>
        <v>#N/A</v>
      </c>
      <c r="U682" t="e">
        <f t="shared" ca="1" si="129"/>
        <v>#N/A</v>
      </c>
    </row>
    <row r="683" spans="1:22">
      <c r="A683" t="e">
        <f t="shared" ca="1" si="123"/>
        <v>#N/A</v>
      </c>
      <c r="B683" t="e">
        <f ca="1">INDEX(SeznamListu!$A$1:$C$87,MATCH(A683,SeznamListu!$B$1:$B$87,0),1)</f>
        <v>#N/A</v>
      </c>
      <c r="C683" t="e">
        <f ca="1">INDEX(SeznamListu!$A$1:$C$87,MATCH(A683,SeznamListu!$B$1:$B$87,0),3)</f>
        <v>#N/A</v>
      </c>
      <c r="D683">
        <f ca="1">COUNTIF($A$6:A683,A683)</f>
        <v>97</v>
      </c>
      <c r="I683" t="e">
        <f t="shared" ca="1" si="124"/>
        <v>#N/A</v>
      </c>
      <c r="J683" t="e">
        <f t="shared" ca="1" si="125"/>
        <v>#N/A</v>
      </c>
      <c r="K683" t="e">
        <f t="shared" ca="1" si="130"/>
        <v>#N/A</v>
      </c>
      <c r="L683" t="e">
        <f t="shared" ca="1" si="130"/>
        <v>#N/A</v>
      </c>
      <c r="M683" t="e">
        <f t="shared" ca="1" si="130"/>
        <v>#N/A</v>
      </c>
      <c r="N683" t="e">
        <f t="shared" ca="1" si="130"/>
        <v>#N/A</v>
      </c>
      <c r="O683" t="e">
        <f t="shared" ca="1" si="130"/>
        <v>#N/A</v>
      </c>
      <c r="P683" t="e">
        <f t="shared" ca="1" si="130"/>
        <v>#N/A</v>
      </c>
      <c r="Q683" t="e">
        <f t="shared" ca="1" si="130"/>
        <v>#N/A</v>
      </c>
      <c r="R683" t="e">
        <f t="shared" ca="1" si="127"/>
        <v>#N/A</v>
      </c>
      <c r="S683" t="e">
        <f t="shared" ca="1" si="130"/>
        <v>#N/A</v>
      </c>
      <c r="T683" t="e">
        <f t="shared" ca="1" si="128"/>
        <v>#N/A</v>
      </c>
      <c r="U683" t="e">
        <f t="shared" ca="1" si="129"/>
        <v>#N/A</v>
      </c>
    </row>
    <row r="684" spans="1:22">
      <c r="A684" t="e">
        <f t="shared" ca="1" si="123"/>
        <v>#N/A</v>
      </c>
      <c r="B684" t="e">
        <f ca="1">INDEX(SeznamListu!$A$1:$C$87,MATCH(A684,SeznamListu!$B$1:$B$87,0),1)</f>
        <v>#N/A</v>
      </c>
      <c r="C684" t="e">
        <f ca="1">INDEX(SeznamListu!$A$1:$C$87,MATCH(A684,SeznamListu!$B$1:$B$87,0),3)</f>
        <v>#N/A</v>
      </c>
      <c r="D684">
        <f ca="1">COUNTIF($A$6:A684,A684)</f>
        <v>98</v>
      </c>
      <c r="I684" t="e">
        <f t="shared" ca="1" si="124"/>
        <v>#N/A</v>
      </c>
      <c r="J684" t="e">
        <f t="shared" ca="1" si="125"/>
        <v>#N/A</v>
      </c>
      <c r="K684" t="e">
        <f t="shared" ca="1" si="130"/>
        <v>#N/A</v>
      </c>
      <c r="L684" t="e">
        <f t="shared" ca="1" si="130"/>
        <v>#N/A</v>
      </c>
      <c r="M684" t="e">
        <f t="shared" ca="1" si="130"/>
        <v>#N/A</v>
      </c>
      <c r="N684" t="e">
        <f t="shared" ca="1" si="130"/>
        <v>#N/A</v>
      </c>
      <c r="O684" t="e">
        <f t="shared" ca="1" si="130"/>
        <v>#N/A</v>
      </c>
      <c r="P684" t="e">
        <f t="shared" ca="1" si="130"/>
        <v>#N/A</v>
      </c>
      <c r="Q684" t="e">
        <f t="shared" ca="1" si="130"/>
        <v>#N/A</v>
      </c>
      <c r="R684" t="e">
        <f t="shared" ca="1" si="127"/>
        <v>#N/A</v>
      </c>
      <c r="S684" t="e">
        <f t="shared" ca="1" si="130"/>
        <v>#N/A</v>
      </c>
      <c r="T684" t="e">
        <f t="shared" ca="1" si="128"/>
        <v>#N/A</v>
      </c>
      <c r="U684" t="e">
        <f t="shared" ca="1" si="129"/>
        <v>#N/A</v>
      </c>
    </row>
    <row r="685" spans="1:22">
      <c r="A685" t="e">
        <f t="shared" ca="1" si="123"/>
        <v>#N/A</v>
      </c>
      <c r="B685" t="e">
        <f ca="1">INDEX(SeznamListu!$A$1:$C$87,MATCH(A685,SeznamListu!$B$1:$B$87,0),1)</f>
        <v>#N/A</v>
      </c>
      <c r="C685" t="e">
        <f ca="1">INDEX(SeznamListu!$A$1:$C$87,MATCH(A685,SeznamListu!$B$1:$B$87,0),3)</f>
        <v>#N/A</v>
      </c>
      <c r="D685">
        <f ca="1">COUNTIF($A$6:A685,A685)</f>
        <v>99</v>
      </c>
      <c r="I685" t="e">
        <f t="shared" ca="1" si="124"/>
        <v>#N/A</v>
      </c>
      <c r="J685" t="e">
        <f t="shared" ca="1" si="125"/>
        <v>#N/A</v>
      </c>
      <c r="K685" t="e">
        <f t="shared" ca="1" si="130"/>
        <v>#N/A</v>
      </c>
      <c r="L685" t="e">
        <f t="shared" ca="1" si="130"/>
        <v>#N/A</v>
      </c>
      <c r="M685" t="e">
        <f t="shared" ca="1" si="130"/>
        <v>#N/A</v>
      </c>
      <c r="N685" t="e">
        <f t="shared" ca="1" si="130"/>
        <v>#N/A</v>
      </c>
      <c r="O685" t="e">
        <f t="shared" ca="1" si="130"/>
        <v>#N/A</v>
      </c>
      <c r="P685" t="e">
        <f t="shared" ca="1" si="130"/>
        <v>#N/A</v>
      </c>
      <c r="Q685" t="e">
        <f t="shared" ca="1" si="130"/>
        <v>#N/A</v>
      </c>
      <c r="R685" t="e">
        <f t="shared" ca="1" si="127"/>
        <v>#N/A</v>
      </c>
      <c r="S685" t="e">
        <f t="shared" ca="1" si="130"/>
        <v>#N/A</v>
      </c>
      <c r="T685" t="e">
        <f t="shared" ca="1" si="128"/>
        <v>#N/A</v>
      </c>
      <c r="U685" t="e">
        <f t="shared" ca="1" si="129"/>
        <v>#N/A</v>
      </c>
    </row>
    <row r="686" spans="1:22">
      <c r="A686" t="e">
        <f t="shared" ca="1" si="123"/>
        <v>#N/A</v>
      </c>
      <c r="B686" t="e">
        <f ca="1">INDEX(SeznamListu!$A$1:$C$87,MATCH(A686,SeznamListu!$B$1:$B$87,0),1)</f>
        <v>#N/A</v>
      </c>
      <c r="C686" t="e">
        <f ca="1">INDEX(SeznamListu!$A$1:$C$87,MATCH(A686,SeznamListu!$B$1:$B$87,0),3)</f>
        <v>#N/A</v>
      </c>
      <c r="D686">
        <f ca="1">COUNTIF($A$6:A686,A686)</f>
        <v>100</v>
      </c>
      <c r="I686" t="e">
        <f t="shared" ca="1" si="124"/>
        <v>#N/A</v>
      </c>
      <c r="J686" t="e">
        <f t="shared" ca="1" si="125"/>
        <v>#N/A</v>
      </c>
      <c r="K686" t="e">
        <f t="shared" ca="1" si="130"/>
        <v>#N/A</v>
      </c>
      <c r="L686" t="e">
        <f t="shared" ca="1" si="130"/>
        <v>#N/A</v>
      </c>
      <c r="M686" t="e">
        <f t="shared" ca="1" si="130"/>
        <v>#N/A</v>
      </c>
      <c r="N686" t="e">
        <f t="shared" ca="1" si="130"/>
        <v>#N/A</v>
      </c>
      <c r="O686" t="e">
        <f t="shared" ca="1" si="130"/>
        <v>#N/A</v>
      </c>
      <c r="P686" t="e">
        <f t="shared" ca="1" si="130"/>
        <v>#N/A</v>
      </c>
      <c r="Q686" t="e">
        <f t="shared" ca="1" si="130"/>
        <v>#N/A</v>
      </c>
      <c r="R686" t="e">
        <f t="shared" ca="1" si="127"/>
        <v>#N/A</v>
      </c>
      <c r="S686" t="e">
        <f t="shared" ca="1" si="130"/>
        <v>#N/A</v>
      </c>
      <c r="T686" t="e">
        <f t="shared" ca="1" si="128"/>
        <v>#N/A</v>
      </c>
      <c r="U686" t="e">
        <f t="shared" ca="1" si="129"/>
        <v>#N/A</v>
      </c>
    </row>
    <row r="687" spans="1:22">
      <c r="A687" t="e">
        <f t="shared" ca="1" si="123"/>
        <v>#N/A</v>
      </c>
      <c r="B687" t="e">
        <f ca="1">INDEX(SeznamListu!$A$1:$C$87,MATCH(A687,SeznamListu!$B$1:$B$87,0),1)</f>
        <v>#N/A</v>
      </c>
      <c r="C687" t="e">
        <f ca="1">INDEX(SeznamListu!$A$1:$C$87,MATCH(A687,SeznamListu!$B$1:$B$87,0),3)</f>
        <v>#N/A</v>
      </c>
      <c r="D687">
        <f ca="1">COUNTIF($A$6:A687,A687)</f>
        <v>101</v>
      </c>
      <c r="I687" t="e">
        <f t="shared" ca="1" si="124"/>
        <v>#N/A</v>
      </c>
      <c r="J687" t="e">
        <f t="shared" ca="1" si="125"/>
        <v>#N/A</v>
      </c>
      <c r="K687" t="e">
        <f t="shared" ca="1" si="130"/>
        <v>#N/A</v>
      </c>
      <c r="L687" t="e">
        <f t="shared" ca="1" si="130"/>
        <v>#N/A</v>
      </c>
      <c r="M687" t="e">
        <f t="shared" ca="1" si="130"/>
        <v>#N/A</v>
      </c>
      <c r="N687" t="e">
        <f t="shared" ca="1" si="130"/>
        <v>#N/A</v>
      </c>
      <c r="O687" t="e">
        <f t="shared" ca="1" si="130"/>
        <v>#N/A</v>
      </c>
      <c r="P687" t="e">
        <f t="shared" ca="1" si="130"/>
        <v>#N/A</v>
      </c>
      <c r="Q687" t="e">
        <f t="shared" ca="1" si="130"/>
        <v>#N/A</v>
      </c>
      <c r="R687" t="e">
        <f t="shared" ca="1" si="127"/>
        <v>#N/A</v>
      </c>
      <c r="S687" t="e">
        <f t="shared" ca="1" si="130"/>
        <v>#N/A</v>
      </c>
      <c r="T687" t="e">
        <f t="shared" ca="1" si="128"/>
        <v>#N/A</v>
      </c>
      <c r="U687" t="e">
        <f t="shared" ca="1" si="129"/>
        <v>#N/A</v>
      </c>
    </row>
    <row r="688" spans="1:22">
      <c r="A688" t="e">
        <f t="shared" ca="1" si="123"/>
        <v>#N/A</v>
      </c>
      <c r="B688" t="e">
        <f ca="1">INDEX(SeznamListu!$A$1:$C$87,MATCH(A688,SeznamListu!$B$1:$B$87,0),1)</f>
        <v>#N/A</v>
      </c>
      <c r="C688" t="e">
        <f ca="1">INDEX(SeznamListu!$A$1:$C$87,MATCH(A688,SeznamListu!$B$1:$B$87,0),3)</f>
        <v>#N/A</v>
      </c>
      <c r="D688">
        <f ca="1">COUNTIF($A$6:A688,A688)</f>
        <v>102</v>
      </c>
      <c r="I688" t="e">
        <f t="shared" ca="1" si="124"/>
        <v>#N/A</v>
      </c>
      <c r="J688" t="e">
        <f t="shared" ca="1" si="125"/>
        <v>#N/A</v>
      </c>
      <c r="K688" t="e">
        <f t="shared" ca="1" si="130"/>
        <v>#N/A</v>
      </c>
      <c r="L688" t="e">
        <f t="shared" ca="1" si="130"/>
        <v>#N/A</v>
      </c>
      <c r="M688" t="e">
        <f t="shared" ca="1" si="130"/>
        <v>#N/A</v>
      </c>
      <c r="N688" t="e">
        <f t="shared" ca="1" si="130"/>
        <v>#N/A</v>
      </c>
      <c r="O688" t="e">
        <f t="shared" ca="1" si="130"/>
        <v>#N/A</v>
      </c>
      <c r="P688" t="e">
        <f t="shared" ca="1" si="130"/>
        <v>#N/A</v>
      </c>
      <c r="Q688" t="e">
        <f t="shared" ca="1" si="130"/>
        <v>#N/A</v>
      </c>
      <c r="R688" t="e">
        <f t="shared" ca="1" si="127"/>
        <v>#N/A</v>
      </c>
      <c r="S688" t="e">
        <f t="shared" ca="1" si="130"/>
        <v>#N/A</v>
      </c>
      <c r="T688" t="e">
        <f t="shared" ca="1" si="128"/>
        <v>#N/A</v>
      </c>
      <c r="U688" t="e">
        <f t="shared" ca="1" si="129"/>
        <v>#N/A</v>
      </c>
    </row>
    <row r="689" spans="1:21">
      <c r="A689" t="e">
        <f t="shared" ca="1" si="123"/>
        <v>#N/A</v>
      </c>
      <c r="B689" t="e">
        <f ca="1">INDEX(SeznamListu!$A$1:$C$87,MATCH(A689,SeznamListu!$B$1:$B$87,0),1)</f>
        <v>#N/A</v>
      </c>
      <c r="C689" t="e">
        <f ca="1">INDEX(SeznamListu!$A$1:$C$87,MATCH(A689,SeznamListu!$B$1:$B$87,0),3)</f>
        <v>#N/A</v>
      </c>
      <c r="D689">
        <f ca="1">COUNTIF($A$6:A689,A689)</f>
        <v>103</v>
      </c>
      <c r="I689" t="e">
        <f t="shared" ca="1" si="124"/>
        <v>#N/A</v>
      </c>
      <c r="J689" t="e">
        <f t="shared" ca="1" si="125"/>
        <v>#N/A</v>
      </c>
      <c r="K689" t="e">
        <f t="shared" ca="1" si="130"/>
        <v>#N/A</v>
      </c>
      <c r="L689" t="e">
        <f t="shared" ca="1" si="130"/>
        <v>#N/A</v>
      </c>
      <c r="M689" t="e">
        <f t="shared" ca="1" si="130"/>
        <v>#N/A</v>
      </c>
      <c r="N689" t="e">
        <f t="shared" ca="1" si="130"/>
        <v>#N/A</v>
      </c>
      <c r="O689" t="e">
        <f t="shared" ca="1" si="130"/>
        <v>#N/A</v>
      </c>
      <c r="P689" t="e">
        <f t="shared" ca="1" si="130"/>
        <v>#N/A</v>
      </c>
      <c r="Q689" t="e">
        <f t="shared" ca="1" si="130"/>
        <v>#N/A</v>
      </c>
      <c r="R689" t="e">
        <f t="shared" ca="1" si="127"/>
        <v>#N/A</v>
      </c>
      <c r="S689" t="e">
        <f t="shared" ca="1" si="130"/>
        <v>#N/A</v>
      </c>
      <c r="T689" t="e">
        <f t="shared" ca="1" si="128"/>
        <v>#N/A</v>
      </c>
      <c r="U689" t="e">
        <f t="shared" ca="1" si="129"/>
        <v>#N/A</v>
      </c>
    </row>
    <row r="690" spans="1:21">
      <c r="A690" t="e">
        <f t="shared" ca="1" si="123"/>
        <v>#N/A</v>
      </c>
      <c r="B690" t="e">
        <f ca="1">INDEX(SeznamListu!$A$1:$C$87,MATCH(A690,SeznamListu!$B$1:$B$87,0),1)</f>
        <v>#N/A</v>
      </c>
      <c r="C690" t="e">
        <f ca="1">INDEX(SeznamListu!$A$1:$C$87,MATCH(A690,SeznamListu!$B$1:$B$87,0),3)</f>
        <v>#N/A</v>
      </c>
      <c r="D690">
        <f ca="1">COUNTIF($A$6:A690,A690)</f>
        <v>104</v>
      </c>
      <c r="I690" t="e">
        <f t="shared" ca="1" si="124"/>
        <v>#N/A</v>
      </c>
      <c r="J690" t="e">
        <f t="shared" ca="1" si="125"/>
        <v>#N/A</v>
      </c>
      <c r="K690" t="e">
        <f t="shared" ca="1" si="130"/>
        <v>#N/A</v>
      </c>
      <c r="L690" t="e">
        <f t="shared" ca="1" si="130"/>
        <v>#N/A</v>
      </c>
      <c r="M690" t="e">
        <f t="shared" ca="1" si="130"/>
        <v>#N/A</v>
      </c>
      <c r="N690" t="e">
        <f t="shared" ca="1" si="130"/>
        <v>#N/A</v>
      </c>
      <c r="O690" t="e">
        <f t="shared" ca="1" si="130"/>
        <v>#N/A</v>
      </c>
      <c r="P690" t="e">
        <f t="shared" ca="1" si="130"/>
        <v>#N/A</v>
      </c>
      <c r="Q690" t="e">
        <f t="shared" ca="1" si="130"/>
        <v>#N/A</v>
      </c>
      <c r="R690" t="e">
        <f t="shared" ca="1" si="127"/>
        <v>#N/A</v>
      </c>
      <c r="S690" t="e">
        <f t="shared" ca="1" si="130"/>
        <v>#N/A</v>
      </c>
      <c r="T690" t="e">
        <f t="shared" ca="1" si="128"/>
        <v>#N/A</v>
      </c>
      <c r="U690" t="e">
        <f t="shared" ca="1" si="129"/>
        <v>#N/A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6A0C-2536-4A50-A7F8-2BFDB0C8B6A6}">
  <sheetPr codeName="List26"/>
  <dimension ref="A1:C22"/>
  <sheetViews>
    <sheetView workbookViewId="0">
      <selection activeCell="C22" sqref="C22"/>
    </sheetView>
  </sheetViews>
  <sheetFormatPr defaultRowHeight="12.75"/>
  <cols>
    <col min="1" max="1" width="29" customWidth="1"/>
  </cols>
  <sheetData>
    <row r="1" spans="1:3">
      <c r="A1" t="s">
        <v>94</v>
      </c>
      <c r="B1" t="s">
        <v>95</v>
      </c>
      <c r="C1" t="s">
        <v>96</v>
      </c>
    </row>
    <row r="2" spans="1:3">
      <c r="A2" t="s">
        <v>611</v>
      </c>
      <c r="B2">
        <v>1</v>
      </c>
      <c r="C2">
        <v>1</v>
      </c>
    </row>
    <row r="3" spans="1:3">
      <c r="A3" t="s">
        <v>357</v>
      </c>
      <c r="B3">
        <v>2</v>
      </c>
      <c r="C3">
        <v>1</v>
      </c>
    </row>
    <row r="4" spans="1:3">
      <c r="A4" t="s">
        <v>358</v>
      </c>
      <c r="B4">
        <v>3</v>
      </c>
      <c r="C4">
        <v>1</v>
      </c>
    </row>
    <row r="5" spans="1:3">
      <c r="A5" t="s">
        <v>556</v>
      </c>
      <c r="B5">
        <v>4</v>
      </c>
      <c r="C5">
        <v>1</v>
      </c>
    </row>
    <row r="6" spans="1:3">
      <c r="A6" t="s">
        <v>568</v>
      </c>
      <c r="B6">
        <v>5</v>
      </c>
      <c r="C6">
        <v>1</v>
      </c>
    </row>
    <row r="7" spans="1:3">
      <c r="A7" t="s">
        <v>557</v>
      </c>
      <c r="B7">
        <v>6</v>
      </c>
      <c r="C7">
        <v>6</v>
      </c>
    </row>
    <row r="8" spans="1:3">
      <c r="A8" t="s">
        <v>558</v>
      </c>
      <c r="B8">
        <v>7</v>
      </c>
      <c r="C8">
        <v>1</v>
      </c>
    </row>
    <row r="9" spans="1:3">
      <c r="A9" t="s">
        <v>559</v>
      </c>
      <c r="B9">
        <v>8</v>
      </c>
      <c r="C9">
        <v>1</v>
      </c>
    </row>
    <row r="10" spans="1:3">
      <c r="A10" t="s">
        <v>593</v>
      </c>
      <c r="B10">
        <v>9</v>
      </c>
      <c r="C10">
        <v>2</v>
      </c>
    </row>
    <row r="11" spans="1:3">
      <c r="A11" t="s">
        <v>560</v>
      </c>
      <c r="B11">
        <v>10</v>
      </c>
      <c r="C11">
        <v>2</v>
      </c>
    </row>
    <row r="12" spans="1:3">
      <c r="A12" t="s">
        <v>561</v>
      </c>
      <c r="B12">
        <v>11</v>
      </c>
      <c r="C12">
        <v>1</v>
      </c>
    </row>
    <row r="13" spans="1:3">
      <c r="A13" t="s">
        <v>615</v>
      </c>
      <c r="B13">
        <v>12</v>
      </c>
      <c r="C13">
        <v>1</v>
      </c>
    </row>
    <row r="14" spans="1:3">
      <c r="A14" t="s">
        <v>562</v>
      </c>
      <c r="B14">
        <v>13</v>
      </c>
      <c r="C14">
        <v>1</v>
      </c>
    </row>
    <row r="15" spans="1:3">
      <c r="A15" t="s">
        <v>563</v>
      </c>
      <c r="B15">
        <v>14</v>
      </c>
      <c r="C15">
        <v>1</v>
      </c>
    </row>
    <row r="16" spans="1:3">
      <c r="A16" t="s">
        <v>564</v>
      </c>
      <c r="B16">
        <v>15</v>
      </c>
      <c r="C16">
        <v>2</v>
      </c>
    </row>
    <row r="17" spans="1:3">
      <c r="A17" t="s">
        <v>571</v>
      </c>
      <c r="B17">
        <v>16</v>
      </c>
      <c r="C17">
        <v>1</v>
      </c>
    </row>
    <row r="18" spans="1:3">
      <c r="A18" t="s">
        <v>612</v>
      </c>
      <c r="B18">
        <v>17</v>
      </c>
      <c r="C18">
        <v>1</v>
      </c>
    </row>
    <row r="19" spans="1:3">
      <c r="A19" t="s">
        <v>565</v>
      </c>
      <c r="B19">
        <v>18</v>
      </c>
      <c r="C19">
        <v>1</v>
      </c>
    </row>
    <row r="20" spans="1:3">
      <c r="A20" t="s">
        <v>582</v>
      </c>
      <c r="B20">
        <v>19</v>
      </c>
      <c r="C20">
        <v>1</v>
      </c>
    </row>
    <row r="21" spans="1:3">
      <c r="A21" t="s">
        <v>149</v>
      </c>
      <c r="B21">
        <v>20</v>
      </c>
      <c r="C21">
        <v>1</v>
      </c>
    </row>
    <row r="22" spans="1:3">
      <c r="A22" t="s">
        <v>807</v>
      </c>
      <c r="B22">
        <v>21</v>
      </c>
      <c r="C22">
        <v>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90340-E041-4C0E-BF36-3681EBBAAE7F}">
  <sheetPr codeName="List18"/>
  <dimension ref="A1:M249"/>
  <sheetViews>
    <sheetView tabSelected="1" view="pageBreakPreview" zoomScaleNormal="100" zoomScaleSheetLayoutView="100" workbookViewId="0">
      <selection activeCell="J4" sqref="J4"/>
    </sheetView>
  </sheetViews>
  <sheetFormatPr defaultColWidth="9.140625" defaultRowHeight="15.75"/>
  <cols>
    <col min="1" max="1" width="11.140625" style="53" customWidth="1"/>
    <col min="2" max="2" width="19.85546875" style="53" hidden="1" customWidth="1"/>
    <col min="3" max="3" width="23" style="53" customWidth="1"/>
    <col min="4" max="4" width="23.28515625" style="53" hidden="1" customWidth="1"/>
    <col min="5" max="5" width="13.5703125" style="53" hidden="1" customWidth="1"/>
    <col min="6" max="6" width="22.5703125" style="53" customWidth="1"/>
    <col min="7" max="7" width="86.140625" style="55" customWidth="1"/>
    <col min="8" max="8" width="10.7109375" style="53" customWidth="1"/>
    <col min="9" max="9" width="15.28515625" style="53" customWidth="1"/>
    <col min="10" max="10" width="21.140625" style="45" customWidth="1"/>
    <col min="11" max="11" width="23.140625" style="45" customWidth="1"/>
    <col min="12" max="12" width="9.140625" style="44"/>
    <col min="13" max="13" width="11.5703125" style="44" bestFit="1" customWidth="1"/>
    <col min="14" max="255" width="9.140625" style="44"/>
    <col min="256" max="256" width="13" style="44" customWidth="1"/>
    <col min="257" max="257" width="16.5703125" style="44" customWidth="1"/>
    <col min="258" max="258" width="62.140625" style="44" customWidth="1"/>
    <col min="259" max="259" width="19.5703125" style="44" customWidth="1"/>
    <col min="260" max="260" width="10.7109375" style="44" customWidth="1"/>
    <col min="261" max="261" width="16" style="44" bestFit="1" customWidth="1"/>
    <col min="262" max="262" width="21.140625" style="44" bestFit="1" customWidth="1"/>
    <col min="263" max="263" width="183.5703125" style="44" bestFit="1" customWidth="1"/>
    <col min="264" max="511" width="9.140625" style="44"/>
    <col min="512" max="512" width="13" style="44" customWidth="1"/>
    <col min="513" max="513" width="16.5703125" style="44" customWidth="1"/>
    <col min="514" max="514" width="62.140625" style="44" customWidth="1"/>
    <col min="515" max="515" width="19.5703125" style="44" customWidth="1"/>
    <col min="516" max="516" width="10.7109375" style="44" customWidth="1"/>
    <col min="517" max="517" width="16" style="44" bestFit="1" customWidth="1"/>
    <col min="518" max="518" width="21.140625" style="44" bestFit="1" customWidth="1"/>
    <col min="519" max="519" width="183.5703125" style="44" bestFit="1" customWidth="1"/>
    <col min="520" max="767" width="9.140625" style="44"/>
    <col min="768" max="768" width="13" style="44" customWidth="1"/>
    <col min="769" max="769" width="16.5703125" style="44" customWidth="1"/>
    <col min="770" max="770" width="62.140625" style="44" customWidth="1"/>
    <col min="771" max="771" width="19.5703125" style="44" customWidth="1"/>
    <col min="772" max="772" width="10.7109375" style="44" customWidth="1"/>
    <col min="773" max="773" width="16" style="44" bestFit="1" customWidth="1"/>
    <col min="774" max="774" width="21.140625" style="44" bestFit="1" customWidth="1"/>
    <col min="775" max="775" width="183.5703125" style="44" bestFit="1" customWidth="1"/>
    <col min="776" max="1023" width="9.140625" style="44"/>
    <col min="1024" max="1024" width="13" style="44" customWidth="1"/>
    <col min="1025" max="1025" width="16.5703125" style="44" customWidth="1"/>
    <col min="1026" max="1026" width="62.140625" style="44" customWidth="1"/>
    <col min="1027" max="1027" width="19.5703125" style="44" customWidth="1"/>
    <col min="1028" max="1028" width="10.7109375" style="44" customWidth="1"/>
    <col min="1029" max="1029" width="16" style="44" bestFit="1" customWidth="1"/>
    <col min="1030" max="1030" width="21.140625" style="44" bestFit="1" customWidth="1"/>
    <col min="1031" max="1031" width="183.5703125" style="44" bestFit="1" customWidth="1"/>
    <col min="1032" max="1279" width="9.140625" style="44"/>
    <col min="1280" max="1280" width="13" style="44" customWidth="1"/>
    <col min="1281" max="1281" width="16.5703125" style="44" customWidth="1"/>
    <col min="1282" max="1282" width="62.140625" style="44" customWidth="1"/>
    <col min="1283" max="1283" width="19.5703125" style="44" customWidth="1"/>
    <col min="1284" max="1284" width="10.7109375" style="44" customWidth="1"/>
    <col min="1285" max="1285" width="16" style="44" bestFit="1" customWidth="1"/>
    <col min="1286" max="1286" width="21.140625" style="44" bestFit="1" customWidth="1"/>
    <col min="1287" max="1287" width="183.5703125" style="44" bestFit="1" customWidth="1"/>
    <col min="1288" max="1535" width="9.140625" style="44"/>
    <col min="1536" max="1536" width="13" style="44" customWidth="1"/>
    <col min="1537" max="1537" width="16.5703125" style="44" customWidth="1"/>
    <col min="1538" max="1538" width="62.140625" style="44" customWidth="1"/>
    <col min="1539" max="1539" width="19.5703125" style="44" customWidth="1"/>
    <col min="1540" max="1540" width="10.7109375" style="44" customWidth="1"/>
    <col min="1541" max="1541" width="16" style="44" bestFit="1" customWidth="1"/>
    <col min="1542" max="1542" width="21.140625" style="44" bestFit="1" customWidth="1"/>
    <col min="1543" max="1543" width="183.5703125" style="44" bestFit="1" customWidth="1"/>
    <col min="1544" max="1791" width="9.140625" style="44"/>
    <col min="1792" max="1792" width="13" style="44" customWidth="1"/>
    <col min="1793" max="1793" width="16.5703125" style="44" customWidth="1"/>
    <col min="1794" max="1794" width="62.140625" style="44" customWidth="1"/>
    <col min="1795" max="1795" width="19.5703125" style="44" customWidth="1"/>
    <col min="1796" max="1796" width="10.7109375" style="44" customWidth="1"/>
    <col min="1797" max="1797" width="16" style="44" bestFit="1" customWidth="1"/>
    <col min="1798" max="1798" width="21.140625" style="44" bestFit="1" customWidth="1"/>
    <col min="1799" max="1799" width="183.5703125" style="44" bestFit="1" customWidth="1"/>
    <col min="1800" max="2047" width="9.140625" style="44"/>
    <col min="2048" max="2048" width="13" style="44" customWidth="1"/>
    <col min="2049" max="2049" width="16.5703125" style="44" customWidth="1"/>
    <col min="2050" max="2050" width="62.140625" style="44" customWidth="1"/>
    <col min="2051" max="2051" width="19.5703125" style="44" customWidth="1"/>
    <col min="2052" max="2052" width="10.7109375" style="44" customWidth="1"/>
    <col min="2053" max="2053" width="16" style="44" bestFit="1" customWidth="1"/>
    <col min="2054" max="2054" width="21.140625" style="44" bestFit="1" customWidth="1"/>
    <col min="2055" max="2055" width="183.5703125" style="44" bestFit="1" customWidth="1"/>
    <col min="2056" max="2303" width="9.140625" style="44"/>
    <col min="2304" max="2304" width="13" style="44" customWidth="1"/>
    <col min="2305" max="2305" width="16.5703125" style="44" customWidth="1"/>
    <col min="2306" max="2306" width="62.140625" style="44" customWidth="1"/>
    <col min="2307" max="2307" width="19.5703125" style="44" customWidth="1"/>
    <col min="2308" max="2308" width="10.7109375" style="44" customWidth="1"/>
    <col min="2309" max="2309" width="16" style="44" bestFit="1" customWidth="1"/>
    <col min="2310" max="2310" width="21.140625" style="44" bestFit="1" customWidth="1"/>
    <col min="2311" max="2311" width="183.5703125" style="44" bestFit="1" customWidth="1"/>
    <col min="2312" max="2559" width="9.140625" style="44"/>
    <col min="2560" max="2560" width="13" style="44" customWidth="1"/>
    <col min="2561" max="2561" width="16.5703125" style="44" customWidth="1"/>
    <col min="2562" max="2562" width="62.140625" style="44" customWidth="1"/>
    <col min="2563" max="2563" width="19.5703125" style="44" customWidth="1"/>
    <col min="2564" max="2564" width="10.7109375" style="44" customWidth="1"/>
    <col min="2565" max="2565" width="16" style="44" bestFit="1" customWidth="1"/>
    <col min="2566" max="2566" width="21.140625" style="44" bestFit="1" customWidth="1"/>
    <col min="2567" max="2567" width="183.5703125" style="44" bestFit="1" customWidth="1"/>
    <col min="2568" max="2815" width="9.140625" style="44"/>
    <col min="2816" max="2816" width="13" style="44" customWidth="1"/>
    <col min="2817" max="2817" width="16.5703125" style="44" customWidth="1"/>
    <col min="2818" max="2818" width="62.140625" style="44" customWidth="1"/>
    <col min="2819" max="2819" width="19.5703125" style="44" customWidth="1"/>
    <col min="2820" max="2820" width="10.7109375" style="44" customWidth="1"/>
    <col min="2821" max="2821" width="16" style="44" bestFit="1" customWidth="1"/>
    <col min="2822" max="2822" width="21.140625" style="44" bestFit="1" customWidth="1"/>
    <col min="2823" max="2823" width="183.5703125" style="44" bestFit="1" customWidth="1"/>
    <col min="2824" max="3071" width="9.140625" style="44"/>
    <col min="3072" max="3072" width="13" style="44" customWidth="1"/>
    <col min="3073" max="3073" width="16.5703125" style="44" customWidth="1"/>
    <col min="3074" max="3074" width="62.140625" style="44" customWidth="1"/>
    <col min="3075" max="3075" width="19.5703125" style="44" customWidth="1"/>
    <col min="3076" max="3076" width="10.7109375" style="44" customWidth="1"/>
    <col min="3077" max="3077" width="16" style="44" bestFit="1" customWidth="1"/>
    <col min="3078" max="3078" width="21.140625" style="44" bestFit="1" customWidth="1"/>
    <col min="3079" max="3079" width="183.5703125" style="44" bestFit="1" customWidth="1"/>
    <col min="3080" max="3327" width="9.140625" style="44"/>
    <col min="3328" max="3328" width="13" style="44" customWidth="1"/>
    <col min="3329" max="3329" width="16.5703125" style="44" customWidth="1"/>
    <col min="3330" max="3330" width="62.140625" style="44" customWidth="1"/>
    <col min="3331" max="3331" width="19.5703125" style="44" customWidth="1"/>
    <col min="3332" max="3332" width="10.7109375" style="44" customWidth="1"/>
    <col min="3333" max="3333" width="16" style="44" bestFit="1" customWidth="1"/>
    <col min="3334" max="3334" width="21.140625" style="44" bestFit="1" customWidth="1"/>
    <col min="3335" max="3335" width="183.5703125" style="44" bestFit="1" customWidth="1"/>
    <col min="3336" max="3583" width="9.140625" style="44"/>
    <col min="3584" max="3584" width="13" style="44" customWidth="1"/>
    <col min="3585" max="3585" width="16.5703125" style="44" customWidth="1"/>
    <col min="3586" max="3586" width="62.140625" style="44" customWidth="1"/>
    <col min="3587" max="3587" width="19.5703125" style="44" customWidth="1"/>
    <col min="3588" max="3588" width="10.7109375" style="44" customWidth="1"/>
    <col min="3589" max="3589" width="16" style="44" bestFit="1" customWidth="1"/>
    <col min="3590" max="3590" width="21.140625" style="44" bestFit="1" customWidth="1"/>
    <col min="3591" max="3591" width="183.5703125" style="44" bestFit="1" customWidth="1"/>
    <col min="3592" max="3839" width="9.140625" style="44"/>
    <col min="3840" max="3840" width="13" style="44" customWidth="1"/>
    <col min="3841" max="3841" width="16.5703125" style="44" customWidth="1"/>
    <col min="3842" max="3842" width="62.140625" style="44" customWidth="1"/>
    <col min="3843" max="3843" width="19.5703125" style="44" customWidth="1"/>
    <col min="3844" max="3844" width="10.7109375" style="44" customWidth="1"/>
    <col min="3845" max="3845" width="16" style="44" bestFit="1" customWidth="1"/>
    <col min="3846" max="3846" width="21.140625" style="44" bestFit="1" customWidth="1"/>
    <col min="3847" max="3847" width="183.5703125" style="44" bestFit="1" customWidth="1"/>
    <col min="3848" max="4095" width="9.140625" style="44"/>
    <col min="4096" max="4096" width="13" style="44" customWidth="1"/>
    <col min="4097" max="4097" width="16.5703125" style="44" customWidth="1"/>
    <col min="4098" max="4098" width="62.140625" style="44" customWidth="1"/>
    <col min="4099" max="4099" width="19.5703125" style="44" customWidth="1"/>
    <col min="4100" max="4100" width="10.7109375" style="44" customWidth="1"/>
    <col min="4101" max="4101" width="16" style="44" bestFit="1" customWidth="1"/>
    <col min="4102" max="4102" width="21.140625" style="44" bestFit="1" customWidth="1"/>
    <col min="4103" max="4103" width="183.5703125" style="44" bestFit="1" customWidth="1"/>
    <col min="4104" max="4351" width="9.140625" style="44"/>
    <col min="4352" max="4352" width="13" style="44" customWidth="1"/>
    <col min="4353" max="4353" width="16.5703125" style="44" customWidth="1"/>
    <col min="4354" max="4354" width="62.140625" style="44" customWidth="1"/>
    <col min="4355" max="4355" width="19.5703125" style="44" customWidth="1"/>
    <col min="4356" max="4356" width="10.7109375" style="44" customWidth="1"/>
    <col min="4357" max="4357" width="16" style="44" bestFit="1" customWidth="1"/>
    <col min="4358" max="4358" width="21.140625" style="44" bestFit="1" customWidth="1"/>
    <col min="4359" max="4359" width="183.5703125" style="44" bestFit="1" customWidth="1"/>
    <col min="4360" max="4607" width="9.140625" style="44"/>
    <col min="4608" max="4608" width="13" style="44" customWidth="1"/>
    <col min="4609" max="4609" width="16.5703125" style="44" customWidth="1"/>
    <col min="4610" max="4610" width="62.140625" style="44" customWidth="1"/>
    <col min="4611" max="4611" width="19.5703125" style="44" customWidth="1"/>
    <col min="4612" max="4612" width="10.7109375" style="44" customWidth="1"/>
    <col min="4613" max="4613" width="16" style="44" bestFit="1" customWidth="1"/>
    <col min="4614" max="4614" width="21.140625" style="44" bestFit="1" customWidth="1"/>
    <col min="4615" max="4615" width="183.5703125" style="44" bestFit="1" customWidth="1"/>
    <col min="4616" max="4863" width="9.140625" style="44"/>
    <col min="4864" max="4864" width="13" style="44" customWidth="1"/>
    <col min="4865" max="4865" width="16.5703125" style="44" customWidth="1"/>
    <col min="4866" max="4866" width="62.140625" style="44" customWidth="1"/>
    <col min="4867" max="4867" width="19.5703125" style="44" customWidth="1"/>
    <col min="4868" max="4868" width="10.7109375" style="44" customWidth="1"/>
    <col min="4869" max="4869" width="16" style="44" bestFit="1" customWidth="1"/>
    <col min="4870" max="4870" width="21.140625" style="44" bestFit="1" customWidth="1"/>
    <col min="4871" max="4871" width="183.5703125" style="44" bestFit="1" customWidth="1"/>
    <col min="4872" max="5119" width="9.140625" style="44"/>
    <col min="5120" max="5120" width="13" style="44" customWidth="1"/>
    <col min="5121" max="5121" width="16.5703125" style="44" customWidth="1"/>
    <col min="5122" max="5122" width="62.140625" style="44" customWidth="1"/>
    <col min="5123" max="5123" width="19.5703125" style="44" customWidth="1"/>
    <col min="5124" max="5124" width="10.7109375" style="44" customWidth="1"/>
    <col min="5125" max="5125" width="16" style="44" bestFit="1" customWidth="1"/>
    <col min="5126" max="5126" width="21.140625" style="44" bestFit="1" customWidth="1"/>
    <col min="5127" max="5127" width="183.5703125" style="44" bestFit="1" customWidth="1"/>
    <col min="5128" max="5375" width="9.140625" style="44"/>
    <col min="5376" max="5376" width="13" style="44" customWidth="1"/>
    <col min="5377" max="5377" width="16.5703125" style="44" customWidth="1"/>
    <col min="5378" max="5378" width="62.140625" style="44" customWidth="1"/>
    <col min="5379" max="5379" width="19.5703125" style="44" customWidth="1"/>
    <col min="5380" max="5380" width="10.7109375" style="44" customWidth="1"/>
    <col min="5381" max="5381" width="16" style="44" bestFit="1" customWidth="1"/>
    <col min="5382" max="5382" width="21.140625" style="44" bestFit="1" customWidth="1"/>
    <col min="5383" max="5383" width="183.5703125" style="44" bestFit="1" customWidth="1"/>
    <col min="5384" max="5631" width="9.140625" style="44"/>
    <col min="5632" max="5632" width="13" style="44" customWidth="1"/>
    <col min="5633" max="5633" width="16.5703125" style="44" customWidth="1"/>
    <col min="5634" max="5634" width="62.140625" style="44" customWidth="1"/>
    <col min="5635" max="5635" width="19.5703125" style="44" customWidth="1"/>
    <col min="5636" max="5636" width="10.7109375" style="44" customWidth="1"/>
    <col min="5637" max="5637" width="16" style="44" bestFit="1" customWidth="1"/>
    <col min="5638" max="5638" width="21.140625" style="44" bestFit="1" customWidth="1"/>
    <col min="5639" max="5639" width="183.5703125" style="44" bestFit="1" customWidth="1"/>
    <col min="5640" max="5887" width="9.140625" style="44"/>
    <col min="5888" max="5888" width="13" style="44" customWidth="1"/>
    <col min="5889" max="5889" width="16.5703125" style="44" customWidth="1"/>
    <col min="5890" max="5890" width="62.140625" style="44" customWidth="1"/>
    <col min="5891" max="5891" width="19.5703125" style="44" customWidth="1"/>
    <col min="5892" max="5892" width="10.7109375" style="44" customWidth="1"/>
    <col min="5893" max="5893" width="16" style="44" bestFit="1" customWidth="1"/>
    <col min="5894" max="5894" width="21.140625" style="44" bestFit="1" customWidth="1"/>
    <col min="5895" max="5895" width="183.5703125" style="44" bestFit="1" customWidth="1"/>
    <col min="5896" max="6143" width="9.140625" style="44"/>
    <col min="6144" max="6144" width="13" style="44" customWidth="1"/>
    <col min="6145" max="6145" width="16.5703125" style="44" customWidth="1"/>
    <col min="6146" max="6146" width="62.140625" style="44" customWidth="1"/>
    <col min="6147" max="6147" width="19.5703125" style="44" customWidth="1"/>
    <col min="6148" max="6148" width="10.7109375" style="44" customWidth="1"/>
    <col min="6149" max="6149" width="16" style="44" bestFit="1" customWidth="1"/>
    <col min="6150" max="6150" width="21.140625" style="44" bestFit="1" customWidth="1"/>
    <col min="6151" max="6151" width="183.5703125" style="44" bestFit="1" customWidth="1"/>
    <col min="6152" max="6399" width="9.140625" style="44"/>
    <col min="6400" max="6400" width="13" style="44" customWidth="1"/>
    <col min="6401" max="6401" width="16.5703125" style="44" customWidth="1"/>
    <col min="6402" max="6402" width="62.140625" style="44" customWidth="1"/>
    <col min="6403" max="6403" width="19.5703125" style="44" customWidth="1"/>
    <col min="6404" max="6404" width="10.7109375" style="44" customWidth="1"/>
    <col min="6405" max="6405" width="16" style="44" bestFit="1" customWidth="1"/>
    <col min="6406" max="6406" width="21.140625" style="44" bestFit="1" customWidth="1"/>
    <col min="6407" max="6407" width="183.5703125" style="44" bestFit="1" customWidth="1"/>
    <col min="6408" max="6655" width="9.140625" style="44"/>
    <col min="6656" max="6656" width="13" style="44" customWidth="1"/>
    <col min="6657" max="6657" width="16.5703125" style="44" customWidth="1"/>
    <col min="6658" max="6658" width="62.140625" style="44" customWidth="1"/>
    <col min="6659" max="6659" width="19.5703125" style="44" customWidth="1"/>
    <col min="6660" max="6660" width="10.7109375" style="44" customWidth="1"/>
    <col min="6661" max="6661" width="16" style="44" bestFit="1" customWidth="1"/>
    <col min="6662" max="6662" width="21.140625" style="44" bestFit="1" customWidth="1"/>
    <col min="6663" max="6663" width="183.5703125" style="44" bestFit="1" customWidth="1"/>
    <col min="6664" max="6911" width="9.140625" style="44"/>
    <col min="6912" max="6912" width="13" style="44" customWidth="1"/>
    <col min="6913" max="6913" width="16.5703125" style="44" customWidth="1"/>
    <col min="6914" max="6914" width="62.140625" style="44" customWidth="1"/>
    <col min="6915" max="6915" width="19.5703125" style="44" customWidth="1"/>
    <col min="6916" max="6916" width="10.7109375" style="44" customWidth="1"/>
    <col min="6917" max="6917" width="16" style="44" bestFit="1" customWidth="1"/>
    <col min="6918" max="6918" width="21.140625" style="44" bestFit="1" customWidth="1"/>
    <col min="6919" max="6919" width="183.5703125" style="44" bestFit="1" customWidth="1"/>
    <col min="6920" max="7167" width="9.140625" style="44"/>
    <col min="7168" max="7168" width="13" style="44" customWidth="1"/>
    <col min="7169" max="7169" width="16.5703125" style="44" customWidth="1"/>
    <col min="7170" max="7170" width="62.140625" style="44" customWidth="1"/>
    <col min="7171" max="7171" width="19.5703125" style="44" customWidth="1"/>
    <col min="7172" max="7172" width="10.7109375" style="44" customWidth="1"/>
    <col min="7173" max="7173" width="16" style="44" bestFit="1" customWidth="1"/>
    <col min="7174" max="7174" width="21.140625" style="44" bestFit="1" customWidth="1"/>
    <col min="7175" max="7175" width="183.5703125" style="44" bestFit="1" customWidth="1"/>
    <col min="7176" max="7423" width="9.140625" style="44"/>
    <col min="7424" max="7424" width="13" style="44" customWidth="1"/>
    <col min="7425" max="7425" width="16.5703125" style="44" customWidth="1"/>
    <col min="7426" max="7426" width="62.140625" style="44" customWidth="1"/>
    <col min="7427" max="7427" width="19.5703125" style="44" customWidth="1"/>
    <col min="7428" max="7428" width="10.7109375" style="44" customWidth="1"/>
    <col min="7429" max="7429" width="16" style="44" bestFit="1" customWidth="1"/>
    <col min="7430" max="7430" width="21.140625" style="44" bestFit="1" customWidth="1"/>
    <col min="7431" max="7431" width="183.5703125" style="44" bestFit="1" customWidth="1"/>
    <col min="7432" max="7679" width="9.140625" style="44"/>
    <col min="7680" max="7680" width="13" style="44" customWidth="1"/>
    <col min="7681" max="7681" width="16.5703125" style="44" customWidth="1"/>
    <col min="7682" max="7682" width="62.140625" style="44" customWidth="1"/>
    <col min="7683" max="7683" width="19.5703125" style="44" customWidth="1"/>
    <col min="7684" max="7684" width="10.7109375" style="44" customWidth="1"/>
    <col min="7685" max="7685" width="16" style="44" bestFit="1" customWidth="1"/>
    <col min="7686" max="7686" width="21.140625" style="44" bestFit="1" customWidth="1"/>
    <col min="7687" max="7687" width="183.5703125" style="44" bestFit="1" customWidth="1"/>
    <col min="7688" max="7935" width="9.140625" style="44"/>
    <col min="7936" max="7936" width="13" style="44" customWidth="1"/>
    <col min="7937" max="7937" width="16.5703125" style="44" customWidth="1"/>
    <col min="7938" max="7938" width="62.140625" style="44" customWidth="1"/>
    <col min="7939" max="7939" width="19.5703125" style="44" customWidth="1"/>
    <col min="7940" max="7940" width="10.7109375" style="44" customWidth="1"/>
    <col min="7941" max="7941" width="16" style="44" bestFit="1" customWidth="1"/>
    <col min="7942" max="7942" width="21.140625" style="44" bestFit="1" customWidth="1"/>
    <col min="7943" max="7943" width="183.5703125" style="44" bestFit="1" customWidth="1"/>
    <col min="7944" max="8191" width="9.140625" style="44"/>
    <col min="8192" max="8192" width="13" style="44" customWidth="1"/>
    <col min="8193" max="8193" width="16.5703125" style="44" customWidth="1"/>
    <col min="8194" max="8194" width="62.140625" style="44" customWidth="1"/>
    <col min="8195" max="8195" width="19.5703125" style="44" customWidth="1"/>
    <col min="8196" max="8196" width="10.7109375" style="44" customWidth="1"/>
    <col min="8197" max="8197" width="16" style="44" bestFit="1" customWidth="1"/>
    <col min="8198" max="8198" width="21.140625" style="44" bestFit="1" customWidth="1"/>
    <col min="8199" max="8199" width="183.5703125" style="44" bestFit="1" customWidth="1"/>
    <col min="8200" max="8447" width="9.140625" style="44"/>
    <col min="8448" max="8448" width="13" style="44" customWidth="1"/>
    <col min="8449" max="8449" width="16.5703125" style="44" customWidth="1"/>
    <col min="8450" max="8450" width="62.140625" style="44" customWidth="1"/>
    <col min="8451" max="8451" width="19.5703125" style="44" customWidth="1"/>
    <col min="8452" max="8452" width="10.7109375" style="44" customWidth="1"/>
    <col min="8453" max="8453" width="16" style="44" bestFit="1" customWidth="1"/>
    <col min="8454" max="8454" width="21.140625" style="44" bestFit="1" customWidth="1"/>
    <col min="8455" max="8455" width="183.5703125" style="44" bestFit="1" customWidth="1"/>
    <col min="8456" max="8703" width="9.140625" style="44"/>
    <col min="8704" max="8704" width="13" style="44" customWidth="1"/>
    <col min="8705" max="8705" width="16.5703125" style="44" customWidth="1"/>
    <col min="8706" max="8706" width="62.140625" style="44" customWidth="1"/>
    <col min="8707" max="8707" width="19.5703125" style="44" customWidth="1"/>
    <col min="8708" max="8708" width="10.7109375" style="44" customWidth="1"/>
    <col min="8709" max="8709" width="16" style="44" bestFit="1" customWidth="1"/>
    <col min="8710" max="8710" width="21.140625" style="44" bestFit="1" customWidth="1"/>
    <col min="8711" max="8711" width="183.5703125" style="44" bestFit="1" customWidth="1"/>
    <col min="8712" max="8959" width="9.140625" style="44"/>
    <col min="8960" max="8960" width="13" style="44" customWidth="1"/>
    <col min="8961" max="8961" width="16.5703125" style="44" customWidth="1"/>
    <col min="8962" max="8962" width="62.140625" style="44" customWidth="1"/>
    <col min="8963" max="8963" width="19.5703125" style="44" customWidth="1"/>
    <col min="8964" max="8964" width="10.7109375" style="44" customWidth="1"/>
    <col min="8965" max="8965" width="16" style="44" bestFit="1" customWidth="1"/>
    <col min="8966" max="8966" width="21.140625" style="44" bestFit="1" customWidth="1"/>
    <col min="8967" max="8967" width="183.5703125" style="44" bestFit="1" customWidth="1"/>
    <col min="8968" max="9215" width="9.140625" style="44"/>
    <col min="9216" max="9216" width="13" style="44" customWidth="1"/>
    <col min="9217" max="9217" width="16.5703125" style="44" customWidth="1"/>
    <col min="9218" max="9218" width="62.140625" style="44" customWidth="1"/>
    <col min="9219" max="9219" width="19.5703125" style="44" customWidth="1"/>
    <col min="9220" max="9220" width="10.7109375" style="44" customWidth="1"/>
    <col min="9221" max="9221" width="16" style="44" bestFit="1" customWidth="1"/>
    <col min="9222" max="9222" width="21.140625" style="44" bestFit="1" customWidth="1"/>
    <col min="9223" max="9223" width="183.5703125" style="44" bestFit="1" customWidth="1"/>
    <col min="9224" max="9471" width="9.140625" style="44"/>
    <col min="9472" max="9472" width="13" style="44" customWidth="1"/>
    <col min="9473" max="9473" width="16.5703125" style="44" customWidth="1"/>
    <col min="9474" max="9474" width="62.140625" style="44" customWidth="1"/>
    <col min="9475" max="9475" width="19.5703125" style="44" customWidth="1"/>
    <col min="9476" max="9476" width="10.7109375" style="44" customWidth="1"/>
    <col min="9477" max="9477" width="16" style="44" bestFit="1" customWidth="1"/>
    <col min="9478" max="9478" width="21.140625" style="44" bestFit="1" customWidth="1"/>
    <col min="9479" max="9479" width="183.5703125" style="44" bestFit="1" customWidth="1"/>
    <col min="9480" max="9727" width="9.140625" style="44"/>
    <col min="9728" max="9728" width="13" style="44" customWidth="1"/>
    <col min="9729" max="9729" width="16.5703125" style="44" customWidth="1"/>
    <col min="9730" max="9730" width="62.140625" style="44" customWidth="1"/>
    <col min="9731" max="9731" width="19.5703125" style="44" customWidth="1"/>
    <col min="9732" max="9732" width="10.7109375" style="44" customWidth="1"/>
    <col min="9733" max="9733" width="16" style="44" bestFit="1" customWidth="1"/>
    <col min="9734" max="9734" width="21.140625" style="44" bestFit="1" customWidth="1"/>
    <col min="9735" max="9735" width="183.5703125" style="44" bestFit="1" customWidth="1"/>
    <col min="9736" max="9983" width="9.140625" style="44"/>
    <col min="9984" max="9984" width="13" style="44" customWidth="1"/>
    <col min="9985" max="9985" width="16.5703125" style="44" customWidth="1"/>
    <col min="9986" max="9986" width="62.140625" style="44" customWidth="1"/>
    <col min="9987" max="9987" width="19.5703125" style="44" customWidth="1"/>
    <col min="9988" max="9988" width="10.7109375" style="44" customWidth="1"/>
    <col min="9989" max="9989" width="16" style="44" bestFit="1" customWidth="1"/>
    <col min="9990" max="9990" width="21.140625" style="44" bestFit="1" customWidth="1"/>
    <col min="9991" max="9991" width="183.5703125" style="44" bestFit="1" customWidth="1"/>
    <col min="9992" max="10239" width="9.140625" style="44"/>
    <col min="10240" max="10240" width="13" style="44" customWidth="1"/>
    <col min="10241" max="10241" width="16.5703125" style="44" customWidth="1"/>
    <col min="10242" max="10242" width="62.140625" style="44" customWidth="1"/>
    <col min="10243" max="10243" width="19.5703125" style="44" customWidth="1"/>
    <col min="10244" max="10244" width="10.7109375" style="44" customWidth="1"/>
    <col min="10245" max="10245" width="16" style="44" bestFit="1" customWidth="1"/>
    <col min="10246" max="10246" width="21.140625" style="44" bestFit="1" customWidth="1"/>
    <col min="10247" max="10247" width="183.5703125" style="44" bestFit="1" customWidth="1"/>
    <col min="10248" max="10495" width="9.140625" style="44"/>
    <col min="10496" max="10496" width="13" style="44" customWidth="1"/>
    <col min="10497" max="10497" width="16.5703125" style="44" customWidth="1"/>
    <col min="10498" max="10498" width="62.140625" style="44" customWidth="1"/>
    <col min="10499" max="10499" width="19.5703125" style="44" customWidth="1"/>
    <col min="10500" max="10500" width="10.7109375" style="44" customWidth="1"/>
    <col min="10501" max="10501" width="16" style="44" bestFit="1" customWidth="1"/>
    <col min="10502" max="10502" width="21.140625" style="44" bestFit="1" customWidth="1"/>
    <col min="10503" max="10503" width="183.5703125" style="44" bestFit="1" customWidth="1"/>
    <col min="10504" max="10751" width="9.140625" style="44"/>
    <col min="10752" max="10752" width="13" style="44" customWidth="1"/>
    <col min="10753" max="10753" width="16.5703125" style="44" customWidth="1"/>
    <col min="10754" max="10754" width="62.140625" style="44" customWidth="1"/>
    <col min="10755" max="10755" width="19.5703125" style="44" customWidth="1"/>
    <col min="10756" max="10756" width="10.7109375" style="44" customWidth="1"/>
    <col min="10757" max="10757" width="16" style="44" bestFit="1" customWidth="1"/>
    <col min="10758" max="10758" width="21.140625" style="44" bestFit="1" customWidth="1"/>
    <col min="10759" max="10759" width="183.5703125" style="44" bestFit="1" customWidth="1"/>
    <col min="10760" max="11007" width="9.140625" style="44"/>
    <col min="11008" max="11008" width="13" style="44" customWidth="1"/>
    <col min="11009" max="11009" width="16.5703125" style="44" customWidth="1"/>
    <col min="11010" max="11010" width="62.140625" style="44" customWidth="1"/>
    <col min="11011" max="11011" width="19.5703125" style="44" customWidth="1"/>
    <col min="11012" max="11012" width="10.7109375" style="44" customWidth="1"/>
    <col min="11013" max="11013" width="16" style="44" bestFit="1" customWidth="1"/>
    <col min="11014" max="11014" width="21.140625" style="44" bestFit="1" customWidth="1"/>
    <col min="11015" max="11015" width="183.5703125" style="44" bestFit="1" customWidth="1"/>
    <col min="11016" max="11263" width="9.140625" style="44"/>
    <col min="11264" max="11264" width="13" style="44" customWidth="1"/>
    <col min="11265" max="11265" width="16.5703125" style="44" customWidth="1"/>
    <col min="11266" max="11266" width="62.140625" style="44" customWidth="1"/>
    <col min="11267" max="11267" width="19.5703125" style="44" customWidth="1"/>
    <col min="11268" max="11268" width="10.7109375" style="44" customWidth="1"/>
    <col min="11269" max="11269" width="16" style="44" bestFit="1" customWidth="1"/>
    <col min="11270" max="11270" width="21.140625" style="44" bestFit="1" customWidth="1"/>
    <col min="11271" max="11271" width="183.5703125" style="44" bestFit="1" customWidth="1"/>
    <col min="11272" max="11519" width="9.140625" style="44"/>
    <col min="11520" max="11520" width="13" style="44" customWidth="1"/>
    <col min="11521" max="11521" width="16.5703125" style="44" customWidth="1"/>
    <col min="11522" max="11522" width="62.140625" style="44" customWidth="1"/>
    <col min="11523" max="11523" width="19.5703125" style="44" customWidth="1"/>
    <col min="11524" max="11524" width="10.7109375" style="44" customWidth="1"/>
    <col min="11525" max="11525" width="16" style="44" bestFit="1" customWidth="1"/>
    <col min="11526" max="11526" width="21.140625" style="44" bestFit="1" customWidth="1"/>
    <col min="11527" max="11527" width="183.5703125" style="44" bestFit="1" customWidth="1"/>
    <col min="11528" max="11775" width="9.140625" style="44"/>
    <col min="11776" max="11776" width="13" style="44" customWidth="1"/>
    <col min="11777" max="11777" width="16.5703125" style="44" customWidth="1"/>
    <col min="11778" max="11778" width="62.140625" style="44" customWidth="1"/>
    <col min="11779" max="11779" width="19.5703125" style="44" customWidth="1"/>
    <col min="11780" max="11780" width="10.7109375" style="44" customWidth="1"/>
    <col min="11781" max="11781" width="16" style="44" bestFit="1" customWidth="1"/>
    <col min="11782" max="11782" width="21.140625" style="44" bestFit="1" customWidth="1"/>
    <col min="11783" max="11783" width="183.5703125" style="44" bestFit="1" customWidth="1"/>
    <col min="11784" max="12031" width="9.140625" style="44"/>
    <col min="12032" max="12032" width="13" style="44" customWidth="1"/>
    <col min="12033" max="12033" width="16.5703125" style="44" customWidth="1"/>
    <col min="12034" max="12034" width="62.140625" style="44" customWidth="1"/>
    <col min="12035" max="12035" width="19.5703125" style="44" customWidth="1"/>
    <col min="12036" max="12036" width="10.7109375" style="44" customWidth="1"/>
    <col min="12037" max="12037" width="16" style="44" bestFit="1" customWidth="1"/>
    <col min="12038" max="12038" width="21.140625" style="44" bestFit="1" customWidth="1"/>
    <col min="12039" max="12039" width="183.5703125" style="44" bestFit="1" customWidth="1"/>
    <col min="12040" max="12287" width="9.140625" style="44"/>
    <col min="12288" max="12288" width="13" style="44" customWidth="1"/>
    <col min="12289" max="12289" width="16.5703125" style="44" customWidth="1"/>
    <col min="12290" max="12290" width="62.140625" style="44" customWidth="1"/>
    <col min="12291" max="12291" width="19.5703125" style="44" customWidth="1"/>
    <col min="12292" max="12292" width="10.7109375" style="44" customWidth="1"/>
    <col min="12293" max="12293" width="16" style="44" bestFit="1" customWidth="1"/>
    <col min="12294" max="12294" width="21.140625" style="44" bestFit="1" customWidth="1"/>
    <col min="12295" max="12295" width="183.5703125" style="44" bestFit="1" customWidth="1"/>
    <col min="12296" max="12543" width="9.140625" style="44"/>
    <col min="12544" max="12544" width="13" style="44" customWidth="1"/>
    <col min="12545" max="12545" width="16.5703125" style="44" customWidth="1"/>
    <col min="12546" max="12546" width="62.140625" style="44" customWidth="1"/>
    <col min="12547" max="12547" width="19.5703125" style="44" customWidth="1"/>
    <col min="12548" max="12548" width="10.7109375" style="44" customWidth="1"/>
    <col min="12549" max="12549" width="16" style="44" bestFit="1" customWidth="1"/>
    <col min="12550" max="12550" width="21.140625" style="44" bestFit="1" customWidth="1"/>
    <col min="12551" max="12551" width="183.5703125" style="44" bestFit="1" customWidth="1"/>
    <col min="12552" max="12799" width="9.140625" style="44"/>
    <col min="12800" max="12800" width="13" style="44" customWidth="1"/>
    <col min="12801" max="12801" width="16.5703125" style="44" customWidth="1"/>
    <col min="12802" max="12802" width="62.140625" style="44" customWidth="1"/>
    <col min="12803" max="12803" width="19.5703125" style="44" customWidth="1"/>
    <col min="12804" max="12804" width="10.7109375" style="44" customWidth="1"/>
    <col min="12805" max="12805" width="16" style="44" bestFit="1" customWidth="1"/>
    <col min="12806" max="12806" width="21.140625" style="44" bestFit="1" customWidth="1"/>
    <col min="12807" max="12807" width="183.5703125" style="44" bestFit="1" customWidth="1"/>
    <col min="12808" max="13055" width="9.140625" style="44"/>
    <col min="13056" max="13056" width="13" style="44" customWidth="1"/>
    <col min="13057" max="13057" width="16.5703125" style="44" customWidth="1"/>
    <col min="13058" max="13058" width="62.140625" style="44" customWidth="1"/>
    <col min="13059" max="13059" width="19.5703125" style="44" customWidth="1"/>
    <col min="13060" max="13060" width="10.7109375" style="44" customWidth="1"/>
    <col min="13061" max="13061" width="16" style="44" bestFit="1" customWidth="1"/>
    <col min="13062" max="13062" width="21.140625" style="44" bestFit="1" customWidth="1"/>
    <col min="13063" max="13063" width="183.5703125" style="44" bestFit="1" customWidth="1"/>
    <col min="13064" max="13311" width="9.140625" style="44"/>
    <col min="13312" max="13312" width="13" style="44" customWidth="1"/>
    <col min="13313" max="13313" width="16.5703125" style="44" customWidth="1"/>
    <col min="13314" max="13314" width="62.140625" style="44" customWidth="1"/>
    <col min="13315" max="13315" width="19.5703125" style="44" customWidth="1"/>
    <col min="13316" max="13316" width="10.7109375" style="44" customWidth="1"/>
    <col min="13317" max="13317" width="16" style="44" bestFit="1" customWidth="1"/>
    <col min="13318" max="13318" width="21.140625" style="44" bestFit="1" customWidth="1"/>
    <col min="13319" max="13319" width="183.5703125" style="44" bestFit="1" customWidth="1"/>
    <col min="13320" max="13567" width="9.140625" style="44"/>
    <col min="13568" max="13568" width="13" style="44" customWidth="1"/>
    <col min="13569" max="13569" width="16.5703125" style="44" customWidth="1"/>
    <col min="13570" max="13570" width="62.140625" style="44" customWidth="1"/>
    <col min="13571" max="13571" width="19.5703125" style="44" customWidth="1"/>
    <col min="13572" max="13572" width="10.7109375" style="44" customWidth="1"/>
    <col min="13573" max="13573" width="16" style="44" bestFit="1" customWidth="1"/>
    <col min="13574" max="13574" width="21.140625" style="44" bestFit="1" customWidth="1"/>
    <col min="13575" max="13575" width="183.5703125" style="44" bestFit="1" customWidth="1"/>
    <col min="13576" max="13823" width="9.140625" style="44"/>
    <col min="13824" max="13824" width="13" style="44" customWidth="1"/>
    <col min="13825" max="13825" width="16.5703125" style="44" customWidth="1"/>
    <col min="13826" max="13826" width="62.140625" style="44" customWidth="1"/>
    <col min="13827" max="13827" width="19.5703125" style="44" customWidth="1"/>
    <col min="13828" max="13828" width="10.7109375" style="44" customWidth="1"/>
    <col min="13829" max="13829" width="16" style="44" bestFit="1" customWidth="1"/>
    <col min="13830" max="13830" width="21.140625" style="44" bestFit="1" customWidth="1"/>
    <col min="13831" max="13831" width="183.5703125" style="44" bestFit="1" customWidth="1"/>
    <col min="13832" max="14079" width="9.140625" style="44"/>
    <col min="14080" max="14080" width="13" style="44" customWidth="1"/>
    <col min="14081" max="14081" width="16.5703125" style="44" customWidth="1"/>
    <col min="14082" max="14082" width="62.140625" style="44" customWidth="1"/>
    <col min="14083" max="14083" width="19.5703125" style="44" customWidth="1"/>
    <col min="14084" max="14084" width="10.7109375" style="44" customWidth="1"/>
    <col min="14085" max="14085" width="16" style="44" bestFit="1" customWidth="1"/>
    <col min="14086" max="14086" width="21.140625" style="44" bestFit="1" customWidth="1"/>
    <col min="14087" max="14087" width="183.5703125" style="44" bestFit="1" customWidth="1"/>
    <col min="14088" max="14335" width="9.140625" style="44"/>
    <col min="14336" max="14336" width="13" style="44" customWidth="1"/>
    <col min="14337" max="14337" width="16.5703125" style="44" customWidth="1"/>
    <col min="14338" max="14338" width="62.140625" style="44" customWidth="1"/>
    <col min="14339" max="14339" width="19.5703125" style="44" customWidth="1"/>
    <col min="14340" max="14340" width="10.7109375" style="44" customWidth="1"/>
    <col min="14341" max="14341" width="16" style="44" bestFit="1" customWidth="1"/>
    <col min="14342" max="14342" width="21.140625" style="44" bestFit="1" customWidth="1"/>
    <col min="14343" max="14343" width="183.5703125" style="44" bestFit="1" customWidth="1"/>
    <col min="14344" max="14591" width="9.140625" style="44"/>
    <col min="14592" max="14592" width="13" style="44" customWidth="1"/>
    <col min="14593" max="14593" width="16.5703125" style="44" customWidth="1"/>
    <col min="14594" max="14594" width="62.140625" style="44" customWidth="1"/>
    <col min="14595" max="14595" width="19.5703125" style="44" customWidth="1"/>
    <col min="14596" max="14596" width="10.7109375" style="44" customWidth="1"/>
    <col min="14597" max="14597" width="16" style="44" bestFit="1" customWidth="1"/>
    <col min="14598" max="14598" width="21.140625" style="44" bestFit="1" customWidth="1"/>
    <col min="14599" max="14599" width="183.5703125" style="44" bestFit="1" customWidth="1"/>
    <col min="14600" max="14847" width="9.140625" style="44"/>
    <col min="14848" max="14848" width="13" style="44" customWidth="1"/>
    <col min="14849" max="14849" width="16.5703125" style="44" customWidth="1"/>
    <col min="14850" max="14850" width="62.140625" style="44" customWidth="1"/>
    <col min="14851" max="14851" width="19.5703125" style="44" customWidth="1"/>
    <col min="14852" max="14852" width="10.7109375" style="44" customWidth="1"/>
    <col min="14853" max="14853" width="16" style="44" bestFit="1" customWidth="1"/>
    <col min="14854" max="14854" width="21.140625" style="44" bestFit="1" customWidth="1"/>
    <col min="14855" max="14855" width="183.5703125" style="44" bestFit="1" customWidth="1"/>
    <col min="14856" max="15103" width="9.140625" style="44"/>
    <col min="15104" max="15104" width="13" style="44" customWidth="1"/>
    <col min="15105" max="15105" width="16.5703125" style="44" customWidth="1"/>
    <col min="15106" max="15106" width="62.140625" style="44" customWidth="1"/>
    <col min="15107" max="15107" width="19.5703125" style="44" customWidth="1"/>
    <col min="15108" max="15108" width="10.7109375" style="44" customWidth="1"/>
    <col min="15109" max="15109" width="16" style="44" bestFit="1" customWidth="1"/>
    <col min="15110" max="15110" width="21.140625" style="44" bestFit="1" customWidth="1"/>
    <col min="15111" max="15111" width="183.5703125" style="44" bestFit="1" customWidth="1"/>
    <col min="15112" max="15359" width="9.140625" style="44"/>
    <col min="15360" max="15360" width="13" style="44" customWidth="1"/>
    <col min="15361" max="15361" width="16.5703125" style="44" customWidth="1"/>
    <col min="15362" max="15362" width="62.140625" style="44" customWidth="1"/>
    <col min="15363" max="15363" width="19.5703125" style="44" customWidth="1"/>
    <col min="15364" max="15364" width="10.7109375" style="44" customWidth="1"/>
    <col min="15365" max="15365" width="16" style="44" bestFit="1" customWidth="1"/>
    <col min="15366" max="15366" width="21.140625" style="44" bestFit="1" customWidth="1"/>
    <col min="15367" max="15367" width="183.5703125" style="44" bestFit="1" customWidth="1"/>
    <col min="15368" max="15615" width="9.140625" style="44"/>
    <col min="15616" max="15616" width="13" style="44" customWidth="1"/>
    <col min="15617" max="15617" width="16.5703125" style="44" customWidth="1"/>
    <col min="15618" max="15618" width="62.140625" style="44" customWidth="1"/>
    <col min="15619" max="15619" width="19.5703125" style="44" customWidth="1"/>
    <col min="15620" max="15620" width="10.7109375" style="44" customWidth="1"/>
    <col min="15621" max="15621" width="16" style="44" bestFit="1" customWidth="1"/>
    <col min="15622" max="15622" width="21.140625" style="44" bestFit="1" customWidth="1"/>
    <col min="15623" max="15623" width="183.5703125" style="44" bestFit="1" customWidth="1"/>
    <col min="15624" max="15871" width="9.140625" style="44"/>
    <col min="15872" max="15872" width="13" style="44" customWidth="1"/>
    <col min="15873" max="15873" width="16.5703125" style="44" customWidth="1"/>
    <col min="15874" max="15874" width="62.140625" style="44" customWidth="1"/>
    <col min="15875" max="15875" width="19.5703125" style="44" customWidth="1"/>
    <col min="15876" max="15876" width="10.7109375" style="44" customWidth="1"/>
    <col min="15877" max="15877" width="16" style="44" bestFit="1" customWidth="1"/>
    <col min="15878" max="15878" width="21.140625" style="44" bestFit="1" customWidth="1"/>
    <col min="15879" max="15879" width="183.5703125" style="44" bestFit="1" customWidth="1"/>
    <col min="15880" max="16127" width="9.140625" style="44"/>
    <col min="16128" max="16128" width="13" style="44" customWidth="1"/>
    <col min="16129" max="16129" width="16.5703125" style="44" customWidth="1"/>
    <col min="16130" max="16130" width="62.140625" style="44" customWidth="1"/>
    <col min="16131" max="16131" width="19.5703125" style="44" customWidth="1"/>
    <col min="16132" max="16132" width="10.7109375" style="44" customWidth="1"/>
    <col min="16133" max="16133" width="16" style="44" bestFit="1" customWidth="1"/>
    <col min="16134" max="16134" width="21.140625" style="44" bestFit="1" customWidth="1"/>
    <col min="16135" max="16135" width="183.5703125" style="44" bestFit="1" customWidth="1"/>
    <col min="16136" max="16384" width="9.140625" style="44"/>
  </cols>
  <sheetData>
    <row r="1" spans="1:13" ht="17.25" customHeight="1" thickBot="1">
      <c r="A1" s="113" t="s">
        <v>812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</row>
    <row r="2" spans="1:13" ht="79.5" customHeight="1" thickBot="1">
      <c r="A2" s="101" t="s">
        <v>46</v>
      </c>
      <c r="B2" s="102"/>
      <c r="C2" s="103" t="s">
        <v>47</v>
      </c>
      <c r="D2" s="104"/>
      <c r="E2" s="104"/>
      <c r="F2" s="105" t="s">
        <v>813</v>
      </c>
      <c r="G2" s="106" t="s">
        <v>355</v>
      </c>
      <c r="H2" s="107" t="s">
        <v>49</v>
      </c>
      <c r="I2" s="108" t="s">
        <v>48</v>
      </c>
      <c r="J2" s="109" t="s">
        <v>815</v>
      </c>
      <c r="K2" s="110" t="s">
        <v>816</v>
      </c>
    </row>
    <row r="3" spans="1:13" s="46" customFormat="1" ht="13.5" thickTop="1">
      <c r="A3" s="93"/>
      <c r="B3" s="94"/>
      <c r="C3" s="95" t="s">
        <v>19</v>
      </c>
      <c r="D3" s="99"/>
      <c r="E3" s="99"/>
      <c r="F3" s="95"/>
      <c r="G3" s="96"/>
      <c r="H3" s="93"/>
      <c r="I3" s="94"/>
      <c r="J3" s="94"/>
      <c r="K3" s="97"/>
    </row>
    <row r="4" spans="1:13" s="46" customFormat="1" ht="63.75" customHeight="1">
      <c r="A4" s="127" t="s">
        <v>20</v>
      </c>
      <c r="B4" s="128"/>
      <c r="C4" s="129" t="s">
        <v>359</v>
      </c>
      <c r="D4" s="129"/>
      <c r="E4" s="129"/>
      <c r="F4" s="130" t="s">
        <v>810</v>
      </c>
      <c r="G4" s="126" t="s">
        <v>202</v>
      </c>
      <c r="H4" s="76" t="s">
        <v>6</v>
      </c>
      <c r="I4" s="116">
        <f>INDEX('Součty za kod'!$A$1:$D$300,MATCH('Souhrnný rozpočet'!A4,'Součty za kod'!$A$1:$A$300,0),3)</f>
        <v>6</v>
      </c>
      <c r="J4" s="90"/>
      <c r="K4" s="73">
        <f>J4*I4</f>
        <v>0</v>
      </c>
      <c r="M4" s="114"/>
    </row>
    <row r="5" spans="1:13" s="46" customFormat="1" ht="12.75">
      <c r="A5" s="127" t="s">
        <v>21</v>
      </c>
      <c r="B5" s="128"/>
      <c r="C5" s="129" t="s">
        <v>60</v>
      </c>
      <c r="D5" s="129"/>
      <c r="E5" s="129"/>
      <c r="F5" s="129"/>
      <c r="G5" s="115" t="s">
        <v>201</v>
      </c>
      <c r="H5" s="76" t="s">
        <v>6</v>
      </c>
      <c r="I5" s="116">
        <f>INDEX('Součty za kod'!$A$1:$D$300,MATCH('Souhrnný rozpočet'!A5,'Součty za kod'!$A$1:$A$300,0),3)</f>
        <v>9</v>
      </c>
      <c r="J5" s="90"/>
      <c r="K5" s="73">
        <f t="shared" ref="K5:K68" si="0">J5*I5</f>
        <v>0</v>
      </c>
    </row>
    <row r="6" spans="1:13" s="46" customFormat="1" ht="25.5">
      <c r="A6" s="127" t="s">
        <v>22</v>
      </c>
      <c r="B6" s="128"/>
      <c r="C6" s="129" t="s">
        <v>60</v>
      </c>
      <c r="D6" s="129"/>
      <c r="E6" s="129"/>
      <c r="F6" s="130" t="s">
        <v>810</v>
      </c>
      <c r="G6" s="115" t="s">
        <v>144</v>
      </c>
      <c r="H6" s="76" t="s">
        <v>6</v>
      </c>
      <c r="I6" s="116">
        <f>INDEX('Součty za kod'!$A$1:$D$300,MATCH('Souhrnný rozpočet'!A6,'Součty za kod'!$A$1:$A$300,0),3)</f>
        <v>3</v>
      </c>
      <c r="J6" s="90"/>
      <c r="K6" s="73">
        <f t="shared" si="0"/>
        <v>0</v>
      </c>
    </row>
    <row r="7" spans="1:13" s="46" customFormat="1" ht="38.25">
      <c r="A7" s="127" t="s">
        <v>23</v>
      </c>
      <c r="B7" s="128"/>
      <c r="C7" s="129" t="s">
        <v>203</v>
      </c>
      <c r="D7" s="129"/>
      <c r="E7" s="129"/>
      <c r="F7" s="129"/>
      <c r="G7" s="115" t="s">
        <v>204</v>
      </c>
      <c r="H7" s="76" t="s">
        <v>6</v>
      </c>
      <c r="I7" s="116">
        <f>INDEX('Součty za kod'!$A$1:$D$300,MATCH('Souhrnný rozpočet'!A7,'Součty za kod'!$A$1:$A$300,0),3)</f>
        <v>4</v>
      </c>
      <c r="J7" s="90"/>
      <c r="K7" s="73">
        <f t="shared" si="0"/>
        <v>0</v>
      </c>
    </row>
    <row r="8" spans="1:13" s="46" customFormat="1" ht="51">
      <c r="A8" s="127" t="s">
        <v>52</v>
      </c>
      <c r="B8" s="128"/>
      <c r="C8" s="129" t="s">
        <v>354</v>
      </c>
      <c r="D8" s="129"/>
      <c r="E8" s="129"/>
      <c r="F8" s="129"/>
      <c r="G8" s="115" t="s">
        <v>360</v>
      </c>
      <c r="H8" s="76" t="s">
        <v>6</v>
      </c>
      <c r="I8" s="116">
        <f>INDEX('Součty za kod'!$A$1:$D$300,MATCH('Souhrnný rozpočet'!A8,'Součty za kod'!$A$1:$A$300,0),3)</f>
        <v>3</v>
      </c>
      <c r="J8" s="90"/>
      <c r="K8" s="73">
        <f t="shared" si="0"/>
        <v>0</v>
      </c>
      <c r="L8" s="80"/>
    </row>
    <row r="9" spans="1:13" s="46" customFormat="1" ht="51">
      <c r="A9" s="127" t="s">
        <v>24</v>
      </c>
      <c r="B9" s="128"/>
      <c r="C9" s="129" t="s">
        <v>354</v>
      </c>
      <c r="D9" s="129"/>
      <c r="E9" s="129"/>
      <c r="F9" s="129"/>
      <c r="G9" s="115" t="s">
        <v>361</v>
      </c>
      <c r="H9" s="76" t="s">
        <v>6</v>
      </c>
      <c r="I9" s="116">
        <f>INDEX('Součty za kod'!$A$1:$D$300,MATCH('Souhrnný rozpočet'!A9,'Součty za kod'!$A$1:$A$300,0),3)</f>
        <v>4</v>
      </c>
      <c r="J9" s="90"/>
      <c r="K9" s="73">
        <f t="shared" si="0"/>
        <v>0</v>
      </c>
      <c r="L9" s="80"/>
    </row>
    <row r="10" spans="1:13" s="46" customFormat="1" ht="12.75">
      <c r="A10" s="127" t="s">
        <v>172</v>
      </c>
      <c r="B10" s="128"/>
      <c r="C10" s="129" t="s">
        <v>450</v>
      </c>
      <c r="D10" s="129"/>
      <c r="E10" s="129"/>
      <c r="F10" s="129"/>
      <c r="G10" s="115" t="s">
        <v>362</v>
      </c>
      <c r="H10" s="76" t="s">
        <v>6</v>
      </c>
      <c r="I10" s="116">
        <f>INDEX('Součty za kod'!$A$1:$D$300,MATCH('Souhrnný rozpočet'!A10,'Součty za kod'!$A$1:$A$300,0),3)</f>
        <v>5</v>
      </c>
      <c r="J10" s="90"/>
      <c r="K10" s="73">
        <f t="shared" si="0"/>
        <v>0</v>
      </c>
      <c r="L10" s="80"/>
    </row>
    <row r="11" spans="1:13" s="46" customFormat="1" ht="38.25">
      <c r="A11" s="127" t="s">
        <v>25</v>
      </c>
      <c r="B11" s="128"/>
      <c r="C11" s="129" t="s">
        <v>354</v>
      </c>
      <c r="D11" s="129"/>
      <c r="E11" s="129"/>
      <c r="F11" s="129"/>
      <c r="G11" s="117" t="s">
        <v>550</v>
      </c>
      <c r="H11" s="76" t="s">
        <v>6</v>
      </c>
      <c r="I11" s="116">
        <f>INDEX('Součty za kod'!$A$1:$D$300,MATCH('Souhrnný rozpočet'!A11,'Součty za kod'!$A$1:$A$300,0),3)</f>
        <v>5</v>
      </c>
      <c r="J11" s="90"/>
      <c r="K11" s="73">
        <f t="shared" si="0"/>
        <v>0</v>
      </c>
      <c r="L11" s="80"/>
    </row>
    <row r="12" spans="1:13" s="46" customFormat="1" ht="59.25" customHeight="1">
      <c r="A12" s="127" t="s">
        <v>207</v>
      </c>
      <c r="B12" s="128"/>
      <c r="C12" s="129" t="s">
        <v>363</v>
      </c>
      <c r="D12" s="129"/>
      <c r="E12" s="129"/>
      <c r="F12" s="130" t="s">
        <v>810</v>
      </c>
      <c r="G12" s="115" t="s">
        <v>364</v>
      </c>
      <c r="H12" s="76" t="s">
        <v>6</v>
      </c>
      <c r="I12" s="116">
        <f>INDEX('Součty za kod'!$A$1:$D$300,MATCH('Souhrnný rozpočet'!A12,'Součty za kod'!$A$1:$A$300,0),3)</f>
        <v>4</v>
      </c>
      <c r="J12" s="90"/>
      <c r="K12" s="73">
        <f t="shared" si="0"/>
        <v>0</v>
      </c>
      <c r="L12" s="80"/>
    </row>
    <row r="13" spans="1:13" s="46" customFormat="1" ht="38.25">
      <c r="A13" s="127" t="s">
        <v>26</v>
      </c>
      <c r="B13" s="128"/>
      <c r="C13" s="129" t="s">
        <v>363</v>
      </c>
      <c r="D13" s="129"/>
      <c r="E13" s="129"/>
      <c r="F13" s="130" t="s">
        <v>810</v>
      </c>
      <c r="G13" s="115" t="s">
        <v>365</v>
      </c>
      <c r="H13" s="76" t="s">
        <v>6</v>
      </c>
      <c r="I13" s="116">
        <f>INDEX('Součty za kod'!$A$1:$D$300,MATCH('Souhrnný rozpočet'!A13,'Součty za kod'!$A$1:$A$300,0),3)</f>
        <v>8</v>
      </c>
      <c r="J13" s="90"/>
      <c r="K13" s="73">
        <f t="shared" si="0"/>
        <v>0</v>
      </c>
      <c r="L13" s="80"/>
    </row>
    <row r="14" spans="1:13" s="46" customFormat="1" ht="54.75" customHeight="1">
      <c r="A14" s="127" t="s">
        <v>27</v>
      </c>
      <c r="B14" s="128"/>
      <c r="C14" s="129" t="s">
        <v>363</v>
      </c>
      <c r="D14" s="129"/>
      <c r="E14" s="129"/>
      <c r="F14" s="130" t="s">
        <v>810</v>
      </c>
      <c r="G14" s="115" t="s">
        <v>366</v>
      </c>
      <c r="H14" s="76" t="s">
        <v>6</v>
      </c>
      <c r="I14" s="116">
        <f>INDEX('Součty za kod'!$A$1:$D$300,MATCH('Souhrnný rozpočet'!A14,'Součty za kod'!$A$1:$A$300,0),3)</f>
        <v>8</v>
      </c>
      <c r="J14" s="90"/>
      <c r="K14" s="73">
        <f t="shared" si="0"/>
        <v>0</v>
      </c>
      <c r="L14" s="80"/>
    </row>
    <row r="15" spans="1:13" s="46" customFormat="1" ht="38.25">
      <c r="A15" s="127" t="s">
        <v>28</v>
      </c>
      <c r="B15" s="128"/>
      <c r="C15" s="129" t="s">
        <v>363</v>
      </c>
      <c r="D15" s="129"/>
      <c r="E15" s="129"/>
      <c r="F15" s="130" t="s">
        <v>810</v>
      </c>
      <c r="G15" s="115" t="s">
        <v>205</v>
      </c>
      <c r="H15" s="76" t="s">
        <v>6</v>
      </c>
      <c r="I15" s="116">
        <f>INDEX('Součty za kod'!$A$1:$D$300,MATCH('Souhrnný rozpočet'!A15,'Součty za kod'!$A$1:$A$300,0),3)</f>
        <v>6</v>
      </c>
      <c r="J15" s="90"/>
      <c r="K15" s="73">
        <f t="shared" si="0"/>
        <v>0</v>
      </c>
      <c r="L15" s="80"/>
    </row>
    <row r="16" spans="1:13" s="46" customFormat="1" ht="51">
      <c r="A16" s="127" t="s">
        <v>29</v>
      </c>
      <c r="B16" s="128"/>
      <c r="C16" s="129" t="s">
        <v>363</v>
      </c>
      <c r="D16" s="129"/>
      <c r="E16" s="129"/>
      <c r="F16" s="130" t="s">
        <v>810</v>
      </c>
      <c r="G16" s="115" t="s">
        <v>206</v>
      </c>
      <c r="H16" s="76" t="s">
        <v>6</v>
      </c>
      <c r="I16" s="116">
        <f>INDEX('Součty za kod'!$A$1:$D$300,MATCH('Souhrnný rozpočet'!A16,'Součty za kod'!$A$1:$A$300,0),3)</f>
        <v>22</v>
      </c>
      <c r="J16" s="90"/>
      <c r="K16" s="73">
        <f t="shared" si="0"/>
        <v>0</v>
      </c>
      <c r="L16" s="80"/>
    </row>
    <row r="17" spans="1:12" s="46" customFormat="1" ht="51">
      <c r="A17" s="127" t="s">
        <v>61</v>
      </c>
      <c r="B17" s="128"/>
      <c r="C17" s="129" t="s">
        <v>363</v>
      </c>
      <c r="D17" s="129"/>
      <c r="E17" s="129"/>
      <c r="F17" s="130" t="s">
        <v>810</v>
      </c>
      <c r="G17" s="115" t="s">
        <v>367</v>
      </c>
      <c r="H17" s="76" t="s">
        <v>6</v>
      </c>
      <c r="I17" s="116">
        <f>INDEX('Součty za kod'!$A$1:$D$300,MATCH('Souhrnný rozpočet'!A17,'Součty za kod'!$A$1:$A$300,0),3)</f>
        <v>4</v>
      </c>
      <c r="J17" s="90"/>
      <c r="K17" s="73">
        <f t="shared" si="0"/>
        <v>0</v>
      </c>
      <c r="L17" s="80"/>
    </row>
    <row r="18" spans="1:12" s="46" customFormat="1" ht="25.5">
      <c r="A18" s="127" t="s">
        <v>62</v>
      </c>
      <c r="B18" s="128"/>
      <c r="C18" s="129" t="s">
        <v>363</v>
      </c>
      <c r="D18" s="129"/>
      <c r="E18" s="129"/>
      <c r="F18" s="130" t="s">
        <v>810</v>
      </c>
      <c r="G18" s="115" t="s">
        <v>368</v>
      </c>
      <c r="H18" s="76" t="s">
        <v>6</v>
      </c>
      <c r="I18" s="116">
        <f>INDEX('Součty za kod'!$A$1:$D$300,MATCH('Souhrnný rozpočet'!A18,'Součty za kod'!$A$1:$A$300,0),3)</f>
        <v>2</v>
      </c>
      <c r="J18" s="90"/>
      <c r="K18" s="73">
        <f t="shared" si="0"/>
        <v>0</v>
      </c>
      <c r="L18" s="80"/>
    </row>
    <row r="19" spans="1:12" s="46" customFormat="1" ht="51">
      <c r="A19" s="127" t="s">
        <v>63</v>
      </c>
      <c r="B19" s="128"/>
      <c r="C19" s="129" t="s">
        <v>354</v>
      </c>
      <c r="D19" s="129"/>
      <c r="E19" s="129"/>
      <c r="F19" s="130" t="s">
        <v>810</v>
      </c>
      <c r="G19" s="115" t="s">
        <v>369</v>
      </c>
      <c r="H19" s="76" t="s">
        <v>6</v>
      </c>
      <c r="I19" s="116">
        <f>INDEX('Součty za kod'!$A$1:$D$300,MATCH('Souhrnný rozpočet'!A19,'Součty za kod'!$A$1:$A$300,0),3)</f>
        <v>3</v>
      </c>
      <c r="J19" s="90"/>
      <c r="K19" s="73">
        <f t="shared" si="0"/>
        <v>0</v>
      </c>
      <c r="L19" s="80"/>
    </row>
    <row r="20" spans="1:12" s="46" customFormat="1" ht="51.75" customHeight="1">
      <c r="A20" s="127" t="s">
        <v>64</v>
      </c>
      <c r="B20" s="128"/>
      <c r="C20" s="129" t="s">
        <v>354</v>
      </c>
      <c r="D20" s="129"/>
      <c r="E20" s="129"/>
      <c r="F20" s="130" t="s">
        <v>810</v>
      </c>
      <c r="G20" s="115" t="s">
        <v>370</v>
      </c>
      <c r="H20" s="76" t="s">
        <v>6</v>
      </c>
      <c r="I20" s="116">
        <f>INDEX('Součty za kod'!$A$1:$D$300,MATCH('Souhrnný rozpočet'!A20,'Součty za kod'!$A$1:$A$300,0),3)</f>
        <v>6</v>
      </c>
      <c r="J20" s="90"/>
      <c r="K20" s="73">
        <f t="shared" si="0"/>
        <v>0</v>
      </c>
      <c r="L20" s="80"/>
    </row>
    <row r="21" spans="1:12" s="46" customFormat="1" ht="76.5">
      <c r="A21" s="127" t="s">
        <v>65</v>
      </c>
      <c r="B21" s="128"/>
      <c r="C21" s="129" t="s">
        <v>371</v>
      </c>
      <c r="D21" s="129"/>
      <c r="E21" s="129"/>
      <c r="F21" s="129"/>
      <c r="G21" s="118" t="s">
        <v>590</v>
      </c>
      <c r="H21" s="76" t="s">
        <v>6</v>
      </c>
      <c r="I21" s="116">
        <f>INDEX('Součty za kod'!$A$1:$D$300,MATCH('Souhrnný rozpočet'!A21,'Součty za kod'!$A$1:$A$300,0),3)</f>
        <v>11</v>
      </c>
      <c r="J21" s="90"/>
      <c r="K21" s="73">
        <f t="shared" si="0"/>
        <v>0</v>
      </c>
      <c r="L21" s="80"/>
    </row>
    <row r="22" spans="1:12" s="46" customFormat="1" ht="63.75">
      <c r="A22" s="127" t="s">
        <v>66</v>
      </c>
      <c r="B22" s="128"/>
      <c r="C22" s="129" t="s">
        <v>371</v>
      </c>
      <c r="D22" s="129"/>
      <c r="E22" s="129"/>
      <c r="F22" s="129"/>
      <c r="G22" s="118" t="s">
        <v>591</v>
      </c>
      <c r="H22" s="76" t="s">
        <v>6</v>
      </c>
      <c r="I22" s="116">
        <f>INDEX('Součty za kod'!$A$1:$D$300,MATCH('Souhrnný rozpočet'!A22,'Součty za kod'!$A$1:$A$300,0),3)</f>
        <v>9</v>
      </c>
      <c r="J22" s="90"/>
      <c r="K22" s="73">
        <f t="shared" si="0"/>
        <v>0</v>
      </c>
      <c r="L22" s="80"/>
    </row>
    <row r="23" spans="1:12" s="46" customFormat="1" ht="12.75">
      <c r="A23" s="127" t="s">
        <v>67</v>
      </c>
      <c r="B23" s="128"/>
      <c r="C23" s="129" t="s">
        <v>372</v>
      </c>
      <c r="D23" s="129"/>
      <c r="E23" s="129"/>
      <c r="F23" s="129"/>
      <c r="G23" s="115" t="s">
        <v>373</v>
      </c>
      <c r="H23" s="76" t="s">
        <v>6</v>
      </c>
      <c r="I23" s="116">
        <f>INDEX('Součty za kod'!$A$1:$D$300,MATCH('Souhrnný rozpočet'!A23,'Součty za kod'!$A$1:$A$300,0),3)</f>
        <v>5</v>
      </c>
      <c r="J23" s="90"/>
      <c r="K23" s="73">
        <f t="shared" si="0"/>
        <v>0</v>
      </c>
      <c r="L23" s="80"/>
    </row>
    <row r="24" spans="1:12" s="46" customFormat="1" ht="38.25">
      <c r="A24" s="127" t="s">
        <v>68</v>
      </c>
      <c r="B24" s="128"/>
      <c r="C24" s="129" t="s">
        <v>372</v>
      </c>
      <c r="D24" s="129"/>
      <c r="E24" s="129"/>
      <c r="F24" s="129"/>
      <c r="G24" s="115" t="s">
        <v>374</v>
      </c>
      <c r="H24" s="76" t="s">
        <v>6</v>
      </c>
      <c r="I24" s="116">
        <f>INDEX('Součty za kod'!$A$1:$D$300,MATCH('Souhrnný rozpočet'!A24,'Součty za kod'!$A$1:$A$300,0),3)</f>
        <v>4</v>
      </c>
      <c r="J24" s="90"/>
      <c r="K24" s="73">
        <f t="shared" si="0"/>
        <v>0</v>
      </c>
      <c r="L24" s="80"/>
    </row>
    <row r="25" spans="1:12" s="46" customFormat="1" ht="25.5">
      <c r="A25" s="127" t="s">
        <v>69</v>
      </c>
      <c r="B25" s="128"/>
      <c r="C25" s="129" t="s">
        <v>451</v>
      </c>
      <c r="D25" s="129"/>
      <c r="E25" s="129"/>
      <c r="F25" s="129"/>
      <c r="G25" s="115" t="s">
        <v>376</v>
      </c>
      <c r="H25" s="76" t="s">
        <v>6</v>
      </c>
      <c r="I25" s="116">
        <f>INDEX('Součty za kod'!$A$1:$D$300,MATCH('Souhrnný rozpočet'!A25,'Součty za kod'!$A$1:$A$300,0),3)</f>
        <v>8</v>
      </c>
      <c r="J25" s="90"/>
      <c r="K25" s="73">
        <f t="shared" si="0"/>
        <v>0</v>
      </c>
      <c r="L25" s="80"/>
    </row>
    <row r="26" spans="1:12" s="46" customFormat="1" ht="12.75">
      <c r="A26" s="127" t="s">
        <v>70</v>
      </c>
      <c r="B26" s="128"/>
      <c r="C26" s="129" t="s">
        <v>130</v>
      </c>
      <c r="D26" s="129"/>
      <c r="E26" s="129"/>
      <c r="F26" s="129"/>
      <c r="G26" s="115" t="s">
        <v>377</v>
      </c>
      <c r="H26" s="76" t="s">
        <v>6</v>
      </c>
      <c r="I26" s="116">
        <f>INDEX('Součty za kod'!$A$1:$D$300,MATCH('Souhrnný rozpočet'!A26,'Součty za kod'!$A$1:$A$300,0),3)</f>
        <v>8</v>
      </c>
      <c r="J26" s="90"/>
      <c r="K26" s="73">
        <f t="shared" si="0"/>
        <v>0</v>
      </c>
      <c r="L26" s="80"/>
    </row>
    <row r="27" spans="1:12" s="46" customFormat="1" ht="38.25">
      <c r="A27" s="127" t="s">
        <v>71</v>
      </c>
      <c r="B27" s="128"/>
      <c r="C27" s="129" t="s">
        <v>452</v>
      </c>
      <c r="D27" s="129"/>
      <c r="E27" s="129"/>
      <c r="F27" s="129"/>
      <c r="G27" s="115" t="s">
        <v>170</v>
      </c>
      <c r="H27" s="76" t="s">
        <v>6</v>
      </c>
      <c r="I27" s="116">
        <f>INDEX('Součty za kod'!$A$1:$D$300,MATCH('Souhrnný rozpočet'!A27,'Součty za kod'!$A$1:$A$300,0),3)</f>
        <v>8</v>
      </c>
      <c r="J27" s="90"/>
      <c r="K27" s="73">
        <f t="shared" si="0"/>
        <v>0</v>
      </c>
      <c r="L27" s="80"/>
    </row>
    <row r="28" spans="1:12" s="46" customFormat="1" ht="51">
      <c r="A28" s="127" t="s">
        <v>77</v>
      </c>
      <c r="B28" s="128"/>
      <c r="C28" s="129" t="s">
        <v>453</v>
      </c>
      <c r="D28" s="129"/>
      <c r="E28" s="129"/>
      <c r="F28" s="129"/>
      <c r="G28" s="115" t="s">
        <v>378</v>
      </c>
      <c r="H28" s="76" t="s">
        <v>6</v>
      </c>
      <c r="I28" s="116">
        <f>INDEX('Součty za kod'!$A$1:$D$300,MATCH('Souhrnný rozpočet'!A28,'Součty za kod'!$A$1:$A$300,0),3)</f>
        <v>8</v>
      </c>
      <c r="J28" s="90"/>
      <c r="K28" s="73">
        <f t="shared" si="0"/>
        <v>0</v>
      </c>
      <c r="L28" s="80"/>
    </row>
    <row r="29" spans="1:12" s="46" customFormat="1" ht="12.75">
      <c r="A29" s="127" t="s">
        <v>78</v>
      </c>
      <c r="B29" s="128"/>
      <c r="C29" s="129" t="s">
        <v>380</v>
      </c>
      <c r="D29" s="129"/>
      <c r="E29" s="129"/>
      <c r="F29" s="129"/>
      <c r="G29" s="115" t="s">
        <v>379</v>
      </c>
      <c r="H29" s="76" t="s">
        <v>6</v>
      </c>
      <c r="I29" s="116">
        <f>INDEX('Součty za kod'!$A$1:$D$300,MATCH('Souhrnný rozpočet'!A29,'Součty za kod'!$A$1:$A$300,0),3)</f>
        <v>8</v>
      </c>
      <c r="J29" s="90"/>
      <c r="K29" s="73">
        <f t="shared" si="0"/>
        <v>0</v>
      </c>
      <c r="L29" s="80"/>
    </row>
    <row r="30" spans="1:12" s="46" customFormat="1" ht="51">
      <c r="A30" s="127" t="s">
        <v>79</v>
      </c>
      <c r="B30" s="128"/>
      <c r="C30" s="129" t="s">
        <v>454</v>
      </c>
      <c r="D30" s="129"/>
      <c r="E30" s="129"/>
      <c r="F30" s="129"/>
      <c r="G30" s="115" t="s">
        <v>381</v>
      </c>
      <c r="H30" s="76" t="s">
        <v>6</v>
      </c>
      <c r="I30" s="116">
        <f>INDEX('Součty za kod'!$A$1:$D$300,MATCH('Souhrnný rozpočet'!A30,'Součty za kod'!$A$1:$A$300,0),3)</f>
        <v>6</v>
      </c>
      <c r="J30" s="90"/>
      <c r="K30" s="73">
        <f t="shared" si="0"/>
        <v>0</v>
      </c>
      <c r="L30" s="80"/>
    </row>
    <row r="31" spans="1:12" s="46" customFormat="1" ht="12.75">
      <c r="A31" s="127" t="s">
        <v>93</v>
      </c>
      <c r="B31" s="128"/>
      <c r="C31" s="129" t="s">
        <v>380</v>
      </c>
      <c r="D31" s="129"/>
      <c r="E31" s="129"/>
      <c r="F31" s="129"/>
      <c r="G31" s="75" t="s">
        <v>455</v>
      </c>
      <c r="H31" s="76" t="s">
        <v>6</v>
      </c>
      <c r="I31" s="116">
        <f>INDEX('Součty za kod'!$A$1:$D$300,MATCH('Souhrnný rozpočet'!A31,'Součty za kod'!$A$1:$A$300,0),3)</f>
        <v>6</v>
      </c>
      <c r="J31" s="90"/>
      <c r="K31" s="73">
        <f t="shared" si="0"/>
        <v>0</v>
      </c>
      <c r="L31" s="80"/>
    </row>
    <row r="32" spans="1:12" s="46" customFormat="1" ht="12.75">
      <c r="A32" s="127" t="s">
        <v>126</v>
      </c>
      <c r="B32" s="128"/>
      <c r="C32" s="129" t="s">
        <v>534</v>
      </c>
      <c r="D32" s="129"/>
      <c r="E32" s="129"/>
      <c r="F32" s="129"/>
      <c r="G32" s="115" t="s">
        <v>537</v>
      </c>
      <c r="H32" s="76" t="s">
        <v>6</v>
      </c>
      <c r="I32" s="116">
        <f>INDEX('Součty za kod'!$A$1:$D$300,MATCH('Souhrnný rozpočet'!A32,'Součty za kod'!$A$1:$A$300,0),3)</f>
        <v>6</v>
      </c>
      <c r="J32" s="90"/>
      <c r="K32" s="73">
        <f t="shared" si="0"/>
        <v>0</v>
      </c>
      <c r="L32" s="80"/>
    </row>
    <row r="33" spans="1:12" s="46" customFormat="1" ht="25.5">
      <c r="A33" s="127" t="s">
        <v>128</v>
      </c>
      <c r="B33" s="128"/>
      <c r="C33" s="129" t="s">
        <v>539</v>
      </c>
      <c r="D33" s="129"/>
      <c r="E33" s="129"/>
      <c r="F33" s="129"/>
      <c r="G33" s="115" t="s">
        <v>535</v>
      </c>
      <c r="H33" s="76" t="s">
        <v>6</v>
      </c>
      <c r="I33" s="116">
        <f>INDEX('Součty za kod'!$A$1:$D$300,MATCH('Souhrnný rozpočet'!A33,'Součty za kod'!$A$1:$A$300,0),3)</f>
        <v>11</v>
      </c>
      <c r="J33" s="90"/>
      <c r="K33" s="73">
        <f t="shared" si="0"/>
        <v>0</v>
      </c>
      <c r="L33" s="81"/>
    </row>
    <row r="34" spans="1:12" s="46" customFormat="1" ht="25.5">
      <c r="A34" s="127" t="s">
        <v>129</v>
      </c>
      <c r="B34" s="128"/>
      <c r="C34" s="129" t="s">
        <v>538</v>
      </c>
      <c r="D34" s="129"/>
      <c r="E34" s="129"/>
      <c r="F34" s="129"/>
      <c r="G34" s="115" t="s">
        <v>536</v>
      </c>
      <c r="H34" s="76" t="s">
        <v>6</v>
      </c>
      <c r="I34" s="116">
        <f>INDEX('Součty za kod'!$A$1:$D$300,MATCH('Souhrnný rozpočet'!A34,'Součty za kod'!$A$1:$A$300,0),3)</f>
        <v>11</v>
      </c>
      <c r="J34" s="90"/>
      <c r="K34" s="73">
        <f t="shared" si="0"/>
        <v>0</v>
      </c>
      <c r="L34" s="81"/>
    </row>
    <row r="35" spans="1:12" s="46" customFormat="1" ht="25.5">
      <c r="A35" s="127" t="s">
        <v>147</v>
      </c>
      <c r="B35" s="128"/>
      <c r="C35" s="129" t="s">
        <v>375</v>
      </c>
      <c r="D35" s="129"/>
      <c r="E35" s="129"/>
      <c r="F35" s="129"/>
      <c r="G35" s="117" t="s">
        <v>540</v>
      </c>
      <c r="H35" s="76" t="s">
        <v>6</v>
      </c>
      <c r="I35" s="116">
        <f>INDEX('Součty za kod'!$A$1:$D$300,MATCH('Souhrnný rozpočet'!A35,'Součty za kod'!$A$1:$A$300,0),3)</f>
        <v>6</v>
      </c>
      <c r="J35" s="90"/>
      <c r="K35" s="73">
        <f t="shared" si="0"/>
        <v>0</v>
      </c>
      <c r="L35" s="81"/>
    </row>
    <row r="36" spans="1:12" s="46" customFormat="1" ht="63.75">
      <c r="A36" s="127" t="s">
        <v>148</v>
      </c>
      <c r="B36" s="128"/>
      <c r="C36" s="129" t="s">
        <v>449</v>
      </c>
      <c r="D36" s="129"/>
      <c r="E36" s="129"/>
      <c r="F36" s="129"/>
      <c r="G36" s="115" t="s">
        <v>382</v>
      </c>
      <c r="H36" s="76" t="s">
        <v>6</v>
      </c>
      <c r="I36" s="116">
        <f>INDEX('Součty za kod'!$A$1:$D$300,MATCH('Souhrnný rozpočet'!A36,'Součty za kod'!$A$1:$A$300,0),3)</f>
        <v>2</v>
      </c>
      <c r="J36" s="90"/>
      <c r="K36" s="73">
        <f t="shared" si="0"/>
        <v>0</v>
      </c>
      <c r="L36" s="80"/>
    </row>
    <row r="37" spans="1:12" s="46" customFormat="1" ht="12.75">
      <c r="A37" s="127" t="s">
        <v>171</v>
      </c>
      <c r="B37" s="129"/>
      <c r="C37" s="129" t="s">
        <v>349</v>
      </c>
      <c r="D37" s="129"/>
      <c r="E37" s="129"/>
      <c r="F37" s="129"/>
      <c r="G37" s="115" t="s">
        <v>456</v>
      </c>
      <c r="H37" s="76" t="s">
        <v>6</v>
      </c>
      <c r="I37" s="116">
        <f>INDEX('Součty za kod'!$A$1:$D$300,MATCH('Souhrnný rozpočet'!A37,'Součty za kod'!$A$1:$A$300,0),3)</f>
        <v>5</v>
      </c>
      <c r="J37" s="90"/>
      <c r="K37" s="73">
        <f t="shared" si="0"/>
        <v>0</v>
      </c>
      <c r="L37" s="80"/>
    </row>
    <row r="38" spans="1:12" s="46" customFormat="1" ht="63.75">
      <c r="A38" s="127" t="s">
        <v>603</v>
      </c>
      <c r="B38" s="129"/>
      <c r="C38" s="129" t="s">
        <v>605</v>
      </c>
      <c r="D38" s="129"/>
      <c r="E38" s="129"/>
      <c r="F38" s="130" t="s">
        <v>810</v>
      </c>
      <c r="G38" s="115" t="s">
        <v>606</v>
      </c>
      <c r="H38" s="76" t="s">
        <v>6</v>
      </c>
      <c r="I38" s="116">
        <f>INDEX('Součty za kod'!$A$1:$D$300,MATCH('Souhrnný rozpočet'!A38,'Součty za kod'!$A$1:$A$300,0),3)</f>
        <v>2</v>
      </c>
      <c r="J38" s="90"/>
      <c r="K38" s="73">
        <f t="shared" si="0"/>
        <v>0</v>
      </c>
      <c r="L38" s="80"/>
    </row>
    <row r="39" spans="1:12" s="46" customFormat="1" ht="25.5">
      <c r="A39" s="127" t="s">
        <v>604</v>
      </c>
      <c r="B39" s="129"/>
      <c r="C39" s="129" t="s">
        <v>607</v>
      </c>
      <c r="D39" s="129"/>
      <c r="E39" s="129"/>
      <c r="F39" s="129"/>
      <c r="G39" s="117" t="s">
        <v>608</v>
      </c>
      <c r="H39" s="76" t="s">
        <v>6</v>
      </c>
      <c r="I39" s="116">
        <f>INDEX('Součty za kod'!$A$1:$D$300,MATCH('Souhrnný rozpočet'!A39,'Součty za kod'!$A$1:$A$300,0),3)</f>
        <v>1</v>
      </c>
      <c r="J39" s="90"/>
      <c r="K39" s="73">
        <f t="shared" si="0"/>
        <v>0</v>
      </c>
      <c r="L39" s="80"/>
    </row>
    <row r="40" spans="1:12" s="46" customFormat="1" ht="12.75">
      <c r="A40" s="131"/>
      <c r="B40" s="132"/>
      <c r="C40" s="133" t="s">
        <v>137</v>
      </c>
      <c r="D40" s="134"/>
      <c r="E40" s="134"/>
      <c r="F40" s="135"/>
      <c r="G40" s="119"/>
      <c r="H40" s="120"/>
      <c r="I40" s="121"/>
      <c r="J40" s="111"/>
      <c r="K40" s="79"/>
    </row>
    <row r="41" spans="1:12" s="46" customFormat="1" ht="63.75">
      <c r="A41" s="127" t="s">
        <v>30</v>
      </c>
      <c r="B41" s="128"/>
      <c r="C41" s="129" t="s">
        <v>387</v>
      </c>
      <c r="D41" s="129"/>
      <c r="E41" s="129"/>
      <c r="F41" s="130" t="s">
        <v>810</v>
      </c>
      <c r="G41" s="117" t="s">
        <v>384</v>
      </c>
      <c r="H41" s="76" t="s">
        <v>6</v>
      </c>
      <c r="I41" s="116">
        <f>INDEX('Součty za kod'!$A$1:$D$300,MATCH('Souhrnný rozpočet'!A41,'Součty za kod'!$A$1:$A$300,0),3)</f>
        <v>9</v>
      </c>
      <c r="J41" s="90"/>
      <c r="K41" s="73">
        <f t="shared" si="0"/>
        <v>0</v>
      </c>
      <c r="L41" s="80"/>
    </row>
    <row r="42" spans="1:12" s="46" customFormat="1" ht="25.5">
      <c r="A42" s="127" t="s">
        <v>53</v>
      </c>
      <c r="B42" s="129"/>
      <c r="C42" s="129" t="s">
        <v>388</v>
      </c>
      <c r="D42" s="129"/>
      <c r="E42" s="129"/>
      <c r="F42" s="129"/>
      <c r="G42" s="115" t="s">
        <v>385</v>
      </c>
      <c r="H42" s="76" t="s">
        <v>6</v>
      </c>
      <c r="I42" s="116">
        <f>INDEX('Součty za kod'!$A$1:$D$300,MATCH('Souhrnný rozpočet'!A42,'Součty za kod'!$A$1:$A$300,0),3)</f>
        <v>3</v>
      </c>
      <c r="J42" s="90"/>
      <c r="K42" s="73">
        <f t="shared" si="0"/>
        <v>0</v>
      </c>
      <c r="L42" s="80"/>
    </row>
    <row r="43" spans="1:12" s="46" customFormat="1" ht="25.5">
      <c r="A43" s="127" t="s">
        <v>54</v>
      </c>
      <c r="B43" s="128"/>
      <c r="C43" s="129" t="s">
        <v>389</v>
      </c>
      <c r="D43" s="129"/>
      <c r="E43" s="129"/>
      <c r="F43" s="129"/>
      <c r="G43" s="115" t="s">
        <v>386</v>
      </c>
      <c r="H43" s="76" t="s">
        <v>6</v>
      </c>
      <c r="I43" s="116">
        <f>INDEX('Součty za kod'!$A$1:$D$300,MATCH('Souhrnný rozpočet'!A43,'Součty za kod'!$A$1:$A$300,0),3)</f>
        <v>6</v>
      </c>
      <c r="J43" s="90"/>
      <c r="K43" s="73">
        <f t="shared" si="0"/>
        <v>0</v>
      </c>
      <c r="L43" s="80"/>
    </row>
    <row r="44" spans="1:12" s="46" customFormat="1" ht="51">
      <c r="A44" s="127" t="s">
        <v>31</v>
      </c>
      <c r="B44" s="128"/>
      <c r="C44" s="129" t="s">
        <v>390</v>
      </c>
      <c r="D44" s="129"/>
      <c r="E44" s="129"/>
      <c r="F44" s="130" t="s">
        <v>810</v>
      </c>
      <c r="G44" s="115" t="s">
        <v>383</v>
      </c>
      <c r="H44" s="76" t="s">
        <v>6</v>
      </c>
      <c r="I44" s="116">
        <f>INDEX('Součty za kod'!$A$1:$D$300,MATCH('Souhrnný rozpočet'!A44,'Součty za kod'!$A$1:$A$300,0),3)</f>
        <v>13</v>
      </c>
      <c r="J44" s="90"/>
      <c r="K44" s="73">
        <f t="shared" si="0"/>
        <v>0</v>
      </c>
      <c r="L44" s="80"/>
    </row>
    <row r="45" spans="1:12" s="46" customFormat="1" ht="51">
      <c r="A45" s="127" t="s">
        <v>32</v>
      </c>
      <c r="B45" s="128"/>
      <c r="C45" s="129" t="s">
        <v>16</v>
      </c>
      <c r="D45" s="129"/>
      <c r="E45" s="129"/>
      <c r="F45" s="129"/>
      <c r="G45" s="115" t="s">
        <v>392</v>
      </c>
      <c r="H45" s="76" t="s">
        <v>6</v>
      </c>
      <c r="I45" s="116">
        <f>INDEX('Součty za kod'!$A$1:$D$300,MATCH('Souhrnný rozpočet'!A45,'Součty za kod'!$A$1:$A$300,0),3)</f>
        <v>22</v>
      </c>
      <c r="J45" s="90"/>
      <c r="K45" s="73">
        <f t="shared" si="0"/>
        <v>0</v>
      </c>
      <c r="L45" s="42"/>
    </row>
    <row r="46" spans="1:12" s="46" customFormat="1" ht="51">
      <c r="A46" s="127" t="s">
        <v>176</v>
      </c>
      <c r="B46" s="128"/>
      <c r="C46" s="129" t="s">
        <v>426</v>
      </c>
      <c r="D46" s="129"/>
      <c r="E46" s="129"/>
      <c r="F46" s="130" t="s">
        <v>810</v>
      </c>
      <c r="G46" s="115" t="s">
        <v>427</v>
      </c>
      <c r="H46" s="76" t="s">
        <v>6</v>
      </c>
      <c r="I46" s="116">
        <f>INDEX('Součty za kod'!$A$1:$D$300,MATCH('Souhrnný rozpočet'!A46,'Součty za kod'!$A$1:$A$300,0),3)</f>
        <v>1</v>
      </c>
      <c r="J46" s="90"/>
      <c r="K46" s="73">
        <f t="shared" si="0"/>
        <v>0</v>
      </c>
      <c r="L46" s="80"/>
    </row>
    <row r="47" spans="1:12" s="46" customFormat="1" ht="25.5">
      <c r="A47" s="127" t="s">
        <v>177</v>
      </c>
      <c r="B47" s="128"/>
      <c r="C47" s="129" t="s">
        <v>530</v>
      </c>
      <c r="D47" s="129"/>
      <c r="E47" s="129"/>
      <c r="F47" s="130" t="s">
        <v>810</v>
      </c>
      <c r="G47" s="117" t="s">
        <v>626</v>
      </c>
      <c r="H47" s="76" t="s">
        <v>6</v>
      </c>
      <c r="I47" s="116">
        <f>INDEX('Součty za kod'!$A$1:$D$300,MATCH('Souhrnný rozpočet'!A47,'Součty za kod'!$A$1:$A$300,0),3)</f>
        <v>6</v>
      </c>
      <c r="J47" s="90"/>
      <c r="K47" s="73">
        <f t="shared" si="0"/>
        <v>0</v>
      </c>
      <c r="L47" s="80"/>
    </row>
    <row r="48" spans="1:12" s="46" customFormat="1" ht="38.25">
      <c r="A48" s="127" t="s">
        <v>33</v>
      </c>
      <c r="B48" s="129"/>
      <c r="C48" s="129" t="s">
        <v>175</v>
      </c>
      <c r="D48" s="129"/>
      <c r="E48" s="129"/>
      <c r="F48" s="129"/>
      <c r="G48" s="115" t="s">
        <v>393</v>
      </c>
      <c r="H48" s="76" t="s">
        <v>6</v>
      </c>
      <c r="I48" s="116">
        <f>INDEX('Součty za kod'!$A$1:$D$300,MATCH('Souhrnný rozpočet'!A48,'Součty za kod'!$A$1:$A$300,0),3)</f>
        <v>5</v>
      </c>
      <c r="J48" s="90"/>
      <c r="K48" s="73">
        <f t="shared" si="0"/>
        <v>0</v>
      </c>
    </row>
    <row r="49" spans="1:12" s="46" customFormat="1" ht="38.25">
      <c r="A49" s="127" t="s">
        <v>34</v>
      </c>
      <c r="B49" s="128"/>
      <c r="C49" s="129" t="s">
        <v>530</v>
      </c>
      <c r="D49" s="129"/>
      <c r="E49" s="129"/>
      <c r="F49" s="130" t="s">
        <v>810</v>
      </c>
      <c r="G49" s="115" t="s">
        <v>391</v>
      </c>
      <c r="H49" s="76" t="s">
        <v>6</v>
      </c>
      <c r="I49" s="116">
        <f>INDEX('Součty za kod'!$A$1:$D$300,MATCH('Souhrnný rozpočet'!A49,'Součty za kod'!$A$1:$A$300,0),3)</f>
        <v>5</v>
      </c>
      <c r="J49" s="90"/>
      <c r="K49" s="73">
        <f t="shared" si="0"/>
        <v>0</v>
      </c>
      <c r="L49" s="80"/>
    </row>
    <row r="50" spans="1:12" s="46" customFormat="1" ht="25.5">
      <c r="A50" s="127" t="s">
        <v>35</v>
      </c>
      <c r="B50" s="129"/>
      <c r="C50" s="129" t="s">
        <v>398</v>
      </c>
      <c r="D50" s="129"/>
      <c r="E50" s="129"/>
      <c r="F50" s="129"/>
      <c r="G50" s="115" t="s">
        <v>395</v>
      </c>
      <c r="H50" s="76" t="s">
        <v>6</v>
      </c>
      <c r="I50" s="116">
        <f>INDEX('Součty za kod'!$A$1:$D$300,MATCH('Souhrnný rozpočet'!A50,'Součty za kod'!$A$1:$A$300,0),3)</f>
        <v>2</v>
      </c>
      <c r="J50" s="90"/>
      <c r="K50" s="73">
        <f t="shared" si="0"/>
        <v>0</v>
      </c>
    </row>
    <row r="51" spans="1:12" s="46" customFormat="1" ht="25.5">
      <c r="A51" s="127" t="s">
        <v>178</v>
      </c>
      <c r="B51" s="129"/>
      <c r="C51" s="129" t="s">
        <v>394</v>
      </c>
      <c r="D51" s="129"/>
      <c r="E51" s="129"/>
      <c r="F51" s="129"/>
      <c r="G51" s="115" t="s">
        <v>396</v>
      </c>
      <c r="H51" s="76" t="s">
        <v>6</v>
      </c>
      <c r="I51" s="116">
        <f>INDEX('Součty za kod'!$A$1:$D$300,MATCH('Souhrnný rozpočet'!A51,'Součty za kod'!$A$1:$A$300,0),3)</f>
        <v>1</v>
      </c>
      <c r="J51" s="90"/>
      <c r="K51" s="73">
        <f t="shared" si="0"/>
        <v>0</v>
      </c>
    </row>
    <row r="52" spans="1:12" s="46" customFormat="1" ht="38.25">
      <c r="A52" s="127" t="s">
        <v>80</v>
      </c>
      <c r="B52" s="128"/>
      <c r="C52" s="129" t="s">
        <v>530</v>
      </c>
      <c r="D52" s="129"/>
      <c r="E52" s="129"/>
      <c r="F52" s="129"/>
      <c r="G52" s="117" t="s">
        <v>627</v>
      </c>
      <c r="H52" s="76" t="s">
        <v>6</v>
      </c>
      <c r="I52" s="116">
        <f>INDEX('Součty za kod'!$A$1:$D$300,MATCH('Souhrnný rozpočet'!A52,'Součty za kod'!$A$1:$A$300,0),3)</f>
        <v>8</v>
      </c>
      <c r="J52" s="90"/>
      <c r="K52" s="73">
        <f t="shared" si="0"/>
        <v>0</v>
      </c>
      <c r="L52" s="80"/>
    </row>
    <row r="53" spans="1:12" s="46" customFormat="1" ht="38.25">
      <c r="A53" s="127" t="s">
        <v>132</v>
      </c>
      <c r="B53" s="129"/>
      <c r="C53" s="129" t="s">
        <v>399</v>
      </c>
      <c r="D53" s="129"/>
      <c r="E53" s="129"/>
      <c r="F53" s="129"/>
      <c r="G53" s="115" t="s">
        <v>397</v>
      </c>
      <c r="H53" s="76" t="s">
        <v>6</v>
      </c>
      <c r="I53" s="116">
        <f>INDEX('Součty za kod'!$A$1:$D$300,MATCH('Souhrnný rozpočet'!A53,'Součty za kod'!$A$1:$A$300,0),3)</f>
        <v>4</v>
      </c>
      <c r="J53" s="90"/>
      <c r="K53" s="73">
        <f t="shared" si="0"/>
        <v>0</v>
      </c>
    </row>
    <row r="54" spans="1:12" s="46" customFormat="1" ht="38.25">
      <c r="A54" s="127" t="s">
        <v>133</v>
      </c>
      <c r="B54" s="128"/>
      <c r="C54" s="129" t="s">
        <v>530</v>
      </c>
      <c r="D54" s="129"/>
      <c r="E54" s="129"/>
      <c r="F54" s="130" t="s">
        <v>810</v>
      </c>
      <c r="G54" s="117" t="s">
        <v>628</v>
      </c>
      <c r="H54" s="76" t="s">
        <v>6</v>
      </c>
      <c r="I54" s="116">
        <f>INDEX('Součty za kod'!$A$1:$D$300,MATCH('Souhrnný rozpočet'!A54,'Součty za kod'!$A$1:$A$300,0),3)</f>
        <v>3</v>
      </c>
      <c r="J54" s="90"/>
      <c r="K54" s="73">
        <f t="shared" si="0"/>
        <v>0</v>
      </c>
      <c r="L54" s="80"/>
    </row>
    <row r="55" spans="1:12" s="46" customFormat="1" ht="38.25">
      <c r="A55" s="127" t="s">
        <v>134</v>
      </c>
      <c r="B55" s="128"/>
      <c r="C55" s="129" t="s">
        <v>530</v>
      </c>
      <c r="D55" s="129"/>
      <c r="E55" s="129"/>
      <c r="F55" s="130" t="s">
        <v>810</v>
      </c>
      <c r="G55" s="117" t="s">
        <v>629</v>
      </c>
      <c r="H55" s="76" t="s">
        <v>6</v>
      </c>
      <c r="I55" s="116">
        <f>INDEX('Součty za kod'!$A$1:$D$300,MATCH('Souhrnný rozpočet'!A55,'Součty za kod'!$A$1:$A$300,0),3)</f>
        <v>2</v>
      </c>
      <c r="J55" s="90"/>
      <c r="K55" s="73">
        <f t="shared" si="0"/>
        <v>0</v>
      </c>
      <c r="L55" s="80"/>
    </row>
    <row r="56" spans="1:12" s="46" customFormat="1" ht="140.25">
      <c r="A56" s="127" t="s">
        <v>135</v>
      </c>
      <c r="B56" s="128"/>
      <c r="C56" s="129" t="s">
        <v>402</v>
      </c>
      <c r="D56" s="129"/>
      <c r="E56" s="129"/>
      <c r="F56" s="130" t="s">
        <v>810</v>
      </c>
      <c r="G56" s="115" t="s">
        <v>403</v>
      </c>
      <c r="H56" s="76" t="s">
        <v>6</v>
      </c>
      <c r="I56" s="116">
        <f>INDEX('Součty za kod'!$A$1:$D$300,MATCH('Souhrnný rozpočet'!A56,'Součty za kod'!$A$1:$A$300,0),3)</f>
        <v>1</v>
      </c>
      <c r="J56" s="90"/>
      <c r="K56" s="73">
        <f t="shared" si="0"/>
        <v>0</v>
      </c>
      <c r="L56"/>
    </row>
    <row r="57" spans="1:12" s="46" customFormat="1" ht="76.5">
      <c r="A57" s="127" t="s">
        <v>136</v>
      </c>
      <c r="B57" s="128"/>
      <c r="C57" s="129" t="s">
        <v>400</v>
      </c>
      <c r="D57" s="129"/>
      <c r="E57" s="129"/>
      <c r="F57" s="129"/>
      <c r="G57" s="115" t="s">
        <v>401</v>
      </c>
      <c r="H57" s="76" t="s">
        <v>6</v>
      </c>
      <c r="I57" s="116">
        <f>INDEX('Součty za kod'!$A$1:$D$300,MATCH('Souhrnný rozpočet'!A57,'Součty za kod'!$A$1:$A$300,0),3)</f>
        <v>6</v>
      </c>
      <c r="J57" s="90"/>
      <c r="K57" s="73">
        <f t="shared" si="0"/>
        <v>0</v>
      </c>
      <c r="L57" s="82"/>
    </row>
    <row r="58" spans="1:12" s="46" customFormat="1" ht="38.25">
      <c r="A58" s="127" t="s">
        <v>138</v>
      </c>
      <c r="B58" s="128"/>
      <c r="C58" s="129" t="s">
        <v>572</v>
      </c>
      <c r="D58" s="129"/>
      <c r="E58" s="129"/>
      <c r="F58" s="130" t="s">
        <v>810</v>
      </c>
      <c r="G58" s="117" t="s">
        <v>573</v>
      </c>
      <c r="H58" s="76" t="s">
        <v>6</v>
      </c>
      <c r="I58" s="116">
        <f>INDEX('Součty za kod'!$A$1:$D$300,MATCH('Souhrnný rozpočet'!A58,'Součty za kod'!$A$1:$A$300,0),3)</f>
        <v>13</v>
      </c>
      <c r="J58" s="90"/>
      <c r="K58" s="73">
        <f t="shared" si="0"/>
        <v>0</v>
      </c>
      <c r="L58" s="80"/>
    </row>
    <row r="59" spans="1:12" s="46" customFormat="1" ht="12.75">
      <c r="A59" s="127" t="s">
        <v>139</v>
      </c>
      <c r="B59" s="128"/>
      <c r="C59" s="129" t="s">
        <v>529</v>
      </c>
      <c r="D59" s="129"/>
      <c r="E59" s="129"/>
      <c r="F59" s="129"/>
      <c r="G59" s="117" t="s">
        <v>531</v>
      </c>
      <c r="H59" s="76" t="s">
        <v>6</v>
      </c>
      <c r="I59" s="116">
        <f>INDEX('Součty za kod'!$A$1:$D$300,MATCH('Souhrnný rozpočet'!A59,'Součty za kod'!$A$1:$A$300,0),3)</f>
        <v>13</v>
      </c>
      <c r="J59" s="90"/>
      <c r="K59" s="73">
        <f t="shared" si="0"/>
        <v>0</v>
      </c>
      <c r="L59" s="80"/>
    </row>
    <row r="60" spans="1:12" s="46" customFormat="1" ht="146.25" customHeight="1">
      <c r="A60" s="127" t="s">
        <v>140</v>
      </c>
      <c r="B60" s="128"/>
      <c r="C60" s="129" t="s">
        <v>402</v>
      </c>
      <c r="D60" s="129"/>
      <c r="E60" s="129"/>
      <c r="F60" s="129"/>
      <c r="G60" s="115" t="s">
        <v>404</v>
      </c>
      <c r="H60" s="76" t="s">
        <v>6</v>
      </c>
      <c r="I60" s="116">
        <f>INDEX('Součty za kod'!$A$1:$D$300,MATCH('Souhrnný rozpočet'!A60,'Součty za kod'!$A$1:$A$300,0),3)</f>
        <v>4</v>
      </c>
      <c r="J60" s="90"/>
      <c r="K60" s="73">
        <f t="shared" si="0"/>
        <v>0</v>
      </c>
      <c r="L60"/>
    </row>
    <row r="61" spans="1:12" s="46" customFormat="1" ht="71.25" customHeight="1">
      <c r="A61" s="127" t="s">
        <v>141</v>
      </c>
      <c r="B61" s="128"/>
      <c r="C61" s="129" t="s">
        <v>405</v>
      </c>
      <c r="D61" s="129"/>
      <c r="E61" s="129"/>
      <c r="F61" s="129"/>
      <c r="G61" s="115" t="s">
        <v>406</v>
      </c>
      <c r="H61" s="76" t="s">
        <v>6</v>
      </c>
      <c r="I61" s="116">
        <f>INDEX('Součty za kod'!$A$1:$D$300,MATCH('Souhrnný rozpočet'!A61,'Součty za kod'!$A$1:$A$300,0),3)</f>
        <v>4</v>
      </c>
      <c r="J61" s="90"/>
      <c r="K61" s="73">
        <f t="shared" si="0"/>
        <v>0</v>
      </c>
      <c r="L61"/>
    </row>
    <row r="62" spans="1:12" s="46" customFormat="1" ht="38.25">
      <c r="A62" s="127" t="s">
        <v>142</v>
      </c>
      <c r="B62" s="128"/>
      <c r="C62" s="129" t="s">
        <v>407</v>
      </c>
      <c r="D62" s="129"/>
      <c r="E62" s="129"/>
      <c r="F62" s="129"/>
      <c r="G62" s="115" t="s">
        <v>408</v>
      </c>
      <c r="H62" s="76" t="s">
        <v>6</v>
      </c>
      <c r="I62" s="116">
        <f>INDEX('Součty za kod'!$A$1:$D$300,MATCH('Souhrnný rozpočet'!A62,'Součty za kod'!$A$1:$A$300,0),3)</f>
        <v>24</v>
      </c>
      <c r="J62" s="90"/>
      <c r="K62" s="73">
        <f t="shared" si="0"/>
        <v>0</v>
      </c>
      <c r="L62" s="59"/>
    </row>
    <row r="63" spans="1:12" s="46" customFormat="1" ht="38.25">
      <c r="A63" s="127" t="s">
        <v>143</v>
      </c>
      <c r="B63" s="128"/>
      <c r="C63" s="129" t="s">
        <v>407</v>
      </c>
      <c r="D63" s="129"/>
      <c r="E63" s="129"/>
      <c r="F63" s="129"/>
      <c r="G63" s="115" t="s">
        <v>409</v>
      </c>
      <c r="H63" s="76" t="s">
        <v>6</v>
      </c>
      <c r="I63" s="116">
        <f>INDEX('Součty za kod'!$A$1:$D$300,MATCH('Souhrnný rozpočet'!A63,'Součty za kod'!$A$1:$A$300,0),3)</f>
        <v>1</v>
      </c>
      <c r="J63" s="90"/>
      <c r="K63" s="73">
        <f t="shared" si="0"/>
        <v>0</v>
      </c>
      <c r="L63" s="59"/>
    </row>
    <row r="64" spans="1:12" s="46" customFormat="1" ht="38.25">
      <c r="A64" s="127" t="s">
        <v>146</v>
      </c>
      <c r="B64" s="128"/>
      <c r="C64" s="129" t="s">
        <v>407</v>
      </c>
      <c r="D64" s="129"/>
      <c r="E64" s="129"/>
      <c r="F64" s="129"/>
      <c r="G64" s="115" t="s">
        <v>410</v>
      </c>
      <c r="H64" s="76" t="s">
        <v>6</v>
      </c>
      <c r="I64" s="116">
        <f>INDEX('Součty za kod'!$A$1:$D$300,MATCH('Souhrnný rozpočet'!A64,'Součty za kod'!$A$1:$A$300,0),3)</f>
        <v>1</v>
      </c>
      <c r="J64" s="90"/>
      <c r="K64" s="73">
        <f t="shared" si="0"/>
        <v>0</v>
      </c>
      <c r="L64"/>
    </row>
    <row r="65" spans="1:12" s="46" customFormat="1" ht="51">
      <c r="A65" s="127" t="s">
        <v>173</v>
      </c>
      <c r="B65" s="128"/>
      <c r="C65" s="129" t="s">
        <v>179</v>
      </c>
      <c r="D65" s="129"/>
      <c r="E65" s="129"/>
      <c r="F65" s="129"/>
      <c r="G65" s="115" t="s">
        <v>186</v>
      </c>
      <c r="H65" s="76" t="s">
        <v>6</v>
      </c>
      <c r="I65" s="116">
        <f>INDEX('Součty za kod'!$A$1:$D$300,MATCH('Souhrnný rozpočet'!A65,'Součty za kod'!$A$1:$A$300,0),3)</f>
        <v>5</v>
      </c>
      <c r="J65" s="90"/>
      <c r="K65" s="73">
        <f t="shared" si="0"/>
        <v>0</v>
      </c>
    </row>
    <row r="66" spans="1:12" s="46" customFormat="1" ht="25.5">
      <c r="A66" s="127" t="s">
        <v>192</v>
      </c>
      <c r="B66" s="128"/>
      <c r="C66" s="129" t="s">
        <v>182</v>
      </c>
      <c r="D66" s="128"/>
      <c r="E66" s="129"/>
      <c r="F66" s="129"/>
      <c r="G66" s="115" t="s">
        <v>183</v>
      </c>
      <c r="H66" s="76" t="s">
        <v>6</v>
      </c>
      <c r="I66" s="116">
        <f>INDEX('Součty za kod'!$A$1:$D$300,MATCH('Souhrnný rozpočet'!A66,'Součty za kod'!$A$1:$A$300,0),3)</f>
        <v>5</v>
      </c>
      <c r="J66" s="90"/>
      <c r="K66" s="73">
        <f t="shared" si="0"/>
        <v>0</v>
      </c>
    </row>
    <row r="67" spans="1:12" s="46" customFormat="1" ht="51">
      <c r="A67" s="127" t="s">
        <v>193</v>
      </c>
      <c r="B67" s="128"/>
      <c r="C67" s="129" t="s">
        <v>411</v>
      </c>
      <c r="D67" s="129"/>
      <c r="E67" s="129"/>
      <c r="F67" s="129"/>
      <c r="G67" s="115" t="s">
        <v>412</v>
      </c>
      <c r="H67" s="76" t="s">
        <v>6</v>
      </c>
      <c r="I67" s="116">
        <f>INDEX('Součty za kod'!$A$1:$D$300,MATCH('Souhrnný rozpočet'!A67,'Součty za kod'!$A$1:$A$300,0),3)</f>
        <v>1</v>
      </c>
      <c r="J67" s="90"/>
      <c r="K67" s="73">
        <f t="shared" si="0"/>
        <v>0</v>
      </c>
      <c r="L67"/>
    </row>
    <row r="68" spans="1:12" s="46" customFormat="1" ht="51">
      <c r="A68" s="127" t="s">
        <v>194</v>
      </c>
      <c r="B68" s="129"/>
      <c r="C68" s="129" t="s">
        <v>413</v>
      </c>
      <c r="D68" s="129"/>
      <c r="E68" s="129"/>
      <c r="F68" s="129"/>
      <c r="G68" s="115" t="s">
        <v>414</v>
      </c>
      <c r="H68" s="76" t="s">
        <v>6</v>
      </c>
      <c r="I68" s="116">
        <f>INDEX('Součty za kod'!$A$1:$D$300,MATCH('Souhrnný rozpočet'!A68,'Součty za kod'!$A$1:$A$300,0),3)</f>
        <v>2</v>
      </c>
      <c r="J68" s="90"/>
      <c r="K68" s="73">
        <f t="shared" si="0"/>
        <v>0</v>
      </c>
    </row>
    <row r="69" spans="1:12" s="46" customFormat="1" ht="38.25">
      <c r="A69" s="127" t="s">
        <v>195</v>
      </c>
      <c r="B69" s="129"/>
      <c r="C69" s="129" t="s">
        <v>180</v>
      </c>
      <c r="D69" s="129"/>
      <c r="E69" s="129"/>
      <c r="F69" s="129"/>
      <c r="G69" s="115" t="s">
        <v>415</v>
      </c>
      <c r="H69" s="76" t="s">
        <v>6</v>
      </c>
      <c r="I69" s="116">
        <f>INDEX('Součty za kod'!$A$1:$D$300,MATCH('Souhrnný rozpočet'!A69,'Součty za kod'!$A$1:$A$300,0),3)</f>
        <v>12</v>
      </c>
      <c r="J69" s="90"/>
      <c r="K69" s="73">
        <f t="shared" ref="K69:K132" si="1">J69*I69</f>
        <v>0</v>
      </c>
    </row>
    <row r="70" spans="1:12" s="46" customFormat="1" ht="38.25">
      <c r="A70" s="127" t="s">
        <v>196</v>
      </c>
      <c r="B70" s="129"/>
      <c r="C70" s="129" t="s">
        <v>180</v>
      </c>
      <c r="D70" s="129"/>
      <c r="E70" s="129"/>
      <c r="F70" s="129"/>
      <c r="G70" s="115" t="s">
        <v>416</v>
      </c>
      <c r="H70" s="76" t="s">
        <v>6</v>
      </c>
      <c r="I70" s="116">
        <f>INDEX('Součty za kod'!$A$1:$D$300,MATCH('Souhrnný rozpočet'!A70,'Součty za kod'!$A$1:$A$300,0),3)</f>
        <v>41</v>
      </c>
      <c r="J70" s="90"/>
      <c r="K70" s="73">
        <f t="shared" si="1"/>
        <v>0</v>
      </c>
    </row>
    <row r="71" spans="1:12" s="46" customFormat="1" ht="38.25">
      <c r="A71" s="127" t="s">
        <v>197</v>
      </c>
      <c r="B71" s="129"/>
      <c r="C71" s="129" t="s">
        <v>418</v>
      </c>
      <c r="D71" s="129"/>
      <c r="E71" s="129"/>
      <c r="F71" s="129"/>
      <c r="G71" s="115" t="s">
        <v>417</v>
      </c>
      <c r="H71" s="76" t="s">
        <v>6</v>
      </c>
      <c r="I71" s="116">
        <f>INDEX('Součty za kod'!$A$1:$D$300,MATCH('Souhrnný rozpočet'!A71,'Součty za kod'!$A$1:$A$300,0),3)</f>
        <v>8</v>
      </c>
      <c r="J71" s="90"/>
      <c r="K71" s="73">
        <f t="shared" si="1"/>
        <v>0</v>
      </c>
    </row>
    <row r="72" spans="1:12" s="46" customFormat="1" ht="38.25">
      <c r="A72" s="127" t="s">
        <v>198</v>
      </c>
      <c r="B72" s="129"/>
      <c r="C72" s="129" t="s">
        <v>181</v>
      </c>
      <c r="D72" s="129"/>
      <c r="E72" s="129"/>
      <c r="F72" s="129"/>
      <c r="G72" s="115" t="s">
        <v>419</v>
      </c>
      <c r="H72" s="76" t="s">
        <v>6</v>
      </c>
      <c r="I72" s="116">
        <f>INDEX('Součty za kod'!$A$1:$D$300,MATCH('Souhrnný rozpočet'!A72,'Součty za kod'!$A$1:$A$300,0),3)</f>
        <v>41</v>
      </c>
      <c r="J72" s="90"/>
      <c r="K72" s="73">
        <f t="shared" si="1"/>
        <v>0</v>
      </c>
    </row>
    <row r="73" spans="1:12" s="46" customFormat="1" ht="25.5">
      <c r="A73" s="127" t="s">
        <v>199</v>
      </c>
      <c r="B73" s="129"/>
      <c r="C73" s="129" t="s">
        <v>424</v>
      </c>
      <c r="D73" s="129"/>
      <c r="E73" s="129"/>
      <c r="F73" s="129"/>
      <c r="G73" s="115" t="s">
        <v>425</v>
      </c>
      <c r="H73" s="76" t="s">
        <v>6</v>
      </c>
      <c r="I73" s="116">
        <f>INDEX('Součty za kod'!$A$1:$D$300,MATCH('Souhrnný rozpočet'!A73,'Součty za kod'!$A$1:$A$300,0),3)</f>
        <v>8</v>
      </c>
      <c r="J73" s="90"/>
      <c r="K73" s="73">
        <f t="shared" si="1"/>
        <v>0</v>
      </c>
    </row>
    <row r="74" spans="1:12" s="46" customFormat="1" ht="63.75">
      <c r="A74" s="127" t="s">
        <v>200</v>
      </c>
      <c r="B74" s="129"/>
      <c r="C74" s="129" t="s">
        <v>620</v>
      </c>
      <c r="D74" s="129"/>
      <c r="E74" s="129"/>
      <c r="F74" s="129"/>
      <c r="G74" s="115" t="s">
        <v>621</v>
      </c>
      <c r="H74" s="76" t="s">
        <v>6</v>
      </c>
      <c r="I74" s="116">
        <f>INDEX('Součty za kod'!$A$1:$D$300,MATCH('Souhrnný rozpočet'!A74,'Součty za kod'!$A$1:$A$300,0),3)</f>
        <v>8</v>
      </c>
      <c r="J74" s="90"/>
      <c r="K74" s="73">
        <f t="shared" si="1"/>
        <v>0</v>
      </c>
    </row>
    <row r="75" spans="1:12" s="46" customFormat="1" ht="22.5" customHeight="1">
      <c r="A75" s="127" t="s">
        <v>348</v>
      </c>
      <c r="B75" s="129"/>
      <c r="C75" s="129" t="s">
        <v>185</v>
      </c>
      <c r="D75" s="129"/>
      <c r="E75" s="129"/>
      <c r="F75" s="129"/>
      <c r="G75" s="115" t="s">
        <v>185</v>
      </c>
      <c r="H75" s="76" t="s">
        <v>6</v>
      </c>
      <c r="I75" s="116">
        <f>INDEX('Součty za kod'!$A$1:$D$300,MATCH('Souhrnný rozpočet'!A75,'Součty za kod'!$A$1:$A$300,0),3)</f>
        <v>8</v>
      </c>
      <c r="J75" s="90"/>
      <c r="K75" s="73">
        <f t="shared" si="1"/>
        <v>0</v>
      </c>
    </row>
    <row r="76" spans="1:12" s="46" customFormat="1" ht="170.25" customHeight="1">
      <c r="A76" s="127" t="s">
        <v>463</v>
      </c>
      <c r="B76" s="128"/>
      <c r="C76" s="129" t="s">
        <v>420</v>
      </c>
      <c r="D76" s="129"/>
      <c r="E76" s="129"/>
      <c r="F76" s="130" t="s">
        <v>810</v>
      </c>
      <c r="G76" s="115" t="s">
        <v>423</v>
      </c>
      <c r="H76" s="76" t="s">
        <v>6</v>
      </c>
      <c r="I76" s="116">
        <f>INDEX('Součty za kod'!$A$1:$D$300,MATCH('Souhrnný rozpočet'!A76,'Součty za kod'!$A$1:$A$300,0),3)</f>
        <v>4</v>
      </c>
      <c r="J76" s="90"/>
      <c r="K76" s="73">
        <f t="shared" si="1"/>
        <v>0</v>
      </c>
      <c r="L76" s="39"/>
    </row>
    <row r="77" spans="1:12" s="46" customFormat="1" ht="76.5">
      <c r="A77" s="127" t="s">
        <v>464</v>
      </c>
      <c r="B77" s="128"/>
      <c r="C77" s="129" t="s">
        <v>421</v>
      </c>
      <c r="D77" s="129"/>
      <c r="E77" s="129"/>
      <c r="F77" s="129"/>
      <c r="G77" s="115" t="s">
        <v>422</v>
      </c>
      <c r="H77" s="76" t="s">
        <v>6</v>
      </c>
      <c r="I77" s="116">
        <f>INDEX('Součty za kod'!$A$1:$D$300,MATCH('Souhrnný rozpočet'!A77,'Součty za kod'!$A$1:$A$300,0),3)</f>
        <v>1</v>
      </c>
      <c r="J77" s="90"/>
      <c r="K77" s="73">
        <f t="shared" si="1"/>
        <v>0</v>
      </c>
      <c r="L77"/>
    </row>
    <row r="78" spans="1:12" s="46" customFormat="1" ht="76.5">
      <c r="A78" s="127" t="s">
        <v>465</v>
      </c>
      <c r="B78" s="128"/>
      <c r="C78" s="129" t="s">
        <v>184</v>
      </c>
      <c r="D78" s="129"/>
      <c r="E78" s="129"/>
      <c r="F78" s="130" t="s">
        <v>810</v>
      </c>
      <c r="G78" s="115" t="s">
        <v>428</v>
      </c>
      <c r="H78" s="76" t="s">
        <v>6</v>
      </c>
      <c r="I78" s="116">
        <f>INDEX('Součty za kod'!$A$1:$D$300,MATCH('Souhrnný rozpočet'!A78,'Součty za kod'!$A$1:$A$300,0),3)</f>
        <v>8</v>
      </c>
      <c r="J78" s="90"/>
      <c r="K78" s="73">
        <f t="shared" si="1"/>
        <v>0</v>
      </c>
    </row>
    <row r="79" spans="1:12" s="46" customFormat="1" ht="38.25">
      <c r="A79" s="127" t="s">
        <v>466</v>
      </c>
      <c r="B79" s="128"/>
      <c r="C79" s="129" t="s">
        <v>431</v>
      </c>
      <c r="D79" s="129"/>
      <c r="E79" s="129"/>
      <c r="F79" s="130" t="s">
        <v>810</v>
      </c>
      <c r="G79" s="115" t="s">
        <v>432</v>
      </c>
      <c r="H79" s="76" t="s">
        <v>6</v>
      </c>
      <c r="I79" s="116">
        <f>INDEX('Součty za kod'!$A$1:$D$300,MATCH('Souhrnný rozpočet'!A79,'Součty za kod'!$A$1:$A$300,0),3)</f>
        <v>8</v>
      </c>
      <c r="J79" s="90"/>
      <c r="K79" s="73">
        <f t="shared" si="1"/>
        <v>0</v>
      </c>
    </row>
    <row r="80" spans="1:12" s="46" customFormat="1" ht="63.75">
      <c r="A80" s="127" t="s">
        <v>467</v>
      </c>
      <c r="B80" s="128"/>
      <c r="C80" s="129" t="s">
        <v>190</v>
      </c>
      <c r="D80" s="129"/>
      <c r="E80" s="129"/>
      <c r="F80" s="130" t="s">
        <v>810</v>
      </c>
      <c r="G80" s="115" t="s">
        <v>191</v>
      </c>
      <c r="H80" s="76" t="s">
        <v>6</v>
      </c>
      <c r="I80" s="116">
        <f>INDEX('Součty za kod'!$A$1:$D$300,MATCH('Souhrnný rozpočet'!A80,'Součty za kod'!$A$1:$A$300,0),3)</f>
        <v>4</v>
      </c>
      <c r="J80" s="90"/>
      <c r="K80" s="73">
        <f t="shared" si="1"/>
        <v>0</v>
      </c>
    </row>
    <row r="81" spans="1:12" s="46" customFormat="1" ht="34.5" customHeight="1">
      <c r="A81" s="127" t="s">
        <v>468</v>
      </c>
      <c r="B81" s="128"/>
      <c r="C81" s="129" t="s">
        <v>188</v>
      </c>
      <c r="D81" s="129"/>
      <c r="E81" s="129"/>
      <c r="F81" s="129"/>
      <c r="G81" s="115" t="s">
        <v>189</v>
      </c>
      <c r="H81" s="76" t="s">
        <v>6</v>
      </c>
      <c r="I81" s="116">
        <f>INDEX('Součty za kod'!$A$1:$D$300,MATCH('Souhrnný rozpočet'!A81,'Součty za kod'!$A$1:$A$300,0),3)</f>
        <v>1</v>
      </c>
      <c r="J81" s="90"/>
      <c r="K81" s="73">
        <f t="shared" si="1"/>
        <v>0</v>
      </c>
    </row>
    <row r="82" spans="1:12" s="46" customFormat="1" ht="102">
      <c r="A82" s="127" t="s">
        <v>469</v>
      </c>
      <c r="B82" s="128"/>
      <c r="C82" s="129" t="s">
        <v>433</v>
      </c>
      <c r="D82" s="129"/>
      <c r="E82" s="129"/>
      <c r="F82" s="129"/>
      <c r="G82" s="115" t="s">
        <v>434</v>
      </c>
      <c r="H82" s="76" t="s">
        <v>6</v>
      </c>
      <c r="I82" s="116">
        <f>INDEX('Součty za kod'!$A$1:$D$300,MATCH('Souhrnný rozpočet'!A82,'Součty za kod'!$A$1:$A$300,0),3)</f>
        <v>1</v>
      </c>
      <c r="J82" s="90"/>
      <c r="K82" s="73">
        <f t="shared" si="1"/>
        <v>0</v>
      </c>
      <c r="L82" s="39"/>
    </row>
    <row r="83" spans="1:12" s="46" customFormat="1" ht="25.5">
      <c r="A83" s="127" t="s">
        <v>532</v>
      </c>
      <c r="B83" s="128"/>
      <c r="C83" s="129" t="s">
        <v>187</v>
      </c>
      <c r="D83" s="129"/>
      <c r="E83" s="129"/>
      <c r="F83" s="130" t="s">
        <v>810</v>
      </c>
      <c r="G83" s="117" t="s">
        <v>551</v>
      </c>
      <c r="H83" s="76" t="s">
        <v>6</v>
      </c>
      <c r="I83" s="116">
        <f>INDEX('Součty za kod'!$A$1:$D$300,MATCH('Souhrnný rozpočet'!A83,'Součty za kod'!$A$1:$A$300,0),3)</f>
        <v>13</v>
      </c>
      <c r="J83" s="90"/>
      <c r="K83" s="73">
        <f t="shared" si="1"/>
        <v>0</v>
      </c>
    </row>
    <row r="84" spans="1:12" s="46" customFormat="1" ht="38.25">
      <c r="A84" s="127" t="s">
        <v>533</v>
      </c>
      <c r="B84" s="128"/>
      <c r="C84" s="129" t="s">
        <v>430</v>
      </c>
      <c r="D84" s="129"/>
      <c r="E84" s="129"/>
      <c r="F84" s="130" t="s">
        <v>810</v>
      </c>
      <c r="G84" s="115" t="s">
        <v>429</v>
      </c>
      <c r="H84" s="76" t="s">
        <v>6</v>
      </c>
      <c r="I84" s="116">
        <f>INDEX('Součty za kod'!$A$1:$D$300,MATCH('Souhrnný rozpočet'!A84,'Součty za kod'!$A$1:$A$300,0),3)</f>
        <v>4</v>
      </c>
      <c r="J84" s="90"/>
      <c r="K84" s="73">
        <f t="shared" si="1"/>
        <v>0</v>
      </c>
    </row>
    <row r="85" spans="1:12" s="46" customFormat="1" ht="38.25">
      <c r="A85" s="127" t="s">
        <v>575</v>
      </c>
      <c r="B85" s="128"/>
      <c r="C85" s="129" t="s">
        <v>530</v>
      </c>
      <c r="D85" s="129"/>
      <c r="E85" s="129"/>
      <c r="F85" s="130" t="s">
        <v>810</v>
      </c>
      <c r="G85" s="117" t="s">
        <v>630</v>
      </c>
      <c r="H85" s="76" t="s">
        <v>6</v>
      </c>
      <c r="I85" s="116">
        <f>INDEX('Součty za kod'!$A$1:$D$300,MATCH('Souhrnný rozpočet'!A85,'Součty za kod'!$A$1:$A$300,0),3)</f>
        <v>1</v>
      </c>
      <c r="J85" s="90"/>
      <c r="K85" s="73">
        <f t="shared" si="1"/>
        <v>0</v>
      </c>
      <c r="L85" s="80"/>
    </row>
    <row r="86" spans="1:12" s="46" customFormat="1" ht="25.5">
      <c r="A86" s="127" t="s">
        <v>576</v>
      </c>
      <c r="B86" s="128"/>
      <c r="C86" s="129" t="s">
        <v>574</v>
      </c>
      <c r="D86" s="129"/>
      <c r="E86" s="129"/>
      <c r="F86" s="129"/>
      <c r="G86" s="117" t="s">
        <v>625</v>
      </c>
      <c r="H86" s="76" t="s">
        <v>6</v>
      </c>
      <c r="I86" s="116">
        <f>INDEX('Součty za kod'!$A$1:$D$300,MATCH('Souhrnný rozpočet'!A86,'Součty za kod'!$A$1:$A$300,0),3)</f>
        <v>3</v>
      </c>
      <c r="J86" s="90"/>
      <c r="K86" s="73">
        <f t="shared" si="1"/>
        <v>0</v>
      </c>
    </row>
    <row r="87" spans="1:12" s="46" customFormat="1" ht="76.5">
      <c r="A87" s="127" t="s">
        <v>595</v>
      </c>
      <c r="B87" s="128"/>
      <c r="C87" s="129" t="s">
        <v>598</v>
      </c>
      <c r="D87" s="129"/>
      <c r="E87" s="129"/>
      <c r="F87" s="130" t="s">
        <v>810</v>
      </c>
      <c r="G87" s="117" t="s">
        <v>616</v>
      </c>
      <c r="H87" s="76" t="s">
        <v>6</v>
      </c>
      <c r="I87" s="116">
        <f>INDEX('Součty za kod'!$A$1:$D$300,MATCH('Souhrnný rozpočet'!A87,'Součty za kod'!$A$1:$A$300,0),3)</f>
        <v>1</v>
      </c>
      <c r="J87" s="90"/>
      <c r="K87" s="73">
        <f t="shared" si="1"/>
        <v>0</v>
      </c>
    </row>
    <row r="88" spans="1:12" s="46" customFormat="1" ht="25.5">
      <c r="A88" s="127" t="s">
        <v>596</v>
      </c>
      <c r="B88" s="128"/>
      <c r="C88" s="129" t="s">
        <v>599</v>
      </c>
      <c r="D88" s="129"/>
      <c r="E88" s="129"/>
      <c r="F88" s="129"/>
      <c r="G88" s="117" t="s">
        <v>600</v>
      </c>
      <c r="H88" s="76" t="s">
        <v>6</v>
      </c>
      <c r="I88" s="116">
        <f>INDEX('Součty za kod'!$A$1:$D$300,MATCH('Souhrnný rozpočet'!A88,'Součty za kod'!$A$1:$A$300,0),3)</f>
        <v>1</v>
      </c>
      <c r="J88" s="90"/>
      <c r="K88" s="73">
        <f t="shared" si="1"/>
        <v>0</v>
      </c>
    </row>
    <row r="89" spans="1:12" s="46" customFormat="1" ht="25.5">
      <c r="A89" s="127" t="s">
        <v>597</v>
      </c>
      <c r="B89" s="128"/>
      <c r="C89" s="129" t="s">
        <v>601</v>
      </c>
      <c r="D89" s="129"/>
      <c r="E89" s="129"/>
      <c r="F89" s="129"/>
      <c r="G89" s="117" t="s">
        <v>602</v>
      </c>
      <c r="H89" s="76" t="s">
        <v>6</v>
      </c>
      <c r="I89" s="116">
        <f>INDEX('Součty za kod'!$A$1:$D$300,MATCH('Souhrnný rozpočet'!A89,'Součty za kod'!$A$1:$A$300,0),3)</f>
        <v>1</v>
      </c>
      <c r="J89" s="90"/>
      <c r="K89" s="73">
        <f t="shared" si="1"/>
        <v>0</v>
      </c>
    </row>
    <row r="90" spans="1:12" s="46" customFormat="1" ht="63.75">
      <c r="A90" s="127" t="s">
        <v>622</v>
      </c>
      <c r="B90" s="128"/>
      <c r="C90" s="129" t="s">
        <v>623</v>
      </c>
      <c r="D90" s="129"/>
      <c r="E90" s="129"/>
      <c r="F90" s="129"/>
      <c r="G90" s="117" t="s">
        <v>624</v>
      </c>
      <c r="H90" s="76" t="s">
        <v>6</v>
      </c>
      <c r="I90" s="116">
        <f>INDEX('Součty za kod'!$A$1:$D$300,MATCH('Souhrnný rozpočet'!A90,'Součty za kod'!$A$1:$A$300,0),3)</f>
        <v>2</v>
      </c>
      <c r="J90" s="90"/>
      <c r="K90" s="73">
        <f t="shared" si="1"/>
        <v>0</v>
      </c>
    </row>
    <row r="91" spans="1:12" s="46" customFormat="1" ht="38.25">
      <c r="A91" s="127" t="s">
        <v>636</v>
      </c>
      <c r="B91" s="128"/>
      <c r="C91" s="129" t="s">
        <v>637</v>
      </c>
      <c r="D91" s="129"/>
      <c r="E91" s="129"/>
      <c r="F91" s="129"/>
      <c r="G91" s="117" t="s">
        <v>638</v>
      </c>
      <c r="H91" s="76" t="s">
        <v>6</v>
      </c>
      <c r="I91" s="116">
        <f>INDEX('Součty za kod'!$A$1:$D$300,MATCH('Souhrnný rozpočet'!A91,'Součty za kod'!$A$1:$A$300,0),3)</f>
        <v>16</v>
      </c>
      <c r="J91" s="90"/>
      <c r="K91" s="73">
        <f t="shared" si="1"/>
        <v>0</v>
      </c>
    </row>
    <row r="92" spans="1:12" s="46" customFormat="1" ht="12.75">
      <c r="A92" s="131"/>
      <c r="B92" s="132"/>
      <c r="C92" s="133" t="s">
        <v>461</v>
      </c>
      <c r="D92" s="134"/>
      <c r="E92" s="134"/>
      <c r="F92" s="135"/>
      <c r="G92" s="119"/>
      <c r="H92" s="120"/>
      <c r="I92" s="121"/>
      <c r="J92" s="111"/>
      <c r="K92" s="79"/>
    </row>
    <row r="93" spans="1:12" s="46" customFormat="1" ht="25.5">
      <c r="A93" s="127" t="s">
        <v>470</v>
      </c>
      <c r="B93" s="128"/>
      <c r="C93" s="129" t="s">
        <v>435</v>
      </c>
      <c r="D93" s="129"/>
      <c r="E93" s="129"/>
      <c r="F93" s="129"/>
      <c r="G93" s="115" t="s">
        <v>438</v>
      </c>
      <c r="H93" s="76" t="s">
        <v>6</v>
      </c>
      <c r="I93" s="116">
        <f>INDEX('Součty za kod'!$A$1:$D$300,MATCH('Souhrnný rozpočet'!A93,'Součty za kod'!$A$1:$A$300,0),3)</f>
        <v>1</v>
      </c>
      <c r="J93" s="90"/>
      <c r="K93" s="73">
        <f t="shared" si="1"/>
        <v>0</v>
      </c>
    </row>
    <row r="94" spans="1:12" s="46" customFormat="1" ht="25.5">
      <c r="A94" s="127" t="s">
        <v>471</v>
      </c>
      <c r="B94" s="128"/>
      <c r="C94" s="129" t="s">
        <v>436</v>
      </c>
      <c r="D94" s="129"/>
      <c r="E94" s="129"/>
      <c r="F94" s="129"/>
      <c r="G94" s="115" t="s">
        <v>439</v>
      </c>
      <c r="H94" s="76" t="s">
        <v>6</v>
      </c>
      <c r="I94" s="116">
        <f>INDEX('Součty za kod'!$A$1:$D$300,MATCH('Souhrnný rozpočet'!A94,'Součty za kod'!$A$1:$A$300,0),3)</f>
        <v>3</v>
      </c>
      <c r="J94" s="90"/>
      <c r="K94" s="73">
        <f t="shared" si="1"/>
        <v>0</v>
      </c>
    </row>
    <row r="95" spans="1:12" s="46" customFormat="1" ht="51">
      <c r="A95" s="127" t="s">
        <v>472</v>
      </c>
      <c r="B95" s="128"/>
      <c r="C95" s="129" t="s">
        <v>437</v>
      </c>
      <c r="D95" s="129"/>
      <c r="E95" s="129"/>
      <c r="F95" s="129"/>
      <c r="G95" s="115" t="s">
        <v>442</v>
      </c>
      <c r="H95" s="76" t="s">
        <v>6</v>
      </c>
      <c r="I95" s="116">
        <f>INDEX('Součty za kod'!$A$1:$D$300,MATCH('Souhrnný rozpočet'!A95,'Součty za kod'!$A$1:$A$300,0),3)</f>
        <v>8</v>
      </c>
      <c r="J95" s="90"/>
      <c r="K95" s="73">
        <f t="shared" si="1"/>
        <v>0</v>
      </c>
    </row>
    <row r="96" spans="1:12" s="46" customFormat="1" ht="51">
      <c r="A96" s="127" t="s">
        <v>473</v>
      </c>
      <c r="B96" s="128"/>
      <c r="C96" s="129" t="s">
        <v>440</v>
      </c>
      <c r="D96" s="129"/>
      <c r="E96" s="129"/>
      <c r="F96" s="129"/>
      <c r="G96" s="115" t="s">
        <v>441</v>
      </c>
      <c r="H96" s="76" t="s">
        <v>6</v>
      </c>
      <c r="I96" s="116">
        <f>INDEX('Součty za kod'!$A$1:$D$300,MATCH('Souhrnný rozpočet'!A96,'Součty za kod'!$A$1:$A$300,0),3)</f>
        <v>9</v>
      </c>
      <c r="J96" s="90"/>
      <c r="K96" s="73">
        <f t="shared" si="1"/>
        <v>0</v>
      </c>
    </row>
    <row r="97" spans="1:11" s="46" customFormat="1" ht="25.5">
      <c r="A97" s="127" t="s">
        <v>474</v>
      </c>
      <c r="B97" s="128"/>
      <c r="C97" s="129" t="s">
        <v>444</v>
      </c>
      <c r="D97" s="129"/>
      <c r="E97" s="129"/>
      <c r="F97" s="129"/>
      <c r="G97" s="115" t="s">
        <v>443</v>
      </c>
      <c r="H97" s="76" t="s">
        <v>6</v>
      </c>
      <c r="I97" s="116">
        <f>INDEX('Součty za kod'!$A$1:$D$300,MATCH('Souhrnný rozpočet'!A97,'Součty za kod'!$A$1:$A$300,0),3)</f>
        <v>1</v>
      </c>
      <c r="J97" s="90"/>
      <c r="K97" s="73">
        <f t="shared" si="1"/>
        <v>0</v>
      </c>
    </row>
    <row r="98" spans="1:11" s="46" customFormat="1" ht="25.5">
      <c r="A98" s="127" t="s">
        <v>475</v>
      </c>
      <c r="B98" s="128"/>
      <c r="C98" s="129" t="s">
        <v>445</v>
      </c>
      <c r="D98" s="129"/>
      <c r="E98" s="129"/>
      <c r="F98" s="129"/>
      <c r="G98" s="115" t="s">
        <v>446</v>
      </c>
      <c r="H98" s="76" t="s">
        <v>6</v>
      </c>
      <c r="I98" s="116">
        <f>INDEX('Součty za kod'!$A$1:$D$300,MATCH('Souhrnný rozpočet'!A98,'Součty za kod'!$A$1:$A$300,0),3)</f>
        <v>2</v>
      </c>
      <c r="J98" s="90"/>
      <c r="K98" s="73">
        <f t="shared" si="1"/>
        <v>0</v>
      </c>
    </row>
    <row r="99" spans="1:11" s="46" customFormat="1" ht="25.5">
      <c r="A99" s="127" t="s">
        <v>476</v>
      </c>
      <c r="B99" s="128"/>
      <c r="C99" s="129" t="s">
        <v>447</v>
      </c>
      <c r="D99" s="129"/>
      <c r="E99" s="129"/>
      <c r="F99" s="129"/>
      <c r="G99" s="115" t="s">
        <v>448</v>
      </c>
      <c r="H99" s="76" t="s">
        <v>6</v>
      </c>
      <c r="I99" s="116">
        <f>INDEX('Součty za kod'!$A$1:$D$300,MATCH('Souhrnný rozpočet'!A99,'Součty za kod'!$A$1:$A$300,0),3)</f>
        <v>5</v>
      </c>
      <c r="J99" s="90"/>
      <c r="K99" s="73">
        <f t="shared" si="1"/>
        <v>0</v>
      </c>
    </row>
    <row r="100" spans="1:11" s="46" customFormat="1" ht="12.75">
      <c r="A100" s="131"/>
      <c r="B100" s="132"/>
      <c r="C100" s="133" t="s">
        <v>36</v>
      </c>
      <c r="D100" s="134"/>
      <c r="E100" s="134"/>
      <c r="F100" s="135"/>
      <c r="G100" s="119"/>
      <c r="H100" s="120"/>
      <c r="I100" s="121"/>
      <c r="J100" s="111"/>
      <c r="K100" s="79"/>
    </row>
    <row r="101" spans="1:11" s="46" customFormat="1" ht="25.5">
      <c r="A101" s="127" t="s">
        <v>56</v>
      </c>
      <c r="B101" s="128"/>
      <c r="C101" s="129" t="s">
        <v>55</v>
      </c>
      <c r="D101" s="129"/>
      <c r="E101" s="129"/>
      <c r="F101" s="129"/>
      <c r="G101" s="115" t="s">
        <v>457</v>
      </c>
      <c r="H101" s="76" t="s">
        <v>6</v>
      </c>
      <c r="I101" s="116">
        <f>INDEX('Součty za kod'!$A$1:$D$300,MATCH('Souhrnný rozpočet'!A101,'Součty za kod'!$A$1:$A$300,0),3)</f>
        <v>5</v>
      </c>
      <c r="J101" s="90"/>
      <c r="K101" s="73">
        <f t="shared" si="1"/>
        <v>0</v>
      </c>
    </row>
    <row r="102" spans="1:11" s="46" customFormat="1" ht="25.5">
      <c r="A102" s="127" t="s">
        <v>216</v>
      </c>
      <c r="B102" s="128"/>
      <c r="C102" s="129" t="s">
        <v>55</v>
      </c>
      <c r="D102" s="129"/>
      <c r="E102" s="129"/>
      <c r="F102" s="129"/>
      <c r="G102" s="115" t="s">
        <v>458</v>
      </c>
      <c r="H102" s="76" t="s">
        <v>6</v>
      </c>
      <c r="I102" s="116">
        <f>INDEX('Součty za kod'!$A$1:$D$300,MATCH('Souhrnný rozpočet'!A102,'Součty za kod'!$A$1:$A$300,0),3)</f>
        <v>1</v>
      </c>
      <c r="J102" s="90"/>
      <c r="K102" s="73">
        <f t="shared" si="1"/>
        <v>0</v>
      </c>
    </row>
    <row r="103" spans="1:11" s="46" customFormat="1" ht="25.5">
      <c r="A103" s="127" t="s">
        <v>57</v>
      </c>
      <c r="B103" s="128"/>
      <c r="C103" s="129" t="s">
        <v>55</v>
      </c>
      <c r="D103" s="129"/>
      <c r="E103" s="129"/>
      <c r="F103" s="129"/>
      <c r="G103" s="115" t="s">
        <v>459</v>
      </c>
      <c r="H103" s="76" t="s">
        <v>6</v>
      </c>
      <c r="I103" s="116">
        <f>INDEX('Součty za kod'!$A$1:$D$300,MATCH('Souhrnný rozpočet'!A103,'Součty za kod'!$A$1:$A$300,0),3)</f>
        <v>1</v>
      </c>
      <c r="J103" s="90"/>
      <c r="K103" s="73">
        <f t="shared" si="1"/>
        <v>0</v>
      </c>
    </row>
    <row r="104" spans="1:11" s="46" customFormat="1" ht="38.25">
      <c r="A104" s="127" t="s">
        <v>150</v>
      </c>
      <c r="B104" s="128"/>
      <c r="C104" s="129" t="s">
        <v>17</v>
      </c>
      <c r="D104" s="129"/>
      <c r="E104" s="129"/>
      <c r="F104" s="130" t="s">
        <v>810</v>
      </c>
      <c r="G104" s="115" t="s">
        <v>460</v>
      </c>
      <c r="H104" s="76" t="s">
        <v>6</v>
      </c>
      <c r="I104" s="116">
        <f>INDEX('Součty za kod'!$A$1:$D$300,MATCH('Souhrnný rozpočet'!A104,'Součty za kod'!$A$1:$A$300,0),3)</f>
        <v>5</v>
      </c>
      <c r="J104" s="90"/>
      <c r="K104" s="73">
        <f t="shared" si="1"/>
        <v>0</v>
      </c>
    </row>
    <row r="105" spans="1:11" s="46" customFormat="1" ht="25.5">
      <c r="A105" s="127" t="s">
        <v>217</v>
      </c>
      <c r="B105" s="128"/>
      <c r="C105" s="129" t="s">
        <v>462</v>
      </c>
      <c r="D105" s="129"/>
      <c r="E105" s="129"/>
      <c r="F105" s="129"/>
      <c r="G105" s="117" t="s">
        <v>577</v>
      </c>
      <c r="H105" s="76" t="s">
        <v>6</v>
      </c>
      <c r="I105" s="116">
        <f>INDEX('Součty za kod'!$A$1:$D$300,MATCH('Souhrnný rozpočet'!A105,'Součty za kod'!$A$1:$A$300,0),3)</f>
        <v>2</v>
      </c>
      <c r="J105" s="90"/>
      <c r="K105" s="73">
        <f t="shared" si="1"/>
        <v>0</v>
      </c>
    </row>
    <row r="106" spans="1:11" s="46" customFormat="1" ht="25.5">
      <c r="A106" s="127" t="s">
        <v>218</v>
      </c>
      <c r="B106" s="128"/>
      <c r="C106" s="129" t="s">
        <v>350</v>
      </c>
      <c r="D106" s="128"/>
      <c r="E106" s="129"/>
      <c r="F106" s="129"/>
      <c r="G106" s="115" t="s">
        <v>351</v>
      </c>
      <c r="H106" s="76" t="s">
        <v>6</v>
      </c>
      <c r="I106" s="116">
        <f>INDEX('Součty za kod'!$A$1:$D$300,MATCH('Souhrnný rozpočet'!A106,'Součty za kod'!$A$1:$A$300,0),3)</f>
        <v>5</v>
      </c>
      <c r="J106" s="90"/>
      <c r="K106" s="73">
        <f t="shared" si="1"/>
        <v>0</v>
      </c>
    </row>
    <row r="107" spans="1:11" s="46" customFormat="1" ht="38.25">
      <c r="A107" s="127" t="s">
        <v>219</v>
      </c>
      <c r="B107" s="128"/>
      <c r="C107" s="129" t="s">
        <v>208</v>
      </c>
      <c r="D107" s="128"/>
      <c r="E107" s="129"/>
      <c r="F107" s="129"/>
      <c r="G107" s="115" t="s">
        <v>215</v>
      </c>
      <c r="H107" s="76" t="s">
        <v>6</v>
      </c>
      <c r="I107" s="116">
        <f>INDEX('Součty za kod'!$A$1:$D$300,MATCH('Souhrnný rozpočet'!A107,'Součty za kod'!$A$1:$A$300,0),3)</f>
        <v>5</v>
      </c>
      <c r="J107" s="90"/>
      <c r="K107" s="73">
        <f t="shared" si="1"/>
        <v>0</v>
      </c>
    </row>
    <row r="108" spans="1:11" s="46" customFormat="1" ht="38.25">
      <c r="A108" s="127" t="s">
        <v>352</v>
      </c>
      <c r="B108" s="128"/>
      <c r="C108" s="129" t="s">
        <v>209</v>
      </c>
      <c r="D108" s="128"/>
      <c r="E108" s="129"/>
      <c r="F108" s="129"/>
      <c r="G108" s="115" t="s">
        <v>212</v>
      </c>
      <c r="H108" s="76" t="s">
        <v>6</v>
      </c>
      <c r="I108" s="116">
        <f>INDEX('Součty za kod'!$A$1:$D$300,MATCH('Souhrnný rozpočet'!A108,'Součty za kod'!$A$1:$A$300,0),3)</f>
        <v>7</v>
      </c>
      <c r="J108" s="90"/>
      <c r="K108" s="73">
        <f t="shared" si="1"/>
        <v>0</v>
      </c>
    </row>
    <row r="109" spans="1:11" s="46" customFormat="1" ht="63.75">
      <c r="A109" s="127" t="s">
        <v>477</v>
      </c>
      <c r="B109" s="128"/>
      <c r="C109" s="129" t="s">
        <v>210</v>
      </c>
      <c r="D109" s="128"/>
      <c r="E109" s="129"/>
      <c r="F109" s="129"/>
      <c r="G109" s="115" t="s">
        <v>214</v>
      </c>
      <c r="H109" s="76" t="s">
        <v>6</v>
      </c>
      <c r="I109" s="116">
        <f>INDEX('Součty za kod'!$A$1:$D$300,MATCH('Souhrnný rozpočet'!A109,'Součty za kod'!$A$1:$A$300,0),3)</f>
        <v>7</v>
      </c>
      <c r="J109" s="90"/>
      <c r="K109" s="73">
        <f t="shared" si="1"/>
        <v>0</v>
      </c>
    </row>
    <row r="110" spans="1:11" s="46" customFormat="1" ht="51">
      <c r="A110" s="127" t="s">
        <v>478</v>
      </c>
      <c r="B110" s="128"/>
      <c r="C110" s="129" t="s">
        <v>211</v>
      </c>
      <c r="D110" s="128"/>
      <c r="E110" s="129"/>
      <c r="F110" s="129"/>
      <c r="G110" s="115" t="s">
        <v>213</v>
      </c>
      <c r="H110" s="76" t="s">
        <v>6</v>
      </c>
      <c r="I110" s="116">
        <f>INDEX('Součty za kod'!$A$1:$D$300,MATCH('Souhrnný rozpočet'!A110,'Součty za kod'!$A$1:$A$300,0),3)</f>
        <v>5</v>
      </c>
      <c r="J110" s="90"/>
      <c r="K110" s="73">
        <f t="shared" si="1"/>
        <v>0</v>
      </c>
    </row>
    <row r="111" spans="1:11" s="46" customFormat="1" ht="12.75">
      <c r="A111" s="136"/>
      <c r="B111" s="137"/>
      <c r="C111" s="133" t="s">
        <v>479</v>
      </c>
      <c r="D111" s="134"/>
      <c r="E111" s="134"/>
      <c r="F111" s="135"/>
      <c r="G111" s="119"/>
      <c r="H111" s="120"/>
      <c r="I111" s="121"/>
      <c r="J111" s="111"/>
      <c r="K111" s="79"/>
    </row>
    <row r="112" spans="1:11" s="46" customFormat="1" ht="12.75">
      <c r="A112" s="127" t="s">
        <v>486</v>
      </c>
      <c r="B112" s="128"/>
      <c r="C112" s="129" t="s">
        <v>480</v>
      </c>
      <c r="D112" s="129"/>
      <c r="E112" s="129"/>
      <c r="F112" s="129"/>
      <c r="G112" s="115" t="s">
        <v>483</v>
      </c>
      <c r="H112" s="76" t="s">
        <v>6</v>
      </c>
      <c r="I112" s="116">
        <f>INDEX('Součty za kod'!$A$1:$D$300,MATCH('Souhrnný rozpočet'!A112,'Součty za kod'!$A$1:$A$300,0),3)</f>
        <v>14</v>
      </c>
      <c r="J112" s="90"/>
      <c r="K112" s="73">
        <f t="shared" si="1"/>
        <v>0</v>
      </c>
    </row>
    <row r="113" spans="1:11" s="46" customFormat="1" ht="12.75">
      <c r="A113" s="127" t="s">
        <v>487</v>
      </c>
      <c r="B113" s="128"/>
      <c r="C113" s="129" t="s">
        <v>481</v>
      </c>
      <c r="D113" s="129"/>
      <c r="E113" s="129"/>
      <c r="F113" s="129"/>
      <c r="G113" s="115" t="s">
        <v>484</v>
      </c>
      <c r="H113" s="76" t="s">
        <v>6</v>
      </c>
      <c r="I113" s="116">
        <f>INDEX('Součty za kod'!$A$1:$D$300,MATCH('Souhrnný rozpočet'!A113,'Součty za kod'!$A$1:$A$300,0),3)</f>
        <v>16</v>
      </c>
      <c r="J113" s="90"/>
      <c r="K113" s="73">
        <f t="shared" si="1"/>
        <v>0</v>
      </c>
    </row>
    <row r="114" spans="1:11" s="46" customFormat="1" ht="25.5">
      <c r="A114" s="127" t="s">
        <v>488</v>
      </c>
      <c r="B114" s="128"/>
      <c r="C114" s="129" t="s">
        <v>482</v>
      </c>
      <c r="D114" s="129"/>
      <c r="E114" s="129"/>
      <c r="F114" s="129"/>
      <c r="G114" s="115" t="s">
        <v>485</v>
      </c>
      <c r="H114" s="76" t="s">
        <v>6</v>
      </c>
      <c r="I114" s="116">
        <f>INDEX('Součty za kod'!$A$1:$D$300,MATCH('Souhrnný rozpočet'!A114,'Součty za kod'!$A$1:$A$300,0),3)</f>
        <v>1</v>
      </c>
      <c r="J114" s="90"/>
      <c r="K114" s="73">
        <f t="shared" si="1"/>
        <v>0</v>
      </c>
    </row>
    <row r="115" spans="1:11" s="46" customFormat="1" ht="25.5">
      <c r="A115" s="127" t="s">
        <v>543</v>
      </c>
      <c r="B115" s="128"/>
      <c r="C115" s="129" t="s">
        <v>541</v>
      </c>
      <c r="D115" s="129"/>
      <c r="E115" s="129"/>
      <c r="F115" s="129"/>
      <c r="G115" s="115" t="s">
        <v>542</v>
      </c>
      <c r="H115" s="76" t="s">
        <v>6</v>
      </c>
      <c r="I115" s="116">
        <f>INDEX('Součty za kod'!$A$1:$D$300,MATCH('Souhrnný rozpočet'!A115,'Součty za kod'!$A$1:$A$300,0),3)</f>
        <v>4</v>
      </c>
      <c r="J115" s="90"/>
      <c r="K115" s="73">
        <f t="shared" si="1"/>
        <v>0</v>
      </c>
    </row>
    <row r="116" spans="1:11" s="46" customFormat="1" ht="12.75">
      <c r="A116" s="136"/>
      <c r="B116" s="137"/>
      <c r="C116" s="133" t="s">
        <v>489</v>
      </c>
      <c r="D116" s="134"/>
      <c r="E116" s="134"/>
      <c r="F116" s="135"/>
      <c r="G116" s="119"/>
      <c r="H116" s="120"/>
      <c r="I116" s="121"/>
      <c r="J116" s="111"/>
      <c r="K116" s="79"/>
    </row>
    <row r="117" spans="1:11" s="46" customFormat="1" ht="63.75">
      <c r="A117" s="127" t="s">
        <v>515</v>
      </c>
      <c r="B117" s="128"/>
      <c r="C117" s="129" t="s">
        <v>490</v>
      </c>
      <c r="D117" s="129"/>
      <c r="E117" s="129"/>
      <c r="F117" s="130" t="s">
        <v>810</v>
      </c>
      <c r="G117" s="115" t="s">
        <v>491</v>
      </c>
      <c r="H117" s="76" t="s">
        <v>6</v>
      </c>
      <c r="I117" s="116">
        <f>INDEX('Součty za kod'!$A$1:$D$300,MATCH('Souhrnný rozpočet'!A117,'Součty za kod'!$A$1:$A$300,0),3)</f>
        <v>1</v>
      </c>
      <c r="J117" s="90"/>
      <c r="K117" s="73">
        <f t="shared" si="1"/>
        <v>0</v>
      </c>
    </row>
    <row r="118" spans="1:11" s="46" customFormat="1" ht="76.5">
      <c r="A118" s="127" t="s">
        <v>516</v>
      </c>
      <c r="B118" s="128"/>
      <c r="C118" s="129" t="s">
        <v>492</v>
      </c>
      <c r="D118" s="129"/>
      <c r="E118" s="129"/>
      <c r="F118" s="129"/>
      <c r="G118" s="115" t="s">
        <v>493</v>
      </c>
      <c r="H118" s="76" t="s">
        <v>6</v>
      </c>
      <c r="I118" s="116">
        <f>INDEX('Součty za kod'!$A$1:$D$300,MATCH('Souhrnný rozpočet'!A118,'Součty za kod'!$A$1:$A$300,0),3)</f>
        <v>2</v>
      </c>
      <c r="J118" s="90"/>
      <c r="K118" s="73">
        <f t="shared" si="1"/>
        <v>0</v>
      </c>
    </row>
    <row r="119" spans="1:11" s="46" customFormat="1" ht="38.25">
      <c r="A119" s="127" t="s">
        <v>517</v>
      </c>
      <c r="B119" s="128"/>
      <c r="C119" s="129" t="s">
        <v>497</v>
      </c>
      <c r="D119" s="129"/>
      <c r="E119" s="129"/>
      <c r="F119" s="129"/>
      <c r="G119" s="115" t="s">
        <v>496</v>
      </c>
      <c r="H119" s="76" t="s">
        <v>6</v>
      </c>
      <c r="I119" s="116">
        <f>INDEX('Součty za kod'!$A$1:$D$300,MATCH('Souhrnný rozpočet'!A119,'Součty za kod'!$A$1:$A$300,0),3)</f>
        <v>1</v>
      </c>
      <c r="J119" s="90"/>
      <c r="K119" s="73">
        <f t="shared" si="1"/>
        <v>0</v>
      </c>
    </row>
    <row r="120" spans="1:11" s="46" customFormat="1" ht="25.5">
      <c r="A120" s="127" t="s">
        <v>518</v>
      </c>
      <c r="B120" s="128"/>
      <c r="C120" s="129" t="s">
        <v>498</v>
      </c>
      <c r="D120" s="129"/>
      <c r="E120" s="129"/>
      <c r="F120" s="129"/>
      <c r="G120" s="115" t="s">
        <v>494</v>
      </c>
      <c r="H120" s="76" t="s">
        <v>6</v>
      </c>
      <c r="I120" s="116">
        <f>INDEX('Součty za kod'!$A$1:$D$300,MATCH('Souhrnný rozpočet'!A120,'Součty za kod'!$A$1:$A$300,0),3)</f>
        <v>1</v>
      </c>
      <c r="J120" s="90"/>
      <c r="K120" s="73">
        <f t="shared" si="1"/>
        <v>0</v>
      </c>
    </row>
    <row r="121" spans="1:11" s="46" customFormat="1" ht="12.75">
      <c r="A121" s="127" t="s">
        <v>519</v>
      </c>
      <c r="B121" s="128"/>
      <c r="C121" s="129" t="s">
        <v>499</v>
      </c>
      <c r="D121" s="129"/>
      <c r="E121" s="129"/>
      <c r="F121" s="129"/>
      <c r="G121" s="115" t="s">
        <v>495</v>
      </c>
      <c r="H121" s="76" t="s">
        <v>6</v>
      </c>
      <c r="I121" s="116">
        <f>INDEX('Součty za kod'!$A$1:$D$300,MATCH('Souhrnný rozpočet'!A121,'Součty za kod'!$A$1:$A$300,0),3)</f>
        <v>1</v>
      </c>
      <c r="J121" s="90"/>
      <c r="K121" s="73">
        <f t="shared" si="1"/>
        <v>0</v>
      </c>
    </row>
    <row r="122" spans="1:11" s="46" customFormat="1" ht="12.75">
      <c r="A122" s="127" t="s">
        <v>520</v>
      </c>
      <c r="B122" s="128"/>
      <c r="C122" s="129" t="s">
        <v>500</v>
      </c>
      <c r="D122" s="129"/>
      <c r="E122" s="129"/>
      <c r="F122" s="129"/>
      <c r="G122" s="115" t="s">
        <v>501</v>
      </c>
      <c r="H122" s="76" t="s">
        <v>6</v>
      </c>
      <c r="I122" s="116">
        <f>INDEX('Součty za kod'!$A$1:$D$300,MATCH('Souhrnný rozpočet'!A122,'Součty za kod'!$A$1:$A$300,0),3)</f>
        <v>1</v>
      </c>
      <c r="J122" s="90"/>
      <c r="K122" s="73">
        <f t="shared" si="1"/>
        <v>0</v>
      </c>
    </row>
    <row r="123" spans="1:11" s="46" customFormat="1" ht="12.75">
      <c r="A123" s="127" t="s">
        <v>521</v>
      </c>
      <c r="B123" s="128"/>
      <c r="C123" s="129" t="s">
        <v>502</v>
      </c>
      <c r="D123" s="129"/>
      <c r="E123" s="129"/>
      <c r="F123" s="129"/>
      <c r="G123" s="115" t="s">
        <v>503</v>
      </c>
      <c r="H123" s="76" t="s">
        <v>504</v>
      </c>
      <c r="I123" s="116">
        <f>INDEX('Součty za kod'!$A$1:$D$300,MATCH('Souhrnný rozpočet'!A123,'Součty za kod'!$A$1:$A$300,0),3)</f>
        <v>90</v>
      </c>
      <c r="J123" s="90"/>
      <c r="K123" s="73">
        <f t="shared" si="1"/>
        <v>0</v>
      </c>
    </row>
    <row r="124" spans="1:11" s="46" customFormat="1" ht="38.25">
      <c r="A124" s="127" t="s">
        <v>522</v>
      </c>
      <c r="B124" s="128"/>
      <c r="C124" s="129" t="s">
        <v>505</v>
      </c>
      <c r="D124" s="129"/>
      <c r="E124" s="129"/>
      <c r="F124" s="129"/>
      <c r="G124" s="115" t="s">
        <v>508</v>
      </c>
      <c r="H124" s="76" t="s">
        <v>6</v>
      </c>
      <c r="I124" s="116">
        <f>INDEX('Součty za kod'!$A$1:$D$300,MATCH('Souhrnný rozpočet'!A124,'Součty za kod'!$A$1:$A$300,0),3)</f>
        <v>4</v>
      </c>
      <c r="J124" s="90"/>
      <c r="K124" s="73">
        <f t="shared" si="1"/>
        <v>0</v>
      </c>
    </row>
    <row r="125" spans="1:11" s="46" customFormat="1" ht="12.75">
      <c r="A125" s="127" t="s">
        <v>523</v>
      </c>
      <c r="B125" s="128"/>
      <c r="C125" s="129" t="s">
        <v>506</v>
      </c>
      <c r="D125" s="129"/>
      <c r="E125" s="129"/>
      <c r="F125" s="129"/>
      <c r="G125" s="115" t="s">
        <v>509</v>
      </c>
      <c r="H125" s="76" t="s">
        <v>6</v>
      </c>
      <c r="I125" s="116">
        <f>INDEX('Součty za kod'!$A$1:$D$300,MATCH('Souhrnný rozpočet'!A125,'Součty za kod'!$A$1:$A$300,0),3)</f>
        <v>6</v>
      </c>
      <c r="J125" s="90"/>
      <c r="K125" s="73">
        <f t="shared" si="1"/>
        <v>0</v>
      </c>
    </row>
    <row r="126" spans="1:11" s="46" customFormat="1" ht="38.25">
      <c r="A126" s="127" t="s">
        <v>524</v>
      </c>
      <c r="B126" s="128"/>
      <c r="C126" s="129" t="s">
        <v>507</v>
      </c>
      <c r="D126" s="129"/>
      <c r="E126" s="129"/>
      <c r="F126" s="129"/>
      <c r="G126" s="117" t="s">
        <v>635</v>
      </c>
      <c r="H126" s="76" t="s">
        <v>6</v>
      </c>
      <c r="I126" s="116">
        <f>INDEX('Součty za kod'!$A$1:$D$300,MATCH('Souhrnný rozpočet'!A126,'Součty za kod'!$A$1:$A$300,0),3)</f>
        <v>2</v>
      </c>
      <c r="J126" s="90"/>
      <c r="K126" s="73">
        <f t="shared" si="1"/>
        <v>0</v>
      </c>
    </row>
    <row r="127" spans="1:11" s="46" customFormat="1" ht="38.25">
      <c r="A127" s="127" t="s">
        <v>525</v>
      </c>
      <c r="B127" s="128"/>
      <c r="C127" s="129" t="s">
        <v>633</v>
      </c>
      <c r="D127" s="129"/>
      <c r="E127" s="129"/>
      <c r="F127" s="129"/>
      <c r="G127" s="117" t="s">
        <v>634</v>
      </c>
      <c r="H127" s="76" t="s">
        <v>6</v>
      </c>
      <c r="I127" s="116">
        <f>INDEX('Součty za kod'!$A$1:$D$300,MATCH('Souhrnný rozpočet'!A127,'Součty za kod'!$A$1:$A$300,0),3)</f>
        <v>1</v>
      </c>
      <c r="J127" s="90"/>
      <c r="K127" s="73">
        <f t="shared" si="1"/>
        <v>0</v>
      </c>
    </row>
    <row r="128" spans="1:11" s="46" customFormat="1" ht="25.5">
      <c r="A128" s="127" t="s">
        <v>526</v>
      </c>
      <c r="B128" s="128"/>
      <c r="C128" s="129" t="s">
        <v>631</v>
      </c>
      <c r="D128" s="129"/>
      <c r="E128" s="129"/>
      <c r="F128" s="129"/>
      <c r="G128" s="117" t="s">
        <v>632</v>
      </c>
      <c r="H128" s="76" t="s">
        <v>6</v>
      </c>
      <c r="I128" s="116">
        <f>INDEX('Součty za kod'!$A$1:$D$300,MATCH('Souhrnný rozpočet'!A128,'Součty za kod'!$A$1:$A$300,0),3)</f>
        <v>1</v>
      </c>
      <c r="J128" s="90"/>
      <c r="K128" s="73">
        <f t="shared" si="1"/>
        <v>0</v>
      </c>
    </row>
    <row r="129" spans="1:11" s="46" customFormat="1" ht="12.75">
      <c r="A129" s="127" t="s">
        <v>527</v>
      </c>
      <c r="B129" s="128"/>
      <c r="C129" s="129" t="s">
        <v>510</v>
      </c>
      <c r="D129" s="129"/>
      <c r="E129" s="129"/>
      <c r="F129" s="129"/>
      <c r="G129" s="115" t="s">
        <v>511</v>
      </c>
      <c r="H129" s="76" t="s">
        <v>6</v>
      </c>
      <c r="I129" s="116">
        <f>INDEX('Součty za kod'!$A$1:$D$300,MATCH('Souhrnný rozpočet'!A129,'Součty za kod'!$A$1:$A$300,0),3)</f>
        <v>1</v>
      </c>
      <c r="J129" s="90"/>
      <c r="K129" s="73">
        <f t="shared" si="1"/>
        <v>0</v>
      </c>
    </row>
    <row r="130" spans="1:11" s="46" customFormat="1" ht="25.5">
      <c r="A130" s="127" t="s">
        <v>528</v>
      </c>
      <c r="B130" s="128"/>
      <c r="C130" s="129" t="s">
        <v>512</v>
      </c>
      <c r="D130" s="129"/>
      <c r="E130" s="129"/>
      <c r="F130" s="129"/>
      <c r="G130" s="115" t="s">
        <v>513</v>
      </c>
      <c r="H130" s="76" t="s">
        <v>514</v>
      </c>
      <c r="I130" s="116">
        <f>INDEX('Součty za kod'!$A$1:$D$300,MATCH('Souhrnný rozpočet'!A130,'Součty za kod'!$A$1:$A$300,0),3)</f>
        <v>1</v>
      </c>
      <c r="J130" s="90"/>
      <c r="K130" s="73">
        <f t="shared" si="1"/>
        <v>0</v>
      </c>
    </row>
    <row r="131" spans="1:11" s="46" customFormat="1" ht="12.75">
      <c r="A131" s="131"/>
      <c r="B131" s="132"/>
      <c r="C131" s="133" t="s">
        <v>58</v>
      </c>
      <c r="D131" s="134"/>
      <c r="E131" s="134"/>
      <c r="F131" s="135"/>
      <c r="G131" s="119"/>
      <c r="H131" s="120"/>
      <c r="I131" s="121"/>
      <c r="J131" s="111"/>
      <c r="K131" s="79"/>
    </row>
    <row r="132" spans="1:11" s="46" customFormat="1" ht="25.5">
      <c r="A132" s="127" t="s">
        <v>59</v>
      </c>
      <c r="B132" s="128"/>
      <c r="C132" s="129" t="s">
        <v>220</v>
      </c>
      <c r="D132" s="129"/>
      <c r="E132" s="129"/>
      <c r="F132" s="129"/>
      <c r="G132" s="117" t="s">
        <v>544</v>
      </c>
      <c r="H132" s="76" t="s">
        <v>6</v>
      </c>
      <c r="I132" s="116">
        <f>INDEX('Součty za kod'!$A$1:$D$300,MATCH('Souhrnný rozpočet'!A132,'Součty za kod'!$A$1:$A$300,0),3)</f>
        <v>2</v>
      </c>
      <c r="J132" s="90"/>
      <c r="K132" s="73">
        <f t="shared" si="1"/>
        <v>0</v>
      </c>
    </row>
    <row r="133" spans="1:11" s="46" customFormat="1" ht="38.25">
      <c r="A133" s="127" t="s">
        <v>76</v>
      </c>
      <c r="B133" s="128"/>
      <c r="C133" s="129" t="s">
        <v>221</v>
      </c>
      <c r="D133" s="129"/>
      <c r="E133" s="129"/>
      <c r="F133" s="129"/>
      <c r="G133" s="115" t="s">
        <v>222</v>
      </c>
      <c r="H133" s="76" t="s">
        <v>6</v>
      </c>
      <c r="I133" s="116">
        <f>INDEX('Součty za kod'!$A$1:$D$300,MATCH('Souhrnný rozpočet'!A133,'Součty za kod'!$A$1:$A$300,0),3)</f>
        <v>8</v>
      </c>
      <c r="J133" s="90"/>
      <c r="K133" s="73">
        <f t="shared" ref="K133:K196" si="2">J133*I133</f>
        <v>0</v>
      </c>
    </row>
    <row r="134" spans="1:11" s="46" customFormat="1" ht="12.75">
      <c r="A134" s="127" t="s">
        <v>145</v>
      </c>
      <c r="B134" s="128"/>
      <c r="C134" s="129" t="s">
        <v>15</v>
      </c>
      <c r="D134" s="129"/>
      <c r="E134" s="129"/>
      <c r="F134" s="129"/>
      <c r="G134" s="115" t="s">
        <v>15</v>
      </c>
      <c r="H134" s="76" t="s">
        <v>6</v>
      </c>
      <c r="I134" s="116">
        <f>INDEX('Součty za kod'!$A$1:$D$300,MATCH('Souhrnný rozpočet'!A134,'Součty za kod'!$A$1:$A$300,0),3)</f>
        <v>99</v>
      </c>
      <c r="J134" s="90"/>
      <c r="K134" s="73">
        <f t="shared" si="2"/>
        <v>0</v>
      </c>
    </row>
    <row r="135" spans="1:11" s="46" customFormat="1" ht="25.5">
      <c r="A135" s="127" t="s">
        <v>581</v>
      </c>
      <c r="B135" s="128"/>
      <c r="C135" s="129" t="s">
        <v>579</v>
      </c>
      <c r="D135" s="129"/>
      <c r="E135" s="129"/>
      <c r="F135" s="129"/>
      <c r="G135" s="117" t="s">
        <v>580</v>
      </c>
      <c r="H135" s="76" t="s">
        <v>6</v>
      </c>
      <c r="I135" s="116">
        <f>INDEX('Součty za kod'!$A$1:$D$300,MATCH('Souhrnný rozpočet'!A135,'Součty za kod'!$A$1:$A$300,0),3)</f>
        <v>13</v>
      </c>
      <c r="J135" s="90"/>
      <c r="K135" s="73">
        <f t="shared" si="2"/>
        <v>0</v>
      </c>
    </row>
    <row r="136" spans="1:11" s="46" customFormat="1" ht="12.75">
      <c r="A136" s="131"/>
      <c r="B136" s="132"/>
      <c r="C136" s="138" t="s">
        <v>72</v>
      </c>
      <c r="D136" s="139"/>
      <c r="E136" s="139"/>
      <c r="F136" s="140"/>
      <c r="G136" s="122"/>
      <c r="H136" s="123"/>
      <c r="I136" s="121"/>
      <c r="J136" s="112"/>
      <c r="K136" s="79"/>
    </row>
    <row r="137" spans="1:11" s="46" customFormat="1" ht="12.75">
      <c r="A137" s="127" t="s">
        <v>37</v>
      </c>
      <c r="B137" s="128"/>
      <c r="C137" s="129" t="s">
        <v>152</v>
      </c>
      <c r="D137" s="129"/>
      <c r="E137" s="129"/>
      <c r="F137" s="129"/>
      <c r="G137" s="115" t="s">
        <v>153</v>
      </c>
      <c r="H137" s="76" t="s">
        <v>38</v>
      </c>
      <c r="I137" s="116">
        <f>INDEX('Součty za kod'!$A$1:$D$300,MATCH('Souhrnný rozpočet'!A137,'Součty za kod'!$A$1:$A$300,0),3)</f>
        <v>5600</v>
      </c>
      <c r="J137" s="90"/>
      <c r="K137" s="73">
        <f t="shared" si="2"/>
        <v>0</v>
      </c>
    </row>
    <row r="138" spans="1:11" s="46" customFormat="1" ht="12.75">
      <c r="A138" s="127" t="s">
        <v>39</v>
      </c>
      <c r="B138" s="128"/>
      <c r="C138" s="129" t="s">
        <v>154</v>
      </c>
      <c r="D138" s="129"/>
      <c r="E138" s="129"/>
      <c r="F138" s="129"/>
      <c r="G138" s="115" t="s">
        <v>155</v>
      </c>
      <c r="H138" s="76" t="s">
        <v>6</v>
      </c>
      <c r="I138" s="116">
        <f>INDEX('Součty za kod'!$A$1:$D$300,MATCH('Souhrnný rozpočet'!A138,'Součty za kod'!$A$1:$A$300,0),3)</f>
        <v>420</v>
      </c>
      <c r="J138" s="90"/>
      <c r="K138" s="73">
        <f t="shared" si="2"/>
        <v>0</v>
      </c>
    </row>
    <row r="139" spans="1:11" s="46" customFormat="1" ht="25.5">
      <c r="A139" s="127" t="s">
        <v>40</v>
      </c>
      <c r="B139" s="128"/>
      <c r="C139" s="129" t="s">
        <v>156</v>
      </c>
      <c r="D139" s="129"/>
      <c r="E139" s="129"/>
      <c r="F139" s="129"/>
      <c r="G139" s="115" t="s">
        <v>169</v>
      </c>
      <c r="H139" s="76" t="s">
        <v>6</v>
      </c>
      <c r="I139" s="116">
        <f>INDEX('Součty za kod'!$A$1:$D$300,MATCH('Souhrnný rozpočet'!A139,'Součty za kod'!$A$1:$A$300,0),3)</f>
        <v>300</v>
      </c>
      <c r="J139" s="90"/>
      <c r="K139" s="73">
        <f t="shared" si="2"/>
        <v>0</v>
      </c>
    </row>
    <row r="140" spans="1:11" s="46" customFormat="1" ht="12.75">
      <c r="A140" s="127" t="s">
        <v>41</v>
      </c>
      <c r="B140" s="128"/>
      <c r="C140" s="129" t="s">
        <v>158</v>
      </c>
      <c r="D140" s="129"/>
      <c r="E140" s="129"/>
      <c r="F140" s="129"/>
      <c r="G140" s="115" t="s">
        <v>157</v>
      </c>
      <c r="H140" s="76" t="s">
        <v>38</v>
      </c>
      <c r="I140" s="116">
        <f>INDEX('Součty za kod'!$A$1:$D$300,MATCH('Souhrnný rozpočet'!A140,'Součty za kod'!$A$1:$A$300,0),3)</f>
        <v>40</v>
      </c>
      <c r="J140" s="90"/>
      <c r="K140" s="73">
        <f t="shared" si="2"/>
        <v>0</v>
      </c>
    </row>
    <row r="141" spans="1:11" s="46" customFormat="1" ht="25.5">
      <c r="A141" s="127" t="s">
        <v>42</v>
      </c>
      <c r="B141" s="128"/>
      <c r="C141" s="129" t="s">
        <v>583</v>
      </c>
      <c r="D141" s="129"/>
      <c r="E141" s="129"/>
      <c r="F141" s="129"/>
      <c r="G141" s="117" t="s">
        <v>583</v>
      </c>
      <c r="H141" s="76" t="s">
        <v>6</v>
      </c>
      <c r="I141" s="116">
        <f>INDEX('Součty za kod'!$A$1:$D$300,MATCH('Souhrnný rozpočet'!A141,'Součty za kod'!$A$1:$A$300,0),3)</f>
        <v>151</v>
      </c>
      <c r="J141" s="90"/>
      <c r="K141" s="73">
        <f t="shared" si="2"/>
        <v>0</v>
      </c>
    </row>
    <row r="142" spans="1:11" s="46" customFormat="1" ht="25.5">
      <c r="A142" s="127" t="s">
        <v>43</v>
      </c>
      <c r="B142" s="128"/>
      <c r="C142" s="129" t="s">
        <v>159</v>
      </c>
      <c r="D142" s="129"/>
      <c r="E142" s="129"/>
      <c r="F142" s="129"/>
      <c r="G142" s="115" t="s">
        <v>160</v>
      </c>
      <c r="H142" s="76" t="s">
        <v>6</v>
      </c>
      <c r="I142" s="116">
        <f>INDEX('Součty za kod'!$A$1:$D$300,MATCH('Souhrnný rozpočet'!A142,'Součty za kod'!$A$1:$A$300,0),3)</f>
        <v>120</v>
      </c>
      <c r="J142" s="90"/>
      <c r="K142" s="73">
        <f t="shared" si="2"/>
        <v>0</v>
      </c>
    </row>
    <row r="143" spans="1:11" s="46" customFormat="1" ht="25.5">
      <c r="A143" s="127" t="s">
        <v>44</v>
      </c>
      <c r="B143" s="128"/>
      <c r="C143" s="129" t="s">
        <v>159</v>
      </c>
      <c r="D143" s="129"/>
      <c r="E143" s="129"/>
      <c r="F143" s="129"/>
      <c r="G143" s="115" t="s">
        <v>162</v>
      </c>
      <c r="H143" s="76" t="s">
        <v>6</v>
      </c>
      <c r="I143" s="116">
        <f>INDEX('Součty za kod'!$A$1:$D$300,MATCH('Souhrnný rozpočet'!A143,'Součty za kod'!$A$1:$A$300,0),3)</f>
        <v>60</v>
      </c>
      <c r="J143" s="90"/>
      <c r="K143" s="73">
        <f t="shared" si="2"/>
        <v>0</v>
      </c>
    </row>
    <row r="144" spans="1:11" s="46" customFormat="1" ht="25.5">
      <c r="A144" s="127" t="s">
        <v>166</v>
      </c>
      <c r="B144" s="128"/>
      <c r="C144" s="129" t="s">
        <v>159</v>
      </c>
      <c r="D144" s="129"/>
      <c r="E144" s="129"/>
      <c r="F144" s="129"/>
      <c r="G144" s="115" t="s">
        <v>161</v>
      </c>
      <c r="H144" s="76" t="s">
        <v>6</v>
      </c>
      <c r="I144" s="116">
        <f>INDEX('Součty za kod'!$A$1:$D$300,MATCH('Souhrnný rozpočet'!A144,'Součty za kod'!$A$1:$A$300,0),3)</f>
        <v>20</v>
      </c>
      <c r="J144" s="90"/>
      <c r="K144" s="73">
        <f t="shared" si="2"/>
        <v>0</v>
      </c>
    </row>
    <row r="145" spans="1:13" s="46" customFormat="1" ht="12.75">
      <c r="A145" s="127" t="s">
        <v>167</v>
      </c>
      <c r="B145" s="128"/>
      <c r="C145" s="129" t="s">
        <v>163</v>
      </c>
      <c r="D145" s="129"/>
      <c r="E145" s="129"/>
      <c r="F145" s="129"/>
      <c r="G145" s="115" t="s">
        <v>165</v>
      </c>
      <c r="H145" s="76" t="s">
        <v>6</v>
      </c>
      <c r="I145" s="116">
        <f>INDEX('Součty za kod'!$A$1:$D$300,MATCH('Souhrnný rozpočet'!A145,'Součty za kod'!$A$1:$A$300,0),3)</f>
        <v>20</v>
      </c>
      <c r="J145" s="90"/>
      <c r="K145" s="73">
        <f t="shared" si="2"/>
        <v>0</v>
      </c>
    </row>
    <row r="146" spans="1:13" s="46" customFormat="1" ht="12.75">
      <c r="A146" s="127" t="s">
        <v>588</v>
      </c>
      <c r="B146" s="128"/>
      <c r="C146" s="129" t="s">
        <v>586</v>
      </c>
      <c r="D146" s="129"/>
      <c r="E146" s="129"/>
      <c r="F146" s="129"/>
      <c r="G146" s="117" t="s">
        <v>587</v>
      </c>
      <c r="H146" s="76" t="s">
        <v>38</v>
      </c>
      <c r="I146" s="116">
        <f>INDEX('Součty za kod'!$A$1:$D$300,MATCH('Souhrnný rozpočet'!A146,'Součty za kod'!$A$1:$A$300,0),3)</f>
        <v>220</v>
      </c>
      <c r="J146" s="90"/>
      <c r="K146" s="73">
        <f t="shared" si="2"/>
        <v>0</v>
      </c>
    </row>
    <row r="147" spans="1:13" s="46" customFormat="1" ht="12.75">
      <c r="A147" s="127" t="s">
        <v>589</v>
      </c>
      <c r="B147" s="128"/>
      <c r="C147" s="129" t="s">
        <v>584</v>
      </c>
      <c r="D147" s="129"/>
      <c r="E147" s="129"/>
      <c r="F147" s="129"/>
      <c r="G147" s="117" t="s">
        <v>585</v>
      </c>
      <c r="H147" s="76" t="s">
        <v>38</v>
      </c>
      <c r="I147" s="116">
        <f>INDEX('Součty za kod'!$A$1:$D$300,MATCH('Souhrnný rozpočet'!A147,'Součty za kod'!$A$1:$A$300,0),3)</f>
        <v>700</v>
      </c>
      <c r="J147" s="90"/>
      <c r="K147" s="73">
        <f t="shared" si="2"/>
        <v>0</v>
      </c>
    </row>
    <row r="148" spans="1:13" s="46" customFormat="1" ht="42.75" customHeight="1">
      <c r="A148" s="127" t="s">
        <v>617</v>
      </c>
      <c r="B148" s="128"/>
      <c r="C148" s="129" t="s">
        <v>619</v>
      </c>
      <c r="D148" s="129"/>
      <c r="E148" s="129"/>
      <c r="F148" s="129"/>
      <c r="G148" s="117" t="s">
        <v>618</v>
      </c>
      <c r="H148" s="76" t="s">
        <v>6</v>
      </c>
      <c r="I148" s="116">
        <f>INDEX('Součty za kod'!$A$1:$D$300,MATCH('Souhrnný rozpočet'!A148,'Součty za kod'!$A$1:$A$300,0),3)</f>
        <v>17</v>
      </c>
      <c r="J148" s="90"/>
      <c r="K148" s="73">
        <f t="shared" si="2"/>
        <v>0</v>
      </c>
    </row>
    <row r="149" spans="1:13" s="46" customFormat="1" ht="12.75">
      <c r="A149" s="131"/>
      <c r="B149" s="132"/>
      <c r="C149" s="133" t="s">
        <v>661</v>
      </c>
      <c r="D149" s="134"/>
      <c r="E149" s="134"/>
      <c r="F149" s="135"/>
      <c r="G149" s="119"/>
      <c r="H149" s="120"/>
      <c r="I149" s="121"/>
      <c r="J149" s="111"/>
      <c r="K149" s="79"/>
    </row>
    <row r="150" spans="1:13" s="46" customFormat="1" ht="38.25">
      <c r="A150" s="127" t="s">
        <v>662</v>
      </c>
      <c r="B150" s="128"/>
      <c r="C150" s="129" t="s">
        <v>663</v>
      </c>
      <c r="D150" s="129"/>
      <c r="E150" s="129"/>
      <c r="F150" s="129"/>
      <c r="G150" s="115" t="s">
        <v>694</v>
      </c>
      <c r="H150" s="76" t="s">
        <v>6</v>
      </c>
      <c r="I150" s="116">
        <f>INDEX('Součty za kod'!$A$1:$D$300,MATCH('Souhrnný rozpočet'!A150,'Součty za kod'!$A$1:$A$300,0),3)</f>
        <v>2</v>
      </c>
      <c r="J150" s="90"/>
      <c r="K150" s="73">
        <f t="shared" si="2"/>
        <v>0</v>
      </c>
      <c r="M150" s="83"/>
    </row>
    <row r="151" spans="1:13" s="46" customFormat="1" ht="25.5">
      <c r="A151" s="127" t="s">
        <v>664</v>
      </c>
      <c r="B151" s="128"/>
      <c r="C151" s="129" t="s">
        <v>663</v>
      </c>
      <c r="D151" s="129"/>
      <c r="E151" s="129"/>
      <c r="F151" s="129"/>
      <c r="G151" s="115" t="s">
        <v>695</v>
      </c>
      <c r="H151" s="76" t="s">
        <v>6</v>
      </c>
      <c r="I151" s="116">
        <f>INDEX('Součty za kod'!$A$1:$D$300,MATCH('Souhrnný rozpočet'!A151,'Součty za kod'!$A$1:$A$300,0),3)</f>
        <v>13</v>
      </c>
      <c r="J151" s="90"/>
      <c r="K151" s="73">
        <f t="shared" si="2"/>
        <v>0</v>
      </c>
    </row>
    <row r="152" spans="1:13" s="46" customFormat="1" ht="25.5">
      <c r="A152" s="127" t="s">
        <v>665</v>
      </c>
      <c r="B152" s="128"/>
      <c r="C152" s="129" t="s">
        <v>663</v>
      </c>
      <c r="D152" s="129"/>
      <c r="E152" s="129"/>
      <c r="F152" s="129"/>
      <c r="G152" s="115" t="s">
        <v>696</v>
      </c>
      <c r="H152" s="76" t="s">
        <v>6</v>
      </c>
      <c r="I152" s="116">
        <f>INDEX('Součty za kod'!$A$1:$D$300,MATCH('Souhrnný rozpočet'!A152,'Součty za kod'!$A$1:$A$300,0),3)</f>
        <v>2</v>
      </c>
      <c r="J152" s="90"/>
      <c r="K152" s="73">
        <f t="shared" si="2"/>
        <v>0</v>
      </c>
    </row>
    <row r="153" spans="1:13" s="46" customFormat="1" ht="25.5">
      <c r="A153" s="127" t="s">
        <v>666</v>
      </c>
      <c r="B153" s="128"/>
      <c r="C153" s="129" t="s">
        <v>663</v>
      </c>
      <c r="D153" s="129"/>
      <c r="E153" s="129"/>
      <c r="F153" s="129"/>
      <c r="G153" s="115" t="s">
        <v>697</v>
      </c>
      <c r="H153" s="76" t="s">
        <v>6</v>
      </c>
      <c r="I153" s="116">
        <f>INDEX('Součty za kod'!$A$1:$D$300,MATCH('Souhrnný rozpočet'!A153,'Součty za kod'!$A$1:$A$300,0),3)</f>
        <v>2</v>
      </c>
      <c r="J153" s="90"/>
      <c r="K153" s="73">
        <f t="shared" si="2"/>
        <v>0</v>
      </c>
    </row>
    <row r="154" spans="1:13" s="46" customFormat="1" ht="25.5">
      <c r="A154" s="127" t="s">
        <v>667</v>
      </c>
      <c r="B154" s="128"/>
      <c r="C154" s="129" t="s">
        <v>663</v>
      </c>
      <c r="D154" s="129"/>
      <c r="E154" s="129"/>
      <c r="F154" s="129"/>
      <c r="G154" s="115" t="s">
        <v>698</v>
      </c>
      <c r="H154" s="76" t="s">
        <v>6</v>
      </c>
      <c r="I154" s="116">
        <f>INDEX('Součty za kod'!$A$1:$D$300,MATCH('Souhrnný rozpočet'!A154,'Součty za kod'!$A$1:$A$300,0),3)</f>
        <v>1</v>
      </c>
      <c r="J154" s="90"/>
      <c r="K154" s="73">
        <f t="shared" si="2"/>
        <v>0</v>
      </c>
    </row>
    <row r="155" spans="1:13" s="46" customFormat="1" ht="25.5">
      <c r="A155" s="127" t="s">
        <v>668</v>
      </c>
      <c r="B155" s="128"/>
      <c r="C155" s="129" t="s">
        <v>663</v>
      </c>
      <c r="D155" s="129"/>
      <c r="E155" s="129"/>
      <c r="F155" s="129"/>
      <c r="G155" s="115" t="s">
        <v>699</v>
      </c>
      <c r="H155" s="76" t="s">
        <v>6</v>
      </c>
      <c r="I155" s="116">
        <f>INDEX('Součty za kod'!$A$1:$D$300,MATCH('Souhrnný rozpočet'!A155,'Součty za kod'!$A$1:$A$300,0),3)</f>
        <v>2</v>
      </c>
      <c r="J155" s="90"/>
      <c r="K155" s="73">
        <f t="shared" si="2"/>
        <v>0</v>
      </c>
    </row>
    <row r="156" spans="1:13" s="46" customFormat="1" ht="25.5">
      <c r="A156" s="127" t="s">
        <v>669</v>
      </c>
      <c r="B156" s="128"/>
      <c r="C156" s="129" t="s">
        <v>663</v>
      </c>
      <c r="D156" s="129"/>
      <c r="E156" s="129"/>
      <c r="F156" s="129"/>
      <c r="G156" s="115" t="s">
        <v>700</v>
      </c>
      <c r="H156" s="76" t="s">
        <v>6</v>
      </c>
      <c r="I156" s="116">
        <f>INDEX('Součty za kod'!$A$1:$D$300,MATCH('Souhrnný rozpočet'!A156,'Součty za kod'!$A$1:$A$300,0),3)</f>
        <v>1</v>
      </c>
      <c r="J156" s="90"/>
      <c r="K156" s="73">
        <f t="shared" si="2"/>
        <v>0</v>
      </c>
    </row>
    <row r="157" spans="1:13" s="46" customFormat="1" ht="38.25">
      <c r="A157" s="127" t="s">
        <v>670</v>
      </c>
      <c r="B157" s="128"/>
      <c r="C157" s="129" t="s">
        <v>663</v>
      </c>
      <c r="D157" s="129"/>
      <c r="E157" s="129"/>
      <c r="F157" s="129"/>
      <c r="G157" s="115" t="s">
        <v>701</v>
      </c>
      <c r="H157" s="76" t="s">
        <v>6</v>
      </c>
      <c r="I157" s="116">
        <f>INDEX('Součty za kod'!$A$1:$D$300,MATCH('Souhrnný rozpočet'!A157,'Součty za kod'!$A$1:$A$300,0),3)</f>
        <v>8</v>
      </c>
      <c r="J157" s="90"/>
      <c r="K157" s="73">
        <f t="shared" si="2"/>
        <v>0</v>
      </c>
    </row>
    <row r="158" spans="1:13" s="46" customFormat="1" ht="38.25">
      <c r="A158" s="127" t="s">
        <v>671</v>
      </c>
      <c r="B158" s="128"/>
      <c r="C158" s="129" t="s">
        <v>663</v>
      </c>
      <c r="D158" s="129"/>
      <c r="E158" s="129"/>
      <c r="F158" s="129"/>
      <c r="G158" s="117" t="s">
        <v>702</v>
      </c>
      <c r="H158" s="76" t="s">
        <v>6</v>
      </c>
      <c r="I158" s="116">
        <f>INDEX('Součty za kod'!$A$1:$D$300,MATCH('Souhrnný rozpočet'!A158,'Součty za kod'!$A$1:$A$300,0),3)</f>
        <v>14</v>
      </c>
      <c r="J158" s="90"/>
      <c r="K158" s="73">
        <f t="shared" si="2"/>
        <v>0</v>
      </c>
    </row>
    <row r="159" spans="1:13" s="46" customFormat="1" ht="38.25">
      <c r="A159" s="127" t="s">
        <v>672</v>
      </c>
      <c r="B159" s="128"/>
      <c r="C159" s="129" t="s">
        <v>663</v>
      </c>
      <c r="D159" s="129"/>
      <c r="E159" s="129"/>
      <c r="F159" s="129"/>
      <c r="G159" s="115" t="s">
        <v>703</v>
      </c>
      <c r="H159" s="76" t="s">
        <v>6</v>
      </c>
      <c r="I159" s="116">
        <f>INDEX('Součty za kod'!$A$1:$D$300,MATCH('Souhrnný rozpočet'!A159,'Součty za kod'!$A$1:$A$300,0),3)</f>
        <v>2</v>
      </c>
      <c r="J159" s="90"/>
      <c r="K159" s="73">
        <f t="shared" si="2"/>
        <v>0</v>
      </c>
    </row>
    <row r="160" spans="1:13" s="46" customFormat="1" ht="38.25">
      <c r="A160" s="127" t="s">
        <v>673</v>
      </c>
      <c r="B160" s="128"/>
      <c r="C160" s="129" t="s">
        <v>663</v>
      </c>
      <c r="D160" s="129"/>
      <c r="E160" s="129"/>
      <c r="F160" s="129"/>
      <c r="G160" s="117" t="s">
        <v>704</v>
      </c>
      <c r="H160" s="76" t="s">
        <v>6</v>
      </c>
      <c r="I160" s="116">
        <f>INDEX('Součty za kod'!$A$1:$D$300,MATCH('Souhrnný rozpočet'!A160,'Součty za kod'!$A$1:$A$300,0),3)</f>
        <v>1</v>
      </c>
      <c r="J160" s="90"/>
      <c r="K160" s="73">
        <f t="shared" si="2"/>
        <v>0</v>
      </c>
    </row>
    <row r="161" spans="1:13" s="46" customFormat="1" ht="38.25">
      <c r="A161" s="127" t="s">
        <v>674</v>
      </c>
      <c r="B161" s="128"/>
      <c r="C161" s="129" t="s">
        <v>663</v>
      </c>
      <c r="D161" s="129"/>
      <c r="E161" s="129"/>
      <c r="F161" s="129"/>
      <c r="G161" s="117" t="s">
        <v>705</v>
      </c>
      <c r="H161" s="76" t="s">
        <v>6</v>
      </c>
      <c r="I161" s="116">
        <f>INDEX('Součty za kod'!$A$1:$D$300,MATCH('Souhrnný rozpočet'!A161,'Součty za kod'!$A$1:$A$300,0),3)</f>
        <v>2</v>
      </c>
      <c r="J161" s="90"/>
      <c r="K161" s="73">
        <f t="shared" si="2"/>
        <v>0</v>
      </c>
    </row>
    <row r="162" spans="1:13" s="46" customFormat="1" ht="25.5">
      <c r="A162" s="127" t="s">
        <v>675</v>
      </c>
      <c r="B162" s="128"/>
      <c r="C162" s="129" t="s">
        <v>663</v>
      </c>
      <c r="D162" s="129"/>
      <c r="E162" s="129"/>
      <c r="F162" s="129"/>
      <c r="G162" s="117" t="s">
        <v>706</v>
      </c>
      <c r="H162" s="76" t="s">
        <v>6</v>
      </c>
      <c r="I162" s="116">
        <f>INDEX('Součty za kod'!$A$1:$D$300,MATCH('Souhrnný rozpočet'!A162,'Součty za kod'!$A$1:$A$300,0),3)</f>
        <v>1</v>
      </c>
      <c r="J162" s="90"/>
      <c r="K162" s="73">
        <f t="shared" si="2"/>
        <v>0</v>
      </c>
    </row>
    <row r="163" spans="1:13" s="46" customFormat="1" ht="25.5">
      <c r="A163" s="127" t="s">
        <v>676</v>
      </c>
      <c r="B163" s="128"/>
      <c r="C163" s="129" t="s">
        <v>663</v>
      </c>
      <c r="D163" s="129"/>
      <c r="E163" s="129"/>
      <c r="F163" s="129"/>
      <c r="G163" s="117" t="s">
        <v>707</v>
      </c>
      <c r="H163" s="76" t="s">
        <v>6</v>
      </c>
      <c r="I163" s="116">
        <f>INDEX('Součty za kod'!$A$1:$D$300,MATCH('Souhrnný rozpočet'!A163,'Součty za kod'!$A$1:$A$300,0),3)</f>
        <v>2</v>
      </c>
      <c r="J163" s="90"/>
      <c r="K163" s="73">
        <f t="shared" si="2"/>
        <v>0</v>
      </c>
    </row>
    <row r="164" spans="1:13" s="46" customFormat="1" ht="25.5">
      <c r="A164" s="127" t="s">
        <v>677</v>
      </c>
      <c r="B164" s="128"/>
      <c r="C164" s="129" t="s">
        <v>663</v>
      </c>
      <c r="D164" s="129"/>
      <c r="E164" s="129"/>
      <c r="F164" s="129"/>
      <c r="G164" s="117" t="s">
        <v>708</v>
      </c>
      <c r="H164" s="76" t="s">
        <v>6</v>
      </c>
      <c r="I164" s="116">
        <f>INDEX('Součty za kod'!$A$1:$D$300,MATCH('Souhrnný rozpočet'!A164,'Součty za kod'!$A$1:$A$300,0),3)</f>
        <v>23</v>
      </c>
      <c r="J164" s="90"/>
      <c r="K164" s="73">
        <f t="shared" si="2"/>
        <v>0</v>
      </c>
    </row>
    <row r="165" spans="1:13" s="46" customFormat="1" ht="25.5">
      <c r="A165" s="127" t="s">
        <v>678</v>
      </c>
      <c r="B165" s="128"/>
      <c r="C165" s="129" t="s">
        <v>663</v>
      </c>
      <c r="D165" s="129"/>
      <c r="E165" s="129"/>
      <c r="F165" s="129"/>
      <c r="G165" s="117" t="s">
        <v>709</v>
      </c>
      <c r="H165" s="76" t="s">
        <v>6</v>
      </c>
      <c r="I165" s="116">
        <f>INDEX('Součty za kod'!$A$1:$D$300,MATCH('Souhrnný rozpočet'!A165,'Součty za kod'!$A$1:$A$300,0),3)</f>
        <v>18</v>
      </c>
      <c r="J165" s="90"/>
      <c r="K165" s="73">
        <f t="shared" si="2"/>
        <v>0</v>
      </c>
    </row>
    <row r="166" spans="1:13" s="46" customFormat="1" ht="25.5">
      <c r="A166" s="127" t="s">
        <v>679</v>
      </c>
      <c r="B166" s="128"/>
      <c r="C166" s="129" t="s">
        <v>663</v>
      </c>
      <c r="D166" s="129"/>
      <c r="E166" s="129"/>
      <c r="F166" s="129"/>
      <c r="G166" s="115" t="s">
        <v>710</v>
      </c>
      <c r="H166" s="76" t="s">
        <v>6</v>
      </c>
      <c r="I166" s="116">
        <f>INDEX('Součty za kod'!$A$1:$D$300,MATCH('Souhrnný rozpočet'!A166,'Součty za kod'!$A$1:$A$300,0),3)</f>
        <v>4</v>
      </c>
      <c r="J166" s="90"/>
      <c r="K166" s="73">
        <f t="shared" si="2"/>
        <v>0</v>
      </c>
      <c r="M166" s="83"/>
    </row>
    <row r="167" spans="1:13" s="46" customFormat="1" ht="25.5">
      <c r="A167" s="127" t="s">
        <v>680</v>
      </c>
      <c r="B167" s="128"/>
      <c r="C167" s="129" t="s">
        <v>663</v>
      </c>
      <c r="D167" s="129"/>
      <c r="E167" s="129"/>
      <c r="F167" s="129"/>
      <c r="G167" s="115" t="s">
        <v>711</v>
      </c>
      <c r="H167" s="76" t="s">
        <v>6</v>
      </c>
      <c r="I167" s="116">
        <f>INDEX('Součty za kod'!$A$1:$D$300,MATCH('Souhrnný rozpočet'!A167,'Součty za kod'!$A$1:$A$300,0),3)</f>
        <v>1</v>
      </c>
      <c r="J167" s="90"/>
      <c r="K167" s="73">
        <f t="shared" si="2"/>
        <v>0</v>
      </c>
    </row>
    <row r="168" spans="1:13" s="46" customFormat="1" ht="25.5">
      <c r="A168" s="127" t="s">
        <v>681</v>
      </c>
      <c r="B168" s="128"/>
      <c r="C168" s="129" t="s">
        <v>663</v>
      </c>
      <c r="D168" s="129"/>
      <c r="E168" s="129"/>
      <c r="F168" s="129"/>
      <c r="G168" s="115" t="s">
        <v>712</v>
      </c>
      <c r="H168" s="76" t="s">
        <v>6</v>
      </c>
      <c r="I168" s="116">
        <f>INDEX('Součty za kod'!$A$1:$D$300,MATCH('Souhrnný rozpočet'!A168,'Součty za kod'!$A$1:$A$300,0),3)</f>
        <v>2</v>
      </c>
      <c r="J168" s="90"/>
      <c r="K168" s="73">
        <f t="shared" si="2"/>
        <v>0</v>
      </c>
    </row>
    <row r="169" spans="1:13" s="46" customFormat="1" ht="25.5">
      <c r="A169" s="127" t="s">
        <v>682</v>
      </c>
      <c r="B169" s="128"/>
      <c r="C169" s="129" t="s">
        <v>663</v>
      </c>
      <c r="D169" s="129"/>
      <c r="E169" s="129"/>
      <c r="F169" s="129"/>
      <c r="G169" s="115" t="s">
        <v>713</v>
      </c>
      <c r="H169" s="76" t="s">
        <v>6</v>
      </c>
      <c r="I169" s="116">
        <f>INDEX('Součty za kod'!$A$1:$D$300,MATCH('Souhrnný rozpočet'!A169,'Součty za kod'!$A$1:$A$300,0),3)</f>
        <v>1</v>
      </c>
      <c r="J169" s="90"/>
      <c r="K169" s="73">
        <f t="shared" si="2"/>
        <v>0</v>
      </c>
    </row>
    <row r="170" spans="1:13" s="46" customFormat="1" ht="25.5">
      <c r="A170" s="127" t="s">
        <v>683</v>
      </c>
      <c r="B170" s="128"/>
      <c r="C170" s="129" t="s">
        <v>663</v>
      </c>
      <c r="D170" s="129"/>
      <c r="E170" s="129"/>
      <c r="F170" s="129"/>
      <c r="G170" s="115" t="s">
        <v>714</v>
      </c>
      <c r="H170" s="76" t="s">
        <v>6</v>
      </c>
      <c r="I170" s="116">
        <f>INDEX('Součty za kod'!$A$1:$D$300,MATCH('Souhrnný rozpočet'!A170,'Součty za kod'!$A$1:$A$300,0),3)</f>
        <v>2</v>
      </c>
      <c r="J170" s="90"/>
      <c r="K170" s="73">
        <f t="shared" si="2"/>
        <v>0</v>
      </c>
    </row>
    <row r="171" spans="1:13" s="46" customFormat="1" ht="25.5">
      <c r="A171" s="127" t="s">
        <v>684</v>
      </c>
      <c r="B171" s="128"/>
      <c r="C171" s="129" t="s">
        <v>663</v>
      </c>
      <c r="D171" s="129"/>
      <c r="E171" s="129"/>
      <c r="F171" s="129"/>
      <c r="G171" s="115" t="s">
        <v>715</v>
      </c>
      <c r="H171" s="76" t="s">
        <v>6</v>
      </c>
      <c r="I171" s="116">
        <f>INDEX('Součty za kod'!$A$1:$D$300,MATCH('Souhrnný rozpočet'!A171,'Součty za kod'!$A$1:$A$300,0),3)</f>
        <v>1</v>
      </c>
      <c r="J171" s="90"/>
      <c r="K171" s="73">
        <f t="shared" si="2"/>
        <v>0</v>
      </c>
    </row>
    <row r="172" spans="1:13" s="46" customFormat="1" ht="25.5">
      <c r="A172" s="127" t="s">
        <v>685</v>
      </c>
      <c r="B172" s="128"/>
      <c r="C172" s="129" t="s">
        <v>663</v>
      </c>
      <c r="D172" s="129"/>
      <c r="E172" s="129"/>
      <c r="F172" s="129"/>
      <c r="G172" s="115" t="s">
        <v>716</v>
      </c>
      <c r="H172" s="76" t="s">
        <v>6</v>
      </c>
      <c r="I172" s="116">
        <f>INDEX('Součty za kod'!$A$1:$D$300,MATCH('Souhrnný rozpočet'!A172,'Součty za kod'!$A$1:$A$300,0),3)</f>
        <v>3</v>
      </c>
      <c r="J172" s="90"/>
      <c r="K172" s="73">
        <f t="shared" si="2"/>
        <v>0</v>
      </c>
    </row>
    <row r="173" spans="1:13" s="46" customFormat="1" ht="25.5">
      <c r="A173" s="127" t="s">
        <v>686</v>
      </c>
      <c r="B173" s="128"/>
      <c r="C173" s="129" t="s">
        <v>663</v>
      </c>
      <c r="D173" s="129"/>
      <c r="E173" s="129"/>
      <c r="F173" s="129"/>
      <c r="G173" s="115" t="s">
        <v>717</v>
      </c>
      <c r="H173" s="76" t="s">
        <v>6</v>
      </c>
      <c r="I173" s="116">
        <f>INDEX('Součty za kod'!$A$1:$D$300,MATCH('Souhrnný rozpočet'!A173,'Součty za kod'!$A$1:$A$300,0),3)</f>
        <v>3</v>
      </c>
      <c r="J173" s="90"/>
      <c r="K173" s="73">
        <f t="shared" si="2"/>
        <v>0</v>
      </c>
    </row>
    <row r="174" spans="1:13" s="46" customFormat="1" ht="25.5">
      <c r="A174" s="127" t="s">
        <v>687</v>
      </c>
      <c r="B174" s="128"/>
      <c r="C174" s="129" t="s">
        <v>663</v>
      </c>
      <c r="D174" s="129"/>
      <c r="E174" s="129"/>
      <c r="F174" s="129"/>
      <c r="G174" s="117" t="s">
        <v>718</v>
      </c>
      <c r="H174" s="76" t="s">
        <v>6</v>
      </c>
      <c r="I174" s="116">
        <f>INDEX('Součty za kod'!$A$1:$D$300,MATCH('Souhrnný rozpočet'!A174,'Součty za kod'!$A$1:$A$300,0),3)</f>
        <v>1</v>
      </c>
      <c r="J174" s="90"/>
      <c r="K174" s="73">
        <f t="shared" si="2"/>
        <v>0</v>
      </c>
    </row>
    <row r="175" spans="1:13" s="46" customFormat="1" ht="25.5">
      <c r="A175" s="127" t="s">
        <v>688</v>
      </c>
      <c r="B175" s="128"/>
      <c r="C175" s="129" t="s">
        <v>663</v>
      </c>
      <c r="D175" s="129"/>
      <c r="E175" s="129"/>
      <c r="F175" s="129"/>
      <c r="G175" s="115" t="s">
        <v>719</v>
      </c>
      <c r="H175" s="76" t="s">
        <v>6</v>
      </c>
      <c r="I175" s="116">
        <f>INDEX('Součty za kod'!$A$1:$D$300,MATCH('Souhrnný rozpočet'!A175,'Součty za kod'!$A$1:$A$300,0),3)</f>
        <v>1</v>
      </c>
      <c r="J175" s="90"/>
      <c r="K175" s="73">
        <f t="shared" si="2"/>
        <v>0</v>
      </c>
    </row>
    <row r="176" spans="1:13" s="46" customFormat="1" ht="38.25">
      <c r="A176" s="127" t="s">
        <v>689</v>
      </c>
      <c r="B176" s="128"/>
      <c r="C176" s="129" t="s">
        <v>663</v>
      </c>
      <c r="D176" s="129"/>
      <c r="E176" s="129"/>
      <c r="F176" s="129"/>
      <c r="G176" s="117" t="s">
        <v>720</v>
      </c>
      <c r="H176" s="76" t="s">
        <v>6</v>
      </c>
      <c r="I176" s="116">
        <f>INDEX('Součty za kod'!$A$1:$D$300,MATCH('Souhrnný rozpočet'!A176,'Součty za kod'!$A$1:$A$300,0),3)</f>
        <v>1</v>
      </c>
      <c r="J176" s="90"/>
      <c r="K176" s="73">
        <f t="shared" si="2"/>
        <v>0</v>
      </c>
    </row>
    <row r="177" spans="1:11" s="46" customFormat="1" ht="12.75">
      <c r="A177" s="127" t="s">
        <v>690</v>
      </c>
      <c r="B177" s="128"/>
      <c r="C177" s="129" t="s">
        <v>724</v>
      </c>
      <c r="D177" s="129"/>
      <c r="E177" s="129"/>
      <c r="F177" s="129"/>
      <c r="G177" s="117" t="s">
        <v>721</v>
      </c>
      <c r="H177" s="76" t="s">
        <v>6</v>
      </c>
      <c r="I177" s="116">
        <f>INDEX('Součty za kod'!$A$1:$D$300,MATCH('Souhrnný rozpočet'!A177,'Součty za kod'!$A$1:$A$300,0),3)</f>
        <v>114</v>
      </c>
      <c r="J177" s="90"/>
      <c r="K177" s="73">
        <f t="shared" si="2"/>
        <v>0</v>
      </c>
    </row>
    <row r="178" spans="1:11" s="46" customFormat="1" ht="12.75">
      <c r="A178" s="127" t="s">
        <v>691</v>
      </c>
      <c r="B178" s="128"/>
      <c r="C178" s="129" t="s">
        <v>725</v>
      </c>
      <c r="D178" s="129"/>
      <c r="E178" s="129"/>
      <c r="F178" s="129"/>
      <c r="G178" s="117" t="s">
        <v>722</v>
      </c>
      <c r="H178" s="76" t="s">
        <v>164</v>
      </c>
      <c r="I178" s="116">
        <f>INDEX('Součty za kod'!$A$1:$D$300,MATCH('Souhrnný rozpočet'!A178,'Součty za kod'!$A$1:$A$300,0),3)</f>
        <v>1</v>
      </c>
      <c r="J178" s="90"/>
      <c r="K178" s="73">
        <f t="shared" si="2"/>
        <v>0</v>
      </c>
    </row>
    <row r="179" spans="1:11" s="46" customFormat="1" ht="12.75">
      <c r="A179" s="127" t="s">
        <v>692</v>
      </c>
      <c r="B179" s="128"/>
      <c r="C179" s="129" t="s">
        <v>726</v>
      </c>
      <c r="D179" s="129"/>
      <c r="E179" s="129"/>
      <c r="F179" s="129"/>
      <c r="G179" s="117" t="s">
        <v>723</v>
      </c>
      <c r="H179" s="76" t="s">
        <v>6</v>
      </c>
      <c r="I179" s="116">
        <f>INDEX('Součty za kod'!$A$1:$D$300,MATCH('Souhrnný rozpočet'!A179,'Součty za kod'!$A$1:$A$300,0),3)</f>
        <v>2400</v>
      </c>
      <c r="J179" s="90"/>
      <c r="K179" s="73">
        <f t="shared" si="2"/>
        <v>0</v>
      </c>
    </row>
    <row r="180" spans="1:11" s="46" customFormat="1" ht="12.75">
      <c r="A180" s="127" t="s">
        <v>693</v>
      </c>
      <c r="B180" s="128"/>
      <c r="C180" s="129" t="s">
        <v>727</v>
      </c>
      <c r="D180" s="129"/>
      <c r="E180" s="129"/>
      <c r="F180" s="129"/>
      <c r="G180" s="117" t="s">
        <v>728</v>
      </c>
      <c r="H180" s="76" t="s">
        <v>164</v>
      </c>
      <c r="I180" s="116">
        <f>INDEX('Součty za kod'!$A$1:$D$300,MATCH('Souhrnný rozpočet'!A180,'Součty za kod'!$A$1:$A$300,0),3)</f>
        <v>1</v>
      </c>
      <c r="J180" s="90"/>
      <c r="K180" s="73">
        <f t="shared" si="2"/>
        <v>0</v>
      </c>
    </row>
    <row r="181" spans="1:11" s="46" customFormat="1" ht="38.25">
      <c r="A181" s="127" t="s">
        <v>768</v>
      </c>
      <c r="B181" s="128"/>
      <c r="C181" s="129" t="s">
        <v>729</v>
      </c>
      <c r="D181" s="129"/>
      <c r="E181" s="129"/>
      <c r="F181" s="129"/>
      <c r="G181" s="117" t="s">
        <v>729</v>
      </c>
      <c r="H181" s="76" t="s">
        <v>6</v>
      </c>
      <c r="I181" s="116">
        <f>INDEX('Součty za kod'!$A$1:$D$300,MATCH('Souhrnný rozpočet'!A181,'Součty za kod'!$A$1:$A$300,0),3)</f>
        <v>356</v>
      </c>
      <c r="J181" s="90"/>
      <c r="K181" s="73">
        <f t="shared" si="2"/>
        <v>0</v>
      </c>
    </row>
    <row r="182" spans="1:11" s="46" customFormat="1" ht="12.75">
      <c r="A182" s="127" t="s">
        <v>769</v>
      </c>
      <c r="B182" s="128"/>
      <c r="C182" s="129" t="s">
        <v>730</v>
      </c>
      <c r="D182" s="129"/>
      <c r="E182" s="129"/>
      <c r="F182" s="129"/>
      <c r="G182" s="117" t="s">
        <v>730</v>
      </c>
      <c r="H182" s="76" t="s">
        <v>6</v>
      </c>
      <c r="I182" s="116">
        <f>INDEX('Součty za kod'!$A$1:$D$300,MATCH('Souhrnný rozpočet'!A182,'Součty za kod'!$A$1:$A$300,0),3)</f>
        <v>184</v>
      </c>
      <c r="J182" s="90"/>
      <c r="K182" s="73">
        <f t="shared" si="2"/>
        <v>0</v>
      </c>
    </row>
    <row r="183" spans="1:11" s="46" customFormat="1" ht="25.5">
      <c r="A183" s="127" t="s">
        <v>770</v>
      </c>
      <c r="B183" s="128"/>
      <c r="C183" s="129" t="s">
        <v>731</v>
      </c>
      <c r="D183" s="129"/>
      <c r="E183" s="129"/>
      <c r="F183" s="129"/>
      <c r="G183" s="117" t="s">
        <v>731</v>
      </c>
      <c r="H183" s="76" t="s">
        <v>6</v>
      </c>
      <c r="I183" s="116">
        <f>INDEX('Součty za kod'!$A$1:$D$300,MATCH('Souhrnný rozpočet'!A183,'Součty za kod'!$A$1:$A$300,0),3)</f>
        <v>12</v>
      </c>
      <c r="J183" s="90"/>
      <c r="K183" s="73">
        <f t="shared" si="2"/>
        <v>0</v>
      </c>
    </row>
    <row r="184" spans="1:11" s="46" customFormat="1" ht="25.5">
      <c r="A184" s="127" t="s">
        <v>771</v>
      </c>
      <c r="B184" s="128"/>
      <c r="C184" s="129" t="s">
        <v>732</v>
      </c>
      <c r="D184" s="129"/>
      <c r="E184" s="129"/>
      <c r="F184" s="129"/>
      <c r="G184" s="117" t="s">
        <v>732</v>
      </c>
      <c r="H184" s="76" t="s">
        <v>6</v>
      </c>
      <c r="I184" s="116">
        <f>INDEX('Součty za kod'!$A$1:$D$300,MATCH('Souhrnný rozpočet'!A184,'Součty za kod'!$A$1:$A$300,0),3)</f>
        <v>1</v>
      </c>
      <c r="J184" s="90"/>
      <c r="K184" s="73">
        <f t="shared" si="2"/>
        <v>0</v>
      </c>
    </row>
    <row r="185" spans="1:11" s="46" customFormat="1" ht="12.75">
      <c r="A185" s="127" t="s">
        <v>772</v>
      </c>
      <c r="B185" s="128"/>
      <c r="C185" s="129" t="s">
        <v>733</v>
      </c>
      <c r="D185" s="129"/>
      <c r="E185" s="129"/>
      <c r="F185" s="129"/>
      <c r="G185" s="117" t="s">
        <v>733</v>
      </c>
      <c r="H185" s="76" t="s">
        <v>6</v>
      </c>
      <c r="I185" s="116">
        <f>INDEX('Součty za kod'!$A$1:$D$300,MATCH('Souhrnný rozpočet'!A185,'Součty za kod'!$A$1:$A$300,0),3)</f>
        <v>12</v>
      </c>
      <c r="J185" s="90"/>
      <c r="K185" s="73">
        <f t="shared" si="2"/>
        <v>0</v>
      </c>
    </row>
    <row r="186" spans="1:11" s="46" customFormat="1" ht="25.5">
      <c r="A186" s="127" t="s">
        <v>773</v>
      </c>
      <c r="B186" s="128"/>
      <c r="C186" s="129" t="s">
        <v>734</v>
      </c>
      <c r="D186" s="129"/>
      <c r="E186" s="129"/>
      <c r="F186" s="129"/>
      <c r="G186" s="117" t="s">
        <v>734</v>
      </c>
      <c r="H186" s="76" t="s">
        <v>164</v>
      </c>
      <c r="I186" s="116">
        <f>INDEX('Součty za kod'!$A$1:$D$300,MATCH('Souhrnný rozpočet'!A186,'Součty za kod'!$A$1:$A$300,0),3)</f>
        <v>1</v>
      </c>
      <c r="J186" s="90"/>
      <c r="K186" s="73">
        <f t="shared" si="2"/>
        <v>0</v>
      </c>
    </row>
    <row r="187" spans="1:11" s="46" customFormat="1" ht="12.75">
      <c r="A187" s="127" t="s">
        <v>774</v>
      </c>
      <c r="B187" s="128"/>
      <c r="C187" s="129" t="s">
        <v>737</v>
      </c>
      <c r="D187" s="129"/>
      <c r="E187" s="129"/>
      <c r="F187" s="129"/>
      <c r="G187" s="117" t="s">
        <v>735</v>
      </c>
      <c r="H187" s="76" t="s">
        <v>6</v>
      </c>
      <c r="I187" s="116">
        <f>INDEX('Součty za kod'!$A$1:$D$300,MATCH('Souhrnný rozpočet'!A187,'Součty za kod'!$A$1:$A$300,0),3)</f>
        <v>1</v>
      </c>
      <c r="J187" s="90"/>
      <c r="K187" s="73">
        <f t="shared" si="2"/>
        <v>0</v>
      </c>
    </row>
    <row r="188" spans="1:11" s="46" customFormat="1" ht="12.75">
      <c r="A188" s="127" t="s">
        <v>775</v>
      </c>
      <c r="B188" s="128"/>
      <c r="C188" s="129" t="s">
        <v>736</v>
      </c>
      <c r="D188" s="129"/>
      <c r="E188" s="129"/>
      <c r="F188" s="129"/>
      <c r="G188" s="117" t="s">
        <v>736</v>
      </c>
      <c r="H188" s="76" t="s">
        <v>6</v>
      </c>
      <c r="I188" s="116">
        <f>INDEX('Součty za kod'!$A$1:$D$300,MATCH('Souhrnný rozpočet'!A188,'Součty za kod'!$A$1:$A$300,0),3)</f>
        <v>1</v>
      </c>
      <c r="J188" s="90"/>
      <c r="K188" s="73">
        <f t="shared" si="2"/>
        <v>0</v>
      </c>
    </row>
    <row r="189" spans="1:11" s="46" customFormat="1" ht="12.75">
      <c r="A189" s="127" t="s">
        <v>776</v>
      </c>
      <c r="B189" s="128"/>
      <c r="C189" s="129" t="s">
        <v>738</v>
      </c>
      <c r="D189" s="129"/>
      <c r="E189" s="129"/>
      <c r="F189" s="129"/>
      <c r="G189" s="117" t="s">
        <v>738</v>
      </c>
      <c r="H189" s="76" t="s">
        <v>38</v>
      </c>
      <c r="I189" s="116">
        <f>INDEX('Součty za kod'!$A$1:$D$300,MATCH('Souhrnný rozpočet'!A189,'Součty za kod'!$A$1:$A$300,0),3)</f>
        <v>9880</v>
      </c>
      <c r="J189" s="90"/>
      <c r="K189" s="73">
        <f t="shared" si="2"/>
        <v>0</v>
      </c>
    </row>
    <row r="190" spans="1:11" s="46" customFormat="1" ht="12.75">
      <c r="A190" s="127" t="s">
        <v>777</v>
      </c>
      <c r="B190" s="128"/>
      <c r="C190" s="129" t="s">
        <v>739</v>
      </c>
      <c r="D190" s="129"/>
      <c r="E190" s="129"/>
      <c r="F190" s="129"/>
      <c r="G190" s="117" t="s">
        <v>739</v>
      </c>
      <c r="H190" s="76" t="s">
        <v>38</v>
      </c>
      <c r="I190" s="116">
        <f>INDEX('Součty za kod'!$A$1:$D$300,MATCH('Souhrnný rozpočet'!A190,'Součty za kod'!$A$1:$A$300,0),3)</f>
        <v>1960</v>
      </c>
      <c r="J190" s="90"/>
      <c r="K190" s="73">
        <f t="shared" si="2"/>
        <v>0</v>
      </c>
    </row>
    <row r="191" spans="1:11" s="46" customFormat="1" ht="12.75">
      <c r="A191" s="127" t="s">
        <v>778</v>
      </c>
      <c r="B191" s="128"/>
      <c r="C191" s="129" t="s">
        <v>740</v>
      </c>
      <c r="D191" s="129"/>
      <c r="E191" s="129"/>
      <c r="F191" s="129"/>
      <c r="G191" s="117" t="s">
        <v>740</v>
      </c>
      <c r="H191" s="76" t="s">
        <v>38</v>
      </c>
      <c r="I191" s="116">
        <f>INDEX('Součty za kod'!$A$1:$D$300,MATCH('Souhrnný rozpočet'!A191,'Součty za kod'!$A$1:$A$300,0),3)</f>
        <v>1960</v>
      </c>
      <c r="J191" s="90"/>
      <c r="K191" s="73">
        <f t="shared" si="2"/>
        <v>0</v>
      </c>
    </row>
    <row r="192" spans="1:11" s="46" customFormat="1" ht="12.75">
      <c r="A192" s="127" t="s">
        <v>779</v>
      </c>
      <c r="B192" s="128"/>
      <c r="C192" s="129" t="s">
        <v>741</v>
      </c>
      <c r="D192" s="129"/>
      <c r="E192" s="129"/>
      <c r="F192" s="129"/>
      <c r="G192" s="117" t="s">
        <v>741</v>
      </c>
      <c r="H192" s="76" t="s">
        <v>38</v>
      </c>
      <c r="I192" s="116">
        <f>INDEX('Součty za kod'!$A$1:$D$300,MATCH('Souhrnný rozpočet'!A192,'Součty za kod'!$A$1:$A$300,0),3)</f>
        <v>1680</v>
      </c>
      <c r="J192" s="90"/>
      <c r="K192" s="73">
        <f t="shared" si="2"/>
        <v>0</v>
      </c>
    </row>
    <row r="193" spans="1:11" s="46" customFormat="1" ht="12.75">
      <c r="A193" s="127" t="s">
        <v>780</v>
      </c>
      <c r="B193" s="128"/>
      <c r="C193" s="129" t="s">
        <v>742</v>
      </c>
      <c r="D193" s="129"/>
      <c r="E193" s="129"/>
      <c r="F193" s="129"/>
      <c r="G193" s="117" t="s">
        <v>742</v>
      </c>
      <c r="H193" s="76" t="s">
        <v>38</v>
      </c>
      <c r="I193" s="116">
        <f>INDEX('Součty za kod'!$A$1:$D$300,MATCH('Souhrnný rozpočet'!A193,'Součty za kod'!$A$1:$A$300,0),3)</f>
        <v>8900</v>
      </c>
      <c r="J193" s="90"/>
      <c r="K193" s="73">
        <f t="shared" si="2"/>
        <v>0</v>
      </c>
    </row>
    <row r="194" spans="1:11" s="46" customFormat="1" ht="12.75">
      <c r="A194" s="127" t="s">
        <v>781</v>
      </c>
      <c r="B194" s="128"/>
      <c r="C194" s="129" t="s">
        <v>743</v>
      </c>
      <c r="D194" s="129"/>
      <c r="E194" s="129"/>
      <c r="F194" s="129"/>
      <c r="G194" s="117" t="s">
        <v>743</v>
      </c>
      <c r="H194" s="76" t="s">
        <v>6</v>
      </c>
      <c r="I194" s="116">
        <f>INDEX('Součty za kod'!$A$1:$D$300,MATCH('Souhrnný rozpočet'!A194,'Součty za kod'!$A$1:$A$300,0),3)</f>
        <v>200</v>
      </c>
      <c r="J194" s="90"/>
      <c r="K194" s="73">
        <f t="shared" si="2"/>
        <v>0</v>
      </c>
    </row>
    <row r="195" spans="1:11" s="46" customFormat="1" ht="12.75">
      <c r="A195" s="127" t="s">
        <v>782</v>
      </c>
      <c r="B195" s="128"/>
      <c r="C195" s="129" t="s">
        <v>744</v>
      </c>
      <c r="D195" s="129"/>
      <c r="E195" s="129"/>
      <c r="F195" s="129"/>
      <c r="G195" s="117" t="s">
        <v>744</v>
      </c>
      <c r="H195" s="76" t="s">
        <v>6</v>
      </c>
      <c r="I195" s="116">
        <f>INDEX('Součty za kod'!$A$1:$D$300,MATCH('Souhrnný rozpočet'!A195,'Součty za kod'!$A$1:$A$300,0),3)</f>
        <v>600</v>
      </c>
      <c r="J195" s="90"/>
      <c r="K195" s="73">
        <f t="shared" si="2"/>
        <v>0</v>
      </c>
    </row>
    <row r="196" spans="1:11" s="46" customFormat="1" ht="12.75">
      <c r="A196" s="127" t="s">
        <v>783</v>
      </c>
      <c r="B196" s="128"/>
      <c r="C196" s="129" t="s">
        <v>745</v>
      </c>
      <c r="D196" s="129"/>
      <c r="E196" s="129"/>
      <c r="F196" s="129"/>
      <c r="G196" s="117" t="s">
        <v>745</v>
      </c>
      <c r="H196" s="76" t="s">
        <v>6</v>
      </c>
      <c r="I196" s="116">
        <f>INDEX('Součty za kod'!$A$1:$D$300,MATCH('Souhrnný rozpočet'!A196,'Součty za kod'!$A$1:$A$300,0),3)</f>
        <v>184</v>
      </c>
      <c r="J196" s="90"/>
      <c r="K196" s="73">
        <f t="shared" si="2"/>
        <v>0</v>
      </c>
    </row>
    <row r="197" spans="1:11" s="46" customFormat="1" ht="12.75">
      <c r="A197" s="127" t="s">
        <v>784</v>
      </c>
      <c r="B197" s="128"/>
      <c r="C197" s="129" t="s">
        <v>750</v>
      </c>
      <c r="D197" s="129"/>
      <c r="E197" s="129"/>
      <c r="F197" s="129"/>
      <c r="G197" s="117" t="s">
        <v>746</v>
      </c>
      <c r="H197" s="76" t="s">
        <v>6</v>
      </c>
      <c r="I197" s="116">
        <f>INDEX('Součty za kod'!$A$1:$D$300,MATCH('Souhrnný rozpočet'!A197,'Součty za kod'!$A$1:$A$300,0),3)</f>
        <v>620</v>
      </c>
      <c r="J197" s="90"/>
      <c r="K197" s="73">
        <f t="shared" ref="K197:K232" si="3">J197*I197</f>
        <v>0</v>
      </c>
    </row>
    <row r="198" spans="1:11" s="46" customFormat="1" ht="12.75">
      <c r="A198" s="127" t="s">
        <v>785</v>
      </c>
      <c r="B198" s="128"/>
      <c r="C198" s="129" t="s">
        <v>747</v>
      </c>
      <c r="D198" s="129"/>
      <c r="E198" s="129"/>
      <c r="F198" s="129"/>
      <c r="G198" s="117" t="s">
        <v>747</v>
      </c>
      <c r="H198" s="76" t="s">
        <v>6</v>
      </c>
      <c r="I198" s="116">
        <f>INDEX('Součty za kod'!$A$1:$D$300,MATCH('Souhrnný rozpočet'!A198,'Součty za kod'!$A$1:$A$300,0),3)</f>
        <v>620</v>
      </c>
      <c r="J198" s="90"/>
      <c r="K198" s="73">
        <f t="shared" si="3"/>
        <v>0</v>
      </c>
    </row>
    <row r="199" spans="1:11" s="46" customFormat="1" ht="25.5">
      <c r="A199" s="127" t="s">
        <v>786</v>
      </c>
      <c r="B199" s="128"/>
      <c r="C199" s="129" t="s">
        <v>748</v>
      </c>
      <c r="D199" s="129"/>
      <c r="E199" s="129"/>
      <c r="F199" s="129"/>
      <c r="G199" s="117" t="s">
        <v>748</v>
      </c>
      <c r="H199" s="76" t="s">
        <v>6</v>
      </c>
      <c r="I199" s="116">
        <f>INDEX('Součty za kod'!$A$1:$D$300,MATCH('Souhrnný rozpočet'!A199,'Součty za kod'!$A$1:$A$300,0),3)</f>
        <v>620</v>
      </c>
      <c r="J199" s="90"/>
      <c r="K199" s="73">
        <f t="shared" si="3"/>
        <v>0</v>
      </c>
    </row>
    <row r="200" spans="1:11" s="46" customFormat="1" ht="25.5">
      <c r="A200" s="127" t="s">
        <v>787</v>
      </c>
      <c r="B200" s="128"/>
      <c r="C200" s="129" t="s">
        <v>749</v>
      </c>
      <c r="D200" s="129"/>
      <c r="E200" s="129"/>
      <c r="F200" s="129"/>
      <c r="G200" s="117" t="s">
        <v>749</v>
      </c>
      <c r="H200" s="76" t="s">
        <v>164</v>
      </c>
      <c r="I200" s="116">
        <f>INDEX('Součty za kod'!$A$1:$D$300,MATCH('Souhrnný rozpočet'!A200,'Součty za kod'!$A$1:$A$300,0),3)</f>
        <v>1</v>
      </c>
      <c r="J200" s="90"/>
      <c r="K200" s="73">
        <f t="shared" si="3"/>
        <v>0</v>
      </c>
    </row>
    <row r="201" spans="1:11" s="46" customFormat="1" ht="25.5">
      <c r="A201" s="127" t="s">
        <v>788</v>
      </c>
      <c r="B201" s="128"/>
      <c r="C201" s="129" t="s">
        <v>752</v>
      </c>
      <c r="D201" s="129"/>
      <c r="E201" s="129"/>
      <c r="F201" s="129"/>
      <c r="G201" s="117" t="s">
        <v>752</v>
      </c>
      <c r="H201" s="76" t="s">
        <v>6</v>
      </c>
      <c r="I201" s="116">
        <f>INDEX('Součty za kod'!$A$1:$D$300,MATCH('Souhrnný rozpočet'!A201,'Součty za kod'!$A$1:$A$300,0),3)</f>
        <v>450</v>
      </c>
      <c r="J201" s="90"/>
      <c r="K201" s="73">
        <f t="shared" si="3"/>
        <v>0</v>
      </c>
    </row>
    <row r="202" spans="1:11" s="46" customFormat="1" ht="12.75">
      <c r="A202" s="127" t="s">
        <v>789</v>
      </c>
      <c r="B202" s="128"/>
      <c r="C202" s="129" t="s">
        <v>758</v>
      </c>
      <c r="D202" s="129"/>
      <c r="E202" s="129"/>
      <c r="F202" s="129"/>
      <c r="G202" s="117" t="s">
        <v>753</v>
      </c>
      <c r="H202" s="76" t="s">
        <v>6</v>
      </c>
      <c r="I202" s="116">
        <f>INDEX('Součty za kod'!$A$1:$D$300,MATCH('Souhrnný rozpočet'!A202,'Součty za kod'!$A$1:$A$300,0),3)</f>
        <v>1</v>
      </c>
      <c r="J202" s="90"/>
      <c r="K202" s="73">
        <f t="shared" si="3"/>
        <v>0</v>
      </c>
    </row>
    <row r="203" spans="1:11" s="46" customFormat="1" ht="25.5">
      <c r="A203" s="127" t="s">
        <v>790</v>
      </c>
      <c r="B203" s="128"/>
      <c r="C203" s="129" t="s">
        <v>754</v>
      </c>
      <c r="D203" s="129"/>
      <c r="E203" s="129"/>
      <c r="F203" s="129"/>
      <c r="G203" s="117" t="s">
        <v>754</v>
      </c>
      <c r="H203" s="76" t="s">
        <v>6</v>
      </c>
      <c r="I203" s="116">
        <f>INDEX('Součty za kod'!$A$1:$D$300,MATCH('Souhrnný rozpočet'!A203,'Součty za kod'!$A$1:$A$300,0),3)</f>
        <v>1</v>
      </c>
      <c r="J203" s="90"/>
      <c r="K203" s="73">
        <f t="shared" si="3"/>
        <v>0</v>
      </c>
    </row>
    <row r="204" spans="1:11" s="46" customFormat="1" ht="12.75">
      <c r="A204" s="127" t="s">
        <v>791</v>
      </c>
      <c r="B204" s="128"/>
      <c r="C204" s="129" t="s">
        <v>755</v>
      </c>
      <c r="D204" s="129"/>
      <c r="E204" s="129"/>
      <c r="F204" s="129"/>
      <c r="G204" s="117" t="s">
        <v>755</v>
      </c>
      <c r="H204" s="76" t="s">
        <v>751</v>
      </c>
      <c r="I204" s="116">
        <f>INDEX('Součty za kod'!$A$1:$D$300,MATCH('Souhrnný rozpočet'!A204,'Součty za kod'!$A$1:$A$300,0),3)</f>
        <v>2400</v>
      </c>
      <c r="J204" s="90"/>
      <c r="K204" s="73">
        <f t="shared" si="3"/>
        <v>0</v>
      </c>
    </row>
    <row r="205" spans="1:11" s="46" customFormat="1" ht="12.75">
      <c r="A205" s="127" t="s">
        <v>792</v>
      </c>
      <c r="B205" s="128"/>
      <c r="C205" s="129" t="s">
        <v>756</v>
      </c>
      <c r="D205" s="129"/>
      <c r="E205" s="129"/>
      <c r="F205" s="129"/>
      <c r="G205" s="117" t="s">
        <v>756</v>
      </c>
      <c r="H205" s="76" t="s">
        <v>751</v>
      </c>
      <c r="I205" s="116">
        <f>INDEX('Součty za kod'!$A$1:$D$300,MATCH('Souhrnný rozpočet'!A205,'Součty za kod'!$A$1:$A$300,0),3)</f>
        <v>2400</v>
      </c>
      <c r="J205" s="90"/>
      <c r="K205" s="73">
        <f t="shared" si="3"/>
        <v>0</v>
      </c>
    </row>
    <row r="206" spans="1:11" s="46" customFormat="1" ht="12.75">
      <c r="A206" s="127" t="s">
        <v>793</v>
      </c>
      <c r="B206" s="128"/>
      <c r="C206" s="129" t="s">
        <v>757</v>
      </c>
      <c r="D206" s="129"/>
      <c r="E206" s="129"/>
      <c r="F206" s="129"/>
      <c r="G206" s="117" t="s">
        <v>757</v>
      </c>
      <c r="H206" s="76" t="s">
        <v>164</v>
      </c>
      <c r="I206" s="116">
        <f>INDEX('Součty za kod'!$A$1:$D$300,MATCH('Souhrnný rozpočet'!A206,'Součty za kod'!$A$1:$A$300,0),3)</f>
        <v>1</v>
      </c>
      <c r="J206" s="90"/>
      <c r="K206" s="73">
        <f t="shared" si="3"/>
        <v>0</v>
      </c>
    </row>
    <row r="207" spans="1:11" s="46" customFormat="1" ht="25.5">
      <c r="A207" s="127" t="s">
        <v>794</v>
      </c>
      <c r="B207" s="128"/>
      <c r="C207" s="129" t="s">
        <v>759</v>
      </c>
      <c r="D207" s="129"/>
      <c r="E207" s="129"/>
      <c r="F207" s="129"/>
      <c r="G207" s="117" t="s">
        <v>759</v>
      </c>
      <c r="H207" s="76" t="s">
        <v>164</v>
      </c>
      <c r="I207" s="116">
        <f>INDEX('Součty za kod'!$A$1:$D$300,MATCH('Souhrnný rozpočet'!A207,'Součty za kod'!$A$1:$A$300,0),3)</f>
        <v>1</v>
      </c>
      <c r="J207" s="90"/>
      <c r="K207" s="73">
        <f t="shared" si="3"/>
        <v>0</v>
      </c>
    </row>
    <row r="208" spans="1:11" s="46" customFormat="1" ht="25.5">
      <c r="A208" s="127" t="s">
        <v>795</v>
      </c>
      <c r="B208" s="128"/>
      <c r="C208" s="129" t="s">
        <v>760</v>
      </c>
      <c r="D208" s="129"/>
      <c r="E208" s="129"/>
      <c r="F208" s="129"/>
      <c r="G208" s="117" t="s">
        <v>760</v>
      </c>
      <c r="H208" s="76" t="s">
        <v>164</v>
      </c>
      <c r="I208" s="116">
        <f>INDEX('Součty za kod'!$A$1:$D$300,MATCH('Souhrnný rozpočet'!A208,'Součty za kod'!$A$1:$A$300,0),3)</f>
        <v>1</v>
      </c>
      <c r="J208" s="90"/>
      <c r="K208" s="73">
        <f t="shared" si="3"/>
        <v>0</v>
      </c>
    </row>
    <row r="209" spans="1:13" s="46" customFormat="1" ht="12.75">
      <c r="A209" s="127" t="s">
        <v>796</v>
      </c>
      <c r="B209" s="128"/>
      <c r="C209" s="129" t="s">
        <v>761</v>
      </c>
      <c r="D209" s="129"/>
      <c r="E209" s="129"/>
      <c r="F209" s="129"/>
      <c r="G209" s="117" t="s">
        <v>761</v>
      </c>
      <c r="H209" s="76" t="s">
        <v>767</v>
      </c>
      <c r="I209" s="116">
        <f>INDEX('Součty za kod'!$A$1:$D$300,MATCH('Souhrnný rozpočet'!A209,'Součty za kod'!$A$1:$A$300,0),3)</f>
        <v>540</v>
      </c>
      <c r="J209" s="90"/>
      <c r="K209" s="73">
        <f t="shared" si="3"/>
        <v>0</v>
      </c>
    </row>
    <row r="210" spans="1:13" s="46" customFormat="1" ht="38.25">
      <c r="A210" s="127" t="s">
        <v>797</v>
      </c>
      <c r="B210" s="128"/>
      <c r="C210" s="129" t="s">
        <v>762</v>
      </c>
      <c r="D210" s="129"/>
      <c r="E210" s="129"/>
      <c r="F210" s="129"/>
      <c r="G210" s="117" t="s">
        <v>762</v>
      </c>
      <c r="H210" s="76" t="s">
        <v>6</v>
      </c>
      <c r="I210" s="116">
        <f>INDEX('Součty za kod'!$A$1:$D$300,MATCH('Souhrnný rozpočet'!A210,'Součty za kod'!$A$1:$A$300,0),3)</f>
        <v>12</v>
      </c>
      <c r="J210" s="90"/>
      <c r="K210" s="73">
        <f t="shared" si="3"/>
        <v>0</v>
      </c>
    </row>
    <row r="211" spans="1:13" s="46" customFormat="1" ht="38.25">
      <c r="A211" s="127" t="s">
        <v>798</v>
      </c>
      <c r="B211" s="128"/>
      <c r="C211" s="129" t="s">
        <v>763</v>
      </c>
      <c r="D211" s="129"/>
      <c r="E211" s="129"/>
      <c r="F211" s="129"/>
      <c r="G211" s="117" t="s">
        <v>763</v>
      </c>
      <c r="H211" s="76" t="s">
        <v>6</v>
      </c>
      <c r="I211" s="116">
        <f>INDEX('Součty za kod'!$A$1:$D$300,MATCH('Souhrnný rozpočet'!A211,'Součty za kod'!$A$1:$A$300,0),3)</f>
        <v>1</v>
      </c>
      <c r="J211" s="90"/>
      <c r="K211" s="73">
        <f t="shared" si="3"/>
        <v>0</v>
      </c>
    </row>
    <row r="212" spans="1:13" s="46" customFormat="1" ht="25.5">
      <c r="A212" s="127" t="s">
        <v>799</v>
      </c>
      <c r="B212" s="128"/>
      <c r="C212" s="129" t="s">
        <v>764</v>
      </c>
      <c r="D212" s="129"/>
      <c r="E212" s="129"/>
      <c r="F212" s="129"/>
      <c r="G212" s="117" t="s">
        <v>764</v>
      </c>
      <c r="H212" s="76" t="s">
        <v>164</v>
      </c>
      <c r="I212" s="116">
        <f>INDEX('Součty za kod'!$A$1:$D$300,MATCH('Souhrnný rozpočet'!A212,'Součty za kod'!$A$1:$A$300,0),3)</f>
        <v>1</v>
      </c>
      <c r="J212" s="90"/>
      <c r="K212" s="73">
        <f t="shared" si="3"/>
        <v>0</v>
      </c>
    </row>
    <row r="213" spans="1:13" s="46" customFormat="1" ht="12.75">
      <c r="A213" s="127" t="s">
        <v>800</v>
      </c>
      <c r="B213" s="128"/>
      <c r="C213" s="129" t="s">
        <v>765</v>
      </c>
      <c r="D213" s="129"/>
      <c r="E213" s="129"/>
      <c r="F213" s="129"/>
      <c r="G213" s="117" t="s">
        <v>765</v>
      </c>
      <c r="H213" s="76" t="s">
        <v>164</v>
      </c>
      <c r="I213" s="116">
        <f>INDEX('Součty za kod'!$A$1:$D$300,MATCH('Souhrnný rozpočet'!A213,'Součty za kod'!$A$1:$A$300,0),3)</f>
        <v>1</v>
      </c>
      <c r="J213" s="90"/>
      <c r="K213" s="73">
        <f t="shared" si="3"/>
        <v>0</v>
      </c>
    </row>
    <row r="214" spans="1:13" s="46" customFormat="1" ht="25.5">
      <c r="A214" s="127" t="s">
        <v>801</v>
      </c>
      <c r="B214" s="128"/>
      <c r="C214" s="129" t="s">
        <v>766</v>
      </c>
      <c r="D214" s="129"/>
      <c r="E214" s="129"/>
      <c r="F214" s="129"/>
      <c r="G214" s="117" t="s">
        <v>766</v>
      </c>
      <c r="H214" s="76" t="s">
        <v>164</v>
      </c>
      <c r="I214" s="116">
        <f>INDEX('Součty za kod'!$A$1:$D$300,MATCH('Souhrnný rozpočet'!A214,'Součty za kod'!$A$1:$A$300,0),3)</f>
        <v>1</v>
      </c>
      <c r="J214" s="90"/>
      <c r="K214" s="73">
        <f t="shared" si="3"/>
        <v>0</v>
      </c>
    </row>
    <row r="215" spans="1:13" s="46" customFormat="1" ht="12.75">
      <c r="A215" s="131"/>
      <c r="B215" s="132"/>
      <c r="C215" s="133" t="s">
        <v>91</v>
      </c>
      <c r="D215" s="134"/>
      <c r="E215" s="134"/>
      <c r="F215" s="135"/>
      <c r="G215" s="119"/>
      <c r="H215" s="120"/>
      <c r="I215" s="121"/>
      <c r="J215" s="111"/>
      <c r="K215" s="79"/>
    </row>
    <row r="216" spans="1:13" s="46" customFormat="1" ht="25.5">
      <c r="A216" s="127" t="s">
        <v>81</v>
      </c>
      <c r="B216" s="128"/>
      <c r="C216" s="129" t="s">
        <v>45</v>
      </c>
      <c r="D216" s="129"/>
      <c r="E216" s="129"/>
      <c r="F216" s="129"/>
      <c r="G216" s="115" t="s">
        <v>168</v>
      </c>
      <c r="H216" s="76" t="s">
        <v>131</v>
      </c>
      <c r="I216" s="116">
        <f>INDEX('Součty za kod'!$A$1:$D$300,MATCH('Souhrnný rozpočet'!A216,'Součty za kod'!$A$1:$A$300,0),3)</f>
        <v>326</v>
      </c>
      <c r="J216" s="90"/>
      <c r="K216" s="73">
        <f t="shared" si="3"/>
        <v>0</v>
      </c>
      <c r="M216" s="83"/>
    </row>
    <row r="217" spans="1:13" s="46" customFormat="1" ht="25.5">
      <c r="A217" s="127" t="s">
        <v>82</v>
      </c>
      <c r="B217" s="128"/>
      <c r="C217" s="129" t="s">
        <v>45</v>
      </c>
      <c r="D217" s="129"/>
      <c r="E217" s="129"/>
      <c r="F217" s="129"/>
      <c r="G217" s="115" t="s">
        <v>225</v>
      </c>
      <c r="H217" s="76" t="s">
        <v>131</v>
      </c>
      <c r="I217" s="116">
        <f>INDEX('Součty za kod'!$A$1:$D$300,MATCH('Souhrnný rozpočet'!A217,'Součty za kod'!$A$1:$A$300,0),3)</f>
        <v>364</v>
      </c>
      <c r="J217" s="90"/>
      <c r="K217" s="73">
        <f t="shared" si="3"/>
        <v>0</v>
      </c>
    </row>
    <row r="218" spans="1:13" s="46" customFormat="1" ht="25.5">
      <c r="A218" s="127" t="s">
        <v>83</v>
      </c>
      <c r="B218" s="128"/>
      <c r="C218" s="129" t="s">
        <v>45</v>
      </c>
      <c r="D218" s="129"/>
      <c r="E218" s="129"/>
      <c r="F218" s="129"/>
      <c r="G218" s="115" t="s">
        <v>73</v>
      </c>
      <c r="H218" s="76" t="s">
        <v>131</v>
      </c>
      <c r="I218" s="116">
        <f>INDEX('Součty za kod'!$A$1:$D$300,MATCH('Souhrnný rozpočet'!A218,'Součty za kod'!$A$1:$A$300,0),3)</f>
        <v>362</v>
      </c>
      <c r="J218" s="90"/>
      <c r="K218" s="73">
        <f t="shared" si="3"/>
        <v>0</v>
      </c>
    </row>
    <row r="219" spans="1:13" s="46" customFormat="1" ht="25.5">
      <c r="A219" s="127" t="s">
        <v>84</v>
      </c>
      <c r="B219" s="128"/>
      <c r="C219" s="129" t="s">
        <v>45</v>
      </c>
      <c r="D219" s="129"/>
      <c r="E219" s="129"/>
      <c r="F219" s="129"/>
      <c r="G219" s="115" t="s">
        <v>223</v>
      </c>
      <c r="H219" s="76" t="s">
        <v>131</v>
      </c>
      <c r="I219" s="116">
        <f>INDEX('Součty za kod'!$A$1:$D$300,MATCH('Souhrnný rozpočet'!A219,'Součty za kod'!$A$1:$A$300,0),3)</f>
        <v>276</v>
      </c>
      <c r="J219" s="90"/>
      <c r="K219" s="73">
        <f t="shared" si="3"/>
        <v>0</v>
      </c>
    </row>
    <row r="220" spans="1:13" s="46" customFormat="1" ht="25.5">
      <c r="A220" s="127" t="s">
        <v>85</v>
      </c>
      <c r="B220" s="128"/>
      <c r="C220" s="129" t="s">
        <v>45</v>
      </c>
      <c r="D220" s="129"/>
      <c r="E220" s="129"/>
      <c r="F220" s="129"/>
      <c r="G220" s="115" t="s">
        <v>224</v>
      </c>
      <c r="H220" s="76" t="s">
        <v>131</v>
      </c>
      <c r="I220" s="116">
        <f>INDEX('Součty za kod'!$A$1:$D$300,MATCH('Souhrnný rozpočet'!A220,'Součty za kod'!$A$1:$A$300,0),3)</f>
        <v>86</v>
      </c>
      <c r="J220" s="90"/>
      <c r="K220" s="73">
        <f t="shared" si="3"/>
        <v>0</v>
      </c>
    </row>
    <row r="221" spans="1:13" s="46" customFormat="1" ht="25.5">
      <c r="A221" s="127" t="s">
        <v>86</v>
      </c>
      <c r="B221" s="128"/>
      <c r="C221" s="129" t="s">
        <v>45</v>
      </c>
      <c r="D221" s="129"/>
      <c r="E221" s="129"/>
      <c r="F221" s="129"/>
      <c r="G221" s="115" t="s">
        <v>74</v>
      </c>
      <c r="H221" s="76" t="s">
        <v>131</v>
      </c>
      <c r="I221" s="116">
        <f>INDEX('Součty za kod'!$A$1:$D$300,MATCH('Souhrnný rozpočet'!A221,'Součty za kod'!$A$1:$A$300,0),3)</f>
        <v>98</v>
      </c>
      <c r="J221" s="90"/>
      <c r="K221" s="73">
        <f t="shared" si="3"/>
        <v>0</v>
      </c>
    </row>
    <row r="222" spans="1:13" s="46" customFormat="1" ht="38.25">
      <c r="A222" s="127" t="s">
        <v>87</v>
      </c>
      <c r="B222" s="128"/>
      <c r="C222" s="129" t="s">
        <v>45</v>
      </c>
      <c r="D222" s="129"/>
      <c r="E222" s="129"/>
      <c r="F222" s="129"/>
      <c r="G222" s="115" t="s">
        <v>75</v>
      </c>
      <c r="H222" s="76" t="s">
        <v>131</v>
      </c>
      <c r="I222" s="116">
        <f>INDEX('Součty za kod'!$A$1:$D$300,MATCH('Souhrnný rozpočet'!A222,'Součty za kod'!$A$1:$A$300,0),3)</f>
        <v>502</v>
      </c>
      <c r="J222" s="90"/>
      <c r="K222" s="73">
        <f t="shared" si="3"/>
        <v>0</v>
      </c>
    </row>
    <row r="223" spans="1:13" s="46" customFormat="1" ht="12.75">
      <c r="A223" s="127" t="s">
        <v>88</v>
      </c>
      <c r="B223" s="128"/>
      <c r="C223" s="129" t="s">
        <v>45</v>
      </c>
      <c r="D223" s="129"/>
      <c r="E223" s="129"/>
      <c r="F223" s="129"/>
      <c r="G223" s="115" t="s">
        <v>127</v>
      </c>
      <c r="H223" s="76" t="s">
        <v>131</v>
      </c>
      <c r="I223" s="116">
        <f>INDEX('Součty za kod'!$A$1:$D$300,MATCH('Souhrnný rozpočet'!A223,'Součty za kod'!$A$1:$A$300,0),3)</f>
        <v>120</v>
      </c>
      <c r="J223" s="90"/>
      <c r="K223" s="73">
        <f t="shared" si="3"/>
        <v>0</v>
      </c>
    </row>
    <row r="224" spans="1:13" s="46" customFormat="1" ht="63.75">
      <c r="A224" s="127" t="s">
        <v>89</v>
      </c>
      <c r="B224" s="128"/>
      <c r="C224" s="129" t="s">
        <v>45</v>
      </c>
      <c r="D224" s="129"/>
      <c r="E224" s="129"/>
      <c r="F224" s="129"/>
      <c r="G224" s="117" t="s">
        <v>594</v>
      </c>
      <c r="H224" s="76" t="s">
        <v>131</v>
      </c>
      <c r="I224" s="116">
        <f>INDEX('Součty za kod'!$A$1:$D$300,MATCH('Souhrnný rozpočet'!A224,'Součty za kod'!$A$1:$A$300,0),3)</f>
        <v>280</v>
      </c>
      <c r="J224" s="90"/>
      <c r="K224" s="73">
        <f t="shared" si="3"/>
        <v>0</v>
      </c>
    </row>
    <row r="225" spans="1:11" s="46" customFormat="1" ht="38.25">
      <c r="A225" s="127" t="s">
        <v>90</v>
      </c>
      <c r="B225" s="128"/>
      <c r="C225" s="129" t="s">
        <v>45</v>
      </c>
      <c r="D225" s="129"/>
      <c r="E225" s="129"/>
      <c r="F225" s="129"/>
      <c r="G225" s="115" t="s">
        <v>645</v>
      </c>
      <c r="H225" s="76" t="s">
        <v>164</v>
      </c>
      <c r="I225" s="116">
        <f>INDEX('Součty za kod'!$A$1:$D$300,MATCH('Souhrnný rozpočet'!A225,'Součty za kod'!$A$1:$A$300,0),3)</f>
        <v>1</v>
      </c>
      <c r="J225" s="90"/>
      <c r="K225" s="73">
        <f t="shared" si="3"/>
        <v>0</v>
      </c>
    </row>
    <row r="226" spans="1:11" s="46" customFormat="1" ht="12.75">
      <c r="A226" s="127" t="s">
        <v>639</v>
      </c>
      <c r="B226" s="128"/>
      <c r="C226" s="129" t="s">
        <v>646</v>
      </c>
      <c r="D226" s="129"/>
      <c r="E226" s="129"/>
      <c r="F226" s="129"/>
      <c r="G226" s="117" t="s">
        <v>654</v>
      </c>
      <c r="H226" s="76" t="s">
        <v>38</v>
      </c>
      <c r="I226" s="116">
        <f>INDEX('Součty za kod'!$A$1:$D$300,MATCH('Souhrnný rozpočet'!A226,'Součty za kod'!$A$1:$A$300,0),3)</f>
        <v>2750</v>
      </c>
      <c r="J226" s="90"/>
      <c r="K226" s="73">
        <f t="shared" si="3"/>
        <v>0</v>
      </c>
    </row>
    <row r="227" spans="1:11" s="46" customFormat="1" ht="12.75">
      <c r="A227" s="127" t="s">
        <v>640</v>
      </c>
      <c r="B227" s="128"/>
      <c r="C227" s="129" t="s">
        <v>647</v>
      </c>
      <c r="D227" s="129"/>
      <c r="E227" s="129"/>
      <c r="F227" s="129"/>
      <c r="G227" s="117" t="s">
        <v>655</v>
      </c>
      <c r="H227" s="76" t="s">
        <v>38</v>
      </c>
      <c r="I227" s="116">
        <f>INDEX('Součty za kod'!$A$1:$D$300,MATCH('Souhrnný rozpočet'!A227,'Součty za kod'!$A$1:$A$300,0),3)</f>
        <v>320</v>
      </c>
      <c r="J227" s="90"/>
      <c r="K227" s="73">
        <f t="shared" si="3"/>
        <v>0</v>
      </c>
    </row>
    <row r="228" spans="1:11" s="46" customFormat="1" ht="12.75">
      <c r="A228" s="127" t="s">
        <v>641</v>
      </c>
      <c r="B228" s="128"/>
      <c r="C228" s="129" t="s">
        <v>648</v>
      </c>
      <c r="D228" s="129"/>
      <c r="E228" s="129"/>
      <c r="F228" s="129"/>
      <c r="G228" s="117" t="s">
        <v>656</v>
      </c>
      <c r="H228" s="76" t="s">
        <v>38</v>
      </c>
      <c r="I228" s="116">
        <f>INDEX('Součty za kod'!$A$1:$D$300,MATCH('Souhrnný rozpočet'!A228,'Součty za kod'!$A$1:$A$300,0),3)</f>
        <v>70</v>
      </c>
      <c r="J228" s="90"/>
      <c r="K228" s="73">
        <f t="shared" si="3"/>
        <v>0</v>
      </c>
    </row>
    <row r="229" spans="1:11" s="46" customFormat="1" ht="12.75">
      <c r="A229" s="127" t="s">
        <v>642</v>
      </c>
      <c r="B229" s="128"/>
      <c r="C229" s="129" t="s">
        <v>649</v>
      </c>
      <c r="D229" s="129"/>
      <c r="E229" s="129"/>
      <c r="F229" s="129"/>
      <c r="G229" s="117" t="s">
        <v>657</v>
      </c>
      <c r="H229" s="76" t="s">
        <v>6</v>
      </c>
      <c r="I229" s="116">
        <f>INDEX('Součty za kod'!$A$1:$D$300,MATCH('Souhrnný rozpočet'!A229,'Součty za kod'!$A$1:$A$300,0),3)</f>
        <v>28</v>
      </c>
      <c r="J229" s="90"/>
      <c r="K229" s="73">
        <f t="shared" si="3"/>
        <v>0</v>
      </c>
    </row>
    <row r="230" spans="1:11" s="46" customFormat="1" ht="25.5">
      <c r="A230" s="127" t="s">
        <v>643</v>
      </c>
      <c r="B230" s="128"/>
      <c r="C230" s="129" t="s">
        <v>650</v>
      </c>
      <c r="D230" s="129"/>
      <c r="E230" s="129"/>
      <c r="F230" s="129"/>
      <c r="G230" s="117" t="s">
        <v>658</v>
      </c>
      <c r="H230" s="76" t="s">
        <v>6</v>
      </c>
      <c r="I230" s="116">
        <f>INDEX('Součty za kod'!$A$1:$D$300,MATCH('Souhrnný rozpočet'!A230,'Součty za kod'!$A$1:$A$300,0),3)</f>
        <v>28</v>
      </c>
      <c r="J230" s="90"/>
      <c r="K230" s="73">
        <f t="shared" si="3"/>
        <v>0</v>
      </c>
    </row>
    <row r="231" spans="1:11" s="46" customFormat="1" ht="25.5">
      <c r="A231" s="127" t="s">
        <v>644</v>
      </c>
      <c r="B231" s="128"/>
      <c r="C231" s="129" t="s">
        <v>651</v>
      </c>
      <c r="D231" s="129"/>
      <c r="E231" s="129"/>
      <c r="F231" s="129"/>
      <c r="G231" s="117" t="s">
        <v>659</v>
      </c>
      <c r="H231" s="76" t="s">
        <v>6</v>
      </c>
      <c r="I231" s="116">
        <f>INDEX('Součty za kod'!$A$1:$D$300,MATCH('Souhrnný rozpočet'!A231,'Součty za kod'!$A$1:$A$300,0),3)</f>
        <v>84</v>
      </c>
      <c r="J231" s="90"/>
      <c r="K231" s="73">
        <f t="shared" si="3"/>
        <v>0</v>
      </c>
    </row>
    <row r="232" spans="1:11" s="46" customFormat="1" ht="13.5" thickBot="1">
      <c r="A232" s="141" t="s">
        <v>653</v>
      </c>
      <c r="B232" s="142"/>
      <c r="C232" s="143" t="s">
        <v>652</v>
      </c>
      <c r="D232" s="143"/>
      <c r="E232" s="143"/>
      <c r="F232" s="143"/>
      <c r="G232" s="124" t="s">
        <v>660</v>
      </c>
      <c r="H232" s="88" t="s">
        <v>6</v>
      </c>
      <c r="I232" s="125">
        <f>INDEX('Součty za kod'!$A$1:$D$300,MATCH('Souhrnný rozpočet'!A232,'Součty za kod'!$A$1:$A$300,0),3)</f>
        <v>18</v>
      </c>
      <c r="J232" s="89"/>
      <c r="K232" s="73">
        <f t="shared" si="3"/>
        <v>0</v>
      </c>
    </row>
    <row r="233" spans="1:11" s="46" customFormat="1" ht="13.5" thickBot="1">
      <c r="A233" s="48"/>
      <c r="B233" s="48"/>
      <c r="C233" s="48"/>
      <c r="D233" s="48"/>
      <c r="E233" s="48"/>
      <c r="F233" s="48"/>
      <c r="G233" s="50"/>
      <c r="H233" s="48"/>
      <c r="I233" s="48" t="s">
        <v>18</v>
      </c>
      <c r="J233" s="49"/>
      <c r="K233" s="49"/>
    </row>
    <row r="234" spans="1:11">
      <c r="A234" s="51"/>
      <c r="B234" s="52"/>
      <c r="C234" s="60" t="s">
        <v>92</v>
      </c>
      <c r="D234" s="61"/>
      <c r="E234" s="61"/>
      <c r="F234" s="61"/>
      <c r="G234" s="62"/>
      <c r="H234" s="61"/>
      <c r="I234" s="61"/>
      <c r="J234" s="63"/>
      <c r="K234" s="64">
        <f>SUM(K4:K214)</f>
        <v>0</v>
      </c>
    </row>
    <row r="235" spans="1:11">
      <c r="A235" s="52"/>
      <c r="B235" s="52"/>
      <c r="C235" s="65" t="s">
        <v>50</v>
      </c>
      <c r="D235" s="52"/>
      <c r="E235" s="52"/>
      <c r="F235" s="52"/>
      <c r="G235" s="66"/>
      <c r="H235" s="52"/>
      <c r="I235" s="52"/>
      <c r="J235" s="49"/>
      <c r="K235" s="67">
        <f>SUM(K216:K232)</f>
        <v>0</v>
      </c>
    </row>
    <row r="236" spans="1:11" ht="16.5" thickBot="1">
      <c r="A236" s="52"/>
      <c r="B236" s="52"/>
      <c r="C236" s="68" t="s">
        <v>51</v>
      </c>
      <c r="D236" s="69"/>
      <c r="E236" s="69"/>
      <c r="F236" s="69"/>
      <c r="G236" s="70"/>
      <c r="H236" s="69"/>
      <c r="I236" s="69"/>
      <c r="J236" s="71"/>
      <c r="K236" s="72">
        <f>SUM(K234:K235)</f>
        <v>0</v>
      </c>
    </row>
    <row r="237" spans="1:11">
      <c r="G237" s="54"/>
    </row>
    <row r="238" spans="1:11">
      <c r="C238" s="100" t="s">
        <v>808</v>
      </c>
      <c r="D238" s="98"/>
      <c r="E238" s="98"/>
      <c r="G238" s="54"/>
    </row>
    <row r="239" spans="1:11" ht="15.75" customHeight="1">
      <c r="C239" s="52" t="s">
        <v>814</v>
      </c>
      <c r="G239" s="43"/>
    </row>
    <row r="240" spans="1:11" ht="15.75" customHeight="1">
      <c r="C240" s="52" t="s">
        <v>811</v>
      </c>
      <c r="G240" s="56"/>
    </row>
    <row r="241" spans="3:7" ht="15.75" customHeight="1">
      <c r="C241" s="52" t="s">
        <v>809</v>
      </c>
      <c r="G241" s="56"/>
    </row>
    <row r="242" spans="3:7" ht="15.75" customHeight="1">
      <c r="G242" s="56"/>
    </row>
    <row r="244" spans="3:7" ht="15.75" customHeight="1">
      <c r="G244" s="54"/>
    </row>
    <row r="245" spans="3:7" ht="15.75" customHeight="1">
      <c r="G245" s="54"/>
    </row>
    <row r="249" spans="3:7" ht="15.75" customHeight="1">
      <c r="G249" s="56"/>
    </row>
  </sheetData>
  <sheetProtection algorithmName="SHA-512" hashValue="RFq/govLo6ckIbtN//U71LVqYm+QC4GnoBCTroxgYy+bRUhooDFs0ODmCY6wDxl3L2C2s3GsFIF/DWoUet6F6A==" saltValue="9tjeE6rgKd8psOS6aSKIZQ==" spinCount="100000" sheet="1" selectLockedCells="1"/>
  <mergeCells count="1">
    <mergeCell ref="A1:K1"/>
  </mergeCells>
  <phoneticPr fontId="60" type="noConversion"/>
  <pageMargins left="0.78740157480314965" right="0.78740157480314965" top="0.98425196850393704" bottom="0.98425196850393704" header="0.51181102362204722" footer="0.51181102362204722"/>
  <pageSetup paperSize="9" scale="5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F32"/>
  <sheetViews>
    <sheetView view="pageBreakPreview" topLeftCell="A5" zoomScaleNormal="100" zoomScaleSheetLayoutView="100" workbookViewId="0">
      <selection activeCell="B42" sqref="B42"/>
    </sheetView>
  </sheetViews>
  <sheetFormatPr defaultColWidth="9.140625" defaultRowHeight="12.75"/>
  <cols>
    <col min="1" max="1" width="9.7109375" style="3" customWidth="1"/>
    <col min="2" max="2" width="80.28515625" style="3" customWidth="1"/>
    <col min="3" max="3" width="29.85546875" style="2" customWidth="1"/>
    <col min="4" max="4" width="13" style="4" customWidth="1"/>
    <col min="5" max="5" width="37.85546875" style="6" customWidth="1"/>
    <col min="6" max="6" width="15.140625" style="3" customWidth="1"/>
    <col min="7" max="16384" width="9.140625" style="3"/>
  </cols>
  <sheetData>
    <row r="1" spans="1:6" s="1" customFormat="1" ht="26.25" thickBot="1">
      <c r="A1" s="144" t="s">
        <v>0</v>
      </c>
      <c r="B1" s="145" t="s">
        <v>1</v>
      </c>
      <c r="C1" s="145" t="s">
        <v>2</v>
      </c>
      <c r="D1" s="145" t="s">
        <v>3</v>
      </c>
      <c r="E1" s="146" t="s">
        <v>4</v>
      </c>
    </row>
    <row r="2" spans="1:6" s="1" customFormat="1" ht="21" customHeight="1" thickBot="1">
      <c r="A2" s="147" t="s">
        <v>7</v>
      </c>
      <c r="B2" s="148"/>
      <c r="C2" s="148"/>
      <c r="D2" s="148"/>
      <c r="E2" s="149"/>
    </row>
    <row r="3" spans="1:6" s="7" customFormat="1" ht="27" customHeight="1">
      <c r="A3" s="150">
        <v>1</v>
      </c>
      <c r="B3" s="151" t="str">
        <f>'ATRIUM N01001'!$C$3</f>
        <v>N01001 - ATRIUM</v>
      </c>
      <c r="C3" s="152">
        <f>'ATRIUM N01001'!$H$10</f>
        <v>0</v>
      </c>
      <c r="D3" s="153">
        <v>1</v>
      </c>
      <c r="E3" s="154">
        <f t="shared" ref="E3:E8" si="0">C3*D3</f>
        <v>0</v>
      </c>
      <c r="F3" s="8"/>
    </row>
    <row r="4" spans="1:6" s="7" customFormat="1" ht="27" customHeight="1">
      <c r="A4" s="150">
        <v>2</v>
      </c>
      <c r="B4" s="151" t="str">
        <f>'AULA N01911'!$C$3</f>
        <v>N01911 - AULA 2</v>
      </c>
      <c r="C4" s="152">
        <f>'AULA N01911'!$H$75</f>
        <v>0</v>
      </c>
      <c r="D4" s="153">
        <v>1</v>
      </c>
      <c r="E4" s="154">
        <f t="shared" si="0"/>
        <v>0</v>
      </c>
      <c r="F4" s="8"/>
    </row>
    <row r="5" spans="1:6" s="7" customFormat="1" ht="27" customHeight="1">
      <c r="A5" s="150">
        <v>3</v>
      </c>
      <c r="B5" s="151" t="str">
        <f>'AULA N01915'!$C$3</f>
        <v>N01915 - AULA 1</v>
      </c>
      <c r="C5" s="152">
        <f>'AULA N01915'!$H$55</f>
        <v>0</v>
      </c>
      <c r="D5" s="153">
        <v>1</v>
      </c>
      <c r="E5" s="154">
        <f t="shared" si="0"/>
        <v>0</v>
      </c>
      <c r="F5" s="8"/>
    </row>
    <row r="6" spans="1:6" s="7" customFormat="1" ht="27" customHeight="1">
      <c r="A6" s="150">
        <v>4</v>
      </c>
      <c r="B6" s="151" t="str">
        <f>'POSL N02912'!$C$3</f>
        <v>N02912 - POSLUCHÁRNA 2</v>
      </c>
      <c r="C6" s="152">
        <f>'POSL N02912'!$H$50</f>
        <v>0</v>
      </c>
      <c r="D6" s="153">
        <v>1</v>
      </c>
      <c r="E6" s="154">
        <f t="shared" si="0"/>
        <v>0</v>
      </c>
      <c r="F6" s="8"/>
    </row>
    <row r="7" spans="1:6" s="7" customFormat="1" ht="27" customHeight="1">
      <c r="A7" s="150">
        <v>5</v>
      </c>
      <c r="B7" s="151" t="str">
        <f>'POSL N02913'!$C$3</f>
        <v>N02913 - POSLUCHÁRNA 1</v>
      </c>
      <c r="C7" s="152">
        <f>'POSL N02913'!$H$50</f>
        <v>0</v>
      </c>
      <c r="D7" s="153">
        <v>1</v>
      </c>
      <c r="E7" s="154">
        <f t="shared" si="0"/>
        <v>0</v>
      </c>
      <c r="F7" s="8"/>
    </row>
    <row r="8" spans="1:6" s="7" customFormat="1" ht="27" customHeight="1">
      <c r="A8" s="150">
        <v>6</v>
      </c>
      <c r="B8" s="151" t="str">
        <f>'POSL 30'!$C$3</f>
        <v>POSLUCHÁRNA 30 OSOB - N01917, N01918, N03904, N03906, SEMINÁRNÍ MÍSTNOST - N03902, N03903</v>
      </c>
      <c r="C8" s="152">
        <f>'POSL 30'!$H$20</f>
        <v>0</v>
      </c>
      <c r="D8" s="153">
        <v>6</v>
      </c>
      <c r="E8" s="154">
        <f t="shared" si="0"/>
        <v>0</v>
      </c>
      <c r="F8" s="8"/>
    </row>
    <row r="9" spans="1:6" s="7" customFormat="1" ht="27" customHeight="1">
      <c r="A9" s="150">
        <v>7</v>
      </c>
      <c r="B9" s="151" t="str">
        <f>'POSL N02914'!$C$3</f>
        <v>POSLUCHÁRNA 30 OSOB - N02914</v>
      </c>
      <c r="C9" s="152">
        <f>'POSL N02914'!$H$25</f>
        <v>0</v>
      </c>
      <c r="D9" s="153">
        <v>1</v>
      </c>
      <c r="E9" s="154">
        <f t="shared" ref="E9:E13" si="1">C9*D9</f>
        <v>0</v>
      </c>
      <c r="F9" s="8"/>
    </row>
    <row r="10" spans="1:6" s="7" customFormat="1" ht="27" customHeight="1">
      <c r="A10" s="150">
        <v>8</v>
      </c>
      <c r="B10" s="151" t="str">
        <f>'POSL N03905'!$C$3</f>
        <v>POSLUCHÁRNA 30 OSOB - N03905</v>
      </c>
      <c r="C10" s="152">
        <f>'POSL N03905'!$H$24</f>
        <v>0</v>
      </c>
      <c r="D10" s="153">
        <v>1</v>
      </c>
      <c r="E10" s="154">
        <f t="shared" si="1"/>
        <v>0</v>
      </c>
      <c r="F10" s="8"/>
    </row>
    <row r="11" spans="1:6" s="7" customFormat="1" ht="27" customHeight="1">
      <c r="A11" s="150">
        <v>9</v>
      </c>
      <c r="B11" s="151" t="str">
        <f>'LAB MALÁ'!$C$3</f>
        <v>LABORATOŘ - N03810, N04810</v>
      </c>
      <c r="C11" s="152">
        <f>'LAB MALÁ'!$H$14</f>
        <v>0</v>
      </c>
      <c r="D11" s="153">
        <v>2</v>
      </c>
      <c r="E11" s="154">
        <f t="shared" ref="E11" si="2">C11*D11</f>
        <v>0</v>
      </c>
      <c r="F11" s="8"/>
    </row>
    <row r="12" spans="1:6" s="7" customFormat="1" ht="27" customHeight="1">
      <c r="A12" s="150">
        <v>10</v>
      </c>
      <c r="B12" s="151" t="str">
        <f>'LAB STĚNA'!$C$3</f>
        <v>LABORATOŘ - N04903, N04904</v>
      </c>
      <c r="C12" s="152">
        <f>'LAB STĚNA'!$H$14</f>
        <v>0</v>
      </c>
      <c r="D12" s="153">
        <v>2</v>
      </c>
      <c r="E12" s="154">
        <f>C12*D12</f>
        <v>0</v>
      </c>
      <c r="F12" s="8"/>
    </row>
    <row r="13" spans="1:6" s="7" customFormat="1" ht="27" customHeight="1">
      <c r="A13" s="150">
        <v>11</v>
      </c>
      <c r="B13" s="151" t="str">
        <f>'LAB N04905'!$C$3</f>
        <v>LABORATOŘ - N04905</v>
      </c>
      <c r="C13" s="152">
        <f>'LAB N04905'!$H$12</f>
        <v>0</v>
      </c>
      <c r="D13" s="153">
        <v>1</v>
      </c>
      <c r="E13" s="154">
        <f t="shared" si="1"/>
        <v>0</v>
      </c>
      <c r="F13" s="8"/>
    </row>
    <row r="14" spans="1:6" s="7" customFormat="1" ht="27" customHeight="1">
      <c r="A14" s="150">
        <v>12</v>
      </c>
      <c r="B14" s="151" t="str">
        <f>'LAB N04906'!$C$3</f>
        <v>LABORATOŘ - N04906</v>
      </c>
      <c r="C14" s="152">
        <f>'LAB N04906'!$H$7</f>
        <v>0</v>
      </c>
      <c r="D14" s="153">
        <v>1</v>
      </c>
      <c r="E14" s="154">
        <f t="shared" ref="E14:E22" si="3">C14*D14</f>
        <v>0</v>
      </c>
      <c r="F14" s="8"/>
    </row>
    <row r="15" spans="1:6" s="7" customFormat="1" ht="27" customHeight="1">
      <c r="A15" s="150">
        <v>13</v>
      </c>
      <c r="B15" s="151" t="str">
        <f>'LAB N04907'!$C$3</f>
        <v>LABORATOŘ - N04907</v>
      </c>
      <c r="C15" s="152">
        <f>'LAB N04907'!$H$15</f>
        <v>0</v>
      </c>
      <c r="D15" s="153">
        <v>1</v>
      </c>
      <c r="E15" s="154">
        <f t="shared" ref="E15" si="4">C15*D15</f>
        <v>0</v>
      </c>
      <c r="F15" s="8"/>
    </row>
    <row r="16" spans="1:6" s="7" customFormat="1" ht="27" customHeight="1">
      <c r="A16" s="150">
        <v>14</v>
      </c>
      <c r="B16" s="151" t="str">
        <f>'KANC N04915'!$C$3</f>
        <v>KANCELÁŘ - N04915</v>
      </c>
      <c r="C16" s="152">
        <f>'KANC N04915'!$H$11</f>
        <v>0</v>
      </c>
      <c r="D16" s="153">
        <v>1</v>
      </c>
      <c r="E16" s="154">
        <f t="shared" si="3"/>
        <v>0</v>
      </c>
      <c r="F16" s="8"/>
    </row>
    <row r="17" spans="1:6" s="7" customFormat="1" ht="27" customHeight="1">
      <c r="A17" s="150">
        <v>15</v>
      </c>
      <c r="B17" s="151" t="str">
        <f>'ZAS MALE'!$C$3</f>
        <v>ZASEDACÍ MÍSTNOST - N03916, N04111</v>
      </c>
      <c r="C17" s="152">
        <f>'ZAS MALE'!$H$12</f>
        <v>0</v>
      </c>
      <c r="D17" s="153">
        <v>2</v>
      </c>
      <c r="E17" s="154">
        <f t="shared" si="3"/>
        <v>0</v>
      </c>
      <c r="F17" s="8"/>
    </row>
    <row r="18" spans="1:6" s="7" customFormat="1" ht="27" customHeight="1">
      <c r="A18" s="150">
        <v>16</v>
      </c>
      <c r="B18" s="151" t="str">
        <f>'ZAS N05806'!$C$3</f>
        <v>ZASEDACÍ MÍSTNOST - N05806</v>
      </c>
      <c r="C18" s="152">
        <f>'ZAS N05806'!$H$42</f>
        <v>0</v>
      </c>
      <c r="D18" s="153">
        <v>1</v>
      </c>
      <c r="E18" s="154">
        <f t="shared" si="3"/>
        <v>0</v>
      </c>
      <c r="F18" s="8"/>
    </row>
    <row r="19" spans="1:6" s="7" customFormat="1" ht="27" customHeight="1">
      <c r="A19" s="150">
        <v>17</v>
      </c>
      <c r="B19" s="151" t="str">
        <f>'ZAS N05917'!$C$3</f>
        <v>ZASEDACÍ MÍSTNOST - N05917</v>
      </c>
      <c r="C19" s="152">
        <f>'ZAS N05917'!$H$12</f>
        <v>0</v>
      </c>
      <c r="D19" s="153">
        <v>1</v>
      </c>
      <c r="E19" s="154">
        <f t="shared" si="3"/>
        <v>0</v>
      </c>
      <c r="F19" s="8"/>
    </row>
    <row r="20" spans="1:6" s="7" customFormat="1" ht="27" customHeight="1">
      <c r="A20" s="150">
        <v>18</v>
      </c>
      <c r="B20" s="151" t="str">
        <f>'DĚK N05916'!$C$3</f>
        <v>KANCELÁŘ DĚKANA - N05916</v>
      </c>
      <c r="C20" s="152">
        <f>'DĚK N05916'!$H$11</f>
        <v>0</v>
      </c>
      <c r="D20" s="153">
        <v>1</v>
      </c>
      <c r="E20" s="154">
        <f t="shared" ref="E20" si="5">C20*D20</f>
        <v>0</v>
      </c>
      <c r="F20" s="8"/>
    </row>
    <row r="21" spans="1:6" s="7" customFormat="1" ht="27" customHeight="1">
      <c r="A21" s="150">
        <v>19</v>
      </c>
      <c r="B21" s="151" t="str">
        <f>ROZVRHY!$C$3</f>
        <v>Displeje pro rozvrhy</v>
      </c>
      <c r="C21" s="152">
        <f>ROZVRHY!$H$12</f>
        <v>0</v>
      </c>
      <c r="D21" s="153">
        <v>1</v>
      </c>
      <c r="E21" s="154">
        <f t="shared" ref="E21" si="6">C21*D21</f>
        <v>0</v>
      </c>
      <c r="F21" s="8"/>
    </row>
    <row r="22" spans="1:6" s="7" customFormat="1" ht="27" customHeight="1">
      <c r="A22" s="150">
        <v>20</v>
      </c>
      <c r="B22" s="151" t="str">
        <f>Ostatní!$C$3</f>
        <v>Ostatní - Instalační materiál, instalace</v>
      </c>
      <c r="C22" s="152">
        <f>Ostatní!$H$34</f>
        <v>0</v>
      </c>
      <c r="D22" s="153">
        <v>1</v>
      </c>
      <c r="E22" s="154">
        <f t="shared" si="3"/>
        <v>0</v>
      </c>
      <c r="F22" s="8"/>
    </row>
    <row r="23" spans="1:6" s="7" customFormat="1" ht="27" customHeight="1" thickBot="1">
      <c r="A23" s="150">
        <v>21</v>
      </c>
      <c r="B23" s="151" t="s">
        <v>661</v>
      </c>
      <c r="C23" s="152">
        <f>'OVLÁDÁNÍ ŽALUZIÍ'!$H$75</f>
        <v>0</v>
      </c>
      <c r="D23" s="153">
        <v>1</v>
      </c>
      <c r="E23" s="154">
        <f t="shared" ref="E23" si="7">C23*D23</f>
        <v>0</v>
      </c>
      <c r="F23" s="8"/>
    </row>
    <row r="24" spans="1:6" s="1" customFormat="1" ht="26.25" customHeight="1" thickBot="1">
      <c r="A24" s="155" t="s">
        <v>8</v>
      </c>
      <c r="B24" s="156"/>
      <c r="C24" s="156"/>
      <c r="D24" s="157"/>
      <c r="E24" s="158">
        <f>SUM(E3:E23)</f>
        <v>0</v>
      </c>
    </row>
    <row r="27" spans="1:6">
      <c r="A27" s="16"/>
      <c r="B27" s="7"/>
      <c r="C27" s="7"/>
    </row>
    <row r="28" spans="1:6">
      <c r="A28" s="16"/>
      <c r="B28" s="7"/>
      <c r="C28" s="7"/>
    </row>
    <row r="29" spans="1:6">
      <c r="A29" s="16"/>
      <c r="B29" s="7"/>
      <c r="C29" s="7"/>
    </row>
    <row r="30" spans="1:6">
      <c r="A30" s="16"/>
      <c r="B30" s="7"/>
      <c r="C30" s="7"/>
      <c r="E30" s="5"/>
    </row>
    <row r="32" spans="1:6">
      <c r="B32" s="1"/>
    </row>
  </sheetData>
  <sheetProtection algorithmName="SHA-512" hashValue="uO6ZoDmokwhggpUE73WfEL8/JIgUK+JyqApsiDXGhvjGSOBSQ+Fv4j6WNSGE/JxwNDq4+uemWHybCJhG/xyPyA==" saltValue="Gs/gU25sN+VMmjUtS3vCSg==" spinCount="100000" sheet="1" objects="1" scenarios="1" selectLockedCells="1" selectUnlockedCells="1"/>
  <mergeCells count="2">
    <mergeCell ref="A2:E2"/>
    <mergeCell ref="A24:D24"/>
  </mergeCells>
  <phoneticPr fontId="60" type="noConversion"/>
  <pageMargins left="0.23622047244094491" right="0.23622047244094491" top="0.74803149606299213" bottom="0.74803149606299213" header="0.31496062992125984" footer="0.31496062992125984"/>
  <pageSetup paperSize="9" scale="59" firstPageNumber="0" fitToHeight="5" orientation="portrait" r:id="rId1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70875-3861-4DAB-9149-E21715148018}">
  <sheetPr codeName="List2">
    <outlinePr summaryBelow="0"/>
    <pageSetUpPr fitToPage="1"/>
  </sheetPr>
  <dimension ref="A1:I28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C15" sqref="C15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51" style="9" customWidth="1"/>
    <col min="5" max="5" width="6.28515625" style="11" customWidth="1"/>
    <col min="6" max="6" width="6" style="11" customWidth="1"/>
    <col min="7" max="7" width="21" style="9" customWidth="1"/>
    <col min="8" max="8" width="27.570312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609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106.5" customHeight="1">
      <c r="A5" s="36">
        <v>1</v>
      </c>
      <c r="B5" s="47" t="s">
        <v>595</v>
      </c>
      <c r="C5" s="41" t="str">
        <f>INDEX('Souhrnný rozpočet'!$A$2:$K$232,MATCH(B5,'Souhrnný rozpočet'!$A$2:$A$232,0),3)</f>
        <v xml:space="preserve">Projektor </v>
      </c>
      <c r="D5" s="41" t="str">
        <f>INDEX('Souhrnný rozpočet'!$A$2:$K$232,MATCH(B5,'Souhrnný rozpočet'!$A$2:$A$232,0),7)</f>
        <v>Konferenční datový projektor, technologie laser + 3LCD,  s životností min. 15 000 hodin, rozlišení min. 1920 x 1200,  výkon min. 14 000 ANSI lumenů, kontrast min. 3000 000 : 1, V a H lens shift, obrazové vstupy min. 1xHDMI, 1x HDBaseT, hlučnost max. 35 dB (normal), hmotnost max.  25 kg s objektivem. Objektiv s projekčním poměrem v rozsahu max. 1,9 - min. 2,6:1.</v>
      </c>
      <c r="E5" s="41" t="str">
        <f>INDEX('Souhrnný rozpočet'!$A$2:$K$232,MATCH(B5,'Souhrnný rozpočet'!$A$2:$A$232,0),8)</f>
        <v>ks</v>
      </c>
      <c r="F5" s="38">
        <v>1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51" customHeight="1">
      <c r="A6" s="36">
        <v>2</v>
      </c>
      <c r="B6" s="47" t="s">
        <v>596</v>
      </c>
      <c r="C6" s="41" t="str">
        <f>INDEX('Souhrnný rozpočet'!$A$2:$K$232,MATCH(B6,'Souhrnný rozpočet'!$A$2:$A$232,0),3)</f>
        <v>Přepravní box</v>
      </c>
      <c r="D6" s="41" t="str">
        <f>INDEX('Souhrnný rozpočet'!$A$2:$K$232,MATCH(B6,'Souhrnný rozpočet'!$A$2:$A$232,0),7)</f>
        <v xml:space="preserve">Přepravní box pro výše uvedený projektor. Robustní provedení s kovovými rohy a hranami, kolečka pro přepravu. </v>
      </c>
      <c r="E6" s="41" t="str">
        <f>INDEX('Souhrnný rozpočet'!$A$2:$K$232,MATCH(B6,'Souhrnný rozpočet'!$A$2:$A$232,0),8)</f>
        <v>ks</v>
      </c>
      <c r="F6" s="38">
        <v>1</v>
      </c>
      <c r="G6" s="40">
        <f>INDEX('Souhrnný rozpočet'!$A$2:$K$232,MATCH(B6,'Souhrnný rozpočet'!$A$2:$A$232,0),10)</f>
        <v>0</v>
      </c>
      <c r="H6" s="74">
        <f t="shared" ref="H6:H9" si="0">G6*F6</f>
        <v>0</v>
      </c>
      <c r="I6" s="80"/>
    </row>
    <row r="7" spans="1:9" ht="43.5" customHeight="1">
      <c r="A7" s="36">
        <v>3</v>
      </c>
      <c r="B7" s="47" t="s">
        <v>597</v>
      </c>
      <c r="C7" s="41" t="str">
        <f>INDEX('Souhrnný rozpočet'!$A$2:$K$232,MATCH(B7,'Souhrnný rozpočet'!$A$2:$A$232,0),3)</f>
        <v>Skládací projekční plátno</v>
      </c>
      <c r="D7" s="41" t="str">
        <f>INDEX('Souhrnný rozpočet'!$A$2:$K$232,MATCH(B7,'Souhrnný rozpočet'!$A$2:$A$232,0),7)</f>
        <v>Skládací projekční plátno složitelné do přepravní tašky/boxu. Šíře obrazu min. 400cm. Samonosná kostrukce, dvě stabilní nohy.</v>
      </c>
      <c r="E7" s="41" t="str">
        <f>INDEX('Souhrnný rozpočet'!$A$2:$K$232,MATCH(B7,'Souhrnný rozpočet'!$A$2:$A$232,0),8)</f>
        <v>ks</v>
      </c>
      <c r="F7" s="38">
        <v>1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90" customHeight="1">
      <c r="A8" s="36">
        <v>4</v>
      </c>
      <c r="B8" s="47" t="s">
        <v>603</v>
      </c>
      <c r="C8" s="41" t="str">
        <f>INDEX('Souhrnný rozpočet'!$A$2:$K$232,MATCH(B8,'Souhrnný rozpočet'!$A$2:$A$232,0),3)</f>
        <v>Reproduktorová soustava přenosná</v>
      </c>
      <c r="D8" s="41" t="str">
        <f>INDEX('Souhrnný rozpočet'!$A$2:$K$232,MATCH(B8,'Souhrnný rozpočet'!$A$2:$A$232,0),7)</f>
        <v xml:space="preserve">Mobilní aktivní audio systém - minimální parametry - Výkon: 2000 W, Výkon RMS: 1000 W, Max. SPL: 130 dB, Basový reproduktor: 12 ", Výškový reproduktor: 2,5 ", Frekvenční rozsah: 35 Hz - 20 kHz, Vstupy: 2x Kombi XLR/TRS, 2x Jack 6,3 mm TRS, 1x Jack 3,5 mm TRS, Výstupy: 1x XLR pro spárování s dalším systémem. </v>
      </c>
      <c r="E8" s="41" t="str">
        <f>INDEX('Souhrnný rozpočet'!$A$2:$K$232,MATCH(B8,'Souhrnný rozpočet'!$A$2:$A$232,0),8)</f>
        <v>ks</v>
      </c>
      <c r="F8" s="38">
        <v>2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45.75" customHeight="1" thickBot="1">
      <c r="A9" s="36">
        <v>5</v>
      </c>
      <c r="B9" s="47" t="s">
        <v>604</v>
      </c>
      <c r="C9" s="41" t="str">
        <f>INDEX('Souhrnný rozpočet'!$A$2:$K$232,MATCH(B9,'Souhrnný rozpočet'!$A$2:$A$232,0),3)</f>
        <v>Signálový zesilovač</v>
      </c>
      <c r="D9" s="41" t="str">
        <f>INDEX('Souhrnný rozpočet'!$A$2:$K$232,MATCH(B9,'Souhrnný rozpočet'!$A$2:$A$232,0),7)</f>
        <v>Aktivní ASA (Audio Summing Amplifier) signálový zesilovač s převodem nesymetrický / symetrický a stereo / mono signál, vč. zdroje</v>
      </c>
      <c r="E9" s="41" t="str">
        <f>INDEX('Souhrnný rozpočet'!$A$2:$K$232,MATCH(B9,'Souhrnný rozpočet'!$A$2:$A$232,0),8)</f>
        <v>ks</v>
      </c>
      <c r="F9" s="38">
        <v>1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23.25" customHeight="1" thickBot="1">
      <c r="A10" s="31"/>
      <c r="B10" s="32"/>
      <c r="C10" s="33" t="s">
        <v>9</v>
      </c>
      <c r="D10" s="32"/>
      <c r="E10" s="34"/>
      <c r="F10" s="34"/>
      <c r="G10" s="32"/>
      <c r="H10" s="35">
        <f>SUM(H5:H9)</f>
        <v>0</v>
      </c>
    </row>
    <row r="12" spans="1:9" ht="24.95" customHeight="1"/>
    <row r="13" spans="1:9" ht="24.95" customHeight="1"/>
    <row r="14" spans="1:9" ht="24.95" customHeight="1"/>
    <row r="15" spans="1:9" s="20" customFormat="1" ht="24.95" customHeight="1">
      <c r="B15" s="9"/>
      <c r="C15" s="9"/>
      <c r="D15" s="9"/>
      <c r="E15" s="11"/>
      <c r="F15" s="11"/>
      <c r="G15" s="9"/>
      <c r="H15" s="9"/>
      <c r="I15" s="9"/>
    </row>
    <row r="16" spans="1:9" s="20" customFormat="1" ht="24.95" customHeight="1">
      <c r="B16" s="9"/>
      <c r="C16" s="9"/>
      <c r="D16" s="9"/>
      <c r="E16" s="11"/>
      <c r="F16" s="11"/>
      <c r="G16" s="9"/>
      <c r="H16" s="9"/>
      <c r="I16" s="9"/>
    </row>
    <row r="17" spans="2:9" s="20" customFormat="1" ht="24.95" customHeight="1">
      <c r="B17" s="9"/>
      <c r="C17" s="9"/>
      <c r="D17" s="9"/>
      <c r="E17" s="11"/>
      <c r="F17" s="11"/>
      <c r="G17" s="9"/>
      <c r="H17" s="9"/>
      <c r="I17" s="9"/>
    </row>
    <row r="18" spans="2:9" s="20" customFormat="1" ht="24.95" customHeight="1">
      <c r="B18" s="9"/>
      <c r="C18" s="9"/>
      <c r="D18" s="9"/>
      <c r="E18" s="11"/>
      <c r="F18" s="11"/>
      <c r="G18" s="9"/>
      <c r="H18" s="9"/>
      <c r="I18" s="9"/>
    </row>
    <row r="19" spans="2:9" s="20" customFormat="1" ht="24.95" customHeight="1">
      <c r="B19" s="9"/>
      <c r="C19" s="9"/>
      <c r="D19" s="9"/>
      <c r="E19" s="11"/>
      <c r="F19" s="11"/>
      <c r="G19" s="9"/>
      <c r="H19" s="9"/>
      <c r="I19" s="9"/>
    </row>
    <row r="20" spans="2:9" s="20" customFormat="1" ht="24.95" customHeight="1">
      <c r="B20" s="9"/>
      <c r="C20" s="9"/>
      <c r="D20" s="9"/>
      <c r="E20" s="11"/>
      <c r="F20" s="11"/>
      <c r="G20" s="9"/>
      <c r="H20" s="9"/>
      <c r="I20" s="9"/>
    </row>
    <row r="21" spans="2:9" s="20" customFormat="1" ht="24.95" customHeight="1">
      <c r="B21" s="9"/>
      <c r="C21" s="9"/>
      <c r="D21" s="9"/>
      <c r="E21" s="11"/>
      <c r="F21" s="11"/>
      <c r="G21" s="9"/>
      <c r="H21" s="9"/>
      <c r="I21" s="9"/>
    </row>
    <row r="22" spans="2:9" s="20" customFormat="1" ht="24.95" customHeight="1">
      <c r="B22" s="9"/>
      <c r="C22" s="9"/>
      <c r="D22" s="9"/>
      <c r="E22" s="11"/>
      <c r="F22" s="11"/>
      <c r="G22" s="9"/>
      <c r="H22" s="9"/>
      <c r="I22" s="9"/>
    </row>
    <row r="23" spans="2:9" s="20" customFormat="1" ht="24.95" customHeight="1">
      <c r="B23" s="9"/>
      <c r="C23" s="9"/>
      <c r="D23" s="9"/>
      <c r="E23" s="11"/>
      <c r="F23" s="11"/>
      <c r="G23" s="9"/>
      <c r="H23" s="9"/>
      <c r="I23" s="9"/>
    </row>
    <row r="24" spans="2:9" s="20" customFormat="1" ht="15" customHeight="1">
      <c r="B24" s="9"/>
      <c r="C24" s="9"/>
      <c r="D24" s="9"/>
      <c r="E24" s="11"/>
      <c r="F24" s="11"/>
      <c r="G24" s="9"/>
      <c r="H24" s="9"/>
      <c r="I24" s="9"/>
    </row>
    <row r="25" spans="2:9" s="20" customFormat="1" ht="24.95" customHeight="1">
      <c r="B25" s="9"/>
      <c r="C25" s="9"/>
      <c r="D25" s="9"/>
      <c r="E25" s="11"/>
      <c r="F25" s="11"/>
      <c r="G25" s="9"/>
      <c r="H25" s="9"/>
      <c r="I25" s="9"/>
    </row>
    <row r="26" spans="2:9" s="20" customFormat="1" ht="18" customHeight="1">
      <c r="B26" s="9"/>
      <c r="C26" s="9"/>
      <c r="D26" s="9"/>
      <c r="E26" s="11"/>
      <c r="F26" s="11"/>
      <c r="G26" s="9"/>
      <c r="H26" s="9"/>
      <c r="I26" s="9"/>
    </row>
    <row r="27" spans="2:9" s="20" customFormat="1" ht="24.95" customHeight="1">
      <c r="B27" s="9"/>
      <c r="C27" s="9"/>
      <c r="D27" s="9"/>
      <c r="E27" s="11"/>
      <c r="F27" s="11"/>
      <c r="G27" s="9"/>
      <c r="H27" s="9"/>
      <c r="I27" s="9"/>
    </row>
    <row r="28" spans="2:9" s="20" customFormat="1" ht="24.95" customHeight="1">
      <c r="B28" s="9"/>
      <c r="C28" s="9"/>
      <c r="D28" s="9"/>
      <c r="E28" s="11"/>
      <c r="F28" s="11"/>
      <c r="G28" s="9"/>
      <c r="H28" s="9"/>
      <c r="I28" s="9"/>
    </row>
  </sheetData>
  <sheetProtection algorithmName="SHA-512" hashValue="KDZx8/D1MzdI3OHpk9sbqqkmB1TWn4pjWyH4SPKTBfNdfGaLZNhx46OB1bqn8uqT+jpsQeHF9pP76FePlrIkvw==" saltValue="gEFYKP8BHZUDqnU1adVAVA==" spinCount="100000" sheet="1" objects="1" scenarios="1" selectLockedCells="1" selectUnlockedCells="1"/>
  <autoFilter ref="A2:H28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55" firstPageNumber="0" fitToHeight="6" orientation="portrait" r:id="rId1"/>
  <headerFooter alignWithMargins="0">
    <oddFooter>&amp;C&amp;P/&amp;N</oddFooter>
  </headerFooter>
  <rowBreaks count="1" manualBreakCount="1">
    <brk id="23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E2ADB-3163-430B-9F7E-8F2F31FE3B32}">
  <sheetPr codeName="List3">
    <outlinePr summaryBelow="0"/>
    <pageSetUpPr fitToPage="1"/>
  </sheetPr>
  <dimension ref="A1:I93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E71" sqref="E71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51.7109375" style="9" customWidth="1"/>
    <col min="5" max="5" width="9.42578125" style="11" customWidth="1"/>
    <col min="6" max="6" width="6.7109375" style="11" customWidth="1"/>
    <col min="7" max="7" width="20" style="9" customWidth="1"/>
    <col min="8" max="8" width="27.85546875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356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127.5">
      <c r="A5" s="36">
        <v>1</v>
      </c>
      <c r="B5" s="47" t="s">
        <v>30</v>
      </c>
      <c r="C5" s="41" t="str">
        <f>INDEX('Souhrnný rozpočet'!$A$2:$K$232,MATCH(B5,'Souhrnný rozpočet'!$A$2:$A$232,0),3)</f>
        <v>Konferenční datový projektor</v>
      </c>
      <c r="D5" s="41" t="str">
        <f>INDEX('Souhrnný rozpočet'!$A$2:$K$232,MATCH(B5,'Souhrnný rozpočet'!$A$2:$A$232,0),7)</f>
        <v>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</v>
      </c>
      <c r="E5" s="41" t="str">
        <f>INDEX('Souhrnný rozpočet'!$A$2:$K$232,MATCH(B5,'Souhrnný rozpočet'!$A$2:$A$232,0),8)</f>
        <v>ks</v>
      </c>
      <c r="F5" s="38">
        <v>3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63.75">
      <c r="A6" s="36">
        <v>2</v>
      </c>
      <c r="B6" s="47" t="s">
        <v>53</v>
      </c>
      <c r="C6" s="41" t="str">
        <f>INDEX('Souhrnný rozpočet'!$A$2:$K$232,MATCH(B6,'Souhrnný rozpočet'!$A$2:$A$232,0),3)</f>
        <v>Objektiv konferenčního projektoru - krátký</v>
      </c>
      <c r="D6" s="41" t="str">
        <f>INDEX('Souhrnný rozpočet'!$A$2:$K$232,MATCH(B6,'Souhrnný rozpočet'!$A$2:$A$232,0),7)</f>
        <v>Objektiv k výše uvedenému projektoru pro místnost N01911, pro krátkou projekční vzdálenost. Rozsah objektivu max. 1:1 - min. 1,3:1</v>
      </c>
      <c r="E6" s="41" t="str">
        <f>INDEX('Souhrnný rozpočet'!$A$2:$K$232,MATCH(B6,'Souhrnný rozpočet'!$A$2:$A$232,0),8)</f>
        <v>ks</v>
      </c>
      <c r="F6" s="38">
        <v>3</v>
      </c>
      <c r="G6" s="40">
        <f>INDEX('Souhrnný rozpočet'!$A$2:$K$232,MATCH(B6,'Souhrnný rozpočet'!$A$2:$A$232,0),10)</f>
        <v>0</v>
      </c>
      <c r="H6" s="74">
        <f t="shared" ref="H6:H69" si="0">G6*F6</f>
        <v>0</v>
      </c>
      <c r="I6" s="80"/>
    </row>
    <row r="7" spans="1:9" ht="76.5">
      <c r="A7" s="36">
        <v>3</v>
      </c>
      <c r="B7" s="47" t="s">
        <v>32</v>
      </c>
      <c r="C7" s="41" t="str">
        <f>INDEX('Souhrnný rozpočet'!$A$2:$K$232,MATCH(B7,'Souhrnný rozpočet'!$A$2:$A$232,0),3)</f>
        <v>Stropní držák projektoru</v>
      </c>
      <c r="D7" s="41" t="str">
        <f>INDEX('Souhrnný rozpočet'!$A$2:$K$232,MATCH(B7,'Souhrnný rozpočet'!$A$2:$A$232,0),7)</f>
        <v xml:space="preserve">Univerzální držák projektoru - komplet vč. universálního adaptéru pro projektory.
Bílá barva. Nosnost dle použitého typu projektoru.
</v>
      </c>
      <c r="E7" s="41" t="str">
        <f>INDEX('Souhrnný rozpočet'!$A$2:$K$232,MATCH(B7,'Souhrnný rozpočet'!$A$2:$A$232,0),8)</f>
        <v>ks</v>
      </c>
      <c r="F7" s="38">
        <v>3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76.5">
      <c r="A8" s="36">
        <v>4</v>
      </c>
      <c r="B8" s="47" t="s">
        <v>80</v>
      </c>
      <c r="C8" s="41" t="str">
        <f>INDEX('Souhrnný rozpočet'!$A$2:$K$232,MATCH(B8,'Souhrnný rozpočet'!$A$2:$A$232,0),3)</f>
        <v>Profesionální LCD displej</v>
      </c>
      <c r="D8" s="41" t="str">
        <f>INDEX('Souhrnný rozpočet'!$A$2:$K$232,MATCH(B8,'Souhrnný rozpočet'!$A$2:$A$232,0),7)</f>
        <v>LCD displej - 65" panel, s pozorovacími úhly min. 150°, rozlišení 3840 x 2160, jas min. 500cd/m2, Haze min. 25%, provoz min. 16/7, vstup min. 2xHDMI, řízení RS232, LAN.</v>
      </c>
      <c r="E8" s="41" t="str">
        <f>INDEX('Souhrnný rozpočet'!$A$2:$K$232,MATCH(B8,'Souhrnný rozpočet'!$A$2:$A$232,0),8)</f>
        <v>ks</v>
      </c>
      <c r="F8" s="38">
        <v>4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63.75">
      <c r="A9" s="36">
        <v>5</v>
      </c>
      <c r="B9" s="47" t="s">
        <v>132</v>
      </c>
      <c r="C9" s="41" t="str">
        <f>INDEX('Souhrnný rozpočet'!$A$2:$K$232,MATCH(B9,'Souhrnný rozpočet'!$A$2:$A$232,0),3)</f>
        <v>Stropní držák pro 2 displeje</v>
      </c>
      <c r="D9" s="41" t="str">
        <f>INDEX('Souhrnný rozpočet'!$A$2:$K$232,MATCH(B9,'Souhrnný rozpočet'!$A$2:$A$232,0),7)</f>
        <v xml:space="preserve">Stropní držák pro dva displeje úhlopříčky 65".  Min. nosnost dle použitých displejů.
Možnost náklonu displeje min. 0 - 20°. 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51">
      <c r="A10" s="36">
        <v>6</v>
      </c>
      <c r="B10" s="47" t="s">
        <v>533</v>
      </c>
      <c r="C10" s="41" t="str">
        <f>INDEX('Souhrnný rozpočet'!$A$2:$K$232,MATCH(B10,'Souhrnný rozpočet'!$A$2:$A$232,0),3)</f>
        <v>Projekční plátno rámové 800</v>
      </c>
      <c r="D10" s="41" t="str">
        <f>INDEX('Souhrnný rozpočet'!$A$2:$K$232,MATCH(B10,'Souhrnný rozpočet'!$A$2:$A$232,0),7)</f>
        <v xml:space="preserve">Projekční plátno pevné na stěnu, s černým rámečkem. Šířka obrazu 800 cm, formát 32:10.
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140.25">
      <c r="A11" s="36">
        <v>7</v>
      </c>
      <c r="B11" s="47" t="s">
        <v>465</v>
      </c>
      <c r="C11" s="41" t="str">
        <f>INDEX('Souhrnný rozpočet'!$A$2:$K$232,MATCH(B11,'Souhrnný rozpočet'!$A$2:$A$232,0),3)</f>
        <v>HDMI PTZ kamera</v>
      </c>
      <c r="D11" s="41" t="str">
        <f>INDEX('Souhrnný rozpočet'!$A$2:$K$232,MATCH(B11,'Souhrnný rozpočet'!$A$2:$A$232,0),7)</f>
        <v>PTZ kamera s min. 1/3"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</v>
      </c>
      <c r="E11" s="41" t="str">
        <f>INDEX('Souhrnný rozpočet'!$A$2:$K$232,MATCH(B11,'Souhrnný rozpočet'!$A$2:$A$232,0),8)</f>
        <v>ks</v>
      </c>
      <c r="F11" s="38">
        <v>2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318.75">
      <c r="A12" s="36">
        <v>8</v>
      </c>
      <c r="B12" s="47" t="s">
        <v>140</v>
      </c>
      <c r="C12" s="41" t="str">
        <f>INDEX('Souhrnný rozpočet'!$A$2:$K$232,MATCH(B12,'Souhrnný rozpočet'!$A$2:$A$232,0),3)</f>
        <v>Interaktivní displej</v>
      </c>
      <c r="D12" s="41" t="str">
        <f>INDEX('Souhrnný rozpočet'!$A$2:$K$232,MATCH(B12,'Souhrnný rozpočet'!$A$2:$A$232,0),7)</f>
        <v xml:space="preserve">Interaktivní panel s úhlopříčkou 24". Dotyková technologie musí rozpoznat min 10 současných dotyků a multidotyková gesta. Na rámu panelu jsou 4 funkční tlačítka pro výběr barvy digitálního inkoustu.
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
Balíček dále musí obsahovat nástroj pro rychlou přípravu digitálních učebních aktivit, hlasování. Aktivity je možno sdílet na žákovská zařízení přes cloud prostředí
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153">
      <c r="A13" s="36">
        <v>9</v>
      </c>
      <c r="B13" s="47" t="s">
        <v>141</v>
      </c>
      <c r="C13" s="41" t="str">
        <f>INDEX('Souhrnný rozpočet'!$A$2:$K$232,MATCH(B13,'Souhrnný rozpočet'!$A$2:$A$232,0),3)</f>
        <v>Maticový přepínač</v>
      </c>
      <c r="D13" s="41" t="str">
        <f>INDEX('Souhrnný rozpočet'!$A$2:$K$232,MATCH(B13,'Souhrnný rozpočet'!$A$2:$A$232,0),7)</f>
        <v>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63.75">
      <c r="A14" s="36">
        <v>10</v>
      </c>
      <c r="B14" s="47" t="s">
        <v>142</v>
      </c>
      <c r="C14" s="41" t="str">
        <f>INDEX('Souhrnný rozpočet'!$A$2:$K$232,MATCH(B14,'Souhrnný rozpočet'!$A$2:$A$232,0),3)</f>
        <v>Distribuční zesilovač</v>
      </c>
      <c r="D14" s="41" t="str">
        <f>INDEX('Souhrnný rozpočet'!$A$2:$K$232,MATCH(B14,'Souhrnný rozpočet'!$A$2:$A$232,0),7)</f>
        <v xml:space="preserve">1x2 HDMI rozbočovač
Podpora standardů HDMI 2.0 a HDCP 2.2
Podpora rozlišení podpora 4K/UHD @ 60 Hz 4:4:4 </v>
      </c>
      <c r="E14" s="41" t="str">
        <f>INDEX('Souhrnný rozpočet'!$A$2:$K$232,MATCH(B14,'Souhrnný rozpočet'!$A$2:$A$232,0),8)</f>
        <v>ks</v>
      </c>
      <c r="F14" s="38">
        <v>4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89.25">
      <c r="A15" s="36">
        <v>11</v>
      </c>
      <c r="B15" s="47" t="s">
        <v>195</v>
      </c>
      <c r="C15" s="41" t="str">
        <f>INDEX('Souhrnný rozpočet'!$A$2:$K$232,MATCH(B15,'Souhrnný rozpočet'!$A$2:$A$232,0),3)</f>
        <v>Extender HDMI signálu - vysílač</v>
      </c>
      <c r="D15" s="41" t="str">
        <f>INDEX('Souhrnný rozpočet'!$A$2:$K$232,MATCH(B15,'Souhrnný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15" s="41" t="str">
        <f>INDEX('Souhrnný rozpočet'!$A$2:$K$232,MATCH(B15,'Souhrnný rozpočet'!$A$2:$A$232,0),8)</f>
        <v>ks</v>
      </c>
      <c r="F15" s="38">
        <v>3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89.25">
      <c r="A16" s="36">
        <v>12</v>
      </c>
      <c r="B16" s="47" t="s">
        <v>196</v>
      </c>
      <c r="C16" s="41" t="str">
        <f>INDEX('Souhrnný rozpočet'!$A$2:$K$232,MATCH(B16,'Souhrnný rozpočet'!$A$2:$A$232,0),3)</f>
        <v>Extender HDMI signálu - vysílač</v>
      </c>
      <c r="D16" s="41" t="str">
        <f>INDEX('Souhrnný rozpočet'!$A$2:$K$232,MATCH(B16,'Souhrnný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6" s="41" t="str">
        <f>INDEX('Souhrnný rozpočet'!$A$2:$K$232,MATCH(B16,'Souhrnný rozpočet'!$A$2:$A$232,0),8)</f>
        <v>ks</v>
      </c>
      <c r="F16" s="38">
        <v>12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89.25">
      <c r="A17" s="36">
        <v>13</v>
      </c>
      <c r="B17" s="47" t="s">
        <v>198</v>
      </c>
      <c r="C17" s="41" t="str">
        <f>INDEX('Souhrnný rozpočet'!$A$2:$K$232,MATCH(B17,'Souhrnný rozpočet'!$A$2:$A$232,0),3)</f>
        <v>Extender HDMI signálu - přijímač</v>
      </c>
      <c r="D17" s="41" t="str">
        <f>INDEX('Souhrnný rozpočet'!$A$2:$K$232,MATCH(B17,'Souhrnný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7" s="41" t="str">
        <f>INDEX('Souhrnný rozpočet'!$A$2:$K$232,MATCH(B17,'Souhrnný rozpočet'!$A$2:$A$232,0),8)</f>
        <v>ks</v>
      </c>
      <c r="F17" s="38">
        <v>12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89.25">
      <c r="A18" s="36">
        <v>14</v>
      </c>
      <c r="B18" s="47" t="s">
        <v>173</v>
      </c>
      <c r="C18" s="41" t="str">
        <f>INDEX('Souhrnný rozpočet'!$A$2:$K$232,MATCH(B18,'Souhrnný rozpočet'!$A$2:$A$232,0),3)</f>
        <v>HDMI a USB maticový přepínač</v>
      </c>
      <c r="D18" s="41" t="str">
        <f>INDEX('Souhrnný rozpočet'!$A$2:$K$232,MATCH(B18,'Souhrnný rozpočet'!$A$2:$A$232,0),7)</f>
        <v>Maticový přepínač HDMI a USB. Min. 2x vstup plnohodnotné USB-C 3.1 gen 1 s napájením, 2x vstup HDMI + USB B, výstup 2x HDMI. Připojení periferií (kamera, audio, touch, HID) min. 3x USB-A. Řízení RS232 nebo LAN.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>
      <c r="A19" s="36">
        <v>15</v>
      </c>
      <c r="B19" s="47" t="s">
        <v>348</v>
      </c>
      <c r="C19" s="41" t="str">
        <f>INDEX('Souhrnný rozpočet'!$A$2:$K$232,MATCH(B19,'Souhrnný rozpočet'!$A$2:$A$232,0),3)</f>
        <v>Převodník HDMI na USB</v>
      </c>
      <c r="D19" s="41" t="str">
        <f>INDEX('Souhrnný rozpočet'!$A$2:$K$232,MATCH(B19,'Souhrnný rozpočet'!$A$2:$A$232,0),7)</f>
        <v>Převodník HDMI na USB</v>
      </c>
      <c r="E19" s="41" t="str">
        <f>INDEX('Souhrnný rozpočet'!$A$2:$K$232,MATCH(B19,'Souhrnný rozpočet'!$A$2:$A$232,0),8)</f>
        <v>ks</v>
      </c>
      <c r="F19" s="38">
        <v>2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344.25">
      <c r="A20" s="36">
        <v>16</v>
      </c>
      <c r="B20" s="47" t="s">
        <v>463</v>
      </c>
      <c r="C20" s="41" t="str">
        <f>INDEX('Souhrnný rozpočet'!$A$2:$K$232,MATCH(B20,'Souhrnný rozpočet'!$A$2:$A$232,0),3)</f>
        <v>Záznam prezentací</v>
      </c>
      <c r="D20" s="41" t="str">
        <f>INDEX('Souhrnný rozpočet'!$A$2:$K$232,MATCH(B20,'Souhrnný rozpočet'!$A$2:$A$232,0),7)</f>
        <v xml:space="preserve">Zařízení pro záznam a streaming vstupního AV signálu s rozlišením fullHD vybavené interním úložištěm typu SSD nebo výstupem na externí úložiště USB
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</v>
      </c>
      <c r="E20" s="41" t="str">
        <f>INDEX('Souhrnný rozpočet'!$A$2:$K$232,MATCH(B20,'Souhrnný rozpočet'!$A$2:$A$232,0),8)</f>
        <v>ks</v>
      </c>
      <c r="F20" s="38">
        <v>1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76.5">
      <c r="A21" s="36">
        <v>17</v>
      </c>
      <c r="B21" s="47" t="s">
        <v>636</v>
      </c>
      <c r="C21" s="41" t="str">
        <f>INDEX('Souhrnný rozpočet'!$A$2:$K$232,MATCH(B21,'Souhrnný rozpočet'!$A$2:$A$232,0),3)</f>
        <v>NDI Enkodér/dekodér</v>
      </c>
      <c r="D21" s="41" t="str">
        <f>INDEX('Souhrnný rozpočet'!$A$2:$K$232,MATCH(B21,'Souhrnný rozpočet'!$A$2:$A$232,0),7)</f>
        <v>Univerzální konvertor k převodu signálu HDMI na NDI a NDI HX a nebo dekoding z NDI na HDMI. Rozlišení  min. 4K60 (pro všestranné využití v rámci fakulty). Napájení PoE a externí zdroj.</v>
      </c>
      <c r="E21" s="41" t="str">
        <f>INDEX('Souhrnný rozpočet'!$A$2:$K$232,MATCH(B21,'Souhrnný rozpočet'!$A$2:$A$232,0),8)</f>
        <v>ks</v>
      </c>
      <c r="F21" s="38">
        <v>4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127.5">
      <c r="A22" s="36">
        <v>18</v>
      </c>
      <c r="B22" s="47" t="s">
        <v>207</v>
      </c>
      <c r="C22" s="41" t="str">
        <f>INDEX('Souhrnný rozpočet'!$A$2:$K$232,MATCH(B22,'Souhrnný rozpočet'!$A$2:$A$232,0),3)</f>
        <v>Reproduktorová soustava</v>
      </c>
      <c r="D22" s="41" t="str">
        <f>INDEX('Souhrnný rozpočet'!$A$2:$K$232,MATCH(B22,'Souhrnný rozpočet'!$A$2:$A$232,0),7)</f>
        <v>Sloupová line-array reprosoustava min 14x2", min. 300W / 8Ω, citlivost min 95 dB, freq. Rozsah min 80 Hz - 18 kHz, pokrytí min 140°x40° H x V, EQ přepínač, max rozměry do 1100x100x160 mm, vč. polohovatelného nástěnného držáku min ±65° do stran a  min ±15° náklon, bílá barva</v>
      </c>
      <c r="E22" s="41" t="str">
        <f>INDEX('Souhrnný rozpočet'!$A$2:$K$232,MATCH(B22,'Souhrnný rozpočet'!$A$2:$A$232,0),8)</f>
        <v>ks</v>
      </c>
      <c r="F22" s="38">
        <v>2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76.5">
      <c r="A23" s="36">
        <v>19</v>
      </c>
      <c r="B23" s="47" t="s">
        <v>26</v>
      </c>
      <c r="C23" s="41" t="str">
        <f>INDEX('Souhrnný rozpočet'!$A$2:$K$232,MATCH(B23,'Souhrnný rozpočet'!$A$2:$A$232,0),3)</f>
        <v>Reproduktorová soustava</v>
      </c>
      <c r="D23" s="41" t="str">
        <f>INDEX('Souhrnný rozpočet'!$A$2:$K$232,MATCH(B23,'Souhrnný rozpočet'!$A$2:$A$232,0),7)</f>
        <v>Pasivní sloupová reprosoustava s minimální konfigurací: 4x5" 500W / 8Ω, 45 Hz - 310 Hz , citlivost 87 dB, rozměry do 700x260x465 mm, systémová EQ, vč. nástěnného držáku, bílá barva</v>
      </c>
      <c r="E23" s="41" t="str">
        <f>INDEX('Souhrnný rozpočet'!$A$2:$K$232,MATCH(B23,'Souhrnný rozpočet'!$A$2:$A$232,0),8)</f>
        <v>ks</v>
      </c>
      <c r="F23" s="38">
        <v>2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127.5">
      <c r="A24" s="36">
        <v>20</v>
      </c>
      <c r="B24" s="47" t="s">
        <v>27</v>
      </c>
      <c r="C24" s="41" t="str">
        <f>INDEX('Souhrnný rozpočet'!$A$2:$K$232,MATCH(B24,'Souhrnný rozpočet'!$A$2:$A$232,0),3)</f>
        <v>Reproduktorová soustava</v>
      </c>
      <c r="D24" s="41" t="str">
        <f>INDEX('Souhrnný rozpočet'!$A$2:$K$232,MATCH(B24,'Souhrnný rozpočet'!$A$2:$A$232,0),7)</f>
        <v>Pasivní sloupová line-array reprosoustava s minimální konfigurací: 8x1" + 4x2,25", 500W / 8Ω, 60 Hz - 16 kHz, pokrytí 150°x20° HxV, citlivost 87 dB, rozměry do 990x200x250 mm, systémová EQ, vč. polohovatelného nástěnného držáku ±60° do stran a ±15° náklon, bílá barva</v>
      </c>
      <c r="E24" s="41" t="str">
        <f>INDEX('Souhrnný rozpočet'!$A$2:$K$232,MATCH(B24,'Souhrnný rozpočet'!$A$2:$A$232,0),8)</f>
        <v>ks</v>
      </c>
      <c r="F24" s="38">
        <v>2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 ht="51">
      <c r="A25" s="36">
        <v>21</v>
      </c>
      <c r="B25" s="47" t="s">
        <v>62</v>
      </c>
      <c r="C25" s="41" t="str">
        <f>INDEX('Souhrnný rozpočet'!$A$2:$K$232,MATCH(B25,'Souhrnný rozpočet'!$A$2:$A$232,0),3)</f>
        <v>Reproduktorová soustava</v>
      </c>
      <c r="D25" s="41" t="str">
        <f>INDEX('Souhrnný rozpočet'!$A$2:$K$232,MATCH(B25,'Souhrnný rozpočet'!$A$2:$A$232,0),7)</f>
        <v>subwoofer min. 15", min. 800W / 4Ω, SPL min. 90 dB, rozměry max. 500 mm x 430 mm x 300 mm</v>
      </c>
      <c r="E25" s="41" t="str">
        <f>INDEX('Souhrnný rozpočet'!$A$2:$K$232,MATCH(B25,'Souhrnný rozpočet'!$A$2:$A$232,0),8)</f>
        <v>ks</v>
      </c>
      <c r="F25" s="38">
        <v>2</v>
      </c>
      <c r="G25" s="40">
        <f>INDEX('Souhrnný rozpočet'!$A$2:$K$232,MATCH(B25,'Souhrnný rozpočet'!$A$2:$A$232,0),10)</f>
        <v>0</v>
      </c>
      <c r="H25" s="74">
        <f t="shared" si="0"/>
        <v>0</v>
      </c>
      <c r="I25" s="80"/>
    </row>
    <row r="26" spans="1:9" ht="102">
      <c r="A26" s="36">
        <v>22</v>
      </c>
      <c r="B26" s="47" t="s">
        <v>52</v>
      </c>
      <c r="C26" s="41" t="str">
        <f>INDEX('Souhrnný rozpočet'!$A$2:$K$232,MATCH(B26,'Souhrnný rozpočet'!$A$2:$A$232,0),3)</f>
        <v>Zesilovač</v>
      </c>
      <c r="D26" s="41" t="str">
        <f>INDEX('Souhrnný rozpočet'!$A$2:$K$232,MATCH(B26,'Souhrnný rozpočet'!$A$2:$A$232,0),7)</f>
        <v>Set koncový zesilovač + DSP procesor, s minimální konfigurací: 2x 450W - 8Ω, presety pro reprosoustavy, nastavení EQ, propustí, limitace a zpoždění, LCD panel, LED indikace stavu, symetrické vstupy, výška každého zařízení max 2U</v>
      </c>
      <c r="E26" s="41" t="str">
        <f>INDEX('Souhrnný rozpočet'!$A$2:$K$232,MATCH(B26,'Souhrnný rozpočet'!$A$2:$A$232,0),8)</f>
        <v>ks</v>
      </c>
      <c r="F26" s="38">
        <v>2</v>
      </c>
      <c r="G26" s="40">
        <f>INDEX('Souhrnný rozpočet'!$A$2:$K$232,MATCH(B26,'Souhrnný rozpočet'!$A$2:$A$232,0),10)</f>
        <v>0</v>
      </c>
      <c r="H26" s="74">
        <f t="shared" si="0"/>
        <v>0</v>
      </c>
      <c r="I26" s="80"/>
    </row>
    <row r="27" spans="1:9" ht="102">
      <c r="A27" s="36">
        <v>23</v>
      </c>
      <c r="B27" s="47" t="s">
        <v>24</v>
      </c>
      <c r="C27" s="41" t="str">
        <f>INDEX('Souhrnný rozpočet'!$A$2:$K$232,MATCH(B27,'Souhrnný rozpočet'!$A$2:$A$232,0),3)</f>
        <v>Zesilovač</v>
      </c>
      <c r="D27" s="41" t="str">
        <f>INDEX('Souhrnný rozpočet'!$A$2:$K$232,MATCH(B27,'Souhrnný rozpočet'!$A$2:$A$232,0),7)</f>
        <v>Set koncový zesilovač + DSP procesor, s minimální konfigurací: 2x 1000W - 4Ω, presety pro reprosoustavy, nastavení EQ, propustí, limitace a zpoždění, LCD panel, LED indikace stavu, symetrické vstupy, výška každého zařízení max 2U</v>
      </c>
      <c r="E27" s="41" t="str">
        <f>INDEX('Souhrnný rozpočet'!$A$2:$K$232,MATCH(B27,'Souhrnný rozpočet'!$A$2:$A$232,0),8)</f>
        <v>ks</v>
      </c>
      <c r="F27" s="38">
        <v>1</v>
      </c>
      <c r="G27" s="40">
        <f>INDEX('Souhrnný rozpočet'!$A$2:$K$232,MATCH(B27,'Souhrnný rozpočet'!$A$2:$A$232,0),10)</f>
        <v>0</v>
      </c>
      <c r="H27" s="74">
        <f t="shared" si="0"/>
        <v>0</v>
      </c>
      <c r="I27" s="80"/>
    </row>
    <row r="28" spans="1:9" ht="165.75">
      <c r="A28" s="36">
        <v>24</v>
      </c>
      <c r="B28" s="47" t="s">
        <v>20</v>
      </c>
      <c r="C28" s="41" t="str">
        <f>INDEX('Souhrnný rozpočet'!$A$2:$K$232,MATCH(B28,'Souhrnný rozpočet'!$A$2:$A$232,0),3)</f>
        <v>Mixážní systém</v>
      </c>
      <c r="D28" s="41" t="str">
        <f>INDEX('Souhrnný rozpočet'!$A$2:$K$232,MATCH(B28,'Souhrnný rozpočet'!$A$2:$A$232,0),7)</f>
        <v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v>
      </c>
      <c r="E28" s="41" t="str">
        <f>INDEX('Souhrnný rozpočet'!$A$2:$K$232,MATCH(B28,'Souhrnný rozpočet'!$A$2:$A$232,0),8)</f>
        <v>ks</v>
      </c>
      <c r="F28" s="38">
        <v>2</v>
      </c>
      <c r="G28" s="40">
        <f>INDEX('Souhrnný rozpočet'!$A$2:$K$232,MATCH(B28,'Souhrnný rozpočet'!$A$2:$A$232,0),10)</f>
        <v>0</v>
      </c>
      <c r="H28" s="74">
        <f t="shared" si="0"/>
        <v>0</v>
      </c>
      <c r="I28" s="80"/>
    </row>
    <row r="29" spans="1:9" ht="25.5">
      <c r="A29" s="36">
        <v>25</v>
      </c>
      <c r="B29" s="47" t="s">
        <v>21</v>
      </c>
      <c r="C29" s="41" t="str">
        <f>INDEX('Souhrnný rozpočet'!$A$2:$K$232,MATCH(B29,'Souhrnný rozpočet'!$A$2:$A$232,0),3)</f>
        <v>Dante převodník</v>
      </c>
      <c r="D29" s="41" t="str">
        <f>INDEX('Souhrnný rozpočet'!$A$2:$K$232,MATCH(B29,'Souhrnný rozpočet'!$A$2:$A$232,0),7)</f>
        <v>Dante  - min. 2x USB vstup a 2x USB výstup, napájení PoE</v>
      </c>
      <c r="E29" s="41" t="str">
        <f>INDEX('Souhrnný rozpočet'!$A$2:$K$232,MATCH(B29,'Souhrnný rozpočet'!$A$2:$A$232,0),8)</f>
        <v>ks</v>
      </c>
      <c r="F29" s="38">
        <v>2</v>
      </c>
      <c r="G29" s="40">
        <f>INDEX('Souhrnný rozpočet'!$A$2:$K$232,MATCH(B29,'Souhrnný rozpočet'!$A$2:$A$232,0),10)</f>
        <v>0</v>
      </c>
      <c r="H29" s="74">
        <f t="shared" si="0"/>
        <v>0</v>
      </c>
      <c r="I29" s="80"/>
    </row>
    <row r="30" spans="1:9" ht="38.25">
      <c r="A30" s="36">
        <v>26</v>
      </c>
      <c r="B30" s="47" t="s">
        <v>22</v>
      </c>
      <c r="C30" s="41" t="str">
        <f>INDEX('Souhrnný rozpočet'!$A$2:$K$232,MATCH(B30,'Souhrnný rozpočet'!$A$2:$A$232,0),3)</f>
        <v>Dante převodník</v>
      </c>
      <c r="D30" s="41" t="str">
        <f>INDEX('Souhrnný rozpočet'!$A$2:$K$232,MATCH(B30,'Souhrnný rozpočet'!$A$2:$A$232,0),7)</f>
        <v>Dante převodník, 2x XLR line/mic vstup, phantom napájení pro mic vstup, 2x XLR výstup, Dante RJ45.</v>
      </c>
      <c r="E30" s="41" t="str">
        <f>INDEX('Souhrnný rozpočet'!$A$2:$K$232,MATCH(B30,'Souhrnný rozpočet'!$A$2:$A$232,0),8)</f>
        <v>ks</v>
      </c>
      <c r="F30" s="38">
        <v>3</v>
      </c>
      <c r="G30" s="40">
        <f>INDEX('Souhrnný rozpočet'!$A$2:$K$232,MATCH(B30,'Souhrnný rozpočet'!$A$2:$A$232,0),10)</f>
        <v>0</v>
      </c>
      <c r="H30" s="74">
        <f t="shared" si="0"/>
        <v>0</v>
      </c>
      <c r="I30" s="80"/>
    </row>
    <row r="31" spans="1:9" ht="25.5">
      <c r="A31" s="36">
        <v>27</v>
      </c>
      <c r="B31" s="47" t="s">
        <v>171</v>
      </c>
      <c r="C31" s="41" t="str">
        <f>INDEX('Souhrnný rozpočet'!$A$2:$K$232,MATCH(B31,'Souhrnný rozpočet'!$A$2:$A$232,0),3)</f>
        <v>Switch pro Dante</v>
      </c>
      <c r="D31" s="41" t="str">
        <f>INDEX('Souhrnný rozpočet'!$A$2:$K$232,MATCH(B31,'Souhrnný rozpočet'!$A$2:$A$232,0),7)</f>
        <v>Switch pro Dante - min. 8 portů RJ45, PoE min. 60W.</v>
      </c>
      <c r="E31" s="41" t="str">
        <f>INDEX('Souhrnný rozpočet'!$A$2:$K$232,MATCH(B31,'Souhrnný rozpočet'!$A$2:$A$232,0),8)</f>
        <v>ks</v>
      </c>
      <c r="F31" s="38">
        <v>1</v>
      </c>
      <c r="G31" s="40">
        <f>INDEX('Souhrnný rozpočet'!$A$2:$K$232,MATCH(B31,'Souhrnný rozpočet'!$A$2:$A$232,0),10)</f>
        <v>0</v>
      </c>
      <c r="H31" s="74">
        <f t="shared" si="0"/>
        <v>0</v>
      </c>
      <c r="I31" s="80"/>
    </row>
    <row r="32" spans="1:9" ht="102">
      <c r="A32" s="36">
        <v>28</v>
      </c>
      <c r="B32" s="47" t="s">
        <v>23</v>
      </c>
      <c r="C32" s="41" t="str">
        <f>INDEX('Souhrnný rozpočet'!$A$2:$K$232,MATCH(B32,'Souhrnný rozpočet'!$A$2:$A$232,0),3)</f>
        <v>Zesilovač indukční smyčky</v>
      </c>
      <c r="D32" s="41" t="str">
        <f>INDEX('Souhrnný rozpočet'!$A$2:$K$232,MATCH(B32,'Souhrnný rozpočet'!$A$2:$A$232,0),7)</f>
        <v>Zesilovač pro indukční smyčku (vyhovuje IEC 60849), bezdrátový přenos audio signálu pro nedoslýchavé, Audio vstupy Line/Mic, omezovač a automatické řízení zisku, výstupní výkon pro pokrytí min. 500 m2, proudově řízená smyčka.</v>
      </c>
      <c r="E32" s="41" t="str">
        <f>INDEX('Souhrnný rozpočet'!$A$2:$K$232,MATCH(B32,'Souhrnný rozpočet'!$A$2:$A$232,0),8)</f>
        <v>ks</v>
      </c>
      <c r="F32" s="38">
        <v>1</v>
      </c>
      <c r="G32" s="40">
        <f>INDEX('Souhrnný rozpočet'!$A$2:$K$232,MATCH(B32,'Souhrnný rozpočet'!$A$2:$A$232,0),10)</f>
        <v>0</v>
      </c>
      <c r="H32" s="74">
        <f t="shared" si="0"/>
        <v>0</v>
      </c>
      <c r="I32" s="80"/>
    </row>
    <row r="33" spans="1:9" ht="25.5">
      <c r="A33" s="36">
        <v>29</v>
      </c>
      <c r="B33" s="47" t="s">
        <v>172</v>
      </c>
      <c r="C33" s="41" t="str">
        <f>INDEX('Souhrnný rozpočet'!$A$2:$K$232,MATCH(B33,'Souhrnný rozpočet'!$A$2:$A$232,0),3)</f>
        <v>Eliminátor zpětné vazby</v>
      </c>
      <c r="D33" s="41" t="str">
        <f>INDEX('Souhrnný rozpočet'!$A$2:$K$232,MATCH(B33,'Souhrnný rozpočet'!$A$2:$A$232,0),7)</f>
        <v>Dvoukanálový eliminátor zpětné vazby, min. 24 filtrů / kanál</v>
      </c>
      <c r="E33" s="41" t="str">
        <f>INDEX('Souhrnný rozpočet'!$A$2:$K$232,MATCH(B33,'Souhrnný rozpočet'!$A$2:$A$232,0),8)</f>
        <v>ks</v>
      </c>
      <c r="F33" s="38">
        <v>1</v>
      </c>
      <c r="G33" s="40">
        <f>INDEX('Souhrnný rozpočet'!$A$2:$K$232,MATCH(B33,'Souhrnný rozpočet'!$A$2:$A$232,0),10)</f>
        <v>0</v>
      </c>
      <c r="H33" s="74">
        <f t="shared" si="0"/>
        <v>0</v>
      </c>
      <c r="I33" s="80"/>
    </row>
    <row r="34" spans="1:9" ht="153">
      <c r="A34" s="36">
        <v>30</v>
      </c>
      <c r="B34" s="47" t="s">
        <v>65</v>
      </c>
      <c r="C34" s="41" t="str">
        <f>INDEX('Souhrnný rozpočet'!$A$2:$K$232,MATCH(B34,'Souhrnný rozpočet'!$A$2:$A$232,0),3)</f>
        <v>Mikrofon bezdrátový</v>
      </c>
      <c r="D34" s="41" t="str">
        <f>INDEX('Souhrnný rozpočet'!$A$2:$K$232,MATCH(B34,'Souhrnný rozpočet'!$A$2:$A$232,0),7)</f>
        <v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v>
      </c>
      <c r="E34" s="41" t="str">
        <f>INDEX('Souhrnný rozpočet'!$A$2:$K$232,MATCH(B34,'Souhrnný rozpočet'!$A$2:$A$232,0),8)</f>
        <v>ks</v>
      </c>
      <c r="F34" s="38">
        <v>4</v>
      </c>
      <c r="G34" s="40">
        <f>INDEX('Souhrnný rozpočet'!$A$2:$K$232,MATCH(B34,'Souhrnný rozpočet'!$A$2:$A$232,0),10)</f>
        <v>0</v>
      </c>
      <c r="H34" s="74">
        <f t="shared" si="0"/>
        <v>0</v>
      </c>
      <c r="I34" s="80"/>
    </row>
    <row r="35" spans="1:9" ht="140.25">
      <c r="A35" s="36">
        <v>31</v>
      </c>
      <c r="B35" s="47" t="s">
        <v>66</v>
      </c>
      <c r="C35" s="41" t="str">
        <f>INDEX('Souhrnný rozpočet'!$A$2:$K$232,MATCH(B35,'Souhrnný rozpočet'!$A$2:$A$232,0),3)</f>
        <v>Mikrofon bezdrátový</v>
      </c>
      <c r="D35" s="41" t="str">
        <f>INDEX('Souhrnný rozpočet'!$A$2:$K$232,MATCH(B35,'Souhrnný rozpočet'!$A$2:$A$232,0),7)</f>
        <v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v>
      </c>
      <c r="E35" s="41" t="str">
        <f>INDEX('Souhrnný rozpočet'!$A$2:$K$232,MATCH(B35,'Souhrnný rozpočet'!$A$2:$A$232,0),8)</f>
        <v>ks</v>
      </c>
      <c r="F35" s="38">
        <v>2</v>
      </c>
      <c r="G35" s="40">
        <f>INDEX('Souhrnný rozpočet'!$A$2:$K$232,MATCH(B35,'Souhrnný rozpočet'!$A$2:$A$232,0),10)</f>
        <v>0</v>
      </c>
      <c r="H35" s="74">
        <f t="shared" si="0"/>
        <v>0</v>
      </c>
      <c r="I35" s="80"/>
    </row>
    <row r="36" spans="1:9" ht="25.5">
      <c r="A36" s="36">
        <v>32</v>
      </c>
      <c r="B36" s="47" t="s">
        <v>67</v>
      </c>
      <c r="C36" s="41" t="str">
        <f>INDEX('Souhrnný rozpočet'!$A$2:$K$232,MATCH(B36,'Souhrnný rozpočet'!$A$2:$A$232,0),3)</f>
        <v>Mikrofon náhlavní</v>
      </c>
      <c r="D36" s="41" t="str">
        <f>INDEX('Souhrnný rozpočet'!$A$2:$K$232,MATCH(B36,'Souhrnný rozpočet'!$A$2:$A$232,0),7)</f>
        <v>Systémový náhlavní mikrofon s úzce směrovou charakteristikou</v>
      </c>
      <c r="E36" s="41" t="str">
        <f>INDEX('Souhrnný rozpočet'!$A$2:$K$232,MATCH(B36,'Souhrnný rozpočet'!$A$2:$A$232,0),8)</f>
        <v>ks</v>
      </c>
      <c r="F36" s="38">
        <v>1</v>
      </c>
      <c r="G36" s="40">
        <f>INDEX('Souhrnný rozpočet'!$A$2:$K$232,MATCH(B36,'Souhrnný rozpočet'!$A$2:$A$232,0),10)</f>
        <v>0</v>
      </c>
      <c r="H36" s="74">
        <f t="shared" si="0"/>
        <v>0</v>
      </c>
      <c r="I36" s="80"/>
    </row>
    <row r="37" spans="1:9" ht="63.75">
      <c r="A37" s="36">
        <v>33</v>
      </c>
      <c r="B37" s="47" t="s">
        <v>68</v>
      </c>
      <c r="C37" s="41" t="str">
        <f>INDEX('Souhrnný rozpočet'!$A$2:$K$232,MATCH(B37,'Souhrnný rozpočet'!$A$2:$A$232,0),3)</f>
        <v>Mikrofon náhlavní</v>
      </c>
      <c r="D37" s="41" t="str">
        <f>INDEX('Souhrnný rozpočet'!$A$2:$K$232,MATCH(B37,'Souhrnný rozpočet'!$A$2:$A$232,0),7)</f>
        <v>Systémový náhlavní mikrofon v tenkém provedení, černý, kulová charakteristika, citlivost min. 4,5 mV/Pa ± 3 dB, freq. rozsah 20Hz - 16 kHz</v>
      </c>
      <c r="E37" s="41" t="str">
        <f>INDEX('Souhrnný rozpočet'!$A$2:$K$232,MATCH(B37,'Souhrnný rozpočet'!$A$2:$A$232,0),8)</f>
        <v>ks</v>
      </c>
      <c r="F37" s="38">
        <v>1</v>
      </c>
      <c r="G37" s="40">
        <f>INDEX('Souhrnný rozpočet'!$A$2:$K$232,MATCH(B37,'Souhrnný rozpočet'!$A$2:$A$232,0),10)</f>
        <v>0</v>
      </c>
      <c r="H37" s="74">
        <f t="shared" si="0"/>
        <v>0</v>
      </c>
      <c r="I37" s="80"/>
    </row>
    <row r="38" spans="1:9" ht="63.75">
      <c r="A38" s="36">
        <v>34</v>
      </c>
      <c r="B38" s="47" t="s">
        <v>69</v>
      </c>
      <c r="C38" s="41" t="str">
        <f>INDEX('Souhrnný rozpočet'!$A$2:$K$232,MATCH(B38,'Souhrnný rozpočet'!$A$2:$A$232,0),3)</f>
        <v>Anténa mikrofonů</v>
      </c>
      <c r="D38" s="41" t="str">
        <f>INDEX('Souhrnný rozpočet'!$A$2:$K$232,MATCH(B38,'Souhrnný rozpočet'!$A$2:$A$232,0),7)</f>
        <v>Externí všesměrová anténa, s minimální konfigurací: 470 - 700 MHz, výstup BNC, 50 ohm, dodávka vč. klipsny pro připevnění na držák.</v>
      </c>
      <c r="E38" s="41" t="str">
        <f>INDEX('Souhrnný rozpočet'!$A$2:$K$232,MATCH(B38,'Souhrnný rozpočet'!$A$2:$A$232,0),8)</f>
        <v>ks</v>
      </c>
      <c r="F38" s="38">
        <v>2</v>
      </c>
      <c r="G38" s="40">
        <f>INDEX('Souhrnný rozpočet'!$A$2:$K$232,MATCH(B38,'Souhrnný rozpočet'!$A$2:$A$232,0),10)</f>
        <v>0</v>
      </c>
      <c r="H38" s="74">
        <f t="shared" si="0"/>
        <v>0</v>
      </c>
      <c r="I38" s="80"/>
    </row>
    <row r="39" spans="1:9" ht="25.5">
      <c r="A39" s="36">
        <v>35</v>
      </c>
      <c r="B39" s="47" t="s">
        <v>70</v>
      </c>
      <c r="C39" s="41" t="str">
        <f>INDEX('Souhrnný rozpočet'!$A$2:$K$232,MATCH(B39,'Souhrnný rozpočet'!$A$2:$A$232,0),3)</f>
        <v>Držák antény</v>
      </c>
      <c r="D39" s="41" t="str">
        <f>INDEX('Souhrnný rozpočet'!$A$2:$K$232,MATCH(B39,'Souhrnný rozpočet'!$A$2:$A$232,0),7)</f>
        <v>Držák pro stropní upevnění externí antény.</v>
      </c>
      <c r="E39" s="41" t="str">
        <f>INDEX('Souhrnný rozpočet'!$A$2:$K$232,MATCH(B39,'Souhrnný rozpočet'!$A$2:$A$232,0),8)</f>
        <v>ks</v>
      </c>
      <c r="F39" s="38">
        <v>2</v>
      </c>
      <c r="G39" s="40">
        <f>INDEX('Souhrnný rozpočet'!$A$2:$K$232,MATCH(B39,'Souhrnný rozpočet'!$A$2:$A$232,0),10)</f>
        <v>0</v>
      </c>
      <c r="H39" s="74">
        <f t="shared" si="0"/>
        <v>0</v>
      </c>
      <c r="I39" s="80"/>
    </row>
    <row r="40" spans="1:9" ht="63.75">
      <c r="A40" s="36">
        <v>36</v>
      </c>
      <c r="B40" s="47" t="s">
        <v>71</v>
      </c>
      <c r="C40" s="41" t="str">
        <f>INDEX('Souhrnný rozpočet'!$A$2:$K$232,MATCH(B40,'Souhrnný rozpočet'!$A$2:$A$232,0),3)</f>
        <v>Anténní rozbočovač</v>
      </c>
      <c r="D40" s="41" t="str">
        <f>INDEX('Souhrnný rozpočet'!$A$2:$K$232,MATCH(B40,'Souhrnný rozpočet'!$A$2:$A$232,0),7)</f>
        <v>Anténní rozbočovač s minimální konfigurací: 2x 1:4, aktivní, vč. napájení přijímačů po ant. kabelu, min. 500  - 680 MHz, impedance 50 Ω, napájecí zdroj, výška 1U.</v>
      </c>
      <c r="E40" s="41" t="str">
        <f>INDEX('Souhrnný rozpočet'!$A$2:$K$232,MATCH(B40,'Souhrnný rozpočet'!$A$2:$A$232,0),8)</f>
        <v>ks</v>
      </c>
      <c r="F40" s="38">
        <v>2</v>
      </c>
      <c r="G40" s="40">
        <f>INDEX('Souhrnný rozpočet'!$A$2:$K$232,MATCH(B40,'Souhrnný rozpočet'!$A$2:$A$232,0),10)</f>
        <v>0</v>
      </c>
      <c r="H40" s="74">
        <f t="shared" si="0"/>
        <v>0</v>
      </c>
      <c r="I40" s="80"/>
    </row>
    <row r="41" spans="1:9" ht="102">
      <c r="A41" s="36">
        <v>37</v>
      </c>
      <c r="B41" s="47" t="s">
        <v>77</v>
      </c>
      <c r="C41" s="41" t="str">
        <f>INDEX('Souhrnný rozpočet'!$A$2:$K$232,MATCH(B41,'Souhrnný rozpočet'!$A$2:$A$232,0),3)</f>
        <v>Mikrofon směrový</v>
      </c>
      <c r="D41" s="41" t="str">
        <f>INDEX('Souhrnný rozpočet'!$A$2:$K$232,MATCH(B41,'Souhrnný rozpočet'!$A$2:$A$232,0),7)</f>
        <v>Puškový kondenzátorový mikrofon vč. napájecího modulu, úzce směrová (laloková) superkardioidní charakteristika,  min. rozsah 150Hz - 16kHz, fantomové napájení 35-50V, max. rozměry Ø 25x220mm, 150g, vč. mikrofonní klipsny a větrné ochrany</v>
      </c>
      <c r="E41" s="41" t="str">
        <f>INDEX('Souhrnný rozpočet'!$A$2:$K$232,MATCH(B41,'Souhrnný rozpočet'!$A$2:$A$232,0),8)</f>
        <v>ks</v>
      </c>
      <c r="F41" s="38">
        <v>2</v>
      </c>
      <c r="G41" s="40">
        <f>INDEX('Souhrnný rozpočet'!$A$2:$K$232,MATCH(B41,'Souhrnný rozpočet'!$A$2:$A$232,0),10)</f>
        <v>0</v>
      </c>
      <c r="H41" s="74">
        <f t="shared" si="0"/>
        <v>0</v>
      </c>
      <c r="I41" s="80"/>
    </row>
    <row r="42" spans="1:9" ht="25.5">
      <c r="A42" s="36">
        <v>38</v>
      </c>
      <c r="B42" s="47" t="s">
        <v>78</v>
      </c>
      <c r="C42" s="41" t="str">
        <f>INDEX('Souhrnný rozpočet'!$A$2:$K$232,MATCH(B42,'Souhrnný rozpočet'!$A$2:$A$232,0),3)</f>
        <v>Držák mikrofonu</v>
      </c>
      <c r="D42" s="41" t="str">
        <f>INDEX('Souhrnný rozpočet'!$A$2:$K$232,MATCH(B42,'Souhrnný rozpočet'!$A$2:$A$232,0),7)</f>
        <v>Držák pro upevnění mikrofonní klipsny, závit 3/8", barva černá</v>
      </c>
      <c r="E42" s="41" t="str">
        <f>INDEX('Souhrnný rozpočet'!$A$2:$K$232,MATCH(B42,'Souhrnný rozpočet'!$A$2:$A$232,0),8)</f>
        <v>ks</v>
      </c>
      <c r="F42" s="38">
        <v>2</v>
      </c>
      <c r="G42" s="40">
        <f>INDEX('Souhrnný rozpočet'!$A$2:$K$232,MATCH(B42,'Souhrnný rozpočet'!$A$2:$A$232,0),10)</f>
        <v>0</v>
      </c>
      <c r="H42" s="74">
        <f t="shared" si="0"/>
        <v>0</v>
      </c>
      <c r="I42" s="80"/>
    </row>
    <row r="43" spans="1:9" ht="114.75">
      <c r="A43" s="36">
        <v>39</v>
      </c>
      <c r="B43" s="47" t="s">
        <v>79</v>
      </c>
      <c r="C43" s="41" t="str">
        <f>INDEX('Souhrnný rozpočet'!$A$2:$K$232,MATCH(B43,'Souhrnný rozpočet'!$A$2:$A$232,0),3)</f>
        <v>Mikrofon na husím krku</v>
      </c>
      <c r="D43" s="41" t="str">
        <f>INDEX('Souhrnný rozpočet'!$A$2:$K$232,MATCH(B43,'Souhrnný rozpočet'!$A$2:$A$232,0),7)</f>
        <v>Kompaktní konferenční mikrofon na ohebném držáku s délkou 550 - 600mm, hyperkardioidní charakteristika, směrovost v rozmezí 85° - 100°, fekvenční rozsah min. 60Hz - 18 kHz, citlivost min. 10 mV/Pa, XLR konektor, vč. uzamykatelného a přípojného místa do stolu</v>
      </c>
      <c r="E43" s="41" t="str">
        <f>INDEX('Souhrnný rozpočet'!$A$2:$K$232,MATCH(B43,'Souhrnný rozpočet'!$A$2:$A$232,0),8)</f>
        <v>ks</v>
      </c>
      <c r="F43" s="38">
        <v>6</v>
      </c>
      <c r="G43" s="40">
        <f>INDEX('Souhrnný rozpočet'!$A$2:$K$232,MATCH(B43,'Souhrnný rozpočet'!$A$2:$A$232,0),10)</f>
        <v>0</v>
      </c>
      <c r="H43" s="74">
        <f t="shared" si="0"/>
        <v>0</v>
      </c>
      <c r="I43" s="80"/>
    </row>
    <row r="44" spans="1:9">
      <c r="A44" s="36">
        <v>40</v>
      </c>
      <c r="B44" s="47" t="s">
        <v>93</v>
      </c>
      <c r="C44" s="41" t="str">
        <f>INDEX('Souhrnný rozpočet'!$A$2:$K$232,MATCH(B44,'Souhrnný rozpočet'!$A$2:$A$232,0),3)</f>
        <v>Držák mikrofonu</v>
      </c>
      <c r="D44" s="41" t="str">
        <f>INDEX('Souhrnný rozpočet'!$A$2:$K$232,MATCH(B44,'Souhrnný rozpočet'!$A$2:$A$232,0),7)</f>
        <v>Držák mikrofonu na husím krku.</v>
      </c>
      <c r="E44" s="41" t="str">
        <f>INDEX('Souhrnný rozpočet'!$A$2:$K$232,MATCH(B44,'Souhrnný rozpočet'!$A$2:$A$232,0),8)</f>
        <v>ks</v>
      </c>
      <c r="F44" s="38">
        <v>6</v>
      </c>
      <c r="G44" s="40">
        <f>INDEX('Souhrnný rozpočet'!$A$2:$K$232,MATCH(B44,'Souhrnný rozpočet'!$A$2:$A$232,0),10)</f>
        <v>0</v>
      </c>
      <c r="H44" s="74">
        <f t="shared" si="0"/>
        <v>0</v>
      </c>
      <c r="I44" s="80"/>
    </row>
    <row r="45" spans="1:9" ht="25.5">
      <c r="A45" s="36">
        <v>41</v>
      </c>
      <c r="B45" s="47" t="s">
        <v>126</v>
      </c>
      <c r="C45" s="41" t="str">
        <f>INDEX('Souhrnný rozpočet'!$A$2:$K$232,MATCH(B45,'Souhrnný rozpočet'!$A$2:$A$232,0),3)</f>
        <v>Stojánek mikrofonu</v>
      </c>
      <c r="D45" s="41" t="str">
        <f>INDEX('Souhrnný rozpočet'!$A$2:$K$232,MATCH(B45,'Souhrnný rozpočet'!$A$2:$A$232,0),7)</f>
        <v>Stojánek pro mikrofon na husím krku.</v>
      </c>
      <c r="E45" s="41" t="str">
        <f>INDEX('Souhrnný rozpočet'!$A$2:$K$232,MATCH(B45,'Souhrnný rozpočet'!$A$2:$A$232,0),8)</f>
        <v>ks</v>
      </c>
      <c r="F45" s="38">
        <v>6</v>
      </c>
      <c r="G45" s="40">
        <f>INDEX('Souhrnný rozpočet'!$A$2:$K$232,MATCH(B45,'Souhrnný rozpočet'!$A$2:$A$232,0),10)</f>
        <v>0</v>
      </c>
      <c r="H45" s="74">
        <f t="shared" si="0"/>
        <v>0</v>
      </c>
      <c r="I45" s="80"/>
    </row>
    <row r="46" spans="1:9" ht="51">
      <c r="A46" s="36">
        <v>42</v>
      </c>
      <c r="B46" s="47" t="s">
        <v>128</v>
      </c>
      <c r="C46" s="41" t="str">
        <f>INDEX('Souhrnný rozpočet'!$A$2:$K$232,MATCH(B46,'Souhrnný rozpočet'!$A$2:$A$232,0),3)</f>
        <v>Stojánek bezdrátového mikrofonu</v>
      </c>
      <c r="D46" s="41" t="str">
        <f>INDEX('Souhrnný rozpočet'!$A$2:$K$232,MATCH(B46,'Souhrnný rozpočet'!$A$2:$A$232,0),7)</f>
        <v>Stolní stojánek s nástavcem, závit 3/8" hmotnost cca 1,0 kg, výška 160 - 180 mm, Ø max 150 mm, Barva černá</v>
      </c>
      <c r="E46" s="41" t="str">
        <f>INDEX('Souhrnný rozpočet'!$A$2:$K$232,MATCH(B46,'Souhrnný rozpočet'!$A$2:$A$232,0),8)</f>
        <v>ks</v>
      </c>
      <c r="F46" s="38">
        <v>4</v>
      </c>
      <c r="G46" s="40">
        <f>INDEX('Souhrnný rozpočet'!$A$2:$K$232,MATCH(B46,'Souhrnný rozpočet'!$A$2:$A$232,0),10)</f>
        <v>0</v>
      </c>
      <c r="H46" s="74">
        <f t="shared" si="0"/>
        <v>0</v>
      </c>
      <c r="I46" s="80"/>
    </row>
    <row r="47" spans="1:9" ht="51">
      <c r="A47" s="36">
        <v>43</v>
      </c>
      <c r="B47" s="47" t="s">
        <v>129</v>
      </c>
      <c r="C47" s="41" t="str">
        <f>INDEX('Souhrnný rozpočet'!$A$2:$K$232,MATCH(B47,'Souhrnný rozpočet'!$A$2:$A$232,0),3)</f>
        <v>Mikrofonní stativ</v>
      </c>
      <c r="D47" s="41" t="str">
        <f>INDEX('Souhrnný rozpočet'!$A$2:$K$232,MATCH(B47,'Souhrnný rozpočet'!$A$2:$A$232,0),7)</f>
        <v>Mikrofonní stativ s ramenem, hmotnost max. 3,5 kg, výška 950-1600 mm, rameno 500-700 mm, černý</v>
      </c>
      <c r="E47" s="41" t="str">
        <f>INDEX('Souhrnný rozpočet'!$A$2:$K$232,MATCH(B47,'Souhrnný rozpočet'!$A$2:$A$232,0),8)</f>
        <v>ks</v>
      </c>
      <c r="F47" s="38">
        <v>4</v>
      </c>
      <c r="G47" s="40">
        <f>INDEX('Souhrnný rozpočet'!$A$2:$K$232,MATCH(B47,'Souhrnný rozpočet'!$A$2:$A$232,0),10)</f>
        <v>0</v>
      </c>
      <c r="H47" s="74">
        <f t="shared" si="0"/>
        <v>0</v>
      </c>
      <c r="I47" s="80"/>
    </row>
    <row r="48" spans="1:9" ht="25.5">
      <c r="A48" s="36">
        <v>44</v>
      </c>
      <c r="B48" s="47" t="s">
        <v>147</v>
      </c>
      <c r="C48" s="41" t="str">
        <f>INDEX('Souhrnný rozpočet'!$A$2:$K$232,MATCH(B48,'Souhrnný rozpočet'!$A$2:$A$232,0),3)</f>
        <v>Příslušenství audio technika</v>
      </c>
      <c r="D48" s="41" t="str">
        <f>INDEX('Souhrnný rozpočet'!$A$2:$K$232,MATCH(B48,'Souhrnný rozpočet'!$A$2:$A$232,0),7)</f>
        <v>Nylonový voděodolný obal pro 2 mikrofonní stativy.</v>
      </c>
      <c r="E48" s="41" t="str">
        <f>INDEX('Souhrnný rozpočet'!$A$2:$K$232,MATCH(B48,'Souhrnný rozpočet'!$A$2:$A$232,0),8)</f>
        <v>ks</v>
      </c>
      <c r="F48" s="38">
        <v>2</v>
      </c>
      <c r="G48" s="40">
        <f>INDEX('Souhrnný rozpočet'!$A$2:$K$232,MATCH(B48,'Souhrnný rozpočet'!$A$2:$A$232,0),10)</f>
        <v>0</v>
      </c>
      <c r="H48" s="74">
        <f t="shared" si="0"/>
        <v>0</v>
      </c>
      <c r="I48" s="80"/>
    </row>
    <row r="49" spans="1:9" ht="63.75">
      <c r="A49" s="36">
        <v>45</v>
      </c>
      <c r="B49" s="47" t="s">
        <v>470</v>
      </c>
      <c r="C49" s="41" t="str">
        <f>INDEX('Souhrnný rozpočet'!$A$2:$K$232,MATCH(B49,'Souhrnný rozpočet'!$A$2:$A$232,0),3)</f>
        <v>Přípojné místo do řečníckého pultu</v>
      </c>
      <c r="D49" s="41" t="str">
        <f>INDEX('Souhrnný rozpočet'!$A$2:$K$232,MATCH(B49,'Souhrnný rozpočet'!$A$2:$A$232,0),7)</f>
        <v>Přípojné místo s víkem. Vytahovací kabely - 1x HDMI, 1x USB-C, 1x USB-A, 1x LAN, 1x zásuvka 230VAC. Včetně krytu kabelů.</v>
      </c>
      <c r="E49" s="41" t="str">
        <f>INDEX('Souhrnný rozpočet'!$A$2:$K$232,MATCH(B49,'Souhrnný rozpočet'!$A$2:$A$232,0),8)</f>
        <v>ks</v>
      </c>
      <c r="F49" s="38">
        <v>1</v>
      </c>
      <c r="G49" s="40">
        <f>INDEX('Souhrnný rozpočet'!$A$2:$K$232,MATCH(B49,'Souhrnný rozpočet'!$A$2:$A$232,0),10)</f>
        <v>0</v>
      </c>
      <c r="H49" s="74">
        <f t="shared" si="0"/>
        <v>0</v>
      </c>
      <c r="I49" s="80"/>
    </row>
    <row r="50" spans="1:9" ht="51">
      <c r="A50" s="36">
        <v>46</v>
      </c>
      <c r="B50" s="47" t="s">
        <v>56</v>
      </c>
      <c r="C50" s="41" t="str">
        <f>INDEX('Souhrnný rozpočet'!$A$2:$K$232,MATCH(B50,'Souhrnný rozpočet'!$A$2:$A$232,0),3)</f>
        <v>Kontrolér řídicího systému</v>
      </c>
      <c r="D50" s="41" t="str">
        <f>INDEX('Souhrnný rozpočet'!$A$2:$K$232,MATCH(B50,'Souhrnný rozpočet'!$A$2:$A$232,0),7)</f>
        <v>Kontrolér řídicího systému. Technické parametry kontroléru: min.  8x RS232 (z toho min. 1x RS485), 1x LAN.</v>
      </c>
      <c r="E50" s="41" t="str">
        <f>INDEX('Souhrnný rozpočet'!$A$2:$K$232,MATCH(B50,'Souhrnný rozpočet'!$A$2:$A$232,0),8)</f>
        <v>ks</v>
      </c>
      <c r="F50" s="38">
        <v>1</v>
      </c>
      <c r="G50" s="40">
        <f>INDEX('Souhrnný rozpočet'!$A$2:$K$232,MATCH(B50,'Souhrnný rozpočet'!$A$2:$A$232,0),10)</f>
        <v>0</v>
      </c>
      <c r="H50" s="74">
        <f t="shared" si="0"/>
        <v>0</v>
      </c>
      <c r="I50" s="80"/>
    </row>
    <row r="51" spans="1:9" ht="38.25">
      <c r="A51" s="36">
        <v>47</v>
      </c>
      <c r="B51" s="47" t="s">
        <v>216</v>
      </c>
      <c r="C51" s="41" t="str">
        <f>INDEX('Souhrnný rozpočet'!$A$2:$K$232,MATCH(B51,'Souhrnný rozpočet'!$A$2:$A$232,0),3)</f>
        <v>Kontrolér řídicího systému</v>
      </c>
      <c r="D51" s="41" t="str">
        <f>INDEX('Souhrnný rozpočet'!$A$2:$K$232,MATCH(B51,'Souhrnný rozpočet'!$A$2:$A$232,0),7)</f>
        <v>Kontrolér řídicího systému. Technické parametry kontroléru: min.  6x RS232, 1x LAN.</v>
      </c>
      <c r="E51" s="41" t="str">
        <f>INDEX('Souhrnný rozpočet'!$A$2:$K$232,MATCH(B51,'Souhrnný rozpočet'!$A$2:$A$232,0),8)</f>
        <v>ks</v>
      </c>
      <c r="F51" s="38">
        <v>1</v>
      </c>
      <c r="G51" s="40">
        <f>INDEX('Souhrnný rozpočet'!$A$2:$K$232,MATCH(B51,'Souhrnný rozpočet'!$A$2:$A$232,0),10)</f>
        <v>0</v>
      </c>
      <c r="H51" s="74">
        <f t="shared" si="0"/>
        <v>0</v>
      </c>
      <c r="I51" s="80"/>
    </row>
    <row r="52" spans="1:9" ht="76.5">
      <c r="A52" s="36">
        <v>48</v>
      </c>
      <c r="B52" s="47" t="s">
        <v>150</v>
      </c>
      <c r="C52" s="41" t="str">
        <f>INDEX('Souhrnný rozpočet'!$A$2:$K$232,MATCH(B52,'Souhrnný rozpočet'!$A$2:$A$232,0),3)</f>
        <v>Dotykový panel</v>
      </c>
      <c r="D52" s="41" t="str">
        <f>INDEX('Souhrnný rozpočet'!$A$2:$K$232,MATCH(B52,'Souhrnný rozpočet'!$A$2:$A$232,0),7)</f>
        <v>Dotykový panel stolní drátový. Technické parametry panelu: úhlopříčka min. 12", rozlišení min. 1280x800, min. 24-bitové barvy, kapacitní dotykový IPS displej, IP komunikace, napájení přes PoE.</v>
      </c>
      <c r="E52" s="41" t="str">
        <f>INDEX('Souhrnný rozpočet'!$A$2:$K$232,MATCH(B52,'Souhrnný rozpočet'!$A$2:$A$232,0),8)</f>
        <v>ks</v>
      </c>
      <c r="F52" s="38">
        <v>1</v>
      </c>
      <c r="G52" s="40">
        <f>INDEX('Souhrnný rozpočet'!$A$2:$K$232,MATCH(B52,'Souhrnný rozpočet'!$A$2:$A$232,0),10)</f>
        <v>0</v>
      </c>
      <c r="H52" s="74">
        <f t="shared" si="0"/>
        <v>0</v>
      </c>
      <c r="I52" s="80"/>
    </row>
    <row r="53" spans="1:9" ht="51">
      <c r="A53" s="36">
        <v>49</v>
      </c>
      <c r="B53" s="47" t="s">
        <v>218</v>
      </c>
      <c r="C53" s="41" t="str">
        <f>INDEX('Souhrnný rozpočet'!$A$2:$K$232,MATCH(B53,'Souhrnný rozpočet'!$A$2:$A$232,0),3)</f>
        <v>Switch pro řízení</v>
      </c>
      <c r="D53" s="41" t="str">
        <f>INDEX('Souhrnný rozpočet'!$A$2:$K$232,MATCH(B53,'Souhrnný rozpočet'!$A$2:$A$232,0),7)</f>
        <v>Datový přepínač s min. 8 porty 10/100/1000Mbit z toho 8 portů PoE, celkový napájecí výkon přes PoE min. 60W</v>
      </c>
      <c r="E53" s="41" t="str">
        <f>INDEX('Souhrnný rozpočet'!$A$2:$K$232,MATCH(B53,'Souhrnný rozpočet'!$A$2:$A$232,0),8)</f>
        <v>ks</v>
      </c>
      <c r="F53" s="38">
        <v>1</v>
      </c>
      <c r="G53" s="40">
        <f>INDEX('Souhrnný rozpočet'!$A$2:$K$232,MATCH(B53,'Souhrnný rozpočet'!$A$2:$A$232,0),10)</f>
        <v>0</v>
      </c>
      <c r="H53" s="74">
        <f t="shared" si="0"/>
        <v>0</v>
      </c>
      <c r="I53" s="80"/>
    </row>
    <row r="54" spans="1:9" ht="38.25">
      <c r="A54" s="36">
        <v>50</v>
      </c>
      <c r="B54" s="47" t="s">
        <v>219</v>
      </c>
      <c r="C54" s="41" t="str">
        <f>INDEX('Souhrnný rozpočet'!$A$2:$K$232,MATCH(B54,'Souhrnný rozpočet'!$A$2:$A$232,0),3)</f>
        <v>Příslušenství řídicího systému do rozvaděče - převodník</v>
      </c>
      <c r="D54" s="41" t="str">
        <f>INDEX('Souhrnný rozpočet'!$A$2:$K$232,MATCH(B54,'Souhrnný rozpočet'!$A$2:$A$232,0),7)</f>
        <v>Převodník RS-232/485 pro ovládání jednotek DALI a releových jednotek.</v>
      </c>
      <c r="E54" s="41" t="str">
        <f>INDEX('Souhrnný rozpočet'!$A$2:$K$232,MATCH(B54,'Souhrnný rozpočet'!$A$2:$A$232,0),8)</f>
        <v>ks</v>
      </c>
      <c r="F54" s="38">
        <v>1</v>
      </c>
      <c r="G54" s="40">
        <f>INDEX('Souhrnný rozpočet'!$A$2:$K$232,MATCH(B54,'Souhrnný rozpočet'!$A$2:$A$232,0),10)</f>
        <v>0</v>
      </c>
      <c r="H54" s="74">
        <f t="shared" si="0"/>
        <v>0</v>
      </c>
      <c r="I54" s="80"/>
    </row>
    <row r="55" spans="1:9" ht="38.25">
      <c r="A55" s="36">
        <v>51</v>
      </c>
      <c r="B55" s="47" t="s">
        <v>352</v>
      </c>
      <c r="C55" s="41" t="str">
        <f>INDEX('Souhrnný rozpočet'!$A$2:$K$232,MATCH(B55,'Souhrnný rozpočet'!$A$2:$A$232,0),3)</f>
        <v>Příslušenství řídicího systému do rozvaděče - odrušovač</v>
      </c>
      <c r="D55" s="41" t="str">
        <f>INDEX('Souhrnný rozpočet'!$A$2:$K$232,MATCH(B55,'Souhrnný rozpočet'!$A$2:$A$232,0),7)</f>
        <v>Tříkanálová jednotka pro potlačení elektromagnetického ručšení pro napští do min. 250V.</v>
      </c>
      <c r="E55" s="41" t="str">
        <f>INDEX('Souhrnný rozpočet'!$A$2:$K$232,MATCH(B55,'Souhrnný rozpočet'!$A$2:$A$232,0),8)</f>
        <v>ks</v>
      </c>
      <c r="F55" s="38">
        <v>1</v>
      </c>
      <c r="G55" s="40">
        <f>INDEX('Souhrnný rozpočet'!$A$2:$K$232,MATCH(B55,'Souhrnný rozpočet'!$A$2:$A$232,0),10)</f>
        <v>0</v>
      </c>
      <c r="H55" s="74">
        <f t="shared" si="0"/>
        <v>0</v>
      </c>
      <c r="I55" s="80"/>
    </row>
    <row r="56" spans="1:9" ht="127.5">
      <c r="A56" s="36">
        <v>52</v>
      </c>
      <c r="B56" s="47" t="s">
        <v>477</v>
      </c>
      <c r="C56" s="41" t="str">
        <f>INDEX('Souhrnný rozpočet'!$A$2:$K$232,MATCH(B56,'Souhrnný rozpočet'!$A$2:$A$232,0),3)</f>
        <v>Příslušenství řídicího systému do rozvaděče - releová jednotka</v>
      </c>
      <c r="D56" s="41" t="str">
        <f>INDEX('Souhrnný rozpočet'!$A$2:$K$232,MATCH(B56,'Souhrnný rozpočet'!$A$2:$A$232,0),7)</f>
        <v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v>
      </c>
      <c r="E56" s="41" t="str">
        <f>INDEX('Souhrnný rozpočet'!$A$2:$K$232,MATCH(B56,'Souhrnný rozpočet'!$A$2:$A$232,0),8)</f>
        <v>ks</v>
      </c>
      <c r="F56" s="38">
        <v>1</v>
      </c>
      <c r="G56" s="40">
        <f>INDEX('Souhrnný rozpočet'!$A$2:$K$232,MATCH(B56,'Souhrnný rozpočet'!$A$2:$A$232,0),10)</f>
        <v>0</v>
      </c>
      <c r="H56" s="74">
        <f t="shared" si="0"/>
        <v>0</v>
      </c>
      <c r="I56" s="80"/>
    </row>
    <row r="57" spans="1:9" ht="114.75">
      <c r="A57" s="36">
        <v>53</v>
      </c>
      <c r="B57" s="47" t="s">
        <v>478</v>
      </c>
      <c r="C57" s="41" t="str">
        <f>INDEX('Souhrnný rozpočet'!$A$2:$K$232,MATCH(B57,'Souhrnný rozpočet'!$A$2:$A$232,0),3)</f>
        <v>Příslušenství řídicího systému do rozvaděče - DALI jednotka</v>
      </c>
      <c r="D57" s="41" t="str">
        <f>INDEX('Souhrnný rozpočet'!$A$2:$K$232,MATCH(B57,'Souhrnný rozpočet'!$A$2:$A$232,0),7)</f>
        <v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v>
      </c>
      <c r="E57" s="41" t="str">
        <f>INDEX('Souhrnný rozpočet'!$A$2:$K$232,MATCH(B57,'Souhrnný rozpočet'!$A$2:$A$232,0),8)</f>
        <v>ks</v>
      </c>
      <c r="F57" s="38">
        <v>1</v>
      </c>
      <c r="G57" s="40">
        <f>INDEX('Souhrnný rozpočet'!$A$2:$K$232,MATCH(B57,'Souhrnný rozpočet'!$A$2:$A$232,0),10)</f>
        <v>0</v>
      </c>
      <c r="H57" s="74">
        <f t="shared" si="0"/>
        <v>0</v>
      </c>
      <c r="I57" s="80"/>
    </row>
    <row r="58" spans="1:9" ht="51">
      <c r="A58" s="36">
        <v>54</v>
      </c>
      <c r="B58" s="47" t="s">
        <v>543</v>
      </c>
      <c r="C58" s="41" t="str">
        <f>INDEX('Souhrnný rozpočet'!$A$2:$K$232,MATCH(B58,'Souhrnný rozpočet'!$A$2:$A$232,0),3)</f>
        <v>Tabule mobilní</v>
      </c>
      <c r="D58" s="41" t="str">
        <f>INDEX('Souhrnný rozpočet'!$A$2:$K$232,MATCH(B58,'Souhrnný rozpočet'!$A$2:$A$232,0),7)</f>
        <v>Bílá popisovatelná tabule mobilní - otočná kolem horizontální osy (dvě plochy ke psaní), rozměr 120 x 220.</v>
      </c>
      <c r="E58" s="41" t="str">
        <f>INDEX('Souhrnný rozpočet'!$A$2:$K$232,MATCH(B58,'Souhrnný rozpočet'!$A$2:$A$232,0),8)</f>
        <v>ks</v>
      </c>
      <c r="F58" s="38">
        <v>1</v>
      </c>
      <c r="G58" s="40">
        <f>INDEX('Souhrnný rozpočet'!$A$2:$K$232,MATCH(B58,'Souhrnný rozpočet'!$A$2:$A$232,0),10)</f>
        <v>0</v>
      </c>
      <c r="H58" s="74">
        <f t="shared" si="0"/>
        <v>0</v>
      </c>
      <c r="I58" s="80"/>
    </row>
    <row r="59" spans="1:9" ht="127.5">
      <c r="A59" s="36">
        <v>55</v>
      </c>
      <c r="B59" s="47" t="s">
        <v>515</v>
      </c>
      <c r="C59" s="41" t="str">
        <f>INDEX('Souhrnný rozpočet'!$A$2:$K$232,MATCH(B59,'Souhrnný rozpočet'!$A$2:$A$232,0),3)</f>
        <v>Opona elektrická</v>
      </c>
      <c r="D59" s="41" t="str">
        <f>INDEX('Souhrnný rozpočet'!$A$2:$K$232,MATCH(B59,'Souhrnný rozpočet'!$A$2:$A$232,0),7)</f>
        <v>Elektricky ovládaná opona. Opona z jevištního sametu o minimální hmotnosti 350g/m2, celkové šířce 920 cm a výšce 445cm, opona dělená napůl s přesahem 30cm, pevné řasení 50%, dole všitá zátěž 400g/m, boky zapraveny,horní hrana s oky po 25cm. Elektrokolejnice s venkovním vedením lanka.</v>
      </c>
      <c r="E59" s="41" t="str">
        <f>INDEX('Souhrnný rozpočet'!$A$2:$K$232,MATCH(B59,'Souhrnný rozpočet'!$A$2:$A$232,0),8)</f>
        <v>ks</v>
      </c>
      <c r="F59" s="38">
        <v>1</v>
      </c>
      <c r="G59" s="40">
        <f>INDEX('Souhrnný rozpočet'!$A$2:$K$232,MATCH(B59,'Souhrnný rozpočet'!$A$2:$A$232,0),10)</f>
        <v>0</v>
      </c>
      <c r="H59" s="74">
        <f t="shared" si="0"/>
        <v>0</v>
      </c>
      <c r="I59" s="80"/>
    </row>
    <row r="60" spans="1:9" ht="178.5">
      <c r="A60" s="36">
        <v>56</v>
      </c>
      <c r="B60" s="47" t="s">
        <v>516</v>
      </c>
      <c r="C60" s="41" t="str">
        <f>INDEX('Souhrnný rozpočet'!$A$2:$K$232,MATCH(B60,'Souhrnný rozpočet'!$A$2:$A$232,0),3)</f>
        <v>Jevištní tah motorický</v>
      </c>
      <c r="D60" s="41" t="str">
        <f>INDEX('Souhrnný rozpočet'!$A$2:$K$232,MATCH(B60,'Souhrnný rozpočet'!$A$2:$A$232,0),7)</f>
        <v>Jevištní tah motorický čtyřlanový včetně všech potřebných kladek. Tah v bezpečnostním předpisu minimálně BGV-D8+, rozšiřitelný o komponenty pro zvýšení bezpečnosti na BGV-C1. Tah osazen 4 koncovými spínači pro´horní a dolní polohu a bezpečnoszí spínače na obou polohách. Nosnost tahu až do 320kg. Tahová tyč jeklová 80x40x3 a pod ní uložená trubky 50mm pro kotvení osvětlení. Délka tahu 900cm.</v>
      </c>
      <c r="E60" s="41" t="str">
        <f>INDEX('Souhrnný rozpočet'!$A$2:$K$232,MATCH(B60,'Souhrnný rozpočet'!$A$2:$A$232,0),8)</f>
        <v>ks</v>
      </c>
      <c r="F60" s="38">
        <v>2</v>
      </c>
      <c r="G60" s="40">
        <f>INDEX('Souhrnný rozpočet'!$A$2:$K$232,MATCH(B60,'Souhrnný rozpočet'!$A$2:$A$232,0),10)</f>
        <v>0</v>
      </c>
      <c r="H60" s="74">
        <f t="shared" si="0"/>
        <v>0</v>
      </c>
      <c r="I60" s="80"/>
    </row>
    <row r="61" spans="1:9" ht="102">
      <c r="A61" s="36">
        <v>57</v>
      </c>
      <c r="B61" s="47" t="s">
        <v>517</v>
      </c>
      <c r="C61" s="41" t="str">
        <f>INDEX('Souhrnný rozpočet'!$A$2:$K$232,MATCH(B61,'Souhrnný rozpočet'!$A$2:$A$232,0),3)</f>
        <v>Rozvaděč</v>
      </c>
      <c r="D61" s="41" t="str">
        <f>INDEX('Souhrnný rozpočet'!$A$2:$K$232,MATCH(B61,'Souhrnný rozpočet'!$A$2:$A$232,0),7)</f>
        <v xml:space="preserve">Rozvaděč pro 2 tahy a ovládání opony s DMX moduly, frekvenčními měniči pro zajištění plynulého rozběhu a dobrždění tahu a ostatním nutným příslušenstvím pro splnění bezpečnostního předpisu BGV-D8+ - </v>
      </c>
      <c r="E61" s="41" t="str">
        <f>INDEX('Souhrnný rozpočet'!$A$2:$K$232,MATCH(B61,'Souhrnný rozpočet'!$A$2:$A$232,0),8)</f>
        <v>ks</v>
      </c>
      <c r="F61" s="38">
        <v>1</v>
      </c>
      <c r="G61" s="40">
        <f>INDEX('Souhrnný rozpočet'!$A$2:$K$232,MATCH(B61,'Souhrnný rozpočet'!$A$2:$A$232,0),10)</f>
        <v>0</v>
      </c>
      <c r="H61" s="74">
        <f t="shared" si="0"/>
        <v>0</v>
      </c>
      <c r="I61" s="80"/>
    </row>
    <row r="62" spans="1:9" ht="51">
      <c r="A62" s="36">
        <v>58</v>
      </c>
      <c r="B62" s="47" t="s">
        <v>518</v>
      </c>
      <c r="C62" s="41" t="str">
        <f>INDEX('Souhrnný rozpočet'!$A$2:$K$232,MATCH(B62,'Souhrnný rozpočet'!$A$2:$A$232,0),3)</f>
        <v>Ovládací skříňka</v>
      </c>
      <c r="D62" s="41" t="str">
        <f>INDEX('Souhrnný rozpočet'!$A$2:$K$232,MATCH(B62,'Souhrnný rozpočet'!$A$2:$A$232,0),7)</f>
        <v>Ovládací skříňka umístěná do pódia pro ovládání tahů a opony včetně emergenci stop a uzamykatelná</v>
      </c>
      <c r="E62" s="41" t="str">
        <f>INDEX('Souhrnný rozpočet'!$A$2:$K$232,MATCH(B62,'Souhrnný rozpočet'!$A$2:$A$232,0),8)</f>
        <v>ks</v>
      </c>
      <c r="F62" s="38">
        <v>1</v>
      </c>
      <c r="G62" s="40">
        <f>INDEX('Souhrnný rozpočet'!$A$2:$K$232,MATCH(B62,'Souhrnný rozpočet'!$A$2:$A$232,0),10)</f>
        <v>0</v>
      </c>
      <c r="H62" s="74">
        <f t="shared" si="0"/>
        <v>0</v>
      </c>
      <c r="I62" s="80"/>
    </row>
    <row r="63" spans="1:9" ht="25.5">
      <c r="A63" s="36">
        <v>59</v>
      </c>
      <c r="B63" s="47" t="s">
        <v>519</v>
      </c>
      <c r="C63" s="41" t="str">
        <f>INDEX('Souhrnný rozpočet'!$A$2:$K$232,MATCH(B63,'Souhrnný rozpočet'!$A$2:$A$232,0),3)</f>
        <v>Kabeláž pro oponu a tahy</v>
      </c>
      <c r="D63" s="41" t="str">
        <f>INDEX('Souhrnný rozpočet'!$A$2:$K$232,MATCH(B63,'Souhrnný rozpočet'!$A$2:$A$232,0),7)</f>
        <v>Kabeláž pro propojení ovladačů a rozvěděče.</v>
      </c>
      <c r="E63" s="41" t="str">
        <f>INDEX('Souhrnný rozpočet'!$A$2:$K$232,MATCH(B63,'Souhrnný rozpočet'!$A$2:$A$232,0),8)</f>
        <v>ks</v>
      </c>
      <c r="F63" s="38">
        <v>1</v>
      </c>
      <c r="G63" s="40">
        <f>INDEX('Souhrnný rozpočet'!$A$2:$K$232,MATCH(B63,'Souhrnný rozpočet'!$A$2:$A$232,0),10)</f>
        <v>0</v>
      </c>
      <c r="H63" s="74">
        <f t="shared" si="0"/>
        <v>0</v>
      </c>
      <c r="I63" s="80"/>
    </row>
    <row r="64" spans="1:9" ht="25.5">
      <c r="A64" s="36">
        <v>60</v>
      </c>
      <c r="B64" s="47" t="s">
        <v>520</v>
      </c>
      <c r="C64" s="41" t="str">
        <f>INDEX('Souhrnný rozpočet'!$A$2:$K$232,MATCH(B64,'Souhrnný rozpočet'!$A$2:$A$232,0),3)</f>
        <v>Montáž opony a tahů</v>
      </c>
      <c r="D64" s="41" t="str">
        <f>INDEX('Souhrnný rozpočet'!$A$2:$K$232,MATCH(B64,'Souhrnný rozpočet'!$A$2:$A$232,0),7)</f>
        <v>Montáž opony a tahů včetně dopravy.</v>
      </c>
      <c r="E64" s="41" t="str">
        <f>INDEX('Souhrnný rozpočet'!$A$2:$K$232,MATCH(B64,'Souhrnný rozpočet'!$A$2:$A$232,0),8)</f>
        <v>ks</v>
      </c>
      <c r="F64" s="38">
        <v>1</v>
      </c>
      <c r="G64" s="40">
        <f>INDEX('Souhrnný rozpočet'!$A$2:$K$232,MATCH(B64,'Souhrnný rozpočet'!$A$2:$A$232,0),10)</f>
        <v>0</v>
      </c>
      <c r="H64" s="74">
        <f t="shared" si="0"/>
        <v>0</v>
      </c>
      <c r="I64" s="80"/>
    </row>
    <row r="65" spans="1:9">
      <c r="A65" s="36">
        <v>61</v>
      </c>
      <c r="B65" s="47" t="s">
        <v>521</v>
      </c>
      <c r="C65" s="41" t="str">
        <f>INDEX('Souhrnný rozpočet'!$A$2:$K$232,MATCH(B65,'Souhrnný rozpočet'!$A$2:$A$232,0),3)</f>
        <v>Jevištní koberec</v>
      </c>
      <c r="D65" s="41" t="str">
        <f>INDEX('Souhrnný rozpočet'!$A$2:$K$232,MATCH(B65,'Souhrnný rozpočet'!$A$2:$A$232,0),7)</f>
        <v>Jevištní koberec, zátežový.</v>
      </c>
      <c r="E65" s="41" t="str">
        <f>INDEX('Souhrnný rozpočet'!$A$2:$K$232,MATCH(B65,'Souhrnný rozpočet'!$A$2:$A$232,0),8)</f>
        <v>m2</v>
      </c>
      <c r="F65" s="38">
        <v>90</v>
      </c>
      <c r="G65" s="40">
        <f>INDEX('Souhrnný rozpočet'!$A$2:$K$232,MATCH(B65,'Souhrnný rozpočet'!$A$2:$A$232,0),10)</f>
        <v>0</v>
      </c>
      <c r="H65" s="74">
        <f t="shared" si="0"/>
        <v>0</v>
      </c>
      <c r="I65" s="80"/>
    </row>
    <row r="66" spans="1:9" ht="76.5">
      <c r="A66" s="36">
        <v>62</v>
      </c>
      <c r="B66" s="47" t="s">
        <v>522</v>
      </c>
      <c r="C66" s="41" t="str">
        <f>INDEX('Souhrnný rozpočet'!$A$2:$K$232,MATCH(B66,'Souhrnný rozpočet'!$A$2:$A$232,0),3)</f>
        <v>Fresnel reflektor zoom</v>
      </c>
      <c r="D66" s="41" t="str">
        <f>INDEX('Souhrnný rozpočet'!$A$2:$K$232,MATCH(B66,'Souhrnný rozpočet'!$A$2:$A$232,0),7)</f>
        <v>Výkonné LED Fresnel scénické světlo, 1x 230W LED (WW), motorizovaný zoom max. 30°- min. 65°. Výkon min. (30°): 3500 lux @ 5 m, (65°): 1 000 lux @ 5 m. DMX</v>
      </c>
      <c r="E66" s="41" t="str">
        <f>INDEX('Souhrnný rozpočet'!$A$2:$K$232,MATCH(B66,'Souhrnný rozpočet'!$A$2:$A$232,0),8)</f>
        <v>ks</v>
      </c>
      <c r="F66" s="38">
        <v>4</v>
      </c>
      <c r="G66" s="40">
        <f>INDEX('Souhrnný rozpočet'!$A$2:$K$232,MATCH(B66,'Souhrnný rozpočet'!$A$2:$A$232,0),10)</f>
        <v>0</v>
      </c>
      <c r="H66" s="74">
        <f t="shared" si="0"/>
        <v>0</v>
      </c>
      <c r="I66" s="80"/>
    </row>
    <row r="67" spans="1:9" ht="25.5">
      <c r="A67" s="36">
        <v>63</v>
      </c>
      <c r="B67" s="47" t="s">
        <v>523</v>
      </c>
      <c r="C67" s="41" t="str">
        <f>INDEX('Souhrnný rozpočet'!$A$2:$K$232,MATCH(B67,'Souhrnný rozpočet'!$A$2:$A$232,0),3)</f>
        <v>Wash reflektor</v>
      </c>
      <c r="D67" s="41" t="str">
        <f>INDEX('Souhrnný rozpočet'!$A$2:$K$232,MATCH(B67,'Souhrnný rozpočet'!$A$2:$A$232,0),7)</f>
        <v>Wash LED reflektor. RGB - min. 60 LED, min. 150W. DMX</v>
      </c>
      <c r="E67" s="41" t="str">
        <f>INDEX('Souhrnný rozpočet'!$A$2:$K$232,MATCH(B67,'Souhrnný rozpočet'!$A$2:$A$232,0),8)</f>
        <v>ks</v>
      </c>
      <c r="F67" s="38">
        <v>6</v>
      </c>
      <c r="G67" s="40">
        <f>INDEX('Souhrnný rozpočet'!$A$2:$K$232,MATCH(B67,'Souhrnný rozpočet'!$A$2:$A$232,0),10)</f>
        <v>0</v>
      </c>
      <c r="H67" s="74">
        <f t="shared" si="0"/>
        <v>0</v>
      </c>
      <c r="I67" s="80"/>
    </row>
    <row r="68" spans="1:9" ht="89.25">
      <c r="A68" s="36">
        <v>64</v>
      </c>
      <c r="B68" s="47" t="s">
        <v>524</v>
      </c>
      <c r="C68" s="41" t="str">
        <f>INDEX('Souhrnný rozpočet'!$A$2:$K$232,MATCH(B68,'Souhrnný rozpočet'!$A$2:$A$232,0),3)</f>
        <v>Otočná hlava</v>
      </c>
      <c r="D68" s="41" t="str">
        <f>INDEX('Souhrnný rozpočet'!$A$2:$K$232,MATCH(B68,'Souhrnný rozpočet'!$A$2:$A$232,0),7)</f>
        <v>Profilová motorizovaná otočná hlava. Minimální parametry: 1x350W LED (CW), CMY, zoom 6° - 40°, CRI 65, 12 000 lm světelný výstup. Hluk max. 38 dB. Barevná teplotra při plném výkonu 6800 lm.</v>
      </c>
      <c r="E68" s="41" t="str">
        <f>INDEX('Souhrnný rozpočet'!$A$2:$K$232,MATCH(B68,'Souhrnný rozpočet'!$A$2:$A$232,0),8)</f>
        <v>ks</v>
      </c>
      <c r="F68" s="38">
        <v>2</v>
      </c>
      <c r="G68" s="40">
        <f>INDEX('Souhrnný rozpočet'!$A$2:$K$232,MATCH(B68,'Souhrnný rozpočet'!$A$2:$A$232,0),10)</f>
        <v>0</v>
      </c>
      <c r="H68" s="74">
        <f t="shared" si="0"/>
        <v>0</v>
      </c>
      <c r="I68" s="80"/>
    </row>
    <row r="69" spans="1:9" ht="63.75">
      <c r="A69" s="36">
        <v>65</v>
      </c>
      <c r="B69" s="47" t="s">
        <v>525</v>
      </c>
      <c r="C69" s="41" t="str">
        <f>INDEX('Souhrnný rozpočet'!$A$2:$K$232,MATCH(B69,'Souhrnný rozpočet'!$A$2:$A$232,0),3)</f>
        <v>DMX rackový osvětlovací pult</v>
      </c>
      <c r="D69" s="41" t="str">
        <f>INDEX('Souhrnný rozpočet'!$A$2:$K$232,MATCH(B69,'Souhrnný rozpočet'!$A$2:$A$232,0),7)</f>
        <v>DMX osvětlovací pult, v rackovém provedení. Min. parametry:  4x Universe, 2x 5-Pin XLR DMX výstup, vestavěná Wi-Fi, Rack mount kit. Aplikace na PC/tablet.</v>
      </c>
      <c r="E69" s="41" t="str">
        <f>INDEX('Souhrnný rozpočet'!$A$2:$K$232,MATCH(B69,'Souhrnný rozpočet'!$A$2:$A$232,0),8)</f>
        <v>ks</v>
      </c>
      <c r="F69" s="38">
        <v>1</v>
      </c>
      <c r="G69" s="40">
        <f>INDEX('Souhrnný rozpočet'!$A$2:$K$232,MATCH(B69,'Souhrnný rozpočet'!$A$2:$A$232,0),10)</f>
        <v>0</v>
      </c>
      <c r="H69" s="74">
        <f t="shared" si="0"/>
        <v>0</v>
      </c>
      <c r="I69" s="80"/>
    </row>
    <row r="70" spans="1:9" ht="38.25">
      <c r="A70" s="36">
        <v>66</v>
      </c>
      <c r="B70" s="47" t="s">
        <v>526</v>
      </c>
      <c r="C70" s="41" t="str">
        <f>INDEX('Souhrnný rozpočet'!$A$2:$K$232,MATCH(B70,'Souhrnný rozpočet'!$A$2:$A$232,0),3)</f>
        <v>DMX Node</v>
      </c>
      <c r="D70" s="41" t="str">
        <f>INDEX('Souhrnný rozpočet'!$A$2:$K$232,MATCH(B70,'Souhrnný rozpočet'!$A$2:$A$232,0),7)</f>
        <v>DMX merger/splitter - min 5x IN/Out  5pin-XLR
2x LAN port. Webový server.</v>
      </c>
      <c r="E70" s="41" t="str">
        <f>INDEX('Souhrnný rozpočet'!$A$2:$K$232,MATCH(B70,'Souhrnný rozpočet'!$A$2:$A$232,0),8)</f>
        <v>ks</v>
      </c>
      <c r="F70" s="38">
        <v>1</v>
      </c>
      <c r="G70" s="40">
        <f>INDEX('Souhrnný rozpočet'!$A$2:$K$232,MATCH(B70,'Souhrnný rozpočet'!$A$2:$A$232,0),10)</f>
        <v>0</v>
      </c>
      <c r="H70" s="74">
        <f t="shared" ref="H70:H74" si="1">G70*F70</f>
        <v>0</v>
      </c>
      <c r="I70" s="80"/>
    </row>
    <row r="71" spans="1:9" ht="38.25">
      <c r="A71" s="36">
        <v>67</v>
      </c>
      <c r="B71" s="47" t="s">
        <v>527</v>
      </c>
      <c r="C71" s="41" t="str">
        <f>INDEX('Souhrnný rozpočet'!$A$2:$K$232,MATCH(B71,'Souhrnný rozpočet'!$A$2:$A$232,0),3)</f>
        <v>Rozhraníí pro řízení DMX</v>
      </c>
      <c r="D71" s="41" t="str">
        <f>INDEX('Souhrnný rozpočet'!$A$2:$K$232,MATCH(B71,'Souhrnný rozpočet'!$A$2:$A$232,0),7)</f>
        <v>Řídící systém osvětlení 512 DMX, ovládání PC/tablet, TCP, UDP, OSC</v>
      </c>
      <c r="E71" s="41" t="str">
        <f>INDEX('Souhrnný rozpočet'!$A$2:$K$232,MATCH(B71,'Souhrnný rozpočet'!$A$2:$A$232,0),8)</f>
        <v>ks</v>
      </c>
      <c r="F71" s="38">
        <v>1</v>
      </c>
      <c r="G71" s="40">
        <f>INDEX('Souhrnný rozpočet'!$A$2:$K$232,MATCH(B71,'Souhrnný rozpočet'!$A$2:$A$232,0),10)</f>
        <v>0</v>
      </c>
      <c r="H71" s="74">
        <f t="shared" si="1"/>
        <v>0</v>
      </c>
      <c r="I71" s="80"/>
    </row>
    <row r="72" spans="1:9" ht="38.25">
      <c r="A72" s="36">
        <v>68</v>
      </c>
      <c r="B72" s="47" t="s">
        <v>528</v>
      </c>
      <c r="C72" s="41" t="str">
        <f>INDEX('Souhrnný rozpočet'!$A$2:$K$232,MATCH(B72,'Souhrnný rozpočet'!$A$2:$A$232,0),3)</f>
        <v>Úchyty</v>
      </c>
      <c r="D72" s="41" t="str">
        <f>INDEX('Souhrnný rozpočet'!$A$2:$K$232,MATCH(B72,'Souhrnný rozpočet'!$A$2:$A$232,0),7)</f>
        <v>Sestava úchytů, pojišťovacích lanek a dalšího materiálu pro montáž osvětlení</v>
      </c>
      <c r="E72" s="41" t="str">
        <f>INDEX('Souhrnný rozpočet'!$A$2:$K$232,MATCH(B72,'Souhrnný rozpočet'!$A$2:$A$232,0),8)</f>
        <v>sestava</v>
      </c>
      <c r="F72" s="38">
        <v>1</v>
      </c>
      <c r="G72" s="40">
        <f>INDEX('Souhrnný rozpočet'!$A$2:$K$232,MATCH(B72,'Souhrnný rozpočet'!$A$2:$A$232,0),10)</f>
        <v>0</v>
      </c>
      <c r="H72" s="74">
        <f t="shared" si="1"/>
        <v>0</v>
      </c>
      <c r="I72" s="80"/>
    </row>
    <row r="73" spans="1:9" ht="51">
      <c r="A73" s="36">
        <v>69</v>
      </c>
      <c r="B73" s="47" t="s">
        <v>59</v>
      </c>
      <c r="C73" s="41" t="str">
        <f>INDEX('Souhrnný rozpočet'!$A$2:$K$232,MATCH(B73,'Souhrnný rozpočet'!$A$2:$A$232,0),3)</f>
        <v>Rozvaděč samostojný</v>
      </c>
      <c r="D73" s="41" t="str">
        <f>INDEX('Souhrnný rozpočet'!$A$2:$K$232,MATCH(B73,'Souhrnný rozpočet'!$A$2:$A$232,0),7)</f>
        <v xml:space="preserve">19" rozvaděč 42 RU, 800x600, včetně vnitřního vybavení - police, montážní příslušenství, rozvody 230VAC, rackové úchyty. </v>
      </c>
      <c r="E73" s="41" t="str">
        <f>INDEX('Souhrnný rozpočet'!$A$2:$K$232,MATCH(B73,'Souhrnný rozpočet'!$A$2:$A$232,0),8)</f>
        <v>ks</v>
      </c>
      <c r="F73" s="38">
        <v>1</v>
      </c>
      <c r="G73" s="40">
        <f>INDEX('Souhrnný rozpočet'!$A$2:$K$232,MATCH(B73,'Souhrnný rozpočet'!$A$2:$A$232,0),10)</f>
        <v>0</v>
      </c>
      <c r="H73" s="74">
        <f t="shared" si="1"/>
        <v>0</v>
      </c>
      <c r="I73" s="80"/>
    </row>
    <row r="74" spans="1:9" ht="26.25" thickBot="1">
      <c r="A74" s="36">
        <v>70</v>
      </c>
      <c r="B74" s="47" t="s">
        <v>145</v>
      </c>
      <c r="C74" s="41" t="str">
        <f>INDEX('Souhrnný rozpočet'!$A$2:$K$232,MATCH(B74,'Souhrnný rozpočet'!$A$2:$A$232,0),3)</f>
        <v>Drobný montážní materiál</v>
      </c>
      <c r="D74" s="41" t="str">
        <f>INDEX('Souhrnný rozpočet'!$A$2:$K$232,MATCH(B74,'Souhrnný rozpočet'!$A$2:$A$232,0),7)</f>
        <v>Drobný montážní materiál</v>
      </c>
      <c r="E74" s="41" t="str">
        <f>INDEX('Souhrnný rozpočet'!$A$2:$K$232,MATCH(B74,'Souhrnný rozpočet'!$A$2:$A$232,0),8)</f>
        <v>ks</v>
      </c>
      <c r="F74" s="38">
        <v>20</v>
      </c>
      <c r="G74" s="40">
        <f>INDEX('Souhrnný rozpočet'!$A$2:$K$232,MATCH(B74,'Souhrnný rozpočet'!$A$2:$A$232,0),10)</f>
        <v>0</v>
      </c>
      <c r="H74" s="74">
        <f t="shared" si="1"/>
        <v>0</v>
      </c>
      <c r="I74" s="80"/>
    </row>
    <row r="75" spans="1:9" ht="23.25" customHeight="1" thickBot="1">
      <c r="A75" s="31"/>
      <c r="B75" s="32"/>
      <c r="C75" s="33" t="s">
        <v>9</v>
      </c>
      <c r="D75" s="32"/>
      <c r="E75" s="34"/>
      <c r="F75" s="34"/>
      <c r="G75" s="32"/>
      <c r="H75" s="35">
        <f>SUM(H5:H74)</f>
        <v>0</v>
      </c>
    </row>
    <row r="77" spans="1:9" ht="24.95" customHeight="1"/>
    <row r="78" spans="1:9" ht="24.95" customHeight="1"/>
    <row r="79" spans="1:9" ht="24.95" customHeight="1"/>
    <row r="80" spans="1:9" s="20" customFormat="1" ht="24.95" customHeight="1">
      <c r="B80" s="9"/>
      <c r="C80" s="9"/>
      <c r="D80" s="9"/>
      <c r="E80" s="11"/>
      <c r="F80" s="11"/>
      <c r="G80" s="9"/>
      <c r="H80" s="9"/>
      <c r="I80" s="9"/>
    </row>
    <row r="81" spans="2:9" s="20" customFormat="1" ht="24.95" customHeight="1">
      <c r="B81" s="9"/>
      <c r="C81" s="9"/>
      <c r="D81" s="9"/>
      <c r="E81" s="11"/>
      <c r="F81" s="11"/>
      <c r="G81" s="9"/>
      <c r="H81" s="9"/>
      <c r="I81" s="9"/>
    </row>
    <row r="82" spans="2:9" s="20" customFormat="1" ht="24.95" customHeight="1">
      <c r="B82" s="9"/>
      <c r="C82" s="9"/>
      <c r="D82" s="9"/>
      <c r="E82" s="11"/>
      <c r="F82" s="11"/>
      <c r="G82" s="9"/>
      <c r="H82" s="9"/>
      <c r="I82" s="9"/>
    </row>
    <row r="83" spans="2:9" s="20" customFormat="1" ht="24.95" customHeight="1">
      <c r="B83" s="9"/>
      <c r="C83" s="9"/>
      <c r="D83" s="9"/>
      <c r="E83" s="11"/>
      <c r="F83" s="11"/>
      <c r="G83" s="9"/>
      <c r="H83" s="9"/>
      <c r="I83" s="9"/>
    </row>
    <row r="84" spans="2:9" s="20" customFormat="1" ht="24.95" customHeight="1">
      <c r="B84" s="9"/>
      <c r="C84" s="9"/>
      <c r="D84" s="9"/>
      <c r="E84" s="11"/>
      <c r="F84" s="11"/>
      <c r="G84" s="9"/>
      <c r="H84" s="9"/>
      <c r="I84" s="9"/>
    </row>
    <row r="85" spans="2:9" s="20" customFormat="1" ht="24.95" customHeight="1">
      <c r="B85" s="9"/>
      <c r="C85" s="9"/>
      <c r="D85" s="9"/>
      <c r="E85" s="11"/>
      <c r="F85" s="11"/>
      <c r="G85" s="9"/>
      <c r="H85" s="9"/>
      <c r="I85" s="9"/>
    </row>
    <row r="86" spans="2:9" s="20" customFormat="1" ht="24.95" customHeight="1">
      <c r="B86" s="9"/>
      <c r="C86" s="9"/>
      <c r="D86" s="9"/>
      <c r="E86" s="11"/>
      <c r="F86" s="11"/>
      <c r="G86" s="9"/>
      <c r="H86" s="9"/>
      <c r="I86" s="9"/>
    </row>
    <row r="87" spans="2:9" s="20" customFormat="1" ht="24.95" customHeight="1">
      <c r="B87" s="9"/>
      <c r="C87" s="9"/>
      <c r="D87" s="9"/>
      <c r="E87" s="11"/>
      <c r="F87" s="11"/>
      <c r="G87" s="9"/>
      <c r="H87" s="9"/>
      <c r="I87" s="9"/>
    </row>
    <row r="88" spans="2:9" s="20" customFormat="1" ht="24.95" customHeight="1">
      <c r="B88" s="9"/>
      <c r="C88" s="9"/>
      <c r="D88" s="9"/>
      <c r="E88" s="11"/>
      <c r="F88" s="11"/>
      <c r="G88" s="9"/>
      <c r="H88" s="9"/>
      <c r="I88" s="9"/>
    </row>
    <row r="89" spans="2:9" s="20" customFormat="1" ht="15" customHeight="1">
      <c r="B89" s="9"/>
      <c r="C89" s="9"/>
      <c r="D89" s="9"/>
      <c r="E89" s="11"/>
      <c r="F89" s="11"/>
      <c r="G89" s="9"/>
      <c r="H89" s="9"/>
      <c r="I89" s="9"/>
    </row>
    <row r="90" spans="2:9" s="20" customFormat="1" ht="24.95" customHeight="1">
      <c r="B90" s="9"/>
      <c r="C90" s="9"/>
      <c r="D90" s="9"/>
      <c r="E90" s="11"/>
      <c r="F90" s="11"/>
      <c r="G90" s="9"/>
      <c r="H90" s="9"/>
      <c r="I90" s="9"/>
    </row>
    <row r="91" spans="2:9" s="20" customFormat="1" ht="18" customHeight="1">
      <c r="B91" s="9"/>
      <c r="C91" s="9"/>
      <c r="D91" s="9"/>
      <c r="E91" s="11"/>
      <c r="F91" s="11"/>
      <c r="G91" s="9"/>
      <c r="H91" s="9"/>
      <c r="I91" s="9"/>
    </row>
    <row r="92" spans="2:9" s="20" customFormat="1" ht="24.95" customHeight="1">
      <c r="B92" s="9"/>
      <c r="C92" s="9"/>
      <c r="D92" s="9"/>
      <c r="E92" s="11"/>
      <c r="F92" s="11"/>
      <c r="G92" s="9"/>
      <c r="H92" s="9"/>
      <c r="I92" s="9"/>
    </row>
    <row r="93" spans="2:9" s="20" customFormat="1" ht="24.95" customHeight="1">
      <c r="B93" s="9"/>
      <c r="C93" s="9"/>
      <c r="D93" s="9"/>
      <c r="E93" s="11"/>
      <c r="F93" s="11"/>
      <c r="G93" s="9"/>
      <c r="H93" s="9"/>
      <c r="I93" s="9"/>
    </row>
  </sheetData>
  <sheetProtection algorithmName="SHA-512" hashValue="qKsM1o6NCpfmgDWhrTBtylnxs+bosb22PdX3kv2ewyAXsJJRQYyB9646Oxyq9NsXMfOGI66gPiBNLE8qpCkOWw==" saltValue="o7p1CCC0DOaiEgeETyFMYQ==" spinCount="100000" sheet="1" objects="1" scenarios="1" selectLockedCells="1" selectUnlockedCells="1"/>
  <autoFilter ref="A2:H93" xr:uid="{7A201343-2B4E-4FCC-97F1-EFA1AF06BBAC}"/>
  <dataConsolidate link="1"/>
  <phoneticPr fontId="60" type="noConversion"/>
  <pageMargins left="0.74803149606299213" right="0.74803149606299213" top="0.98425196850393704" bottom="0.98425196850393704" header="0.51181102362204722" footer="0.51181102362204722"/>
  <pageSetup paperSize="9" scale="53" firstPageNumber="0" fitToHeight="6" orientation="portrait" r:id="rId1"/>
  <headerFooter alignWithMargins="0">
    <oddFooter>&amp;C&amp;P/&amp;N</oddFooter>
  </headerFooter>
  <rowBreaks count="1" manualBreakCount="1">
    <brk id="88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D005F-B468-403C-8D4E-71EDAD102081}">
  <sheetPr codeName="List5">
    <outlinePr summaryBelow="0"/>
    <pageSetUpPr fitToPage="1"/>
  </sheetPr>
  <dimension ref="A1:I73"/>
  <sheetViews>
    <sheetView view="pageBreakPreview" zoomScaleNormal="70" zoomScaleSheetLayoutView="100" workbookViewId="0">
      <pane ySplit="4" topLeftCell="A5" activePane="bottomLeft" state="frozen"/>
      <selection activeCell="O78" sqref="O78"/>
      <selection pane="bottomLeft" activeCell="K12" sqref="K12"/>
    </sheetView>
  </sheetViews>
  <sheetFormatPr defaultColWidth="9.140625" defaultRowHeight="12.75"/>
  <cols>
    <col min="1" max="1" width="8.5703125" style="20" customWidth="1"/>
    <col min="2" max="2" width="17.85546875" style="9" bestFit="1" customWidth="1"/>
    <col min="3" max="3" width="21.5703125" style="9" customWidth="1"/>
    <col min="4" max="4" width="85.5703125" style="9" customWidth="1"/>
    <col min="5" max="5" width="6.28515625" style="11" customWidth="1"/>
    <col min="6" max="6" width="6" style="11" customWidth="1"/>
    <col min="7" max="7" width="29.5703125" style="9" customWidth="1"/>
    <col min="8" max="8" width="33" style="9" customWidth="1"/>
    <col min="9" max="9" width="9.140625" style="9" customWidth="1"/>
    <col min="10" max="16384" width="9.140625" style="9"/>
  </cols>
  <sheetData>
    <row r="1" spans="1:9" s="18" customFormat="1" ht="29.25" customHeight="1" thickBot="1">
      <c r="A1" s="19"/>
      <c r="C1" s="17"/>
      <c r="D1" s="37"/>
      <c r="E1" s="17"/>
      <c r="F1" s="17"/>
      <c r="G1" s="17"/>
      <c r="H1" s="17"/>
      <c r="I1" s="17"/>
    </row>
    <row r="2" spans="1:9" ht="57.75" customHeight="1">
      <c r="A2" s="21" t="s">
        <v>0</v>
      </c>
      <c r="B2" s="22" t="s">
        <v>12</v>
      </c>
      <c r="C2" s="25" t="s">
        <v>5</v>
      </c>
      <c r="D2" s="24" t="s">
        <v>14</v>
      </c>
      <c r="E2" s="26" t="s">
        <v>13</v>
      </c>
      <c r="F2" s="26" t="s">
        <v>10</v>
      </c>
      <c r="G2" s="23" t="s">
        <v>2</v>
      </c>
      <c r="H2" s="27" t="s">
        <v>11</v>
      </c>
      <c r="I2" s="84"/>
    </row>
    <row r="3" spans="1:9" ht="18" customHeight="1">
      <c r="A3" s="77"/>
      <c r="B3" s="12"/>
      <c r="C3" s="13" t="s">
        <v>545</v>
      </c>
      <c r="D3" s="12"/>
      <c r="E3" s="12"/>
      <c r="F3" s="12"/>
      <c r="G3" s="12"/>
      <c r="H3" s="28"/>
      <c r="I3" s="10"/>
    </row>
    <row r="4" spans="1:9" ht="18" customHeight="1">
      <c r="A4" s="29"/>
      <c r="B4" s="14"/>
      <c r="C4" s="15"/>
      <c r="D4" s="14"/>
      <c r="E4" s="14"/>
      <c r="F4" s="14"/>
      <c r="G4" s="14"/>
      <c r="H4" s="30"/>
      <c r="I4" s="10"/>
    </row>
    <row r="5" spans="1:9" ht="76.5">
      <c r="A5" s="36">
        <v>1</v>
      </c>
      <c r="B5" s="47" t="s">
        <v>30</v>
      </c>
      <c r="C5" s="41" t="str">
        <f>INDEX('Souhrnný rozpočet'!$A$2:$K$232,MATCH(B5,'Souhrnný rozpočet'!$A$2:$A$232,0),3)</f>
        <v>Konferenční datový projektor</v>
      </c>
      <c r="D5" s="41" t="str">
        <f>INDEX('Souhrnný rozpočet'!$A$2:$K$232,MATCH(B5,'Souhrnný rozpočet'!$A$2:$A$232,0),7)</f>
        <v>Konferenční datový projektor, technologie laser + 3LCD,  s životností min. 15 000 hodin, rozlišení min. 1920 x 1200,  výkon min. 10 000 ANSI lumenů, kontrast min. 3000 000 : 1, V a H lens shift, obrazové vstupy min. 1xHDMI, 1x HDBaseT, hlučnost max. 35 dB (normal), hmotnost max.  25 kg, bez objektivu.</v>
      </c>
      <c r="E5" s="41" t="str">
        <f>INDEX('Souhrnný rozpočet'!$A$2:$K$232,MATCH(B5,'Souhrnný rozpočet'!$A$2:$A$232,0),8)</f>
        <v>ks</v>
      </c>
      <c r="F5" s="38">
        <v>2</v>
      </c>
      <c r="G5" s="40">
        <f>INDEX('Souhrnný rozpočet'!$A$2:$K$232,MATCH(B5,'Souhrnný rozpočet'!$A$2:$A$232,0),10)</f>
        <v>0</v>
      </c>
      <c r="H5" s="74">
        <f>G5*F5</f>
        <v>0</v>
      </c>
      <c r="I5" s="80"/>
    </row>
    <row r="6" spans="1:9" ht="25.5">
      <c r="A6" s="36">
        <v>2</v>
      </c>
      <c r="B6" s="47" t="s">
        <v>54</v>
      </c>
      <c r="C6" s="41" t="str">
        <f>INDEX('Souhrnný rozpočet'!$A$2:$K$232,MATCH(B6,'Souhrnný rozpočet'!$A$2:$A$232,0),3)</f>
        <v>Objektiv konferenčního projektoru</v>
      </c>
      <c r="D6" s="41" t="str">
        <f>INDEX('Souhrnný rozpočet'!$A$2:$K$232,MATCH(B6,'Souhrnný rozpočet'!$A$2:$A$232,0),7)</f>
        <v>Standardní obejtkiv k výše uvedenému projektoru.</v>
      </c>
      <c r="E6" s="41" t="str">
        <f>INDEX('Souhrnný rozpočet'!$A$2:$K$232,MATCH(B6,'Souhrnný rozpočet'!$A$2:$A$232,0),8)</f>
        <v>ks</v>
      </c>
      <c r="F6" s="38">
        <v>2</v>
      </c>
      <c r="G6" s="40">
        <f>INDEX('Souhrnný rozpočet'!$A$2:$K$232,MATCH(B6,'Souhrnný rozpočet'!$A$2:$A$232,0),10)</f>
        <v>0</v>
      </c>
      <c r="H6" s="74">
        <f t="shared" ref="H6:H54" si="0">G6*F6</f>
        <v>0</v>
      </c>
      <c r="I6" s="80"/>
    </row>
    <row r="7" spans="1:9" ht="51">
      <c r="A7" s="36">
        <v>3</v>
      </c>
      <c r="B7" s="47" t="s">
        <v>32</v>
      </c>
      <c r="C7" s="41" t="str">
        <f>INDEX('Souhrnný rozpočet'!$A$2:$K$232,MATCH(B7,'Souhrnný rozpočet'!$A$2:$A$232,0),3)</f>
        <v>Stropní držák projektoru</v>
      </c>
      <c r="D7" s="41" t="str">
        <f>INDEX('Souhrnný rozpočet'!$A$2:$K$232,MATCH(B7,'Souhrnný rozpočet'!$A$2:$A$232,0),7)</f>
        <v xml:space="preserve">Univerzální držák projektoru - komplet vč. universálního adaptéru pro projektory.
Bílá barva. Nosnost dle použitého typu projektoru.
</v>
      </c>
      <c r="E7" s="41" t="str">
        <f>INDEX('Souhrnný rozpočet'!$A$2:$K$232,MATCH(B7,'Souhrnný rozpočet'!$A$2:$A$232,0),8)</f>
        <v>ks</v>
      </c>
      <c r="F7" s="38">
        <v>2</v>
      </c>
      <c r="G7" s="40">
        <f>INDEX('Souhrnný rozpočet'!$A$2:$K$232,MATCH(B7,'Souhrnný rozpočet'!$A$2:$A$232,0),10)</f>
        <v>0</v>
      </c>
      <c r="H7" s="74">
        <f t="shared" si="0"/>
        <v>0</v>
      </c>
      <c r="I7" s="80"/>
    </row>
    <row r="8" spans="1:9" ht="38.25">
      <c r="A8" s="36">
        <v>4</v>
      </c>
      <c r="B8" s="47" t="s">
        <v>80</v>
      </c>
      <c r="C8" s="41" t="str">
        <f>INDEX('Souhrnný rozpočet'!$A$2:$K$232,MATCH(B8,'Souhrnný rozpočet'!$A$2:$A$232,0),3)</f>
        <v>Profesionální LCD displej</v>
      </c>
      <c r="D8" s="41" t="str">
        <f>INDEX('Souhrnný rozpočet'!$A$2:$K$232,MATCH(B8,'Souhrnný rozpočet'!$A$2:$A$232,0),7)</f>
        <v>LCD displej - 65" panel, s pozorovacími úhly min. 150°, rozlišení 3840 x 2160, jas min. 500cd/m2, Haze min. 25%, provoz min. 16/7, vstup min. 2xHDMI, řízení RS232, LAN.</v>
      </c>
      <c r="E8" s="41" t="str">
        <f>INDEX('Souhrnný rozpočet'!$A$2:$K$232,MATCH(B8,'Souhrnný rozpočet'!$A$2:$A$232,0),8)</f>
        <v>ks</v>
      </c>
      <c r="F8" s="38">
        <v>4</v>
      </c>
      <c r="G8" s="40">
        <f>INDEX('Souhrnný rozpočet'!$A$2:$K$232,MATCH(B8,'Souhrnný rozpočet'!$A$2:$A$232,0),10)</f>
        <v>0</v>
      </c>
      <c r="H8" s="74">
        <f t="shared" si="0"/>
        <v>0</v>
      </c>
      <c r="I8" s="80"/>
    </row>
    <row r="9" spans="1:9" ht="38.25">
      <c r="A9" s="36">
        <v>5</v>
      </c>
      <c r="B9" s="47" t="s">
        <v>132</v>
      </c>
      <c r="C9" s="41" t="str">
        <f>INDEX('Souhrnný rozpočet'!$A$2:$K$232,MATCH(B9,'Souhrnný rozpočet'!$A$2:$A$232,0),3)</f>
        <v>Stropní držák pro 2 displeje</v>
      </c>
      <c r="D9" s="41" t="str">
        <f>INDEX('Souhrnný rozpočet'!$A$2:$K$232,MATCH(B9,'Souhrnný rozpočet'!$A$2:$A$232,0),7)</f>
        <v xml:space="preserve">Stropní držák pro dva displeje úhlopříčky 65".  Min. nosnost dle použitých displejů.
Možnost náklonu displeje min. 0 - 20°. </v>
      </c>
      <c r="E9" s="41" t="str">
        <f>INDEX('Souhrnný rozpočet'!$A$2:$K$232,MATCH(B9,'Souhrnný rozpočet'!$A$2:$A$232,0),8)</f>
        <v>ks</v>
      </c>
      <c r="F9" s="38">
        <v>2</v>
      </c>
      <c r="G9" s="40">
        <f>INDEX('Souhrnný rozpočet'!$A$2:$K$232,MATCH(B9,'Souhrnný rozpočet'!$A$2:$A$232,0),10)</f>
        <v>0</v>
      </c>
      <c r="H9" s="74">
        <f t="shared" si="0"/>
        <v>0</v>
      </c>
      <c r="I9" s="80"/>
    </row>
    <row r="10" spans="1:9" ht="38.25">
      <c r="A10" s="36">
        <v>6</v>
      </c>
      <c r="B10" s="47" t="s">
        <v>533</v>
      </c>
      <c r="C10" s="41" t="str">
        <f>INDEX('Souhrnný rozpočet'!$A$2:$K$232,MATCH(B10,'Souhrnný rozpočet'!$A$2:$A$232,0),3)</f>
        <v>Projekční plátno rámové 800</v>
      </c>
      <c r="D10" s="41" t="str">
        <f>INDEX('Souhrnný rozpočet'!$A$2:$K$232,MATCH(B10,'Souhrnný rozpočet'!$A$2:$A$232,0),7)</f>
        <v xml:space="preserve">Projekční plátno pevné na stěnu, s černým rámečkem. Šířka obrazu 800 cm, formát 32:10.
</v>
      </c>
      <c r="E10" s="41" t="str">
        <f>INDEX('Souhrnný rozpočet'!$A$2:$K$232,MATCH(B10,'Souhrnný rozpočet'!$A$2:$A$232,0),8)</f>
        <v>ks</v>
      </c>
      <c r="F10" s="38">
        <v>1</v>
      </c>
      <c r="G10" s="40">
        <f>INDEX('Souhrnný rozpočet'!$A$2:$K$232,MATCH(B10,'Souhrnný rozpočet'!$A$2:$A$232,0),10)</f>
        <v>0</v>
      </c>
      <c r="H10" s="74">
        <f t="shared" si="0"/>
        <v>0</v>
      </c>
      <c r="I10" s="80"/>
    </row>
    <row r="11" spans="1:9" ht="89.25">
      <c r="A11" s="36">
        <v>7</v>
      </c>
      <c r="B11" s="47" t="s">
        <v>465</v>
      </c>
      <c r="C11" s="41" t="str">
        <f>INDEX('Souhrnný rozpočet'!$A$2:$K$232,MATCH(B11,'Souhrnný rozpočet'!$A$2:$A$232,0),3)</f>
        <v>HDMI PTZ kamera</v>
      </c>
      <c r="D11" s="41" t="str">
        <f>INDEX('Souhrnný rozpočet'!$A$2:$K$232,MATCH(B11,'Souhrnný rozpočet'!$A$2:$A$232,0),7)</f>
        <v>PTZ kamera s min. 1/3" CMOS čipem, nejširší záběr objektivu min. 70°, optický zoom min. 30x, široký dynamický rozsah i při špatných světelných podmínkách, rozlišení Full HD 1920x1080p až 60 fps, 2D a 3D potlačení šumu s “low noise CMOS sensorem”. ethernetový port RJ-45 pro streaming H.264, současný výstup přes HDMI a NDI, řízení RS232.</v>
      </c>
      <c r="E11" s="41" t="str">
        <f>INDEX('Souhrnný rozpočet'!$A$2:$K$232,MATCH(B11,'Souhrnný rozpočet'!$A$2:$A$232,0),8)</f>
        <v>ks</v>
      </c>
      <c r="F11" s="38">
        <v>2</v>
      </c>
      <c r="G11" s="40">
        <f>INDEX('Souhrnný rozpočet'!$A$2:$K$232,MATCH(B11,'Souhrnný rozpočet'!$A$2:$A$232,0),10)</f>
        <v>0</v>
      </c>
      <c r="H11" s="74">
        <f t="shared" si="0"/>
        <v>0</v>
      </c>
      <c r="I11" s="80"/>
    </row>
    <row r="12" spans="1:9" ht="178.5">
      <c r="A12" s="36">
        <v>8</v>
      </c>
      <c r="B12" s="47" t="s">
        <v>140</v>
      </c>
      <c r="C12" s="41" t="str">
        <f>INDEX('Souhrnný rozpočet'!$A$2:$K$232,MATCH(B12,'Souhrnný rozpočet'!$A$2:$A$232,0),3)</f>
        <v>Interaktivní displej</v>
      </c>
      <c r="D12" s="41" t="str">
        <f>INDEX('Souhrnný rozpočet'!$A$2:$K$232,MATCH(B12,'Souhrnný rozpočet'!$A$2:$A$232,0),7)</f>
        <v xml:space="preserve">Interaktivní panel s úhlopříčkou 24". Dotyková technologie musí rozpoznat min 10 současných dotyků a multidotyková gesta. Na rámu panelu jsou 4 funkční tlačítka pro výběr barvy digitálního inkoustu.
Dodávka interaktivního panelu musí obsahovat i SW balíček, který obsahuje autorský nástroj učitele – SW pro přípravu interaktivních cvičení musí být plně kompatibilní (umožňuje otevřít soubor, spustit všechny aktivity, animace, uložit v původním formátu) se soubory s příponou notebook. Prostředí musí být v českém jazyce. 
Balíček dále musí obsahovat nástroj pro rychlou přípravu digitálních učebních aktivit, hlasování. Aktivity je možno sdílet na žákovská zařízení přes cloud prostředí
</v>
      </c>
      <c r="E12" s="41" t="str">
        <f>INDEX('Souhrnný rozpočet'!$A$2:$K$232,MATCH(B12,'Souhrnný rozpočet'!$A$2:$A$232,0),8)</f>
        <v>ks</v>
      </c>
      <c r="F12" s="38">
        <v>1</v>
      </c>
      <c r="G12" s="40">
        <f>INDEX('Souhrnný rozpočet'!$A$2:$K$232,MATCH(B12,'Souhrnný rozpočet'!$A$2:$A$232,0),10)</f>
        <v>0</v>
      </c>
      <c r="H12" s="74">
        <f t="shared" si="0"/>
        <v>0</v>
      </c>
      <c r="I12" s="80"/>
    </row>
    <row r="13" spans="1:9" ht="89.25">
      <c r="A13" s="36">
        <v>9</v>
      </c>
      <c r="B13" s="47" t="s">
        <v>141</v>
      </c>
      <c r="C13" s="41" t="str">
        <f>INDEX('Souhrnný rozpočet'!$A$2:$K$232,MATCH(B13,'Souhrnný rozpočet'!$A$2:$A$232,0),3)</f>
        <v>Maticový přepínač</v>
      </c>
      <c r="D13" s="41" t="str">
        <f>INDEX('Souhrnný rozpočet'!$A$2:$K$232,MATCH(B13,'Souhrnný rozpočet'!$A$2:$A$232,0),7)</f>
        <v>Maticový přepínač 16x16 HDMI. Podpora rozlišení 4K (4096x2160) @ 60 Hz (4:4:4 color space), UHD (3840x2160) @ 60 Hz (4:4:4 color space). Podpora standardů HDMI 2.0b, HDCP 2.2. Automatický managing EDID komunikace mezi propojenými zařízeními. EDID manažer. Audio výstup de-embedované audio z HDMI. Ovládání tlačítky, RS-232, Ethernet.</v>
      </c>
      <c r="E13" s="41" t="str">
        <f>INDEX('Souhrnný rozpočet'!$A$2:$K$232,MATCH(B13,'Souhrnný rozpočet'!$A$2:$A$232,0),8)</f>
        <v>ks</v>
      </c>
      <c r="F13" s="38">
        <v>1</v>
      </c>
      <c r="G13" s="40">
        <f>INDEX('Souhrnný rozpočet'!$A$2:$K$232,MATCH(B13,'Souhrnný rozpočet'!$A$2:$A$232,0),10)</f>
        <v>0</v>
      </c>
      <c r="H13" s="74">
        <f t="shared" si="0"/>
        <v>0</v>
      </c>
      <c r="I13" s="80"/>
    </row>
    <row r="14" spans="1:9" ht="38.25">
      <c r="A14" s="36">
        <v>10</v>
      </c>
      <c r="B14" s="47" t="s">
        <v>142</v>
      </c>
      <c r="C14" s="41" t="str">
        <f>INDEX('Souhrnný rozpočet'!$A$2:$K$232,MATCH(B14,'Souhrnný rozpočet'!$A$2:$A$232,0),3)</f>
        <v>Distribuční zesilovač</v>
      </c>
      <c r="D14" s="41" t="str">
        <f>INDEX('Souhrnný rozpočet'!$A$2:$K$232,MATCH(B14,'Souhrnný rozpočet'!$A$2:$A$232,0),7)</f>
        <v xml:space="preserve">1x2 HDMI rozbočovač
Podpora standardů HDMI 2.0 a HDCP 2.2
Podpora rozlišení podpora 4K/UHD @ 60 Hz 4:4:4 </v>
      </c>
      <c r="E14" s="41" t="str">
        <f>INDEX('Souhrnný rozpočet'!$A$2:$K$232,MATCH(B14,'Souhrnný rozpočet'!$A$2:$A$232,0),8)</f>
        <v>ks</v>
      </c>
      <c r="F14" s="38">
        <v>4</v>
      </c>
      <c r="G14" s="40">
        <f>INDEX('Souhrnný rozpočet'!$A$2:$K$232,MATCH(B14,'Souhrnný rozpočet'!$A$2:$A$232,0),10)</f>
        <v>0</v>
      </c>
      <c r="H14" s="74">
        <f t="shared" si="0"/>
        <v>0</v>
      </c>
      <c r="I14" s="80"/>
    </row>
    <row r="15" spans="1:9" ht="51">
      <c r="A15" s="36">
        <v>11</v>
      </c>
      <c r="B15" s="47" t="s">
        <v>195</v>
      </c>
      <c r="C15" s="41" t="str">
        <f>INDEX('Souhrnný rozpočet'!$A$2:$K$232,MATCH(B15,'Souhrnný rozpočet'!$A$2:$A$232,0),3)</f>
        <v>Extender HDMI signálu - vysílač</v>
      </c>
      <c r="D15" s="41" t="str">
        <f>INDEX('Souhrnný rozpočet'!$A$2:$K$232,MATCH(B15,'Souhrnný rozpočet'!$A$2:$A$232,0),7)</f>
        <v>Převodník HDMI na HDBase-T - vysílač. Podpora standardů HDBase-T, min. HDMI 2.0, HDCP 2.3, podpora 4K/UHD@60Hz 4:2:4. Přenos na min. 70 m. Podpora přenosu napájení pro opačný převodník.</v>
      </c>
      <c r="E15" s="41" t="str">
        <f>INDEX('Souhrnný rozpočet'!$A$2:$K$232,MATCH(B15,'Souhrnný rozpočet'!$A$2:$A$232,0),8)</f>
        <v>ks</v>
      </c>
      <c r="F15" s="38">
        <v>2</v>
      </c>
      <c r="G15" s="40">
        <f>INDEX('Souhrnný rozpočet'!$A$2:$K$232,MATCH(B15,'Souhrnný rozpočet'!$A$2:$A$232,0),10)</f>
        <v>0</v>
      </c>
      <c r="H15" s="74">
        <f t="shared" si="0"/>
        <v>0</v>
      </c>
      <c r="I15" s="80"/>
    </row>
    <row r="16" spans="1:9" ht="51">
      <c r="A16" s="36">
        <v>12</v>
      </c>
      <c r="B16" s="47" t="s">
        <v>196</v>
      </c>
      <c r="C16" s="41" t="str">
        <f>INDEX('Souhrnný rozpočet'!$A$2:$K$232,MATCH(B16,'Souhrnný rozpočet'!$A$2:$A$232,0),3)</f>
        <v>Extender HDMI signálu - vysílač</v>
      </c>
      <c r="D16" s="41" t="str">
        <f>INDEX('Souhrnný rozpočet'!$A$2:$K$232,MATCH(B16,'Souhrnný rozpočet'!$A$2:$A$232,0),7)</f>
        <v>Převodník HDMI na TP kabeláž (min. CAT6) - vysílač. Podpora standardů HDMI 2.0, HDCP 2.3, podpora 4K/UHD@60Hz 4:2:4. Přenos na min. 70 m. Podpora přenosu napájení pro opačný převodník.</v>
      </c>
      <c r="E16" s="41" t="str">
        <f>INDEX('Souhrnný rozpočet'!$A$2:$K$232,MATCH(B16,'Souhrnný rozpočet'!$A$2:$A$232,0),8)</f>
        <v>ks</v>
      </c>
      <c r="F16" s="38">
        <v>11</v>
      </c>
      <c r="G16" s="40">
        <f>INDEX('Souhrnný rozpočet'!$A$2:$K$232,MATCH(B16,'Souhrnný rozpočet'!$A$2:$A$232,0),10)</f>
        <v>0</v>
      </c>
      <c r="H16" s="74">
        <f t="shared" si="0"/>
        <v>0</v>
      </c>
      <c r="I16" s="80"/>
    </row>
    <row r="17" spans="1:9" ht="51">
      <c r="A17" s="36">
        <v>13</v>
      </c>
      <c r="B17" s="47" t="s">
        <v>198</v>
      </c>
      <c r="C17" s="41" t="str">
        <f>INDEX('Souhrnný rozpočet'!$A$2:$K$232,MATCH(B17,'Souhrnný rozpočet'!$A$2:$A$232,0),3)</f>
        <v>Extender HDMI signálu - přijímač</v>
      </c>
      <c r="D17" s="41" t="str">
        <f>INDEX('Souhrnný rozpočet'!$A$2:$K$232,MATCH(B17,'Souhrnný rozpočet'!$A$2:$A$232,0),7)</f>
        <v>Převodník HDMI na TP kabeláž (min. CAT6) - přijímač. Podpora standardů HDMI 2.0, HDCP 2.3, podpora 4K/UHD@60Hz 4:2:4. Přenos na min. 70 m. Podpora přenosu napájení pro opačný převodník.</v>
      </c>
      <c r="E17" s="41" t="str">
        <f>INDEX('Souhrnný rozpočet'!$A$2:$K$232,MATCH(B17,'Souhrnný rozpočet'!$A$2:$A$232,0),8)</f>
        <v>ks</v>
      </c>
      <c r="F17" s="38">
        <v>11</v>
      </c>
      <c r="G17" s="40">
        <f>INDEX('Souhrnný rozpočet'!$A$2:$K$232,MATCH(B17,'Souhrnný rozpočet'!$A$2:$A$232,0),10)</f>
        <v>0</v>
      </c>
      <c r="H17" s="74">
        <f t="shared" si="0"/>
        <v>0</v>
      </c>
      <c r="I17" s="80"/>
    </row>
    <row r="18" spans="1:9" ht="63.75">
      <c r="A18" s="36">
        <v>14</v>
      </c>
      <c r="B18" s="47" t="s">
        <v>173</v>
      </c>
      <c r="C18" s="41" t="str">
        <f>INDEX('Souhrnný rozpočet'!$A$2:$K$232,MATCH(B18,'Souhrnný rozpočet'!$A$2:$A$232,0),3)</f>
        <v>HDMI a USB maticový přepínač</v>
      </c>
      <c r="D18" s="41" t="str">
        <f>INDEX('Souhrnný rozpočet'!$A$2:$K$232,MATCH(B18,'Souhrnný rozpočet'!$A$2:$A$232,0),7)</f>
        <v>Maticový přepínač HDMI a USB. Min. 2x vstup plnohodnotné USB-C 3.1 gen 1 s napájením, 2x vstup HDMI + USB B, výstup 2x HDMI. Připojení periferií (kamera, audio, touch, HID) min. 3x USB-A. Řízení RS232 nebo LAN.</v>
      </c>
      <c r="E18" s="41" t="str">
        <f>INDEX('Souhrnný rozpočet'!$A$2:$K$232,MATCH(B18,'Souhrnný rozpočet'!$A$2:$A$232,0),8)</f>
        <v>ks</v>
      </c>
      <c r="F18" s="38">
        <v>1</v>
      </c>
      <c r="G18" s="40">
        <f>INDEX('Souhrnný rozpočet'!$A$2:$K$232,MATCH(B18,'Souhrnný rozpočet'!$A$2:$A$232,0),10)</f>
        <v>0</v>
      </c>
      <c r="H18" s="74">
        <f t="shared" si="0"/>
        <v>0</v>
      </c>
      <c r="I18" s="80"/>
    </row>
    <row r="19" spans="1:9">
      <c r="A19" s="36">
        <v>15</v>
      </c>
      <c r="B19" s="47" t="s">
        <v>348</v>
      </c>
      <c r="C19" s="41" t="str">
        <f>INDEX('Souhrnný rozpočet'!$A$2:$K$232,MATCH(B19,'Souhrnný rozpočet'!$A$2:$A$232,0),3)</f>
        <v>Převodník HDMI na USB</v>
      </c>
      <c r="D19" s="41" t="str">
        <f>INDEX('Souhrnný rozpočet'!$A$2:$K$232,MATCH(B19,'Souhrnný rozpočet'!$A$2:$A$232,0),7)</f>
        <v>Převodník HDMI na USB</v>
      </c>
      <c r="E19" s="41" t="str">
        <f>INDEX('Souhrnný rozpočet'!$A$2:$K$232,MATCH(B19,'Souhrnný rozpočet'!$A$2:$A$232,0),8)</f>
        <v>ks</v>
      </c>
      <c r="F19" s="38">
        <v>2</v>
      </c>
      <c r="G19" s="40">
        <f>INDEX('Souhrnný rozpočet'!$A$2:$K$232,MATCH(B19,'Souhrnný rozpočet'!$A$2:$A$232,0),10)</f>
        <v>0</v>
      </c>
      <c r="H19" s="74">
        <f t="shared" si="0"/>
        <v>0</v>
      </c>
      <c r="I19" s="80"/>
    </row>
    <row r="20" spans="1:9" ht="204">
      <c r="A20" s="36">
        <v>16</v>
      </c>
      <c r="B20" s="47" t="s">
        <v>463</v>
      </c>
      <c r="C20" s="41" t="str">
        <f>INDEX('Souhrnný rozpočet'!$A$2:$K$232,MATCH(B20,'Souhrnný rozpočet'!$A$2:$A$232,0),3)</f>
        <v>Záznam prezentací</v>
      </c>
      <c r="D20" s="41" t="str">
        <f>INDEX('Souhrnný rozpočet'!$A$2:$K$232,MATCH(B20,'Souhrnný rozpočet'!$A$2:$A$232,0),7)</f>
        <v xml:space="preserve">Zařízení pro záznam a streaming vstupního AV signálu s rozlišením fullHD vybavené interním úložištěm typu SSD nebo výstupem na externí úložiště USB
Interní úložiště typu SSD s minimální kapacitou 80 GB, připojení externího úložiště přes rozhraní USB nebo LAN (NAS, Network Access Storage), možnost záznamu až ze 2 zdrojů obrazu najednou s výsledným spojením obou obrazů formou PiP nebo Side by Side, simultální zpracování záznamu + streamu najednou, záznamu a stream min. ve formátu H.264 / MPEG 4 AVC, formát záznamu min. v souboru M4V, možnost ovládání tlačítky na čelním panelu nebo přes webové rozhraní, externí řízení přes LAN nebo RS232. Minimální počet vstupů: 3x HDMI, 1x analogové video, audio (embed.HDMI + 2x stereo IN), 1x LAN,  Minimální počet výstupů: 1x HDMI, audio (embed.HDMI + 1x stereo), </v>
      </c>
      <c r="E20" s="41" t="str">
        <f>INDEX('Souhrnný rozpočet'!$A$2:$K$232,MATCH(B20,'Souhrnný rozpočet'!$A$2:$A$232,0),8)</f>
        <v>ks</v>
      </c>
      <c r="F20" s="38">
        <v>1</v>
      </c>
      <c r="G20" s="40">
        <f>INDEX('Souhrnný rozpočet'!$A$2:$K$232,MATCH(B20,'Souhrnný rozpočet'!$A$2:$A$232,0),10)</f>
        <v>0</v>
      </c>
      <c r="H20" s="74">
        <f t="shared" si="0"/>
        <v>0</v>
      </c>
      <c r="I20" s="80"/>
    </row>
    <row r="21" spans="1:9" ht="51">
      <c r="A21" s="36">
        <v>17</v>
      </c>
      <c r="B21" s="47" t="s">
        <v>636</v>
      </c>
      <c r="C21" s="41" t="str">
        <f>INDEX('Souhrnný rozpočet'!$A$2:$K$232,MATCH(B21,'Souhrnný rozpočet'!$A$2:$A$232,0),3)</f>
        <v>NDI Enkodér/dekodér</v>
      </c>
      <c r="D21" s="41" t="str">
        <f>INDEX('Souhrnný rozpočet'!$A$2:$K$232,MATCH(B21,'Souhrnný rozpočet'!$A$2:$A$232,0),7)</f>
        <v>Univerzální konvertor k převodu signálu HDMI na NDI a NDI HX a nebo dekoding z NDI na HDMI. Rozlišení  min. 4K60 (pro všestranné využití v rámci fakulty). Napájení PoE a externí zdroj.</v>
      </c>
      <c r="E21" s="41" t="str">
        <f>INDEX('Souhrnný rozpočet'!$A$2:$K$232,MATCH(B21,'Souhrnný rozpočet'!$A$2:$A$232,0),8)</f>
        <v>ks</v>
      </c>
      <c r="F21" s="38">
        <v>4</v>
      </c>
      <c r="G21" s="40">
        <f>INDEX('Souhrnný rozpočet'!$A$2:$K$232,MATCH(B21,'Souhrnný rozpočet'!$A$2:$A$232,0),10)</f>
        <v>0</v>
      </c>
      <c r="H21" s="74">
        <f t="shared" si="0"/>
        <v>0</v>
      </c>
      <c r="I21" s="80"/>
    </row>
    <row r="22" spans="1:9" ht="63.75">
      <c r="A22" s="36">
        <v>18</v>
      </c>
      <c r="B22" s="47" t="s">
        <v>207</v>
      </c>
      <c r="C22" s="41" t="str">
        <f>INDEX('Souhrnný rozpočet'!$A$2:$K$232,MATCH(B22,'Souhrnný rozpočet'!$A$2:$A$232,0),3)</f>
        <v>Reproduktorová soustava</v>
      </c>
      <c r="D22" s="41" t="str">
        <f>INDEX('Souhrnný rozpočet'!$A$2:$K$232,MATCH(B22,'Souhrnný rozpočet'!$A$2:$A$232,0),7)</f>
        <v>Sloupová line-array reprosoustava min 14x2", min. 300W / 8Ω, citlivost min 95 dB, freq. Rozsah min 80 Hz - 18 kHz, pokrytí min 140°x40° H x V, EQ přepínač, max rozměry do 1100x100x160 mm, vč. polohovatelného nástěnného držáku min ±65° do stran a  min ±15° náklon, bílá barva</v>
      </c>
      <c r="E22" s="41" t="str">
        <f>INDEX('Souhrnný rozpočet'!$A$2:$K$232,MATCH(B22,'Souhrnný rozpočet'!$A$2:$A$232,0),8)</f>
        <v>ks</v>
      </c>
      <c r="F22" s="38">
        <v>2</v>
      </c>
      <c r="G22" s="40">
        <f>INDEX('Souhrnný rozpočet'!$A$2:$K$232,MATCH(B22,'Souhrnný rozpočet'!$A$2:$A$232,0),10)</f>
        <v>0</v>
      </c>
      <c r="H22" s="74">
        <f t="shared" si="0"/>
        <v>0</v>
      </c>
      <c r="I22" s="80"/>
    </row>
    <row r="23" spans="1:9" ht="51">
      <c r="A23" s="36">
        <v>19</v>
      </c>
      <c r="B23" s="47" t="s">
        <v>26</v>
      </c>
      <c r="C23" s="41" t="str">
        <f>INDEX('Souhrnný rozpočet'!$A$2:$K$232,MATCH(B23,'Souhrnný rozpočet'!$A$2:$A$232,0),3)</f>
        <v>Reproduktorová soustava</v>
      </c>
      <c r="D23" s="41" t="str">
        <f>INDEX('Souhrnný rozpočet'!$A$2:$K$232,MATCH(B23,'Souhrnný rozpočet'!$A$2:$A$232,0),7)</f>
        <v>Pasivní sloupová reprosoustava s minimální konfigurací: 4x5" 500W / 8Ω, 45 Hz - 310 Hz , citlivost 87 dB, rozměry do 700x260x465 mm, systémová EQ, vč. nástěnného držáku, bílá barva</v>
      </c>
      <c r="E23" s="41" t="str">
        <f>INDEX('Souhrnný rozpočet'!$A$2:$K$232,MATCH(B23,'Souhrnný rozpočet'!$A$2:$A$232,0),8)</f>
        <v>ks</v>
      </c>
      <c r="F23" s="38">
        <v>2</v>
      </c>
      <c r="G23" s="40">
        <f>INDEX('Souhrnný rozpočet'!$A$2:$K$232,MATCH(B23,'Souhrnný rozpočet'!$A$2:$A$232,0),10)</f>
        <v>0</v>
      </c>
      <c r="H23" s="74">
        <f t="shared" si="0"/>
        <v>0</v>
      </c>
      <c r="I23" s="80"/>
    </row>
    <row r="24" spans="1:9" ht="63.75">
      <c r="A24" s="36">
        <v>20</v>
      </c>
      <c r="B24" s="47" t="s">
        <v>27</v>
      </c>
      <c r="C24" s="41" t="str">
        <f>INDEX('Souhrnný rozpočet'!$A$2:$K$232,MATCH(B24,'Souhrnný rozpočet'!$A$2:$A$232,0),3)</f>
        <v>Reproduktorová soustava</v>
      </c>
      <c r="D24" s="41" t="str">
        <f>INDEX('Souhrnný rozpočet'!$A$2:$K$232,MATCH(B24,'Souhrnný rozpočet'!$A$2:$A$232,0),7)</f>
        <v>Pasivní sloupová line-array reprosoustava s minimální konfigurací: 8x1" + 4x2,25", 500W / 8Ω, 60 Hz - 16 kHz, pokrytí 150°x20° HxV, citlivost 87 dB, rozměry do 990x200x250 mm, systémová EQ, vč. polohovatelného nástěnného držáku ±60° do stran a ±15° náklon, bílá barva</v>
      </c>
      <c r="E24" s="41" t="str">
        <f>INDEX('Souhrnný rozpočet'!$A$2:$K$232,MATCH(B24,'Souhrnný rozpočet'!$A$2:$A$232,0),8)</f>
        <v>ks</v>
      </c>
      <c r="F24" s="38">
        <v>2</v>
      </c>
      <c r="G24" s="40">
        <f>INDEX('Souhrnný rozpočet'!$A$2:$K$232,MATCH(B24,'Souhrnný rozpočet'!$A$2:$A$232,0),10)</f>
        <v>0</v>
      </c>
      <c r="H24" s="74">
        <f t="shared" si="0"/>
        <v>0</v>
      </c>
      <c r="I24" s="80"/>
    </row>
    <row r="25" spans="1:9" ht="63.75">
      <c r="A25" s="36">
        <v>21</v>
      </c>
      <c r="B25" s="47" t="s">
        <v>52</v>
      </c>
      <c r="C25" s="41" t="str">
        <f>INDEX('Souhrnný rozpočet'!$A$2:$K$232,MATCH(B25,'Souhrnný rozpočet'!$A$2:$A$232,0),3)</f>
        <v>Zesilovač</v>
      </c>
      <c r="D25" s="41" t="str">
        <f>INDEX('Souhrnný rozpočet'!$A$2:$K$232,MATCH(B25,'Souhrnný rozpočet'!$A$2:$A$232,0),7)</f>
        <v>Set koncový zesilovač + DSP procesor, s minimální konfigurací: 2x 450W - 8Ω, presety pro reprosoustavy, nastavení EQ, propustí, limitace a zpoždění, LCD panel, LED indikace stavu, symetrické vstupy, výška každého zařízení max 2U</v>
      </c>
      <c r="E25" s="41" t="str">
        <f>INDEX('Souhrnný rozpočet'!$A$2:$K$232,MATCH(B25,'Souhrnný rozpočet'!$A$2:$A$232,0),8)</f>
        <v>ks</v>
      </c>
      <c r="F25" s="38">
        <v>1</v>
      </c>
      <c r="G25" s="40">
        <f>INDEX('Souhrnný rozpočet'!$A$2:$K$232,MATCH(B25,'Souhrnný rozpočet'!$A$2:$A$232,0),10)</f>
        <v>0</v>
      </c>
      <c r="H25" s="74">
        <f t="shared" si="0"/>
        <v>0</v>
      </c>
      <c r="I25" s="80"/>
    </row>
    <row r="26" spans="1:9" ht="63.75">
      <c r="A26" s="36">
        <v>22</v>
      </c>
      <c r="B26" s="47" t="s">
        <v>24</v>
      </c>
      <c r="C26" s="41" t="str">
        <f>INDEX('Souhrnný rozpočet'!$A$2:$K$232,MATCH(B26,'Souhrnný rozpočet'!$A$2:$A$232,0),3)</f>
        <v>Zesilovač</v>
      </c>
      <c r="D26" s="41" t="str">
        <f>INDEX('Souhrnný rozpočet'!$A$2:$K$232,MATCH(B26,'Souhrnný rozpočet'!$A$2:$A$232,0),7)</f>
        <v>Set koncový zesilovač + DSP procesor, s minimální konfigurací: 2x 1000W - 4Ω, presety pro reprosoustavy, nastavení EQ, propustí, limitace a zpoždění, LCD panel, LED indikace stavu, symetrické vstupy, výška každého zařízení max 2U</v>
      </c>
      <c r="E26" s="41" t="str">
        <f>INDEX('Souhrnný rozpočet'!$A$2:$K$232,MATCH(B26,'Souhrnný rozpočet'!$A$2:$A$232,0),8)</f>
        <v>ks</v>
      </c>
      <c r="F26" s="38">
        <v>1</v>
      </c>
      <c r="G26" s="40">
        <f>INDEX('Souhrnný rozpočet'!$A$2:$K$232,MATCH(B26,'Souhrnný rozpočet'!$A$2:$A$232,0),10)</f>
        <v>0</v>
      </c>
      <c r="H26" s="74">
        <f t="shared" si="0"/>
        <v>0</v>
      </c>
      <c r="I26" s="80"/>
    </row>
    <row r="27" spans="1:9" ht="89.25">
      <c r="A27" s="36">
        <v>23</v>
      </c>
      <c r="B27" s="47" t="s">
        <v>20</v>
      </c>
      <c r="C27" s="41" t="str">
        <f>INDEX('Souhrnný rozpočet'!$A$2:$K$232,MATCH(B27,'Souhrnný rozpočet'!$A$2:$A$232,0),3)</f>
        <v>Mixážní systém</v>
      </c>
      <c r="D27" s="41" t="str">
        <f>INDEX('Souhrnný rozpočet'!$A$2:$K$232,MATCH(B27,'Souhrnný rozpočet'!$A$2:$A$232,0),7)</f>
        <v>Mixážní matice s digitálním signálovým processingem, min. parametry: 12 symetrických vstupů / 8 symetrických výstupů, min. 10 vstupů s automatickou eliminací ozvěny (AEC), digitální sběrnice s min. 32 zvukovými kanály, min. 4 logické vstupy/výstupy, indikační, ethernet pro nastavení, kontrolu a monitoring, RS-232 pro řízení. Připojení Dante s potřebným početm kanálů.</v>
      </c>
      <c r="E27" s="41" t="str">
        <f>INDEX('Souhrnný rozpočet'!$A$2:$K$232,MATCH(B27,'Souhrnný rozpočet'!$A$2:$A$232,0),8)</f>
        <v>ks</v>
      </c>
      <c r="F27" s="38">
        <v>1</v>
      </c>
      <c r="G27" s="40">
        <f>INDEX('Souhrnný rozpočet'!$A$2:$K$232,MATCH(B27,'Souhrnný rozpočet'!$A$2:$A$232,0),10)</f>
        <v>0</v>
      </c>
      <c r="H27" s="74">
        <f t="shared" si="0"/>
        <v>0</v>
      </c>
      <c r="I27" s="80"/>
    </row>
    <row r="28" spans="1:9" ht="25.5">
      <c r="A28" s="36">
        <v>24</v>
      </c>
      <c r="B28" s="47" t="s">
        <v>21</v>
      </c>
      <c r="C28" s="41" t="str">
        <f>INDEX('Souhrnný rozpočet'!$A$2:$K$232,MATCH(B28,'Souhrnný rozpočet'!$A$2:$A$232,0),3)</f>
        <v>Dante převodník</v>
      </c>
      <c r="D28" s="41" t="str">
        <f>INDEX('Souhrnný rozpočet'!$A$2:$K$232,MATCH(B28,'Souhrnný rozpočet'!$A$2:$A$232,0),7)</f>
        <v>Dante  - min. 2x USB vstup a 2x USB výstup, napájení PoE</v>
      </c>
      <c r="E28" s="41" t="str">
        <f>INDEX('Souhrnný rozpočet'!$A$2:$K$232,MATCH(B28,'Souhrnný rozpočet'!$A$2:$A$232,0),8)</f>
        <v>ks</v>
      </c>
      <c r="F28" s="38">
        <v>2</v>
      </c>
      <c r="G28" s="40">
        <f>INDEX('Souhrnný rozpočet'!$A$2:$K$232,MATCH(B28,'Souhrnný rozpočet'!$A$2:$A$232,0),10)</f>
        <v>0</v>
      </c>
      <c r="H28" s="74">
        <f t="shared" si="0"/>
        <v>0</v>
      </c>
      <c r="I28" s="80"/>
    </row>
    <row r="29" spans="1:9">
      <c r="A29" s="36">
        <v>25</v>
      </c>
      <c r="B29" s="47" t="s">
        <v>171</v>
      </c>
      <c r="C29" s="41" t="str">
        <f>INDEX('Souhrnný rozpočet'!$A$2:$K$232,MATCH(B29,'Souhrnný rozpočet'!$A$2:$A$232,0),3)</f>
        <v>Switch pro Dante</v>
      </c>
      <c r="D29" s="41" t="str">
        <f>INDEX('Souhrnný rozpočet'!$A$2:$K$232,MATCH(B29,'Souhrnný rozpočet'!$A$2:$A$232,0),7)</f>
        <v>Switch pro Dante - min. 8 portů RJ45, PoE min. 60W.</v>
      </c>
      <c r="E29" s="41" t="str">
        <f>INDEX('Souhrnný rozpočet'!$A$2:$K$232,MATCH(B29,'Souhrnný rozpočet'!$A$2:$A$232,0),8)</f>
        <v>ks</v>
      </c>
      <c r="F29" s="38">
        <v>1</v>
      </c>
      <c r="G29" s="40">
        <f>INDEX('Souhrnný rozpočet'!$A$2:$K$232,MATCH(B29,'Souhrnný rozpočet'!$A$2:$A$232,0),10)</f>
        <v>0</v>
      </c>
      <c r="H29" s="74">
        <f t="shared" si="0"/>
        <v>0</v>
      </c>
      <c r="I29" s="80"/>
    </row>
    <row r="30" spans="1:9" ht="63.75">
      <c r="A30" s="36">
        <v>26</v>
      </c>
      <c r="B30" s="47" t="s">
        <v>23</v>
      </c>
      <c r="C30" s="41" t="str">
        <f>INDEX('Souhrnný rozpočet'!$A$2:$K$232,MATCH(B30,'Souhrnný rozpočet'!$A$2:$A$232,0),3)</f>
        <v>Zesilovač indukční smyčky</v>
      </c>
      <c r="D30" s="41" t="str">
        <f>INDEX('Souhrnný rozpočet'!$A$2:$K$232,MATCH(B30,'Souhrnný rozpočet'!$A$2:$A$232,0),7)</f>
        <v>Zesilovač pro indukční smyčku (vyhovuje IEC 60849), bezdrátový přenos audio signálu pro nedoslýchavé, Audio vstupy Line/Mic, omezovač a automatické řízení zisku, výstupní výkon pro pokrytí min. 500 m2, proudově řízená smyčka.</v>
      </c>
      <c r="E30" s="41" t="str">
        <f>INDEX('Souhrnný rozpočet'!$A$2:$K$232,MATCH(B30,'Souhrnný rozpočet'!$A$2:$A$232,0),8)</f>
        <v>ks</v>
      </c>
      <c r="F30" s="38">
        <v>1</v>
      </c>
      <c r="G30" s="40">
        <f>INDEX('Souhrnný rozpočet'!$A$2:$K$232,MATCH(B30,'Souhrnný rozpočet'!$A$2:$A$232,0),10)</f>
        <v>0</v>
      </c>
      <c r="H30" s="74">
        <f t="shared" si="0"/>
        <v>0</v>
      </c>
      <c r="I30" s="80"/>
    </row>
    <row r="31" spans="1:9">
      <c r="A31" s="36">
        <v>27</v>
      </c>
      <c r="B31" s="47" t="s">
        <v>172</v>
      </c>
      <c r="C31" s="41" t="str">
        <f>INDEX('Souhrnný rozpočet'!$A$2:$K$232,MATCH(B31,'Souhrnný rozpočet'!$A$2:$A$232,0),3)</f>
        <v>Eliminátor zpětné vazby</v>
      </c>
      <c r="D31" s="41" t="str">
        <f>INDEX('Souhrnný rozpočet'!$A$2:$K$232,MATCH(B31,'Souhrnný rozpočet'!$A$2:$A$232,0),7)</f>
        <v>Dvoukanálový eliminátor zpětné vazby, min. 24 filtrů / kanál</v>
      </c>
      <c r="E31" s="41" t="str">
        <f>INDEX('Souhrnný rozpočet'!$A$2:$K$232,MATCH(B31,'Souhrnný rozpočet'!$A$2:$A$232,0),8)</f>
        <v>ks</v>
      </c>
      <c r="F31" s="38">
        <v>1</v>
      </c>
      <c r="G31" s="40">
        <f>INDEX('Souhrnný rozpočet'!$A$2:$K$232,MATCH(B31,'Souhrnný rozpočet'!$A$2:$A$232,0),10)</f>
        <v>0</v>
      </c>
      <c r="H31" s="74">
        <f t="shared" si="0"/>
        <v>0</v>
      </c>
      <c r="I31" s="80"/>
    </row>
    <row r="32" spans="1:9" ht="89.25">
      <c r="A32" s="36">
        <v>28</v>
      </c>
      <c r="B32" s="47" t="s">
        <v>65</v>
      </c>
      <c r="C32" s="41" t="str">
        <f>INDEX('Souhrnný rozpočet'!$A$2:$K$232,MATCH(B32,'Souhrnný rozpočet'!$A$2:$A$232,0),3)</f>
        <v>Mikrofon bezdrátový</v>
      </c>
      <c r="D32" s="41" t="str">
        <f>INDEX('Souhrnný rozpočet'!$A$2:$K$232,MATCH(B32,'Souhrnný rozpočet'!$A$2:$A$232,0),7)</f>
        <v>Digitální UHF bezdrátový set - dynamický ruční  mikrofon s kardioidní charakteristikou, min. parametry: frekvenční rozsah 70Hz-15kHz, UHF přenosné přeladitelné pásmo min. 40MHz, digitální přenos, latence max. 3,8ms, diverzitní příjem, nastavení systému IR nebo Bluetooth, výkon vysílače 10 mW, provoz 5 hodin, symetrický výstup, AA baterie, vč. mont. úchytů</v>
      </c>
      <c r="E32" s="41" t="str">
        <f>INDEX('Souhrnný rozpočet'!$A$2:$K$232,MATCH(B32,'Souhrnný rozpočet'!$A$2:$A$232,0),8)</f>
        <v>ks</v>
      </c>
      <c r="F32" s="38">
        <v>2</v>
      </c>
      <c r="G32" s="40">
        <f>INDEX('Souhrnný rozpočet'!$A$2:$K$232,MATCH(B32,'Souhrnný rozpočet'!$A$2:$A$232,0),10)</f>
        <v>0</v>
      </c>
      <c r="H32" s="74">
        <f t="shared" si="0"/>
        <v>0</v>
      </c>
      <c r="I32" s="80"/>
    </row>
    <row r="33" spans="1:9" ht="76.5">
      <c r="A33" s="36">
        <v>29</v>
      </c>
      <c r="B33" s="47" t="s">
        <v>66</v>
      </c>
      <c r="C33" s="41" t="str">
        <f>INDEX('Souhrnný rozpočet'!$A$2:$K$232,MATCH(B33,'Souhrnný rozpočet'!$A$2:$A$232,0),3)</f>
        <v>Mikrofon bezdrátový</v>
      </c>
      <c r="D33" s="41" t="str">
        <f>INDEX('Souhrnný rozpočet'!$A$2:$K$232,MATCH(B33,'Souhrnný rozpočet'!$A$2:$A$232,0),7)</f>
        <v>Digitální UHF bezdrátový set -  kapesní vysílač bez mikrofonu, min. parametry: frekvenční rozsah 50Hz-18kHz, UHF přenosné přeladitelné pásmo min. 40MHz, digitální přenos, latence max. 3,8ms, diverzitní příjem, nastavení systému IR nebo Bluetooth, výkon vysílače 10 mW, provoz 5 hodin, symetrický výstup, AA baterie, vč. mont. úchytů</v>
      </c>
      <c r="E33" s="41" t="str">
        <f>INDEX('Souhrnný rozpočet'!$A$2:$K$232,MATCH(B33,'Souhrnný rozpočet'!$A$2:$A$232,0),8)</f>
        <v>ks</v>
      </c>
      <c r="F33" s="38">
        <v>2</v>
      </c>
      <c r="G33" s="40">
        <f>INDEX('Souhrnný rozpočet'!$A$2:$K$232,MATCH(B33,'Souhrnný rozpočet'!$A$2:$A$232,0),10)</f>
        <v>0</v>
      </c>
      <c r="H33" s="74">
        <f t="shared" si="0"/>
        <v>0</v>
      </c>
      <c r="I33" s="80"/>
    </row>
    <row r="34" spans="1:9" ht="25.5">
      <c r="A34" s="36">
        <v>30</v>
      </c>
      <c r="B34" s="47" t="s">
        <v>67</v>
      </c>
      <c r="C34" s="41" t="str">
        <f>INDEX('Souhrnný rozpočet'!$A$2:$K$232,MATCH(B34,'Souhrnný rozpočet'!$A$2:$A$232,0),3)</f>
        <v>Mikrofon náhlavní</v>
      </c>
      <c r="D34" s="41" t="str">
        <f>INDEX('Souhrnný rozpočet'!$A$2:$K$232,MATCH(B34,'Souhrnný rozpočet'!$A$2:$A$232,0),7)</f>
        <v>Systémový náhlavní mikrofon s úzce směrovou charakteristikou</v>
      </c>
      <c r="E34" s="41" t="str">
        <f>INDEX('Souhrnný rozpočet'!$A$2:$K$232,MATCH(B34,'Souhrnný rozpočet'!$A$2:$A$232,0),8)</f>
        <v>ks</v>
      </c>
      <c r="F34" s="38">
        <v>1</v>
      </c>
      <c r="G34" s="40">
        <f>INDEX('Souhrnný rozpočet'!$A$2:$K$232,MATCH(B34,'Souhrnný rozpočet'!$A$2:$A$232,0),10)</f>
        <v>0</v>
      </c>
      <c r="H34" s="74">
        <f t="shared" si="0"/>
        <v>0</v>
      </c>
      <c r="I34" s="80"/>
    </row>
    <row r="35" spans="1:9" ht="38.25">
      <c r="A35" s="36">
        <v>31</v>
      </c>
      <c r="B35" s="47" t="s">
        <v>68</v>
      </c>
      <c r="C35" s="41" t="str">
        <f>INDEX('Souhrnný rozpočet'!$A$2:$K$232,MATCH(B35,'Souhrnný rozpočet'!$A$2:$A$232,0),3)</f>
        <v>Mikrofon náhlavní</v>
      </c>
      <c r="D35" s="41" t="str">
        <f>INDEX('Souhrnný rozpočet'!$A$2:$K$232,MATCH(B35,'Souhrnný rozpočet'!$A$2:$A$232,0),7)</f>
        <v>Systémový náhlavní mikrofon v tenkém provedení, černý, kulová charakteristika, citlivost min. 4,5 mV/Pa ± 3 dB, freq. rozsah 20Hz - 16 kHz</v>
      </c>
      <c r="E35" s="41" t="str">
        <f>INDEX('Souhrnný rozpočet'!$A$2:$K$232,MATCH(B35,'Souhrnný rozpočet'!$A$2:$A$232,0),8)</f>
        <v>ks</v>
      </c>
      <c r="F35" s="38">
        <v>1</v>
      </c>
      <c r="G35" s="40">
        <f>INDEX('Souhrnný rozpočet'!$A$2:$K$232,MATCH(B35,'Souhrnný rozpočet'!$A$2:$A$232,0),10)</f>
        <v>0</v>
      </c>
      <c r="H35" s="74">
        <f t="shared" si="0"/>
        <v>0</v>
      </c>
      <c r="I35" s="80"/>
    </row>
    <row r="36" spans="1:9" ht="38.25">
      <c r="A36" s="36">
        <v>32</v>
      </c>
      <c r="B36" s="47" t="s">
        <v>69</v>
      </c>
      <c r="C36" s="41" t="str">
        <f>INDEX('Souhrnný rozpočet'!$A$2:$K$232,MATCH(B36,'Souhrnný rozpočet'!$A$2:$A$232,0),3)</f>
        <v>Anténa mikrofonů</v>
      </c>
      <c r="D36" s="41" t="str">
        <f>INDEX('Souhrnný rozpočet'!$A$2:$K$232,MATCH(B36,'Souhrnný rozpočet'!$A$2:$A$232,0),7)</f>
        <v>Externí všesměrová anténa, s minimální konfigurací: 470 - 700 MHz, výstup BNC, 50 ohm, dodávka vč. klipsny pro připevnění na držák.</v>
      </c>
      <c r="E36" s="41" t="str">
        <f>INDEX('Souhrnný rozpočet'!$A$2:$K$232,MATCH(B36,'Souhrnný rozpočet'!$A$2:$A$232,0),8)</f>
        <v>ks</v>
      </c>
      <c r="F36" s="38">
        <v>2</v>
      </c>
      <c r="G36" s="40">
        <f>INDEX('Souhrnný rozpočet'!$A$2:$K$232,MATCH(B36,'Souhrnný rozpočet'!$A$2:$A$232,0),10)</f>
        <v>0</v>
      </c>
      <c r="H36" s="74">
        <f t="shared" si="0"/>
        <v>0</v>
      </c>
      <c r="I36" s="80"/>
    </row>
    <row r="37" spans="1:9">
      <c r="A37" s="36">
        <v>33</v>
      </c>
      <c r="B37" s="47" t="s">
        <v>70</v>
      </c>
      <c r="C37" s="41" t="str">
        <f>INDEX('Souhrnný rozpočet'!$A$2:$K$232,MATCH(B37,'Souhrnný rozpočet'!$A$2:$A$232,0),3)</f>
        <v>Držák antény</v>
      </c>
      <c r="D37" s="41" t="str">
        <f>INDEX('Souhrnný rozpočet'!$A$2:$K$232,MATCH(B37,'Souhrnný rozpočet'!$A$2:$A$232,0),7)</f>
        <v>Držák pro stropní upevnění externí antény.</v>
      </c>
      <c r="E37" s="41" t="str">
        <f>INDEX('Souhrnný rozpočet'!$A$2:$K$232,MATCH(B37,'Souhrnný rozpočet'!$A$2:$A$232,0),8)</f>
        <v>ks</v>
      </c>
      <c r="F37" s="38">
        <v>2</v>
      </c>
      <c r="G37" s="40">
        <f>INDEX('Souhrnný rozpočet'!$A$2:$K$232,MATCH(B37,'Souhrnný rozpočet'!$A$2:$A$232,0),10)</f>
        <v>0</v>
      </c>
      <c r="H37" s="74">
        <f t="shared" si="0"/>
        <v>0</v>
      </c>
      <c r="I37" s="80"/>
    </row>
    <row r="38" spans="1:9" ht="38.25">
      <c r="A38" s="36">
        <v>34</v>
      </c>
      <c r="B38" s="47" t="s">
        <v>71</v>
      </c>
      <c r="C38" s="41" t="str">
        <f>INDEX('Souhrnný rozpočet'!$A$2:$K$232,MATCH(B38,'Souhrnný rozpočet'!$A$2:$A$232,0),3)</f>
        <v>Anténní rozbočovač</v>
      </c>
      <c r="D38" s="41" t="str">
        <f>INDEX('Souhrnný rozpočet'!$A$2:$K$232,MATCH(B38,'Souhrnný rozpočet'!$A$2:$A$232,0),7)</f>
        <v>Anténní rozbočovač s minimální konfigurací: 2x 1:4, aktivní, vč. napájení přijímačů po ant. kabelu, min. 500  - 680 MHz, impedance 50 Ω, napájecí zdroj, výška 1U.</v>
      </c>
      <c r="E38" s="41" t="str">
        <f>INDEX('Souhrnný rozpočet'!$A$2:$K$232,MATCH(B38,'Souhrnný rozpočet'!$A$2:$A$232,0),8)</f>
        <v>ks</v>
      </c>
      <c r="F38" s="38">
        <v>2</v>
      </c>
      <c r="G38" s="40">
        <f>INDEX('Souhrnný rozpočet'!$A$2:$K$232,MATCH(B38,'Souhrnný rozpočet'!$A$2:$A$232,0),10)</f>
        <v>0</v>
      </c>
      <c r="H38" s="74">
        <f t="shared" si="0"/>
        <v>0</v>
      </c>
      <c r="I38" s="80"/>
    </row>
    <row r="39" spans="1:9" ht="63.75">
      <c r="A39" s="36">
        <v>35</v>
      </c>
      <c r="B39" s="47" t="s">
        <v>77</v>
      </c>
      <c r="C39" s="41" t="str">
        <f>INDEX('Souhrnný rozpočet'!$A$2:$K$232,MATCH(B39,'Souhrnný rozpočet'!$A$2:$A$232,0),3)</f>
        <v>Mikrofon směrový</v>
      </c>
      <c r="D39" s="41" t="str">
        <f>INDEX('Souhrnný rozpočet'!$A$2:$K$232,MATCH(B39,'Souhrnný rozpočet'!$A$2:$A$232,0),7)</f>
        <v>Puškový kondenzátorový mikrofon vč. napájecího modulu, úzce směrová (laloková) superkardioidní charakteristika,  min. rozsah 150Hz - 16kHz, fantomové napájení 35-50V, max. rozměry Ø 25x220mm, 150g, vč. mikrofonní klipsny a větrné ochrany</v>
      </c>
      <c r="E39" s="41" t="str">
        <f>INDEX('Souhrnný rozpočet'!$A$2:$K$232,MATCH(B39,'Souhrnný rozpočet'!$A$2:$A$232,0),8)</f>
        <v>ks</v>
      </c>
      <c r="F39" s="38">
        <v>2</v>
      </c>
      <c r="G39" s="40">
        <f>INDEX('Souhrnný rozpočet'!$A$2:$K$232,MATCH(B39,'Souhrnný rozpočet'!$A$2:$A$232,0),10)</f>
        <v>0</v>
      </c>
      <c r="H39" s="74">
        <f t="shared" si="0"/>
        <v>0</v>
      </c>
      <c r="I39" s="80"/>
    </row>
    <row r="40" spans="1:9" ht="25.5">
      <c r="A40" s="36">
        <v>36</v>
      </c>
      <c r="B40" s="47" t="s">
        <v>78</v>
      </c>
      <c r="C40" s="41" t="str">
        <f>INDEX('Souhrnný rozpočet'!$A$2:$K$232,MATCH(B40,'Souhrnný rozpočet'!$A$2:$A$232,0),3)</f>
        <v>Držák mikrofonu</v>
      </c>
      <c r="D40" s="41" t="str">
        <f>INDEX('Souhrnný rozpočet'!$A$2:$K$232,MATCH(B40,'Souhrnný rozpočet'!$A$2:$A$232,0),7)</f>
        <v>Držák pro upevnění mikrofonní klipsny, závit 3/8", barva černá</v>
      </c>
      <c r="E40" s="41" t="str">
        <f>INDEX('Souhrnný rozpočet'!$A$2:$K$232,MATCH(B40,'Souhrnný rozpočet'!$A$2:$A$232,0),8)</f>
        <v>ks</v>
      </c>
      <c r="F40" s="38">
        <v>2</v>
      </c>
      <c r="G40" s="40">
        <f>INDEX('Souhrnný rozpočet'!$A$2:$K$232,MATCH(B40,'Souhrnný rozpočet'!$A$2:$A$232,0),10)</f>
        <v>0</v>
      </c>
      <c r="H40" s="74">
        <f t="shared" si="0"/>
        <v>0</v>
      </c>
      <c r="I40" s="80"/>
    </row>
    <row r="41" spans="1:9" ht="25.5">
      <c r="A41" s="36">
        <v>37</v>
      </c>
      <c r="B41" s="47" t="s">
        <v>128</v>
      </c>
      <c r="C41" s="41" t="str">
        <f>INDEX('Souhrnný rozpočet'!$A$2:$K$232,MATCH(B41,'Souhrnný rozpočet'!$A$2:$A$232,0),3)</f>
        <v>Stojánek bezdrátového mikrofonu</v>
      </c>
      <c r="D41" s="41" t="str">
        <f>INDEX('Souhrnný rozpočet'!$A$2:$K$232,MATCH(B41,'Souhrnný rozpočet'!$A$2:$A$232,0),7)</f>
        <v>Stolní stojánek s nástavcem, závit 3/8" hmotnost cca 1,0 kg, výška 160 - 180 mm, Ø max 150 mm, Barva černá</v>
      </c>
      <c r="E41" s="41" t="str">
        <f>INDEX('Souhrnný rozpočet'!$A$2:$K$232,MATCH(B41,'Souhrnný rozpočet'!$A$2:$A$232,0),8)</f>
        <v>ks</v>
      </c>
      <c r="F41" s="38">
        <v>2</v>
      </c>
      <c r="G41" s="40">
        <f>INDEX('Souhrnný rozpočet'!$A$2:$K$232,MATCH(B41,'Souhrnný rozpočet'!$A$2:$A$232,0),10)</f>
        <v>0</v>
      </c>
      <c r="H41" s="74">
        <f t="shared" si="0"/>
        <v>0</v>
      </c>
      <c r="I41" s="80"/>
    </row>
    <row r="42" spans="1:9" ht="25.5">
      <c r="A42" s="36">
        <v>38</v>
      </c>
      <c r="B42" s="47" t="s">
        <v>129</v>
      </c>
      <c r="C42" s="41" t="str">
        <f>INDEX('Souhrnný rozpočet'!$A$2:$K$232,MATCH(B42,'Souhrnný rozpočet'!$A$2:$A$232,0),3)</f>
        <v>Mikrofonní stativ</v>
      </c>
      <c r="D42" s="41" t="str">
        <f>INDEX('Souhrnný rozpočet'!$A$2:$K$232,MATCH(B42,'Souhrnný rozpočet'!$A$2:$A$232,0),7)</f>
        <v>Mikrofonní stativ s ramenem, hmotnost max. 3,5 kg, výška 950-1600 mm, rameno 500-700 mm, černý</v>
      </c>
      <c r="E42" s="41" t="str">
        <f>INDEX('Souhrnný rozpočet'!$A$2:$K$232,MATCH(B42,'Souhrnný rozpočet'!$A$2:$A$232,0),8)</f>
        <v>ks</v>
      </c>
      <c r="F42" s="38">
        <v>2</v>
      </c>
      <c r="G42" s="40">
        <f>INDEX('Souhrnný rozpočet'!$A$2:$K$232,MATCH(B42,'Souhrnný rozpočet'!$A$2:$A$232,0),10)</f>
        <v>0</v>
      </c>
      <c r="H42" s="74">
        <f t="shared" si="0"/>
        <v>0</v>
      </c>
      <c r="I42" s="80"/>
    </row>
    <row r="43" spans="1:9" ht="25.5">
      <c r="A43" s="36">
        <v>39</v>
      </c>
      <c r="B43" s="47" t="s">
        <v>147</v>
      </c>
      <c r="C43" s="41" t="str">
        <f>INDEX('Souhrnný rozpočet'!$A$2:$K$232,MATCH(B43,'Souhrnný rozpočet'!$A$2:$A$232,0),3)</f>
        <v>Příslušenství audio technika</v>
      </c>
      <c r="D43" s="41" t="str">
        <f>INDEX('Souhrnný rozpočet'!$A$2:$K$232,MATCH(B43,'Souhrnný rozpočet'!$A$2:$A$232,0),7)</f>
        <v>Nylonový voděodolný obal pro 2 mikrofonní stativy.</v>
      </c>
      <c r="E43" s="41" t="str">
        <f>INDEX('Souhrnný rozpočet'!$A$2:$K$232,MATCH(B43,'Souhrnný rozpočet'!$A$2:$A$232,0),8)</f>
        <v>ks</v>
      </c>
      <c r="F43" s="38">
        <v>1</v>
      </c>
      <c r="G43" s="40">
        <f>INDEX('Souhrnný rozpočet'!$A$2:$K$232,MATCH(B43,'Souhrnný rozpočet'!$A$2:$A$232,0),10)</f>
        <v>0</v>
      </c>
      <c r="H43" s="74">
        <f t="shared" si="0"/>
        <v>0</v>
      </c>
      <c r="I43" s="80"/>
    </row>
    <row r="44" spans="1:9" ht="38.25">
      <c r="A44" s="36">
        <v>40</v>
      </c>
      <c r="B44" s="47" t="s">
        <v>471</v>
      </c>
      <c r="C44" s="41" t="str">
        <f>INDEX('Souhrnný rozpočet'!$A$2:$K$232,MATCH(B44,'Souhrnný rozpočet'!$A$2:$A$232,0),3)</f>
        <v xml:space="preserve">Přípojné místo do katedry </v>
      </c>
      <c r="D44" s="41" t="str">
        <f>INDEX('Souhrnný rozpočet'!$A$2:$K$232,MATCH(B44,'Souhrnný rozpočet'!$A$2:$A$232,0),7)</f>
        <v>Přípojné místo s víkem. Vytahovací kabely - 1x HDMI, 1x USB-C, 1x USB-A, 1x LAN, 2x zásuvka 230VAC. Včetně krytu kabelů.</v>
      </c>
      <c r="E44" s="41" t="str">
        <f>INDEX('Souhrnný rozpočet'!$A$2:$K$232,MATCH(B44,'Souhrnný rozpočet'!$A$2:$A$232,0),8)</f>
        <v>ks</v>
      </c>
      <c r="F44" s="38">
        <v>1</v>
      </c>
      <c r="G44" s="40">
        <f>INDEX('Souhrnný rozpočet'!$A$2:$K$232,MATCH(B44,'Souhrnný rozpočet'!$A$2:$A$232,0),10)</f>
        <v>0</v>
      </c>
      <c r="H44" s="74">
        <f t="shared" si="0"/>
        <v>0</v>
      </c>
      <c r="I44" s="80"/>
    </row>
    <row r="45" spans="1:9" ht="38.25">
      <c r="A45" s="36">
        <v>41</v>
      </c>
      <c r="B45" s="47" t="s">
        <v>56</v>
      </c>
      <c r="C45" s="41" t="str">
        <f>INDEX('Souhrnný rozpočet'!$A$2:$K$232,MATCH(B45,'Souhrnný rozpočet'!$A$2:$A$232,0),3)</f>
        <v>Kontrolér řídicího systému</v>
      </c>
      <c r="D45" s="41" t="str">
        <f>INDEX('Souhrnný rozpočet'!$A$2:$K$232,MATCH(B45,'Souhrnný rozpočet'!$A$2:$A$232,0),7)</f>
        <v>Kontrolér řídicího systému. Technické parametry kontroléru: min.  8x RS232 (z toho min. 1x RS485), 1x LAN.</v>
      </c>
      <c r="E45" s="41" t="str">
        <f>INDEX('Souhrnný rozpočet'!$A$2:$K$232,MATCH(B45,'Souhrnný rozpočet'!$A$2:$A$232,0),8)</f>
        <v>ks</v>
      </c>
      <c r="F45" s="38">
        <v>1</v>
      </c>
      <c r="G45" s="40">
        <f>INDEX('Souhrnný rozpočet'!$A$2:$K$232,MATCH(B45,'Souhrnný rozpočet'!$A$2:$A$232,0),10)</f>
        <v>0</v>
      </c>
      <c r="H45" s="74">
        <f t="shared" si="0"/>
        <v>0</v>
      </c>
      <c r="I45" s="80"/>
    </row>
    <row r="46" spans="1:9" ht="51">
      <c r="A46" s="36">
        <v>42</v>
      </c>
      <c r="B46" s="47" t="s">
        <v>150</v>
      </c>
      <c r="C46" s="41" t="str">
        <f>INDEX('Souhrnný rozpočet'!$A$2:$K$232,MATCH(B46,'Souhrnný rozpočet'!$A$2:$A$232,0),3)</f>
        <v>Dotykový panel</v>
      </c>
      <c r="D46" s="41" t="str">
        <f>INDEX('Souhrnný rozpočet'!$A$2:$K$232,MATCH(B46,'Souhrnný rozpočet'!$A$2:$A$232,0),7)</f>
        <v>Dotykový panel stolní drátový. Technické parametry panelu: úhlopříčka min. 12", rozlišení min. 1280x800, min. 24-bitové barvy, kapacitní dotykový IPS displej, IP komunikace, napájení přes PoE.</v>
      </c>
      <c r="E46" s="41" t="str">
        <f>INDEX('Souhrnný rozpočet'!$A$2:$K$232,MATCH(B46,'Souhrnný rozpočet'!$A$2:$A$232,0),8)</f>
        <v>ks</v>
      </c>
      <c r="F46" s="38">
        <v>1</v>
      </c>
      <c r="G46" s="40">
        <f>INDEX('Souhrnný rozpočet'!$A$2:$K$232,MATCH(B46,'Souhrnný rozpočet'!$A$2:$A$232,0),10)</f>
        <v>0</v>
      </c>
      <c r="H46" s="74">
        <f t="shared" si="0"/>
        <v>0</v>
      </c>
      <c r="I46" s="80"/>
    </row>
    <row r="47" spans="1:9" ht="25.5">
      <c r="A47" s="36">
        <v>43</v>
      </c>
      <c r="B47" s="47" t="s">
        <v>218</v>
      </c>
      <c r="C47" s="41" t="str">
        <f>INDEX('Souhrnný rozpočet'!$A$2:$K$232,MATCH(B47,'Souhrnný rozpočet'!$A$2:$A$232,0),3)</f>
        <v>Switch pro řízení</v>
      </c>
      <c r="D47" s="41" t="str">
        <f>INDEX('Souhrnný rozpočet'!$A$2:$K$232,MATCH(B47,'Souhrnný rozpočet'!$A$2:$A$232,0),7)</f>
        <v>Datový přepínač s min. 8 porty 10/100/1000Mbit z toho 8 portů PoE, celkový napájecí výkon přes PoE min. 60W</v>
      </c>
      <c r="E47" s="41" t="str">
        <f>INDEX('Souhrnný rozpočet'!$A$2:$K$232,MATCH(B47,'Souhrnný rozpočet'!$A$2:$A$232,0),8)</f>
        <v>ks</v>
      </c>
      <c r="F47" s="38">
        <v>1</v>
      </c>
      <c r="G47" s="40">
        <f>INDEX('Souhrnný rozpočet'!$A$2:$K$232,MATCH(B47,'Souhrnný rozpočet'!$A$2:$A$232,0),10)</f>
        <v>0</v>
      </c>
      <c r="H47" s="74">
        <f t="shared" si="0"/>
        <v>0</v>
      </c>
      <c r="I47" s="80"/>
    </row>
    <row r="48" spans="1:9" ht="38.25">
      <c r="A48" s="36">
        <v>44</v>
      </c>
      <c r="B48" s="47" t="s">
        <v>219</v>
      </c>
      <c r="C48" s="41" t="str">
        <f>INDEX('Souhrnný rozpočet'!$A$2:$K$232,MATCH(B48,'Souhrnný rozpočet'!$A$2:$A$232,0),3)</f>
        <v>Příslušenství řídicího systému do rozvaděče - převodník</v>
      </c>
      <c r="D48" s="41" t="str">
        <f>INDEX('Souhrnný rozpočet'!$A$2:$K$232,MATCH(B48,'Souhrnný rozpočet'!$A$2:$A$232,0),7)</f>
        <v>Převodník RS-232/485 pro ovládání jednotek DALI a releových jednotek.</v>
      </c>
      <c r="E48" s="41" t="str">
        <f>INDEX('Souhrnný rozpočet'!$A$2:$K$232,MATCH(B48,'Souhrnný rozpočet'!$A$2:$A$232,0),8)</f>
        <v>ks</v>
      </c>
      <c r="F48" s="38">
        <v>1</v>
      </c>
      <c r="G48" s="40">
        <f>INDEX('Souhrnný rozpočet'!$A$2:$K$232,MATCH(B48,'Souhrnný rozpočet'!$A$2:$A$232,0),10)</f>
        <v>0</v>
      </c>
      <c r="H48" s="74">
        <f t="shared" si="0"/>
        <v>0</v>
      </c>
      <c r="I48" s="80"/>
    </row>
    <row r="49" spans="1:9" ht="38.25">
      <c r="A49" s="36">
        <v>45</v>
      </c>
      <c r="B49" s="47" t="s">
        <v>352</v>
      </c>
      <c r="C49" s="41" t="str">
        <f>INDEX('Souhrnný rozpočet'!$A$2:$K$232,MATCH(B49,'Souhrnný rozpočet'!$A$2:$A$232,0),3)</f>
        <v>Příslušenství řídicího systému do rozvaděče - odrušovač</v>
      </c>
      <c r="D49" s="41" t="str">
        <f>INDEX('Souhrnný rozpočet'!$A$2:$K$232,MATCH(B49,'Souhrnný rozpočet'!$A$2:$A$232,0),7)</f>
        <v>Tříkanálová jednotka pro potlačení elektromagnetického ručšení pro napští do min. 250V.</v>
      </c>
      <c r="E49" s="41" t="str">
        <f>INDEX('Souhrnný rozpočet'!$A$2:$K$232,MATCH(B49,'Souhrnný rozpočet'!$A$2:$A$232,0),8)</f>
        <v>ks</v>
      </c>
      <c r="F49" s="38">
        <v>1</v>
      </c>
      <c r="G49" s="40">
        <f>INDEX('Souhrnný rozpočet'!$A$2:$K$232,MATCH(B49,'Souhrnný rozpočet'!$A$2:$A$232,0),10)</f>
        <v>0</v>
      </c>
      <c r="H49" s="74">
        <f t="shared" si="0"/>
        <v>0</v>
      </c>
      <c r="I49" s="80"/>
    </row>
    <row r="50" spans="1:9" ht="76.5">
      <c r="A50" s="36">
        <v>46</v>
      </c>
      <c r="B50" s="47" t="s">
        <v>477</v>
      </c>
      <c r="C50" s="41" t="str">
        <f>INDEX('Souhrnný rozpočet'!$A$2:$K$232,MATCH(B50,'Souhrnný rozpočet'!$A$2:$A$232,0),3)</f>
        <v>Příslušenství řídicího systému do rozvaděče - releová jednotka</v>
      </c>
      <c r="D50" s="41" t="str">
        <f>INDEX('Souhrnný rozpočet'!$A$2:$K$232,MATCH(B50,'Souhrnný rozpočet'!$A$2:$A$232,0),7)</f>
        <v xml:space="preserve">Relé jednotka pro spínání zátěží do 10A, min. 6 nezávislých bezpotenciálových přepínacích výstupů, řízení po sběrnici a externími tlačítky, programovatelné parametry pro každé relé (odezva na vstup, zpožděné zapnutí/vypnutí, paměť, sekvence pro ovládání motorů), indikace napájení a stavu relé. </v>
      </c>
      <c r="E50" s="41" t="str">
        <f>INDEX('Souhrnný rozpočet'!$A$2:$K$232,MATCH(B50,'Souhrnný rozpočet'!$A$2:$A$232,0),8)</f>
        <v>ks</v>
      </c>
      <c r="F50" s="38">
        <v>1</v>
      </c>
      <c r="G50" s="40">
        <f>INDEX('Souhrnný rozpočet'!$A$2:$K$232,MATCH(B50,'Souhrnný rozpočet'!$A$2:$A$232,0),10)</f>
        <v>0</v>
      </c>
      <c r="H50" s="74">
        <f t="shared" si="0"/>
        <v>0</v>
      </c>
      <c r="I50" s="80"/>
    </row>
    <row r="51" spans="1:9" ht="63.75">
      <c r="A51" s="36">
        <v>47</v>
      </c>
      <c r="B51" s="47" t="s">
        <v>478</v>
      </c>
      <c r="C51" s="41" t="str">
        <f>INDEX('Souhrnný rozpočet'!$A$2:$K$232,MATCH(B51,'Souhrnný rozpočet'!$A$2:$A$232,0),3)</f>
        <v>Příslušenství řídicího systému do rozvaděče - DALI jednotka</v>
      </c>
      <c r="D51" s="41" t="str">
        <f>INDEX('Souhrnný rozpočet'!$A$2:$K$232,MATCH(B51,'Souhrnný rozpočet'!$A$2:$A$232,0),7)</f>
        <v>Jednotka pro řízení elektronických DALI předřadníků zářivek, možnost rozdělení stmívatelných předřadníků zářivek na jedné sběrnici min. na 5 nezávislých skupin, řízení všech skupin po sběrnici, dvou z nich i externími tlačítky. Ovládání min. 50 DALI předřadníků.</v>
      </c>
      <c r="E51" s="41" t="str">
        <f>INDEX('Souhrnný rozpočet'!$A$2:$K$232,MATCH(B51,'Souhrnný rozpočet'!$A$2:$A$232,0),8)</f>
        <v>ks</v>
      </c>
      <c r="F51" s="38">
        <v>1</v>
      </c>
      <c r="G51" s="40">
        <f>INDEX('Souhrnný rozpočet'!$A$2:$K$232,MATCH(B51,'Souhrnný rozpočet'!$A$2:$A$232,0),10)</f>
        <v>0</v>
      </c>
      <c r="H51" s="74">
        <f t="shared" si="0"/>
        <v>0</v>
      </c>
      <c r="I51" s="80"/>
    </row>
    <row r="52" spans="1:9" ht="25.5">
      <c r="A52" s="36">
        <v>48</v>
      </c>
      <c r="B52" s="47" t="s">
        <v>543</v>
      </c>
      <c r="C52" s="41" t="str">
        <f>INDEX('Souhrnný rozpočet'!$A$2:$K$232,MATCH(B52,'Souhrnný rozpočet'!$A$2:$A$232,0),3)</f>
        <v>Tabule mobilní</v>
      </c>
      <c r="D52" s="41" t="str">
        <f>INDEX('Souhrnný rozpočet'!$A$2:$K$232,MATCH(B52,'Souhrnný rozpočet'!$A$2:$A$232,0),7)</f>
        <v>Bílá popisovatelná tabule mobilní - otočná kolem horizontální osy (dvě plochy ke psaní), rozměr 120 x 220.</v>
      </c>
      <c r="E52" s="41" t="str">
        <f>INDEX('Souhrnný rozpočet'!$A$2:$K$232,MATCH(B52,'Souhrnný rozpočet'!$A$2:$A$232,0),8)</f>
        <v>ks</v>
      </c>
      <c r="F52" s="38">
        <v>1</v>
      </c>
      <c r="G52" s="40">
        <f>INDEX('Souhrnný rozpočet'!$A$2:$K$232,MATCH(B52,'Souhrnný rozpočet'!$A$2:$A$232,0),10)</f>
        <v>0</v>
      </c>
      <c r="H52" s="74">
        <f t="shared" si="0"/>
        <v>0</v>
      </c>
      <c r="I52" s="80"/>
    </row>
    <row r="53" spans="1:9" ht="38.25">
      <c r="A53" s="36">
        <v>49</v>
      </c>
      <c r="B53" s="47" t="s">
        <v>59</v>
      </c>
      <c r="C53" s="41" t="str">
        <f>INDEX('Souhrnný rozpočet'!$A$2:$K$232,MATCH(B53,'Souhrnný rozpočet'!$A$2:$A$232,0),3)</f>
        <v>Rozvaděč samostojný</v>
      </c>
      <c r="D53" s="41" t="str">
        <f>INDEX('Souhrnný rozpočet'!$A$2:$K$232,MATCH(B53,'Souhrnný rozpočet'!$A$2:$A$232,0),7)</f>
        <v xml:space="preserve">19" rozvaděč 42 RU, 800x600, včetně vnitřního vybavení - police, montážní příslušenství, rozvody 230VAC, rackové úchyty. </v>
      </c>
      <c r="E53" s="41" t="str">
        <f>INDEX('Souhrnný rozpočet'!$A$2:$K$232,MATCH(B53,'Souhrnný rozpočet'!$A$2:$A$232,0),8)</f>
        <v>ks</v>
      </c>
      <c r="F53" s="38">
        <v>1</v>
      </c>
      <c r="G53" s="40">
        <f>INDEX('Souhrnný rozpočet'!$A$2:$K$232,MATCH(B53,'Souhrnný rozpočet'!$A$2:$A$232,0),10)</f>
        <v>0</v>
      </c>
      <c r="H53" s="74">
        <f t="shared" si="0"/>
        <v>0</v>
      </c>
      <c r="I53" s="80"/>
    </row>
    <row r="54" spans="1:9" ht="26.25" thickBot="1">
      <c r="A54" s="36">
        <v>50</v>
      </c>
      <c r="B54" s="47" t="s">
        <v>145</v>
      </c>
      <c r="C54" s="41" t="str">
        <f>INDEX('Souhrnný rozpočet'!$A$2:$K$232,MATCH(B54,'Souhrnný rozpočet'!$A$2:$A$232,0),3)</f>
        <v>Drobný montážní materiál</v>
      </c>
      <c r="D54" s="41" t="str">
        <f>INDEX('Souhrnný rozpočet'!$A$2:$K$232,MATCH(B54,'Souhrnný rozpočet'!$A$2:$A$232,0),7)</f>
        <v>Drobný montážní materiál</v>
      </c>
      <c r="E54" s="41" t="str">
        <f>INDEX('Souhrnný rozpočet'!$A$2:$K$232,MATCH(B54,'Souhrnný rozpočet'!$A$2:$A$232,0),8)</f>
        <v>ks</v>
      </c>
      <c r="F54" s="38">
        <v>15</v>
      </c>
      <c r="G54" s="40">
        <f>INDEX('Souhrnný rozpočet'!$A$2:$K$232,MATCH(B54,'Souhrnný rozpočet'!$A$2:$A$232,0),10)</f>
        <v>0</v>
      </c>
      <c r="H54" s="74">
        <f t="shared" si="0"/>
        <v>0</v>
      </c>
      <c r="I54" s="80"/>
    </row>
    <row r="55" spans="1:9" ht="23.25" customHeight="1" thickBot="1">
      <c r="A55" s="31"/>
      <c r="B55" s="32"/>
      <c r="C55" s="33" t="s">
        <v>9</v>
      </c>
      <c r="D55" s="32"/>
      <c r="E55" s="34"/>
      <c r="F55" s="34"/>
      <c r="G55" s="32"/>
      <c r="H55" s="35">
        <f>SUM(H5:H54)</f>
        <v>0</v>
      </c>
    </row>
    <row r="57" spans="1:9" ht="24.95" customHeight="1"/>
    <row r="58" spans="1:9" ht="24.95" customHeight="1"/>
    <row r="59" spans="1:9" ht="24.95" customHeight="1"/>
    <row r="60" spans="1:9" s="20" customFormat="1" ht="24.95" customHeight="1">
      <c r="B60" s="9"/>
      <c r="C60" s="9"/>
      <c r="D60" s="9"/>
      <c r="E60" s="11"/>
      <c r="F60" s="11"/>
      <c r="G60" s="9"/>
      <c r="H60" s="9"/>
      <c r="I60" s="9"/>
    </row>
    <row r="61" spans="1:9" s="20" customFormat="1" ht="24.95" customHeight="1">
      <c r="B61" s="9"/>
      <c r="C61" s="9"/>
      <c r="D61" s="9"/>
      <c r="E61" s="11"/>
      <c r="F61" s="11"/>
      <c r="G61" s="9"/>
      <c r="H61" s="9"/>
      <c r="I61" s="9"/>
    </row>
    <row r="62" spans="1:9" s="20" customFormat="1" ht="24.95" customHeight="1">
      <c r="B62" s="9"/>
      <c r="C62" s="9"/>
      <c r="D62" s="9"/>
      <c r="E62" s="11"/>
      <c r="F62" s="11"/>
      <c r="G62" s="9"/>
      <c r="H62" s="9"/>
      <c r="I62" s="9"/>
    </row>
    <row r="63" spans="1:9" s="20" customFormat="1" ht="24.95" customHeight="1">
      <c r="B63" s="9"/>
      <c r="C63" s="9"/>
      <c r="D63" s="9"/>
      <c r="E63" s="11"/>
      <c r="F63" s="11"/>
      <c r="G63" s="9"/>
      <c r="H63" s="9"/>
      <c r="I63" s="9"/>
    </row>
    <row r="64" spans="1:9" s="20" customFormat="1" ht="24.95" customHeight="1">
      <c r="B64" s="9"/>
      <c r="C64" s="9"/>
      <c r="D64" s="9"/>
      <c r="E64" s="11"/>
      <c r="F64" s="11"/>
      <c r="G64" s="9"/>
      <c r="H64" s="9"/>
      <c r="I64" s="9"/>
    </row>
    <row r="65" spans="2:9" s="20" customFormat="1" ht="24.95" customHeight="1">
      <c r="B65" s="9"/>
      <c r="C65" s="9"/>
      <c r="D65" s="9"/>
      <c r="E65" s="11"/>
      <c r="F65" s="11"/>
      <c r="G65" s="9"/>
      <c r="H65" s="9"/>
      <c r="I65" s="9"/>
    </row>
    <row r="66" spans="2:9" s="20" customFormat="1" ht="24.95" customHeight="1">
      <c r="B66" s="9"/>
      <c r="C66" s="9"/>
      <c r="D66" s="9"/>
      <c r="E66" s="11"/>
      <c r="F66" s="11"/>
      <c r="G66" s="9"/>
      <c r="H66" s="9"/>
      <c r="I66" s="9"/>
    </row>
    <row r="67" spans="2:9" s="20" customFormat="1" ht="24.95" customHeight="1">
      <c r="B67" s="9"/>
      <c r="C67" s="9"/>
      <c r="D67" s="9"/>
      <c r="E67" s="11"/>
      <c r="F67" s="11"/>
      <c r="G67" s="9"/>
      <c r="H67" s="9"/>
      <c r="I67" s="9"/>
    </row>
    <row r="68" spans="2:9" s="20" customFormat="1" ht="24.95" customHeight="1">
      <c r="B68" s="9"/>
      <c r="C68" s="9"/>
      <c r="D68" s="9"/>
      <c r="E68" s="11"/>
      <c r="F68" s="11"/>
      <c r="G68" s="9"/>
      <c r="H68" s="9"/>
      <c r="I68" s="9"/>
    </row>
    <row r="69" spans="2:9" s="20" customFormat="1" ht="15" customHeight="1">
      <c r="B69" s="9"/>
      <c r="C69" s="9"/>
      <c r="D69" s="9"/>
      <c r="E69" s="11"/>
      <c r="F69" s="11"/>
      <c r="G69" s="9"/>
      <c r="H69" s="9"/>
      <c r="I69" s="9"/>
    </row>
    <row r="70" spans="2:9" s="20" customFormat="1" ht="24.95" customHeight="1">
      <c r="B70" s="9"/>
      <c r="C70" s="9"/>
      <c r="D70" s="9"/>
      <c r="E70" s="11"/>
      <c r="F70" s="11"/>
      <c r="G70" s="9"/>
      <c r="H70" s="9"/>
      <c r="I70" s="9"/>
    </row>
    <row r="71" spans="2:9" s="20" customFormat="1" ht="18" customHeight="1">
      <c r="B71" s="9"/>
      <c r="C71" s="9"/>
      <c r="D71" s="9"/>
      <c r="E71" s="11"/>
      <c r="F71" s="11"/>
      <c r="G71" s="9"/>
      <c r="H71" s="9"/>
      <c r="I71" s="9"/>
    </row>
    <row r="72" spans="2:9" s="20" customFormat="1" ht="24.95" customHeight="1">
      <c r="B72" s="9"/>
      <c r="C72" s="9"/>
      <c r="D72" s="9"/>
      <c r="E72" s="11"/>
      <c r="F72" s="11"/>
      <c r="G72" s="9"/>
      <c r="H72" s="9"/>
      <c r="I72" s="9"/>
    </row>
    <row r="73" spans="2:9" s="20" customFormat="1" ht="24.95" customHeight="1">
      <c r="B73" s="9"/>
      <c r="C73" s="9"/>
      <c r="D73" s="9"/>
      <c r="E73" s="11"/>
      <c r="F73" s="11"/>
      <c r="G73" s="9"/>
      <c r="H73" s="9"/>
      <c r="I73" s="9"/>
    </row>
  </sheetData>
  <sheetProtection algorithmName="SHA-512" hashValue="LNXBVy7/sZlJsRGr5Cgr1jJztFBGhL0oE2+ZyqRQ0L0NvwVVlVliMwUV5CUuoEy5L1bIbBeweoyXOyYkPE4m+w==" saltValue="L1kr8Zb2Pd/ez9najcVfog==" spinCount="100000" sheet="1" objects="1" scenarios="1" selectLockedCells="1" selectUnlockedCells="1"/>
  <autoFilter ref="A2:H73" xr:uid="{7A201343-2B4E-4FCC-97F1-EFA1AF06BBAC}"/>
  <dataConsolidate link="1"/>
  <pageMargins left="0.74803149606299213" right="0.74803149606299213" top="0.98425196850393704" bottom="0.98425196850393704" header="0.51181102362204722" footer="0.51181102362204722"/>
  <pageSetup paperSize="9" scale="42" firstPageNumber="0" fitToHeight="6" orientation="portrait" r:id="rId1"/>
  <headerFooter alignWithMargins="0">
    <oddFooter>&amp;C&amp;P/&amp;N</oddFooter>
  </headerFooter>
  <rowBreaks count="1" manualBreakCount="1">
    <brk id="68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67FE34967BE34AA1C2910CD8452E2D" ma:contentTypeVersion="15" ma:contentTypeDescription="Vytvoří nový dokument" ma:contentTypeScope="" ma:versionID="19544547465c62a1384639bfb8523264">
  <xsd:schema xmlns:xsd="http://www.w3.org/2001/XMLSchema" xmlns:xs="http://www.w3.org/2001/XMLSchema" xmlns:p="http://schemas.microsoft.com/office/2006/metadata/properties" xmlns:ns2="42aeb5e0-4d8c-495b-8ac8-9c7e0f9108af" xmlns:ns3="1c1cfe40-64e6-48a4-a923-d8a21d9bc96d" targetNamespace="http://schemas.microsoft.com/office/2006/metadata/properties" ma:root="true" ma:fieldsID="ec50c24212fe8b47600ee8a5c952b3e6" ns2:_="" ns3:_="">
    <xsd:import namespace="42aeb5e0-4d8c-495b-8ac8-9c7e0f9108af"/>
    <xsd:import namespace="1c1cfe40-64e6-48a4-a923-d8a21d9bc9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eb5e0-4d8c-495b-8ac8-9c7e0f9108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Značky obrázků" ma:readOnly="false" ma:fieldId="{5cf76f15-5ced-4ddc-b409-7134ff3c332f}" ma:taxonomyMulti="true" ma:sspId="05144c32-5194-445f-8fa8-b47f4d440b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1cfe40-64e6-48a4-a923-d8a21d9bc96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71ba7402-a552-47a9-ad5f-5f8c4461a637}" ma:internalName="TaxCatchAll" ma:showField="CatchAllData" ma:web="1c1cfe40-64e6-48a4-a923-d8a21d9bc9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aeb5e0-4d8c-495b-8ac8-9c7e0f9108af">
      <Terms xmlns="http://schemas.microsoft.com/office/infopath/2007/PartnerControls"/>
    </lcf76f155ced4ddcb4097134ff3c332f>
    <TaxCatchAll xmlns="1c1cfe40-64e6-48a4-a923-d8a21d9bc96d" xsi:nil="true"/>
  </documentManagement>
</p:properties>
</file>

<file path=customXml/itemProps1.xml><?xml version="1.0" encoding="utf-8"?>
<ds:datastoreItem xmlns:ds="http://schemas.openxmlformats.org/officeDocument/2006/customXml" ds:itemID="{4948DA05-264C-4544-A261-F3742AE94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eb5e0-4d8c-495b-8ac8-9c7e0f9108af"/>
    <ds:schemaRef ds:uri="1c1cfe40-64e6-48a4-a923-d8a21d9bc9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6EABEF-39A1-4BD5-815E-005CD99B0D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17783D-A646-45AC-A078-75B65DE694FD}">
  <ds:schemaRefs>
    <ds:schemaRef ds:uri="http://schemas.microsoft.com/office/2006/metadata/properties"/>
    <ds:schemaRef ds:uri="http://schemas.microsoft.com/office/infopath/2007/PartnerControls"/>
    <ds:schemaRef ds:uri="42aeb5e0-4d8c-495b-8ac8-9c7e0f9108af"/>
    <ds:schemaRef ds:uri="1c1cfe40-64e6-48a4-a923-d8a21d9bc96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27</vt:i4>
      </vt:variant>
      <vt:variant>
        <vt:lpstr>Pojmenované oblasti</vt:lpstr>
      </vt:variant>
      <vt:variant>
        <vt:i4>66</vt:i4>
      </vt:variant>
    </vt:vector>
  </HeadingPairs>
  <TitlesOfParts>
    <vt:vector size="93" baseType="lpstr">
      <vt:lpstr>Součty za mistnosti</vt:lpstr>
      <vt:lpstr>Součty za kod</vt:lpstr>
      <vt:lpstr>kontrola</vt:lpstr>
      <vt:lpstr>SeznamListu</vt:lpstr>
      <vt:lpstr>Souhrnný rozpočet</vt:lpstr>
      <vt:lpstr>Rekapitulace</vt:lpstr>
      <vt:lpstr>ATRIUM N01001</vt:lpstr>
      <vt:lpstr>AULA N01911</vt:lpstr>
      <vt:lpstr>AULA N01915</vt:lpstr>
      <vt:lpstr>POSL N02912</vt:lpstr>
      <vt:lpstr>POSL N02913</vt:lpstr>
      <vt:lpstr>POSL 30</vt:lpstr>
      <vt:lpstr>POSL N02914</vt:lpstr>
      <vt:lpstr>POSL N03905</vt:lpstr>
      <vt:lpstr>LAB MALÁ</vt:lpstr>
      <vt:lpstr>LAB STĚNA</vt:lpstr>
      <vt:lpstr>LAB N04905</vt:lpstr>
      <vt:lpstr>LAB N04906</vt:lpstr>
      <vt:lpstr>LAB N04907</vt:lpstr>
      <vt:lpstr>KANC N04915</vt:lpstr>
      <vt:lpstr>ZAS MALE</vt:lpstr>
      <vt:lpstr>ZAS N05806</vt:lpstr>
      <vt:lpstr>DĚK N05916</vt:lpstr>
      <vt:lpstr>ZAS N05917</vt:lpstr>
      <vt:lpstr>ROZVRHY</vt:lpstr>
      <vt:lpstr>Ostatní</vt:lpstr>
      <vt:lpstr>OVLÁDÁNÍ ŽALUZIÍ</vt:lpstr>
      <vt:lpstr>'ATRIUM N01001'!Excel_BuiltIn_Print_Titles_1</vt:lpstr>
      <vt:lpstr>'AULA N01911'!Excel_BuiltIn_Print_Titles_1</vt:lpstr>
      <vt:lpstr>'AULA N01915'!Excel_BuiltIn_Print_Titles_1</vt:lpstr>
      <vt:lpstr>'DĚK N05916'!Excel_BuiltIn_Print_Titles_1</vt:lpstr>
      <vt:lpstr>'KANC N04915'!Excel_BuiltIn_Print_Titles_1</vt:lpstr>
      <vt:lpstr>'LAB MALÁ'!Excel_BuiltIn_Print_Titles_1</vt:lpstr>
      <vt:lpstr>'LAB N04905'!Excel_BuiltIn_Print_Titles_1</vt:lpstr>
      <vt:lpstr>'LAB N04906'!Excel_BuiltIn_Print_Titles_1</vt:lpstr>
      <vt:lpstr>'LAB N04907'!Excel_BuiltIn_Print_Titles_1</vt:lpstr>
      <vt:lpstr>'LAB STĚNA'!Excel_BuiltIn_Print_Titles_1</vt:lpstr>
      <vt:lpstr>Ostatní!Excel_BuiltIn_Print_Titles_1</vt:lpstr>
      <vt:lpstr>'OVLÁDÁNÍ ŽALUZIÍ'!Excel_BuiltIn_Print_Titles_1</vt:lpstr>
      <vt:lpstr>'POSL 30'!Excel_BuiltIn_Print_Titles_1</vt:lpstr>
      <vt:lpstr>'POSL N02912'!Excel_BuiltIn_Print_Titles_1</vt:lpstr>
      <vt:lpstr>'POSL N02913'!Excel_BuiltIn_Print_Titles_1</vt:lpstr>
      <vt:lpstr>'POSL N02914'!Excel_BuiltIn_Print_Titles_1</vt:lpstr>
      <vt:lpstr>'POSL N03905'!Excel_BuiltIn_Print_Titles_1</vt:lpstr>
      <vt:lpstr>ROZVRHY!Excel_BuiltIn_Print_Titles_1</vt:lpstr>
      <vt:lpstr>'ZAS MALE'!Excel_BuiltIn_Print_Titles_1</vt:lpstr>
      <vt:lpstr>'ZAS N05806'!Excel_BuiltIn_Print_Titles_1</vt:lpstr>
      <vt:lpstr>'ZAS N05917'!Excel_BuiltIn_Print_Titles_1</vt:lpstr>
      <vt:lpstr>'ATRIUM N01001'!Názvy_tisku</vt:lpstr>
      <vt:lpstr>'AULA N01911'!Názvy_tisku</vt:lpstr>
      <vt:lpstr>'AULA N01915'!Názvy_tisku</vt:lpstr>
      <vt:lpstr>'DĚK N05916'!Názvy_tisku</vt:lpstr>
      <vt:lpstr>'KANC N04915'!Názvy_tisku</vt:lpstr>
      <vt:lpstr>'LAB MALÁ'!Názvy_tisku</vt:lpstr>
      <vt:lpstr>'LAB N04905'!Názvy_tisku</vt:lpstr>
      <vt:lpstr>'LAB N04906'!Názvy_tisku</vt:lpstr>
      <vt:lpstr>'LAB N04907'!Názvy_tisku</vt:lpstr>
      <vt:lpstr>'LAB STĚNA'!Názvy_tisku</vt:lpstr>
      <vt:lpstr>Ostatní!Názvy_tisku</vt:lpstr>
      <vt:lpstr>'OVLÁDÁNÍ ŽALUZIÍ'!Názvy_tisku</vt:lpstr>
      <vt:lpstr>'POSL 30'!Názvy_tisku</vt:lpstr>
      <vt:lpstr>'POSL N02912'!Názvy_tisku</vt:lpstr>
      <vt:lpstr>'POSL N02913'!Názvy_tisku</vt:lpstr>
      <vt:lpstr>'POSL N02914'!Názvy_tisku</vt:lpstr>
      <vt:lpstr>'POSL N03905'!Názvy_tisku</vt:lpstr>
      <vt:lpstr>ROZVRHY!Názvy_tisku</vt:lpstr>
      <vt:lpstr>'ZAS MALE'!Názvy_tisku</vt:lpstr>
      <vt:lpstr>'ZAS N05806'!Názvy_tisku</vt:lpstr>
      <vt:lpstr>'ZAS N05917'!Názvy_tisku</vt:lpstr>
      <vt:lpstr>'ATRIUM N01001'!Oblast_tisku</vt:lpstr>
      <vt:lpstr>'AULA N01911'!Oblast_tisku</vt:lpstr>
      <vt:lpstr>'AULA N01915'!Oblast_tisku</vt:lpstr>
      <vt:lpstr>'DĚK N05916'!Oblast_tisku</vt:lpstr>
      <vt:lpstr>'KANC N04915'!Oblast_tisku</vt:lpstr>
      <vt:lpstr>'LAB MALÁ'!Oblast_tisku</vt:lpstr>
      <vt:lpstr>'LAB N04905'!Oblast_tisku</vt:lpstr>
      <vt:lpstr>'LAB N04906'!Oblast_tisku</vt:lpstr>
      <vt:lpstr>'LAB N04907'!Oblast_tisku</vt:lpstr>
      <vt:lpstr>'LAB STĚNA'!Oblast_tisku</vt:lpstr>
      <vt:lpstr>Ostatní!Oblast_tisku</vt:lpstr>
      <vt:lpstr>'OVLÁDÁNÍ ŽALUZIÍ'!Oblast_tisku</vt:lpstr>
      <vt:lpstr>'POSL 30'!Oblast_tisku</vt:lpstr>
      <vt:lpstr>'POSL N02912'!Oblast_tisku</vt:lpstr>
      <vt:lpstr>'POSL N02913'!Oblast_tisku</vt:lpstr>
      <vt:lpstr>'POSL N02914'!Oblast_tisku</vt:lpstr>
      <vt:lpstr>'POSL N03905'!Oblast_tisku</vt:lpstr>
      <vt:lpstr>Rekapitulace!Oblast_tisku</vt:lpstr>
      <vt:lpstr>ROZVRHY!Oblast_tisku</vt:lpstr>
      <vt:lpstr>'Souhrnný rozpočet'!Oblast_tisku</vt:lpstr>
      <vt:lpstr>'ZAS MALE'!Oblast_tisku</vt:lpstr>
      <vt:lpstr>'ZAS N05806'!Oblast_tisku</vt:lpstr>
      <vt:lpstr>'ZAS N05917'!Oblast_tisku</vt:lpstr>
      <vt:lpstr>Tabulka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Jelínek</dc:creator>
  <cp:lastModifiedBy>Radomír Drozd</cp:lastModifiedBy>
  <cp:lastPrinted>2019-07-19T13:32:54Z</cp:lastPrinted>
  <dcterms:created xsi:type="dcterms:W3CDTF">2016-07-01T11:27:08Z</dcterms:created>
  <dcterms:modified xsi:type="dcterms:W3CDTF">2025-09-01T16:17:06Z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1029	1029</vt:lpwstr>
  </property>
  <property fmtid="{D5CDD505-2E9C-101B-9397-08002B2CF9AE}" pid="3" name="ContentTypeId">
    <vt:lpwstr>0x010100C267FE34967BE34AA1C2910CD8452E2D</vt:lpwstr>
  </property>
  <property fmtid="{D5CDD505-2E9C-101B-9397-08002B2CF9AE}" pid="4" name="MediaServiceImageTags">
    <vt:lpwstr/>
  </property>
</Properties>
</file>