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64194\OneDrive - MUNI\Dokumenty - OVZ\Verejne_zakazky\Nefakultni\UKB_sprava\02_UKB-Sluzby\17_UKB_Servis_vzduchotechniky_chlazeni_pavilonu_E24\01_ZD\"/>
    </mc:Choice>
  </mc:AlternateContent>
  <xr:revisionPtr revIDLastSave="0" documentId="13_ncr:1_{145ED120-6452-4AAD-B789-BBD73D42ED2B}" xr6:coauthVersionLast="47" xr6:coauthVersionMax="47" xr10:uidLastSave="{00000000-0000-0000-0000-000000000000}"/>
  <workbookProtection workbookAlgorithmName="SHA-512" workbookHashValue="AbmMS/JN4cHNzQfFgZRI9DMW3xiiniQFr4e0xaTHlfB3iQ2hwbCPHL1GDG7IBF/qaAShYveVeqdJ8sGxmjOw4Q==" workbookSaltValue="gsCNfLlnIpYHTAqcJFXaCA==" workbookSpinCount="100000" lockStructure="1"/>
  <bookViews>
    <workbookView xWindow="-120" yWindow="-120" windowWidth="29040" windowHeight="17520" tabRatio="723" activeTab="3" xr2:uid="{CC028B7F-92E7-415B-A6F3-4781A5EAD3AC}"/>
  </bookViews>
  <sheets>
    <sheet name="Nabídková cena" sheetId="8" r:id="rId1"/>
    <sheet name="Seznam zařízení" sheetId="6" r:id="rId2"/>
    <sheet name="Filtry" sheetId="7" r:id="rId3"/>
    <sheet name="Opravy - hodinová sazba" sheetId="9" r:id="rId4"/>
  </sheets>
  <definedNames>
    <definedName name="SazbaDPH1">'Nabídková cena'!#REF!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E4" i="9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F9" i="9" l="1"/>
  <c r="D24" i="8" s="1"/>
  <c r="E24" i="8" s="1"/>
  <c r="J43" i="7"/>
  <c r="H46" i="7" s="1"/>
  <c r="D23" i="8" s="1"/>
  <c r="E23" i="8" s="1"/>
  <c r="D28" i="6"/>
  <c r="P28" i="6" s="1"/>
  <c r="P29" i="6" s="1"/>
  <c r="N28" i="6"/>
  <c r="M28" i="6"/>
  <c r="L28" i="6"/>
  <c r="K28" i="6"/>
  <c r="I28" i="6"/>
  <c r="O28" i="6" s="1"/>
  <c r="L5" i="6"/>
  <c r="M6" i="6"/>
  <c r="M33" i="6"/>
  <c r="K35" i="6"/>
  <c r="L35" i="6"/>
  <c r="M35" i="6"/>
  <c r="N35" i="6"/>
  <c r="N4" i="6"/>
  <c r="M4" i="6"/>
  <c r="L4" i="6"/>
  <c r="I35" i="6"/>
  <c r="O35" i="6"/>
  <c r="P37" i="6"/>
  <c r="P34" i="6"/>
  <c r="P43" i="6" s="1"/>
  <c r="K32" i="6"/>
  <c r="L32" i="6"/>
  <c r="M32" i="6"/>
  <c r="N32" i="6"/>
  <c r="K33" i="6"/>
  <c r="L33" i="6"/>
  <c r="N33" i="6"/>
  <c r="L34" i="6"/>
  <c r="M34" i="6"/>
  <c r="N34" i="6"/>
  <c r="O34" i="6"/>
  <c r="K36" i="6"/>
  <c r="L36" i="6"/>
  <c r="M36" i="6"/>
  <c r="N36" i="6"/>
  <c r="L37" i="6"/>
  <c r="M37" i="6"/>
  <c r="N37" i="6"/>
  <c r="O37" i="6"/>
  <c r="L38" i="6"/>
  <c r="M38" i="6"/>
  <c r="N38" i="6"/>
  <c r="O38" i="6"/>
  <c r="K39" i="6"/>
  <c r="L39" i="6"/>
  <c r="M39" i="6"/>
  <c r="N39" i="6"/>
  <c r="K40" i="6"/>
  <c r="L40" i="6"/>
  <c r="M40" i="6"/>
  <c r="N40" i="6"/>
  <c r="K41" i="6"/>
  <c r="L41" i="6"/>
  <c r="M41" i="6"/>
  <c r="N41" i="6"/>
  <c r="K42" i="6"/>
  <c r="L42" i="6"/>
  <c r="M42" i="6"/>
  <c r="N42" i="6"/>
  <c r="N31" i="6"/>
  <c r="M31" i="6"/>
  <c r="L31" i="6"/>
  <c r="K31" i="6"/>
  <c r="K19" i="6"/>
  <c r="I5" i="6"/>
  <c r="O5" i="6" s="1"/>
  <c r="I6" i="6"/>
  <c r="I7" i="6"/>
  <c r="O7" i="6"/>
  <c r="I8" i="6"/>
  <c r="O8" i="6"/>
  <c r="I9" i="6"/>
  <c r="O9" i="6"/>
  <c r="I10" i="6"/>
  <c r="O10" i="6"/>
  <c r="I11" i="6"/>
  <c r="O11" i="6" s="1"/>
  <c r="I12" i="6"/>
  <c r="O12" i="6"/>
  <c r="I13" i="6"/>
  <c r="O13" i="6"/>
  <c r="I14" i="6"/>
  <c r="O14" i="6"/>
  <c r="I15" i="6"/>
  <c r="O15" i="6"/>
  <c r="I16" i="6"/>
  <c r="O16" i="6"/>
  <c r="I17" i="6"/>
  <c r="O17" i="6"/>
  <c r="I18" i="6"/>
  <c r="O18" i="6"/>
  <c r="I19" i="6"/>
  <c r="O19" i="6" s="1"/>
  <c r="I20" i="6"/>
  <c r="O20" i="6"/>
  <c r="I21" i="6"/>
  <c r="O21" i="6"/>
  <c r="I22" i="6"/>
  <c r="O22" i="6"/>
  <c r="I23" i="6"/>
  <c r="O23" i="6"/>
  <c r="I24" i="6"/>
  <c r="O24" i="6"/>
  <c r="I25" i="6"/>
  <c r="O25" i="6"/>
  <c r="I26" i="6"/>
  <c r="O26" i="6"/>
  <c r="I27" i="6"/>
  <c r="O27" i="6" s="1"/>
  <c r="I31" i="6"/>
  <c r="O31" i="6"/>
  <c r="I32" i="6"/>
  <c r="O32" i="6"/>
  <c r="O33" i="6"/>
  <c r="I36" i="6"/>
  <c r="O36" i="6" s="1"/>
  <c r="I39" i="6"/>
  <c r="O39" i="6" s="1"/>
  <c r="I40" i="6"/>
  <c r="O40" i="6" s="1"/>
  <c r="I41" i="6"/>
  <c r="O41" i="6" s="1"/>
  <c r="I42" i="6"/>
  <c r="O42" i="6" s="1"/>
  <c r="I4" i="6"/>
  <c r="O4" i="6" s="1"/>
  <c r="N21" i="6"/>
  <c r="M21" i="6"/>
  <c r="L21" i="6"/>
  <c r="K21" i="6"/>
  <c r="N27" i="6"/>
  <c r="M27" i="6"/>
  <c r="L27" i="6"/>
  <c r="K27" i="6"/>
  <c r="N26" i="6"/>
  <c r="M26" i="6"/>
  <c r="L26" i="6"/>
  <c r="K26" i="6"/>
  <c r="N25" i="6"/>
  <c r="M25" i="6"/>
  <c r="L25" i="6"/>
  <c r="K25" i="6"/>
  <c r="N24" i="6"/>
  <c r="M24" i="6"/>
  <c r="L24" i="6"/>
  <c r="K24" i="6"/>
  <c r="N23" i="6"/>
  <c r="M23" i="6"/>
  <c r="L23" i="6"/>
  <c r="K23" i="6"/>
  <c r="N22" i="6"/>
  <c r="M22" i="6"/>
  <c r="L22" i="6"/>
  <c r="K22" i="6"/>
  <c r="N20" i="6"/>
  <c r="M20" i="6"/>
  <c r="L20" i="6"/>
  <c r="K20" i="6"/>
  <c r="N19" i="6"/>
  <c r="M19" i="6"/>
  <c r="L19" i="6"/>
  <c r="N18" i="6"/>
  <c r="M18" i="6"/>
  <c r="L18" i="6"/>
  <c r="K18" i="6"/>
  <c r="N17" i="6"/>
  <c r="M17" i="6"/>
  <c r="L17" i="6"/>
  <c r="K17" i="6"/>
  <c r="N16" i="6"/>
  <c r="M16" i="6"/>
  <c r="L16" i="6"/>
  <c r="N15" i="6"/>
  <c r="M15" i="6"/>
  <c r="L15" i="6"/>
  <c r="K15" i="6"/>
  <c r="N14" i="6"/>
  <c r="M14" i="6"/>
  <c r="L14" i="6"/>
  <c r="K14" i="6"/>
  <c r="N13" i="6"/>
  <c r="M13" i="6"/>
  <c r="L13" i="6"/>
  <c r="K13" i="6"/>
  <c r="N12" i="6"/>
  <c r="M12" i="6"/>
  <c r="L12" i="6"/>
  <c r="K12" i="6"/>
  <c r="N11" i="6"/>
  <c r="M11" i="6"/>
  <c r="L11" i="6"/>
  <c r="K11" i="6"/>
  <c r="N10" i="6"/>
  <c r="M10" i="6"/>
  <c r="L10" i="6"/>
  <c r="K10" i="6"/>
  <c r="N9" i="6"/>
  <c r="M9" i="6"/>
  <c r="L9" i="6"/>
  <c r="K9" i="6"/>
  <c r="N8" i="6"/>
  <c r="M8" i="6"/>
  <c r="L8" i="6"/>
  <c r="K8" i="6"/>
  <c r="N7" i="6"/>
  <c r="M7" i="6"/>
  <c r="L7" i="6"/>
  <c r="K4" i="6"/>
  <c r="K5" i="6"/>
  <c r="M5" i="6"/>
  <c r="P45" i="6" l="1"/>
  <c r="O49" i="6" s="1"/>
  <c r="O50" i="6" s="1"/>
  <c r="D53" i="6" s="1"/>
  <c r="M29" i="6"/>
  <c r="N5" i="6"/>
  <c r="K6" i="6"/>
  <c r="K29" i="6" s="1"/>
  <c r="N6" i="6"/>
  <c r="K43" i="6"/>
  <c r="L43" i="6"/>
  <c r="M43" i="6"/>
  <c r="N43" i="6"/>
  <c r="L6" i="6"/>
  <c r="L29" i="6" s="1"/>
  <c r="O6" i="6"/>
  <c r="O29" i="6" s="1"/>
  <c r="O43" i="6"/>
  <c r="N29" i="6" l="1"/>
  <c r="K45" i="6"/>
  <c r="J49" i="6" s="1"/>
  <c r="J50" i="6" s="1"/>
  <c r="N45" i="6"/>
  <c r="M49" i="6" s="1"/>
  <c r="M50" i="6" s="1"/>
  <c r="L45" i="6"/>
  <c r="K49" i="6" s="1"/>
  <c r="K50" i="6" s="1"/>
  <c r="M45" i="6"/>
  <c r="L49" i="6" s="1"/>
  <c r="L50" i="6" s="1"/>
  <c r="O45" i="6"/>
  <c r="N49" i="6" l="1"/>
  <c r="N50" i="6" s="1"/>
  <c r="D52" i="6" s="1"/>
  <c r="B57" i="6" s="1"/>
  <c r="C61" i="6" l="1"/>
  <c r="D22" i="8" s="1"/>
  <c r="E22" i="8" s="1"/>
  <c r="E26" i="8" l="1"/>
</calcChain>
</file>

<file path=xl/sharedStrings.xml><?xml version="1.0" encoding="utf-8"?>
<sst xmlns="http://schemas.openxmlformats.org/spreadsheetml/2006/main" count="303" uniqueCount="195">
  <si>
    <t>Příloha č.1 - Seznam zařízení a četnost servisních úkonů</t>
  </si>
  <si>
    <t>zařízení č.</t>
  </si>
  <si>
    <t>umístění</t>
  </si>
  <si>
    <t>Název činnosti, popis zařízení</t>
  </si>
  <si>
    <t>počet</t>
  </si>
  <si>
    <t>četnost servisu</t>
  </si>
  <si>
    <t>x - krát ročně</t>
  </si>
  <si>
    <t>cena/ks</t>
  </si>
  <si>
    <t>I Q</t>
  </si>
  <si>
    <t>II Q</t>
  </si>
  <si>
    <t>III Q</t>
  </si>
  <si>
    <t>IV Q</t>
  </si>
  <si>
    <t>cena za 1 rok</t>
  </si>
  <si>
    <t>Cena v Kč bez DPH celkem za položky dle potřeby (pro potřeby hodnocení předpoklad 1x ročně)</t>
  </si>
  <si>
    <t>VZDUCHOTECHNIKA</t>
  </si>
  <si>
    <t>IQ</t>
  </si>
  <si>
    <t>IIQ</t>
  </si>
  <si>
    <t>IIIQ</t>
  </si>
  <si>
    <t>IVQ</t>
  </si>
  <si>
    <t>25 pro zákrokový sál a laboratoře ve 3NP</t>
  </si>
  <si>
    <t>střecha (č.25)</t>
  </si>
  <si>
    <t>Čištění všech komor VZT jednotky, desinfekce, chemické čištění výměníků</t>
  </si>
  <si>
    <t>Kontrola a údržba zvlhčovače Defensor MK5</t>
  </si>
  <si>
    <t>Chemické odstranění vodního kamene z vyvíjecí nádoby a topných tyčí</t>
  </si>
  <si>
    <t>Kontrola nastavení a údržba regulátorů průtoku vzduchu</t>
  </si>
  <si>
    <t>27 pro B4.04;.28, pro B4.18;29 pro C4.03, 12 a 17 pro 1NP a 2NP digestoře, labor.boxy a 1PP sklad chemie</t>
  </si>
  <si>
    <t>střecha</t>
  </si>
  <si>
    <t>30 pro hyg.záz. 3NP</t>
  </si>
  <si>
    <t>10 pro odpad.m.;11- hyg.zázemí;13- havarijní stroj.chl.;15 kotelna;34 hyg.z. 4NP</t>
  </si>
  <si>
    <t>potrubní</t>
  </si>
  <si>
    <t>15 pro plyn.kotelnu</t>
  </si>
  <si>
    <t>B.09</t>
  </si>
  <si>
    <t xml:space="preserve">1 pro 1PP; 2 pro 1NP, 3 pro 2NP; 4  pro 3NP , 5 pro 4NP ,26 pro 4NP spec. </t>
  </si>
  <si>
    <t>1PP(č.1-5);střecha (č.26)</t>
  </si>
  <si>
    <t>1 pro 1PP,2 pro 1NP,3, pro 2NP,26 pro 4NP spec.</t>
  </si>
  <si>
    <t>5 pro 4NP</t>
  </si>
  <si>
    <t>1-5 pro 1PP až 4NP</t>
  </si>
  <si>
    <t>1PP(č.1-5)</t>
  </si>
  <si>
    <t xml:space="preserve">Kontrola funkce a nastavení systému MaR </t>
  </si>
  <si>
    <t>6 pro CHÚC a výtahy</t>
  </si>
  <si>
    <t>Kontrola provozuschopnosti protipožárního větrání včetně kontroly provozuschopnosti OZO (požadován doklad o provozuschopnosti pož.bezp.zař.)</t>
  </si>
  <si>
    <t>7,8, 9 pro B0.10 B0.11 B0.12;14 pro B0.05; 16 pro B0.14 a B0.15</t>
  </si>
  <si>
    <t>B0.10(č.7);B0.11(č.8); B0.12(č.9); B0.05(č.14); B0.14 a B0.15(č.16)</t>
  </si>
  <si>
    <t>č.1  pro garáže; č.2 pro kompresorovnu</t>
  </si>
  <si>
    <t>001(č.1) 002(č.2)</t>
  </si>
  <si>
    <t>Kontrola a údržba axiálních ventilátorů</t>
  </si>
  <si>
    <t>21 pro Bistro</t>
  </si>
  <si>
    <t>A1.10</t>
  </si>
  <si>
    <t>21 pro Bistro, 1-5, 25 a 26</t>
  </si>
  <si>
    <t>A1.10(21);1PP(1-5); střecha (25 a 26)</t>
  </si>
  <si>
    <t xml:space="preserve">Chemické čištění rekuperátorů, desinfekce </t>
  </si>
  <si>
    <t>xxx</t>
  </si>
  <si>
    <t>v podhledech místností</t>
  </si>
  <si>
    <t>Cena za VZT (v Kč bez DPH)</t>
  </si>
  <si>
    <t>CHLAZENÍ</t>
  </si>
  <si>
    <t>chladící jednotka</t>
  </si>
  <si>
    <t xml:space="preserve">1PP+ střecha; </t>
  </si>
  <si>
    <t>Kontrola těsnosti (únik chladiva) se zápisem do knih</t>
  </si>
  <si>
    <t>výměna pojistných ventilů 4ks (vždy po dvou letech)</t>
  </si>
  <si>
    <t>suchý chladič</t>
  </si>
  <si>
    <t xml:space="preserve">Chemické čištění kondenzátoru ALFA LAVAL (suchý chladič) </t>
  </si>
  <si>
    <t>dle potřeby</t>
  </si>
  <si>
    <t>Kontrola a údržba kondenzátoru ALFA LAVAL (suchý chladič)</t>
  </si>
  <si>
    <t>Laboratorní analýza oleje</t>
  </si>
  <si>
    <t>1PP</t>
  </si>
  <si>
    <t>Výměna oleje jednotky RTWD (po 1000 provozních hodinách výměna na obou okruzích)</t>
  </si>
  <si>
    <t>po 1000 prov. hod.</t>
  </si>
  <si>
    <t xml:space="preserve">Výměna oleje jednotky RTWD (dle výsledků laboratorní analýzy oleje jednotlivých okruhů a doporučení laboratoře) - cena za výměnu oleje jednoho okruhu, při výměně oleje v obou okruzích je cena </t>
  </si>
  <si>
    <t>parapetní , nástropní fancoily</t>
  </si>
  <si>
    <t>32 chlazení rozvodny SLP A3.15</t>
  </si>
  <si>
    <t>A3.15 a střecha</t>
  </si>
  <si>
    <t>Kontrola funkce a nastavení backup- na DA</t>
  </si>
  <si>
    <t>20 pro A2.09 B0.02 B0.11;31 pro B4.01 B4.08; 32 pro A3.1535 pro C3.36</t>
  </si>
  <si>
    <t>21 pro A2.09 B0.02 B0.11;31 pro B4.01 B4.08; 32 pro A3.1535 pro C3.36</t>
  </si>
  <si>
    <t>Cena za CHL (v Kč bez DPH)</t>
  </si>
  <si>
    <t>Cena celkem za VZT a CHL (v Kč bez DPH)</t>
  </si>
  <si>
    <t>OBJEKT (PAVILON)</t>
  </si>
  <si>
    <t>Cena v Kč bez DPH</t>
  </si>
  <si>
    <t>Cena celkem za pravidelnou údržbu v Kč bez DPH / rok</t>
  </si>
  <si>
    <t>l Q</t>
  </si>
  <si>
    <t>E24</t>
  </si>
  <si>
    <t xml:space="preserve">Celkem </t>
  </si>
  <si>
    <t>Cena celkem bez DPH za pravidelnou údržbu / 1 rok</t>
  </si>
  <si>
    <t>Cena celkem bez DPH za položky dle potřeby / 1 rok</t>
  </si>
  <si>
    <t>Cena celkem bez DPH za pravidelnou údržbu a položky dle potřeby / 1 rok</t>
  </si>
  <si>
    <t>Příloha č.2 - Filtry</t>
  </si>
  <si>
    <t>Obecné požadavky:</t>
  </si>
  <si>
    <t>Filtrové třídy kapsových filtrů:</t>
  </si>
  <si>
    <t>Jednotlivé filtry musí splňovat následující požadavky a zhotovitel je povinen na vyžádání tyto skutečnosti náležitým způsobem doložit:</t>
  </si>
  <si>
    <t>G3: Základní filtrace pro méně náročné aplikace.</t>
  </si>
  <si>
    <t>a) zkoušky požárně technických charakteristik</t>
  </si>
  <si>
    <t>G4: Vyšší schopnost zachytávání prachu.</t>
  </si>
  <si>
    <t>b) hygienická nezávadnost filtrů</t>
  </si>
  <si>
    <t xml:space="preserve">M5: Vyvážená filtrace </t>
  </si>
  <si>
    <t>c) atest akreditované laboratoře dle EN 779 na filtr nebo na použitý filtrační materiál (nevztahuje na uhlíkové filtry)</t>
  </si>
  <si>
    <t>M6: Pokročilá filtrace s delší životností.</t>
  </si>
  <si>
    <t>d) prohlášení o shodě dle ČSN EN 10204 čl. 2.1</t>
  </si>
  <si>
    <t>F7: Vysoká účinnost s předfiltrační vrstvou.</t>
  </si>
  <si>
    <t>F8: Velmi vysoká filtrační schopnost.</t>
  </si>
  <si>
    <t>F9: Nejvyšší úroveň filtrace pro max. čistotu vzduchu.</t>
  </si>
  <si>
    <t>VZT zařízení</t>
  </si>
  <si>
    <t>Typ filtru</t>
  </si>
  <si>
    <t>Rozměr filtru</t>
  </si>
  <si>
    <t>M.j.</t>
  </si>
  <si>
    <t>Počet VZT zařízení</t>
  </si>
  <si>
    <t>Počet filtrů</t>
  </si>
  <si>
    <t>Předpokládaná četnost výměn / rok</t>
  </si>
  <si>
    <t>Cena za 1 ks filtru v Kč bez DPH</t>
  </si>
  <si>
    <t>Cena v Kč bez DPH za výměnu 1 ks filtru</t>
  </si>
  <si>
    <t>Předpokládaná cena výměny v Kč bez DPH celkem/rok</t>
  </si>
  <si>
    <t>REMAK XP 17</t>
  </si>
  <si>
    <t>G4</t>
  </si>
  <si>
    <t>592x897x300</t>
  </si>
  <si>
    <t>ks</t>
  </si>
  <si>
    <t>F9</t>
  </si>
  <si>
    <t>592x592x500/8</t>
  </si>
  <si>
    <t>592x287x500/8</t>
  </si>
  <si>
    <t xml:space="preserve">REMAK XP 22 </t>
  </si>
  <si>
    <t>287x897x300</t>
  </si>
  <si>
    <t>287x592x500/3</t>
  </si>
  <si>
    <t>REMAK XP 13</t>
  </si>
  <si>
    <t>M6</t>
  </si>
  <si>
    <t>592x592x390</t>
  </si>
  <si>
    <t>287x592x390</t>
  </si>
  <si>
    <t>287x287x390</t>
  </si>
  <si>
    <t>592x287x390</t>
  </si>
  <si>
    <t>M5</t>
  </si>
  <si>
    <t>592x592x360</t>
  </si>
  <si>
    <t>592x287x360</t>
  </si>
  <si>
    <t>287x287x360</t>
  </si>
  <si>
    <t>287x592x360</t>
  </si>
  <si>
    <t>592x592x500</t>
  </si>
  <si>
    <t>592x287x500</t>
  </si>
  <si>
    <t>287x287x500</t>
  </si>
  <si>
    <t>287x592x500</t>
  </si>
  <si>
    <t>REMAK XP 10</t>
  </si>
  <si>
    <t>420x805x360</t>
  </si>
  <si>
    <t>420x805x500</t>
  </si>
  <si>
    <t>DUPLEX  ATREA 7100</t>
  </si>
  <si>
    <t>405x745x96</t>
  </si>
  <si>
    <t>MFL potrubní(kotelna)</t>
  </si>
  <si>
    <t xml:space="preserve">tkanina </t>
  </si>
  <si>
    <t>Náklady na dodávku a výměnu filtrů celkem</t>
  </si>
  <si>
    <t>Filtry (dodávka, výměna, ekologická likvidace) - E24  (výměna dle potřeby)</t>
  </si>
  <si>
    <t>Cena v Kč bez DPH celkem / rok</t>
  </si>
  <si>
    <t>Celkem v Kč bez DPH</t>
  </si>
  <si>
    <t>Příloha č.3 - Opravy / hodinová sazba</t>
  </si>
  <si>
    <t>Název a charakteristika</t>
  </si>
  <si>
    <t>Předpokládaný počet za rok</t>
  </si>
  <si>
    <t>Hodinová sazba (cena za 1 hod.)</t>
  </si>
  <si>
    <t>Cena v Kč bez DPH  celkem</t>
  </si>
  <si>
    <t>Hodinová sazba za havarijní opravy zařízení dle ust. III.4..c.2.1 Předlohy smlouvy</t>
  </si>
  <si>
    <t>hod</t>
  </si>
  <si>
    <t>Hodinová sazba za standardní opravy zařízení dle ust. III.4..c.2.2 Předlohy smlouvy</t>
  </si>
  <si>
    <t>Cena celkem za standardní a havarijní opravy zařízení mimo pravidelný servis</t>
  </si>
  <si>
    <t>* Jedná se o maximální přípustnou cenu za 1 hod. poskytovaných prací mimo pravidelný servis. Tuto cenu nesmí účastník překročit</t>
  </si>
  <si>
    <r>
      <t xml:space="preserve">Kontrola a údržba VZT jednotky </t>
    </r>
    <r>
      <rPr>
        <b/>
        <sz val="11"/>
        <rFont val="Arial Narrow"/>
        <family val="2"/>
        <charset val="238"/>
      </rPr>
      <t>REMAK XP 13</t>
    </r>
    <r>
      <rPr>
        <sz val="11"/>
        <rFont val="Arial Narrow"/>
        <family val="2"/>
        <charset val="238"/>
      </rPr>
      <t xml:space="preserve"> (VZT č.25)v sestavě::                           přívodní jednotka, odvodní jednotka,  teplovodní ohřívač, vodní chladič, vodní dohřívač, ventilátory(přívod/odvod) s frekvenčními měniči, deskový rekuperátor, těsná klapka, pružná manžeta, zvlhčovací komora, volné komory mezi výměníky(přívod), volná komora pro směšovací uzly(odvod)
Parametry :
Přívod - 6.750 m3/hod, ext.tlak=850 Pa
Odvod - 6.450 m3/hod, ext.tlak=500 Pa</t>
    </r>
  </si>
  <si>
    <r>
      <t xml:space="preserve">Kontrola a údržba kyselinovzdorného ventilátoru </t>
    </r>
    <r>
      <rPr>
        <b/>
        <sz val="11"/>
        <rFont val="Arial Narrow"/>
        <family val="2"/>
        <charset val="238"/>
      </rPr>
      <t xml:space="preserve">FORT </t>
    </r>
    <r>
      <rPr>
        <sz val="11"/>
        <rFont val="Arial Narrow"/>
        <family val="2"/>
        <charset val="238"/>
      </rPr>
      <t>vč. regulace</t>
    </r>
  </si>
  <si>
    <r>
      <t xml:space="preserve">Kontrola a údržba odsávacího ventilátoru </t>
    </r>
    <r>
      <rPr>
        <b/>
        <sz val="11"/>
        <rFont val="Arial Narrow"/>
        <family val="2"/>
        <charset val="238"/>
      </rPr>
      <t xml:space="preserve">Elektrodesign </t>
    </r>
    <r>
      <rPr>
        <sz val="11"/>
        <rFont val="Arial Narrow"/>
        <family val="2"/>
        <charset val="238"/>
      </rPr>
      <t>pro hyg. zázemní 1860 m3/hod.</t>
    </r>
  </si>
  <si>
    <r>
      <t xml:space="preserve">Kontrola chodu a čistění odsávacích ventilátorů </t>
    </r>
    <r>
      <rPr>
        <b/>
        <sz val="11"/>
        <rFont val="Arial Narrow"/>
        <family val="2"/>
        <charset val="238"/>
      </rPr>
      <t>TD</t>
    </r>
  </si>
  <si>
    <r>
      <t xml:space="preserve">Kontrola a údržba potrubního el. ohřívače </t>
    </r>
    <r>
      <rPr>
        <b/>
        <sz val="11"/>
        <rFont val="Arial Narrow"/>
        <family val="2"/>
        <charset val="238"/>
      </rPr>
      <t xml:space="preserve"> MBE </t>
    </r>
    <r>
      <rPr>
        <sz val="11"/>
        <rFont val="Arial Narrow"/>
        <family val="2"/>
        <charset val="238"/>
      </rPr>
      <t>vč. regulace</t>
    </r>
  </si>
  <si>
    <r>
      <t xml:space="preserve">Kontrola a údržba VZT jednotky </t>
    </r>
    <r>
      <rPr>
        <b/>
        <sz val="11"/>
        <rFont val="Arial Narrow"/>
        <family val="2"/>
        <charset val="238"/>
      </rPr>
      <t>REMAK XP 17 (č.1)</t>
    </r>
    <r>
      <rPr>
        <sz val="11"/>
        <rFont val="Arial Narrow"/>
        <family val="2"/>
        <charset val="238"/>
      </rPr>
      <t xml:space="preserve"> </t>
    </r>
    <r>
      <rPr>
        <b/>
        <sz val="11"/>
        <rFont val="Arial Narrow"/>
        <family val="2"/>
        <charset val="238"/>
      </rPr>
      <t>, REMAK XP 22(4x- č.2-5) , REMAC</t>
    </r>
    <r>
      <rPr>
        <sz val="11"/>
        <rFont val="Arial Narrow"/>
        <family val="2"/>
        <charset val="238"/>
      </rPr>
      <t xml:space="preserve"> </t>
    </r>
    <r>
      <rPr>
        <b/>
        <sz val="11"/>
        <rFont val="Arial Narrow"/>
        <family val="2"/>
        <charset val="238"/>
      </rPr>
      <t>XP</t>
    </r>
    <r>
      <rPr>
        <sz val="11"/>
        <rFont val="Arial Narrow"/>
        <family val="2"/>
        <charset val="238"/>
      </rPr>
      <t xml:space="preserve"> </t>
    </r>
    <r>
      <rPr>
        <b/>
        <sz val="11"/>
        <rFont val="Arial Narrow"/>
        <family val="2"/>
        <charset val="238"/>
      </rPr>
      <t xml:space="preserve">10 </t>
    </r>
    <r>
      <rPr>
        <sz val="11"/>
        <rFont val="Arial Narrow"/>
        <family val="2"/>
        <charset val="238"/>
      </rPr>
      <t>v sestavě</t>
    </r>
    <r>
      <rPr>
        <sz val="11"/>
        <color indexed="10"/>
        <rFont val="Arial Narrow"/>
        <family val="2"/>
        <charset val="238"/>
      </rPr>
      <t>:</t>
    </r>
    <r>
      <rPr>
        <sz val="11"/>
        <rFont val="Arial Narrow"/>
        <family val="2"/>
        <charset val="238"/>
      </rPr>
      <t xml:space="preserve">                                                                                                                                         přívod- pružná manžeta, těsná uzavírací klapka, filtrační komora (G4);komora zpětného získávání tepla s deskovým výměníkem , lamelový teplovodní ohřívač, vodní lamelový chladič s eleiminátorem kapek a kondenzační vanou, ventilátor s frekv.měničem;filtrační komora F9; komora parního vlhčení, pružná manžeta             odvod- pružná manžeta, filtrační komora G4, ventilátor s frekv.měničem; odvodní část systému zpětného získávaní tepla, těsná uzavírací klapka, pružná manžeta      Parametry: přívod/odvod,                                                                                     XP 17(VZT č.1) - 11260/11260 m</t>
    </r>
    <r>
      <rPr>
        <sz val="11"/>
        <rFont val="Calibri"/>
        <family val="2"/>
        <charset val="238"/>
      </rPr>
      <t>³</t>
    </r>
    <r>
      <rPr>
        <sz val="11"/>
        <rFont val="Arial Narrow"/>
        <family val="2"/>
        <charset val="238"/>
      </rPr>
      <t>/hod                                                                                                                                             XP 22 (VZT č.2) 13530/13530 m³/hod                                                                                                                               XP 22 (VZT č.3) 16680/16680 m³/hod                                                                                                                                     XP 22 (VZT č.4a č.5) 13700/13700 m³/hod                                                                                                                                 XP 10 (VZT č.26) 5200/4000 m³/hod</t>
    </r>
  </si>
  <si>
    <r>
      <t>Kontrola a údržba VZT jednotky</t>
    </r>
    <r>
      <rPr>
        <b/>
        <sz val="11"/>
        <rFont val="Arial Narrow"/>
        <family val="2"/>
        <charset val="238"/>
      </rPr>
      <t xml:space="preserve"> REMAK XP 28</t>
    </r>
    <r>
      <rPr>
        <sz val="11"/>
        <rFont val="Arial Narrow"/>
        <family val="2"/>
        <charset val="238"/>
      </rPr>
      <t xml:space="preserve"> - požární větrání :                            přívod/odvod 30800/30800m</t>
    </r>
    <r>
      <rPr>
        <sz val="11"/>
        <rFont val="Calibri"/>
        <family val="2"/>
        <charset val="238"/>
      </rPr>
      <t>³</t>
    </r>
    <r>
      <rPr>
        <sz val="11"/>
        <rFont val="Arial Narrow"/>
        <family val="2"/>
        <charset val="238"/>
      </rPr>
      <t xml:space="preserve">/hod  , napájení ze záložního zdroje(45 min.), chod řízen EPS a samost.tlačítkem na každém patře                                </t>
    </r>
  </si>
  <si>
    <r>
      <t>Kontrola a údržba nuceného odvětrání ventilátory</t>
    </r>
    <r>
      <rPr>
        <b/>
        <sz val="11"/>
        <rFont val="Arial Narrow"/>
        <family val="2"/>
        <charset val="238"/>
      </rPr>
      <t xml:space="preserve"> RP</t>
    </r>
  </si>
  <si>
    <r>
      <t>Kontrola a údržba VZT jednotky</t>
    </r>
    <r>
      <rPr>
        <b/>
        <sz val="11"/>
        <rFont val="Arial Narrow"/>
        <family val="2"/>
        <charset val="238"/>
      </rPr>
      <t xml:space="preserve"> ATREA DUPLEX 7100 </t>
    </r>
    <r>
      <rPr>
        <sz val="11"/>
        <rFont val="Arial Narrow"/>
        <family val="2"/>
        <charset val="238"/>
      </rPr>
      <t>v sestavě:                           přívod- pružná manžeta, těsná uzavírací klapka, filtrační komora M5, komora zpětného získávání tepla s deskovým výměníkem, lamelový teplovodní ohřívač, vodní lamelový chladič s eleiminátorem kapek a kondenzační vanou, ventilátor s EC motorem, pružná manžeta                                                                               odvod- pružná manžeta, filtrační komora G4, ventilátor s EC motorem, odvodní část systému zpětného získávání tepla, těsná uzavírací klapka, pružná manžeta             Parametry přívod/odvod: 3400/3400m</t>
    </r>
    <r>
      <rPr>
        <sz val="11"/>
        <rFont val="Calibri"/>
        <family val="2"/>
        <charset val="238"/>
      </rPr>
      <t>³</t>
    </r>
    <r>
      <rPr>
        <sz val="11"/>
        <rFont val="Arial Narrow"/>
        <family val="2"/>
        <charset val="238"/>
      </rPr>
      <t>/hod.</t>
    </r>
  </si>
  <si>
    <r>
      <t>Talířové ventily (</t>
    </r>
    <r>
      <rPr>
        <b/>
        <sz val="11"/>
        <color rgb="FF000000"/>
        <rFont val="Arial Narrow"/>
        <family val="2"/>
        <charset val="238"/>
      </rPr>
      <t>MV</t>
    </r>
    <r>
      <rPr>
        <sz val="11"/>
        <color rgb="FF000000"/>
        <rFont val="Arial Narrow"/>
        <family val="2"/>
        <charset val="238"/>
      </rPr>
      <t>),anemostaty (</t>
    </r>
    <r>
      <rPr>
        <b/>
        <sz val="11"/>
        <color rgb="FF000000"/>
        <rFont val="Arial Narrow"/>
        <family val="2"/>
        <charset val="238"/>
      </rPr>
      <t>TROX</t>
    </r>
    <r>
      <rPr>
        <sz val="11"/>
        <color rgb="FF000000"/>
        <rFont val="Arial Narrow"/>
        <family val="2"/>
        <charset val="238"/>
      </rPr>
      <t>) = vířívé přívodní/odvodní výústí</t>
    </r>
  </si>
  <si>
    <r>
      <t xml:space="preserve">Kontrola a údržba vodního chlazení </t>
    </r>
    <r>
      <rPr>
        <b/>
        <sz val="11"/>
        <rFont val="Arial Narrow"/>
        <family val="2"/>
        <charset val="238"/>
      </rPr>
      <t>TRANE RTWD 190 SE</t>
    </r>
    <r>
      <rPr>
        <sz val="11"/>
        <rFont val="Arial Narrow"/>
        <family val="2"/>
        <charset val="238"/>
      </rPr>
      <t>;                             parametry -2 kompresory Srew, výkon jednotky 575 kW; odpadní teplo je odváděno od chilleru chlad.okruhem s glykolovou směsí (33% propylenglykol) do suchého chladiče Alfa Laval BDDQ1005DD280 P BST ( na střeše)</t>
    </r>
  </si>
  <si>
    <r>
      <t xml:space="preserve">Kontrola a údržba jednotek FCU </t>
    </r>
    <r>
      <rPr>
        <b/>
        <sz val="11"/>
        <rFont val="Arial Narrow"/>
        <family val="2"/>
        <charset val="238"/>
      </rPr>
      <t>GEA</t>
    </r>
    <r>
      <rPr>
        <sz val="11"/>
        <rFont val="Arial Narrow"/>
        <family val="2"/>
        <charset val="238"/>
      </rPr>
      <t>, kontrola odvodu kondenzátu včetně čištění filtrů</t>
    </r>
  </si>
  <si>
    <r>
      <t xml:space="preserve">Kontrola a údržba klimatizačních jednotek </t>
    </r>
    <r>
      <rPr>
        <b/>
        <sz val="11"/>
        <rFont val="Arial Narrow"/>
        <family val="2"/>
        <charset val="238"/>
      </rPr>
      <t>SPLIT FUJITSU. LG, Sinclair</t>
    </r>
    <r>
      <rPr>
        <sz val="11"/>
        <rFont val="Arial Narrow"/>
        <family val="2"/>
        <charset val="238"/>
      </rPr>
      <t xml:space="preserve"> -venkovních </t>
    </r>
  </si>
  <si>
    <r>
      <t xml:space="preserve">Kontrola a údržba vnitřních jedn. </t>
    </r>
    <r>
      <rPr>
        <b/>
        <sz val="11"/>
        <rFont val="Arial Narrow"/>
        <family val="2"/>
        <charset val="238"/>
      </rPr>
      <t>SPLIT FUJITSU  LG, Sinclair</t>
    </r>
    <r>
      <rPr>
        <sz val="11"/>
        <rFont val="Arial Narrow"/>
        <family val="2"/>
        <charset val="238"/>
      </rPr>
      <t>,  kont. odvodu kondenzátu a čištění filtrů</t>
    </r>
  </si>
  <si>
    <t>NABÍDKOVÁ CENA</t>
  </si>
  <si>
    <t>Rozpočet:</t>
  </si>
  <si>
    <t>Servis zařízení VZT a chlazení v areálu UKB</t>
  </si>
  <si>
    <t>Název veřejné zakázky:</t>
  </si>
  <si>
    <t>Druh veřejné zakázky</t>
  </si>
  <si>
    <t>Služby</t>
  </si>
  <si>
    <t>Druh zadávacího řízení</t>
  </si>
  <si>
    <t>Nadlimitní</t>
  </si>
  <si>
    <t>Objednatel :</t>
  </si>
  <si>
    <t>Masarykova univerzita</t>
  </si>
  <si>
    <t>Žerotínovo nám. 617/9, 601 77 Brno</t>
  </si>
  <si>
    <t>00216224</t>
  </si>
  <si>
    <t>Místo plnění:</t>
  </si>
  <si>
    <t>Univerzitní kampus Bohunice, Kamenice 5, 625 00 Brno</t>
  </si>
  <si>
    <t>Zhotovitel :</t>
  </si>
  <si>
    <r>
      <t xml:space="preserve">VÝPOČET NABÍDKOVÉ CENY:
</t>
    </r>
    <r>
      <rPr>
        <b/>
        <u/>
        <sz val="8"/>
        <rFont val="Arial CE"/>
        <charset val="238"/>
      </rPr>
      <t>(Nabídková cena je součtem následujících položek za 4 roky)</t>
    </r>
  </si>
  <si>
    <t xml:space="preserve"> - cena za pravidlený servis a cena za čištění výustí
 - cena za dodávku a výměnu filtrů
 - cena za standardní a havarijní opravy</t>
  </si>
  <si>
    <t>ROZPOČTOVÉ NÁKLADY</t>
  </si>
  <si>
    <t>Položka</t>
  </si>
  <si>
    <t>Cena v Kč bez DPH / 1 rok</t>
  </si>
  <si>
    <t>Cena v Kč bez DPH / 4 roky</t>
  </si>
  <si>
    <t>NABÍDKOVÁ CENA CELKEM V KČ BEZ DPH</t>
  </si>
  <si>
    <t xml:space="preserve">Servis zařízení vzduchotechniky a chlazení v pavilonu E24 v UKB </t>
  </si>
  <si>
    <t>Filtry (dodávka, výměna, ekologická likvidace)</t>
  </si>
  <si>
    <t>Cena celkem bez DPH za pravidelný servis a čištění výustí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</si>
</sst>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  <numFmt numFmtId="166" formatCode="#,##0\ &quot;Kč&quot;"/>
  </numFmts>
  <fonts count="52" x14ac:knownFonts="1">
    <font>
      <sz val="10"/>
      <name val="Arial CE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4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sz val="5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26"/>
      <name val="Arial"/>
      <family val="2"/>
      <charset val="238"/>
    </font>
    <font>
      <sz val="8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sz val="7.5"/>
      <name val="Arial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sz val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Calibri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 CE"/>
      <charset val="238"/>
    </font>
    <font>
      <sz val="11"/>
      <color rgb="FFFF0000"/>
      <name val="Arial Narrow"/>
      <family val="2"/>
      <charset val="238"/>
    </font>
    <font>
      <u/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charset val="238"/>
    </font>
    <font>
      <b/>
      <u/>
      <sz val="10"/>
      <name val="Arial CE"/>
      <charset val="238"/>
    </font>
    <font>
      <b/>
      <u/>
      <sz val="8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charset val="238"/>
    </font>
    <font>
      <b/>
      <sz val="12"/>
      <color rgb="FFFF0000"/>
      <name val="Arial CE"/>
      <family val="2"/>
      <charset val="238"/>
    </font>
    <font>
      <sz val="10"/>
      <color theme="0"/>
      <name val="Arial Narrow"/>
      <family val="2"/>
      <charset val="238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22" fillId="0" borderId="0"/>
  </cellStyleXfs>
  <cellXfs count="325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 shrinkToFit="1"/>
    </xf>
    <xf numFmtId="49" fontId="16" fillId="0" borderId="20" xfId="0" applyNumberFormat="1" applyFont="1" applyBorder="1" applyAlignment="1">
      <alignment horizontal="center" vertical="center" wrapText="1" shrinkToFit="1"/>
    </xf>
    <xf numFmtId="49" fontId="16" fillId="0" borderId="18" xfId="0" applyNumberFormat="1" applyFont="1" applyBorder="1" applyAlignment="1">
      <alignment horizontal="center" vertical="center" wrapText="1" shrinkToFit="1"/>
    </xf>
    <xf numFmtId="49" fontId="16" fillId="0" borderId="23" xfId="0" applyNumberFormat="1" applyFont="1" applyBorder="1" applyAlignment="1">
      <alignment horizontal="center" vertical="center" wrapText="1" shrinkToFit="1"/>
    </xf>
    <xf numFmtId="49" fontId="16" fillId="0" borderId="34" xfId="0" applyNumberFormat="1" applyFont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49" fontId="16" fillId="0" borderId="36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6" fillId="0" borderId="38" xfId="0" applyNumberFormat="1" applyFont="1" applyBorder="1" applyAlignment="1">
      <alignment horizontal="center" vertical="center" wrapText="1" shrinkToFit="1"/>
    </xf>
    <xf numFmtId="49" fontId="16" fillId="0" borderId="24" xfId="0" applyNumberFormat="1" applyFont="1" applyBorder="1" applyAlignment="1">
      <alignment horizontal="center" vertical="center" wrapText="1" shrinkToFit="1"/>
    </xf>
    <xf numFmtId="49" fontId="16" fillId="0" borderId="21" xfId="0" applyNumberFormat="1" applyFont="1" applyBorder="1" applyAlignment="1">
      <alignment horizontal="center" vertical="center" wrapText="1"/>
    </xf>
    <xf numFmtId="0" fontId="17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4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4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166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right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right" vertical="center" wrapText="1"/>
    </xf>
    <xf numFmtId="165" fontId="10" fillId="3" borderId="2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/>
    </xf>
    <xf numFmtId="165" fontId="10" fillId="3" borderId="10" xfId="0" applyNumberFormat="1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horizontal="right" vertical="center" wrapText="1"/>
    </xf>
    <xf numFmtId="165" fontId="10" fillId="3" borderId="1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2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8" fillId="8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48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44" fontId="16" fillId="6" borderId="8" xfId="0" applyNumberFormat="1" applyFont="1" applyFill="1" applyBorder="1" applyAlignment="1" applyProtection="1">
      <alignment horizontal="center" vertical="center"/>
      <protection locked="0"/>
    </xf>
    <xf numFmtId="44" fontId="16" fillId="0" borderId="8" xfId="0" applyNumberFormat="1" applyFont="1" applyBorder="1" applyAlignment="1">
      <alignment horizontal="center" vertical="center"/>
    </xf>
    <xf numFmtId="44" fontId="16" fillId="0" borderId="17" xfId="0" applyNumberFormat="1" applyFont="1" applyBorder="1" applyAlignment="1">
      <alignment vertical="center"/>
    </xf>
    <xf numFmtId="0" fontId="16" fillId="0" borderId="2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44" fontId="16" fillId="6" borderId="1" xfId="0" applyNumberFormat="1" applyFont="1" applyFill="1" applyBorder="1" applyAlignment="1" applyProtection="1">
      <alignment horizontal="center" vertical="center"/>
      <protection locked="0"/>
    </xf>
    <xf numFmtId="44" fontId="16" fillId="0" borderId="1" xfId="0" applyNumberFormat="1" applyFont="1" applyBorder="1" applyAlignment="1">
      <alignment horizontal="center" vertical="center"/>
    </xf>
    <xf numFmtId="44" fontId="16" fillId="0" borderId="22" xfId="0" applyNumberFormat="1" applyFont="1" applyBorder="1" applyAlignment="1">
      <alignment vertical="center"/>
    </xf>
    <xf numFmtId="0" fontId="16" fillId="0" borderId="23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/>
    </xf>
    <xf numFmtId="44" fontId="16" fillId="6" borderId="10" xfId="0" applyNumberFormat="1" applyFont="1" applyFill="1" applyBorder="1" applyAlignment="1" applyProtection="1">
      <alignment horizontal="center" vertical="center"/>
      <protection locked="0"/>
    </xf>
    <xf numFmtId="44" fontId="16" fillId="0" borderId="10" xfId="0" applyNumberFormat="1" applyFont="1" applyBorder="1" applyAlignment="1">
      <alignment horizontal="center" vertical="center"/>
    </xf>
    <xf numFmtId="44" fontId="16" fillId="0" borderId="19" xfId="0" applyNumberFormat="1" applyFont="1" applyBorder="1" applyAlignment="1">
      <alignment vertical="center"/>
    </xf>
    <xf numFmtId="0" fontId="16" fillId="0" borderId="32" xfId="0" applyFont="1" applyBorder="1" applyAlignment="1">
      <alignment vertical="center" wrapText="1"/>
    </xf>
    <xf numFmtId="0" fontId="16" fillId="0" borderId="31" xfId="0" applyFont="1" applyBorder="1" applyAlignment="1">
      <alignment horizontal="center" vertical="center"/>
    </xf>
    <xf numFmtId="44" fontId="16" fillId="6" borderId="31" xfId="0" applyNumberFormat="1" applyFont="1" applyFill="1" applyBorder="1" applyAlignment="1" applyProtection="1">
      <alignment horizontal="center" vertical="center"/>
      <protection locked="0"/>
    </xf>
    <xf numFmtId="44" fontId="16" fillId="0" borderId="31" xfId="0" applyNumberFormat="1" applyFont="1" applyBorder="1" applyAlignment="1">
      <alignment horizontal="center" vertical="center"/>
    </xf>
    <xf numFmtId="44" fontId="16" fillId="0" borderId="33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4" fontId="16" fillId="0" borderId="1" xfId="0" applyNumberFormat="1" applyFont="1" applyBorder="1" applyAlignment="1">
      <alignment vertical="center"/>
    </xf>
    <xf numFmtId="0" fontId="16" fillId="0" borderId="15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/>
    </xf>
    <xf numFmtId="44" fontId="16" fillId="6" borderId="27" xfId="0" applyNumberFormat="1" applyFont="1" applyFill="1" applyBorder="1" applyAlignment="1" applyProtection="1">
      <alignment horizontal="center" vertical="center"/>
      <protection locked="0"/>
    </xf>
    <xf numFmtId="44" fontId="16" fillId="0" borderId="27" xfId="0" applyNumberFormat="1" applyFont="1" applyBorder="1" applyAlignment="1">
      <alignment horizontal="center" vertical="center"/>
    </xf>
    <xf numFmtId="44" fontId="16" fillId="0" borderId="7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44" fontId="16" fillId="6" borderId="12" xfId="0" applyNumberFormat="1" applyFont="1" applyFill="1" applyBorder="1" applyAlignment="1" applyProtection="1">
      <alignment horizontal="center" vertical="center"/>
      <protection locked="0"/>
    </xf>
    <xf numFmtId="44" fontId="16" fillId="0" borderId="12" xfId="0" applyNumberFormat="1" applyFont="1" applyBorder="1" applyAlignment="1">
      <alignment horizontal="center" vertical="center"/>
    </xf>
    <xf numFmtId="44" fontId="16" fillId="0" borderId="25" xfId="0" applyNumberFormat="1" applyFont="1" applyBorder="1" applyAlignment="1">
      <alignment vertical="center"/>
    </xf>
    <xf numFmtId="0" fontId="35" fillId="0" borderId="23" xfId="0" applyFont="1" applyBorder="1" applyAlignment="1">
      <alignment vertical="center" wrapText="1"/>
    </xf>
    <xf numFmtId="0" fontId="17" fillId="5" borderId="41" xfId="0" applyFont="1" applyFill="1" applyBorder="1" applyAlignment="1">
      <alignment horizontal="left" vertical="center"/>
    </xf>
    <xf numFmtId="0" fontId="17" fillId="5" borderId="42" xfId="0" applyFont="1" applyFill="1" applyBorder="1" applyAlignment="1">
      <alignment vertical="center"/>
    </xf>
    <xf numFmtId="44" fontId="17" fillId="5" borderId="42" xfId="0" applyNumberFormat="1" applyFont="1" applyFill="1" applyBorder="1" applyAlignment="1">
      <alignment vertical="center"/>
    </xf>
    <xf numFmtId="0" fontId="32" fillId="0" borderId="45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 wrapText="1"/>
    </xf>
    <xf numFmtId="0" fontId="17" fillId="5" borderId="12" xfId="0" applyFont="1" applyFill="1" applyBorder="1" applyAlignment="1">
      <alignment vertical="center"/>
    </xf>
    <xf numFmtId="44" fontId="17" fillId="5" borderId="12" xfId="0" applyNumberFormat="1" applyFont="1" applyFill="1" applyBorder="1" applyAlignment="1">
      <alignment vertical="center"/>
    </xf>
    <xf numFmtId="44" fontId="17" fillId="5" borderId="13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4" fontId="17" fillId="0" borderId="0" xfId="0" applyNumberFormat="1" applyFont="1" applyAlignment="1">
      <alignment vertical="center"/>
    </xf>
    <xf numFmtId="0" fontId="17" fillId="7" borderId="12" xfId="0" applyFont="1" applyFill="1" applyBorder="1" applyAlignment="1">
      <alignment vertical="center"/>
    </xf>
    <xf numFmtId="44" fontId="17" fillId="7" borderId="12" xfId="0" applyNumberFormat="1" applyFont="1" applyFill="1" applyBorder="1" applyAlignment="1">
      <alignment vertical="center"/>
    </xf>
    <xf numFmtId="44" fontId="17" fillId="7" borderId="13" xfId="0" applyNumberFormat="1" applyFont="1" applyFill="1" applyBorder="1" applyAlignment="1">
      <alignment vertical="center"/>
    </xf>
    <xf numFmtId="44" fontId="16" fillId="0" borderId="9" xfId="0" applyNumberFormat="1" applyFont="1" applyBorder="1" applyAlignment="1">
      <alignment vertical="center"/>
    </xf>
    <xf numFmtId="44" fontId="16" fillId="0" borderId="2" xfId="0" applyNumberFormat="1" applyFont="1" applyBorder="1" applyAlignment="1">
      <alignment vertical="center"/>
    </xf>
    <xf numFmtId="44" fontId="16" fillId="0" borderId="11" xfId="0" applyNumberFormat="1" applyFont="1" applyBorder="1" applyAlignment="1">
      <alignment vertical="center"/>
    </xf>
    <xf numFmtId="44" fontId="16" fillId="0" borderId="35" xfId="0" applyNumberFormat="1" applyFont="1" applyBorder="1" applyAlignment="1">
      <alignment vertical="center"/>
    </xf>
    <xf numFmtId="44" fontId="16" fillId="0" borderId="37" xfId="0" applyNumberFormat="1" applyFont="1" applyBorder="1" applyAlignment="1">
      <alignment vertical="center"/>
    </xf>
    <xf numFmtId="44" fontId="16" fillId="0" borderId="13" xfId="0" applyNumberFormat="1" applyFont="1" applyBorder="1" applyAlignment="1">
      <alignment vertical="center"/>
    </xf>
    <xf numFmtId="0" fontId="18" fillId="0" borderId="47" xfId="0" applyFont="1" applyBorder="1" applyAlignment="1">
      <alignment horizontal="center" vertical="center" wrapText="1"/>
    </xf>
    <xf numFmtId="44" fontId="38" fillId="0" borderId="2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12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8" fillId="0" borderId="0" xfId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8" fillId="0" borderId="0" xfId="2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8" fillId="0" borderId="0" xfId="1" applyAlignment="1">
      <alignment horizontal="left" vertical="center"/>
    </xf>
    <xf numFmtId="0" fontId="8" fillId="0" borderId="8" xfId="1" applyBorder="1" applyAlignment="1">
      <alignment horizontal="center" vertical="center"/>
    </xf>
    <xf numFmtId="4" fontId="8" fillId="6" borderId="8" xfId="1" applyNumberFormat="1" applyFill="1" applyBorder="1" applyAlignment="1" applyProtection="1">
      <alignment horizontal="center" vertical="center"/>
      <protection locked="0"/>
    </xf>
    <xf numFmtId="164" fontId="8" fillId="0" borderId="8" xfId="1" applyNumberFormat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4" fontId="8" fillId="6" borderId="1" xfId="1" applyNumberFormat="1" applyFill="1" applyBorder="1" applyAlignment="1" applyProtection="1">
      <alignment horizontal="center" vertical="center"/>
      <protection locked="0"/>
    </xf>
    <xf numFmtId="164" fontId="8" fillId="0" borderId="1" xfId="1" applyNumberFormat="1" applyBorder="1" applyAlignment="1">
      <alignment horizontal="center" vertical="center"/>
    </xf>
    <xf numFmtId="0" fontId="8" fillId="0" borderId="10" xfId="1" applyBorder="1" applyAlignment="1">
      <alignment horizontal="center" vertical="center"/>
    </xf>
    <xf numFmtId="4" fontId="8" fillId="6" borderId="10" xfId="1" applyNumberFormat="1" applyFill="1" applyBorder="1" applyAlignment="1" applyProtection="1">
      <alignment horizontal="center" vertical="center"/>
      <protection locked="0"/>
    </xf>
    <xf numFmtId="164" fontId="8" fillId="0" borderId="10" xfId="1" applyNumberFormat="1" applyBorder="1" applyAlignment="1">
      <alignment horizontal="center" vertical="center"/>
    </xf>
    <xf numFmtId="0" fontId="8" fillId="0" borderId="48" xfId="1" applyBorder="1" applyAlignment="1">
      <alignment horizontal="center" vertical="center"/>
    </xf>
    <xf numFmtId="4" fontId="8" fillId="6" borderId="48" xfId="1" applyNumberFormat="1" applyFill="1" applyBorder="1" applyAlignment="1" applyProtection="1">
      <alignment horizontal="center" vertical="center"/>
      <protection locked="0"/>
    </xf>
    <xf numFmtId="164" fontId="8" fillId="0" borderId="48" xfId="1" applyNumberFormat="1" applyBorder="1" applyAlignment="1">
      <alignment horizontal="center" vertical="center"/>
    </xf>
    <xf numFmtId="0" fontId="8" fillId="0" borderId="12" xfId="1" applyBorder="1" applyAlignment="1">
      <alignment horizontal="center" vertical="center"/>
    </xf>
    <xf numFmtId="4" fontId="8" fillId="6" borderId="12" xfId="1" applyNumberFormat="1" applyFill="1" applyBorder="1" applyAlignment="1" applyProtection="1">
      <alignment horizontal="center" vertical="center"/>
      <protection locked="0"/>
    </xf>
    <xf numFmtId="164" fontId="8" fillId="0" borderId="12" xfId="1" applyNumberFormat="1" applyBorder="1" applyAlignment="1">
      <alignment horizontal="center" vertical="center"/>
    </xf>
    <xf numFmtId="164" fontId="12" fillId="5" borderId="27" xfId="1" applyNumberFormat="1" applyFont="1" applyFill="1" applyBorder="1" applyAlignment="1">
      <alignment horizontal="center" vertical="center"/>
    </xf>
    <xf numFmtId="0" fontId="41" fillId="6" borderId="50" xfId="3" applyFont="1" applyFill="1" applyBorder="1" applyAlignment="1" applyProtection="1">
      <alignment horizontal="left"/>
      <protection locked="0"/>
    </xf>
    <xf numFmtId="164" fontId="5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9" fontId="8" fillId="0" borderId="29" xfId="1" applyNumberFormat="1" applyBorder="1" applyAlignment="1">
      <alignment horizontal="left" vertical="center" wrapText="1" shrinkToFit="1"/>
    </xf>
    <xf numFmtId="164" fontId="8" fillId="6" borderId="22" xfId="1" applyNumberFormat="1" applyFill="1" applyBorder="1" applyAlignment="1" applyProtection="1">
      <alignment horizontal="center" vertical="center"/>
      <protection locked="0"/>
    </xf>
    <xf numFmtId="164" fontId="8" fillId="9" borderId="2" xfId="1" applyNumberFormat="1" applyFill="1" applyBorder="1" applyAlignment="1">
      <alignment horizontal="center" vertical="center"/>
    </xf>
    <xf numFmtId="49" fontId="8" fillId="0" borderId="18" xfId="1" applyNumberFormat="1" applyBorder="1" applyAlignment="1">
      <alignment horizontal="left" vertical="center" wrapText="1" shrinkToFit="1"/>
    </xf>
    <xf numFmtId="164" fontId="8" fillId="6" borderId="19" xfId="1" applyNumberFormat="1" applyFill="1" applyBorder="1" applyAlignment="1" applyProtection="1">
      <alignment horizontal="center" vertical="center"/>
      <protection locked="0"/>
    </xf>
    <xf numFmtId="164" fontId="8" fillId="9" borderId="11" xfId="1" applyNumberFormat="1" applyFill="1" applyBorder="1" applyAlignment="1">
      <alignment horizontal="center" vertical="center"/>
    </xf>
    <xf numFmtId="49" fontId="8" fillId="0" borderId="0" xfId="1" applyNumberFormat="1" applyAlignment="1">
      <alignment horizontal="left" vertical="center" wrapText="1" shrinkToFit="1"/>
    </xf>
    <xf numFmtId="0" fontId="8" fillId="0" borderId="0" xfId="1" applyAlignment="1">
      <alignment horizontal="center" vertical="center"/>
    </xf>
    <xf numFmtId="4" fontId="8" fillId="0" borderId="0" xfId="1" applyNumberFormat="1" applyAlignment="1">
      <alignment horizontal="center" vertical="center"/>
    </xf>
    <xf numFmtId="4" fontId="8" fillId="0" borderId="9" xfId="1" applyNumberFormat="1" applyBorder="1" applyAlignment="1">
      <alignment horizontal="center" vertical="center" wrapText="1"/>
    </xf>
    <xf numFmtId="4" fontId="28" fillId="5" borderId="11" xfId="1" applyNumberFormat="1" applyFont="1" applyFill="1" applyBorder="1" applyAlignment="1">
      <alignment horizontal="center" vertical="center"/>
    </xf>
    <xf numFmtId="49" fontId="12" fillId="0" borderId="34" xfId="1" applyNumberFormat="1" applyFont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3" fontId="12" fillId="0" borderId="8" xfId="1" applyNumberFormat="1" applyFont="1" applyBorder="1" applyAlignment="1">
      <alignment horizontal="center" vertical="center" wrapText="1"/>
    </xf>
    <xf numFmtId="164" fontId="12" fillId="0" borderId="31" xfId="2" applyNumberFormat="1" applyFont="1" applyBorder="1" applyAlignment="1">
      <alignment horizontal="center" vertical="center" wrapText="1"/>
    </xf>
    <xf numFmtId="4" fontId="12" fillId="0" borderId="9" xfId="1" applyNumberFormat="1" applyFont="1" applyBorder="1" applyAlignment="1">
      <alignment horizontal="center" vertical="center" wrapText="1"/>
    </xf>
    <xf numFmtId="0" fontId="22" fillId="0" borderId="51" xfId="3" applyBorder="1" applyAlignment="1">
      <alignment horizontal="left"/>
    </xf>
    <xf numFmtId="0" fontId="41" fillId="0" borderId="17" xfId="3" applyFont="1" applyBorder="1" applyAlignment="1">
      <alignment horizontal="left"/>
    </xf>
    <xf numFmtId="0" fontId="41" fillId="0" borderId="52" xfId="3" applyFont="1" applyBorder="1" applyAlignment="1">
      <alignment horizontal="left"/>
    </xf>
    <xf numFmtId="0" fontId="22" fillId="0" borderId="53" xfId="3" applyBorder="1" applyAlignment="1">
      <alignment horizontal="centerContinuous"/>
    </xf>
    <xf numFmtId="0" fontId="22" fillId="0" borderId="54" xfId="3" applyBorder="1" applyAlignment="1">
      <alignment horizontal="centerContinuous"/>
    </xf>
    <xf numFmtId="0" fontId="22" fillId="0" borderId="55" xfId="3" applyBorder="1"/>
    <xf numFmtId="0" fontId="22" fillId="0" borderId="4" xfId="3" applyBorder="1"/>
    <xf numFmtId="0" fontId="22" fillId="0" borderId="56" xfId="3" applyBorder="1"/>
    <xf numFmtId="0" fontId="22" fillId="0" borderId="57" xfId="3" applyBorder="1"/>
    <xf numFmtId="49" fontId="42" fillId="10" borderId="58" xfId="3" applyNumberFormat="1" applyFont="1" applyFill="1" applyBorder="1"/>
    <xf numFmtId="0" fontId="43" fillId="0" borderId="59" xfId="3" applyFont="1" applyBorder="1" applyAlignment="1">
      <alignment vertical="center" wrapText="1"/>
    </xf>
    <xf numFmtId="49" fontId="42" fillId="10" borderId="60" xfId="3" applyNumberFormat="1" applyFont="1" applyFill="1" applyBorder="1"/>
    <xf numFmtId="0" fontId="43" fillId="10" borderId="0" xfId="3" applyFont="1" applyFill="1"/>
    <xf numFmtId="0" fontId="22" fillId="10" borderId="0" xfId="3" applyFill="1"/>
    <xf numFmtId="0" fontId="22" fillId="10" borderId="57" xfId="3" applyFill="1" applyBorder="1"/>
    <xf numFmtId="49" fontId="22" fillId="0" borderId="57" xfId="3" applyNumberFormat="1" applyBorder="1" applyAlignment="1">
      <alignment horizontal="left"/>
    </xf>
    <xf numFmtId="49" fontId="42" fillId="10" borderId="61" xfId="3" applyNumberFormat="1" applyFont="1" applyFill="1" applyBorder="1"/>
    <xf numFmtId="0" fontId="43" fillId="10" borderId="50" xfId="3" applyFont="1" applyFill="1" applyBorder="1"/>
    <xf numFmtId="0" fontId="22" fillId="10" borderId="50" xfId="3" applyFill="1" applyBorder="1"/>
    <xf numFmtId="0" fontId="22" fillId="10" borderId="62" xfId="3" applyFill="1" applyBorder="1"/>
    <xf numFmtId="0" fontId="22" fillId="0" borderId="63" xfId="3" applyBorder="1"/>
    <xf numFmtId="0" fontId="22" fillId="0" borderId="54" xfId="3" applyBorder="1"/>
    <xf numFmtId="0" fontId="22" fillId="0" borderId="60" xfId="3" applyBorder="1"/>
    <xf numFmtId="0" fontId="41" fillId="0" borderId="0" xfId="3" applyFont="1" applyAlignment="1">
      <alignment horizontal="left"/>
    </xf>
    <xf numFmtId="49" fontId="41" fillId="0" borderId="0" xfId="3" applyNumberFormat="1" applyFont="1" applyAlignment="1">
      <alignment horizontal="left"/>
    </xf>
    <xf numFmtId="49" fontId="22" fillId="0" borderId="60" xfId="3" applyNumberFormat="1" applyBorder="1" applyAlignment="1">
      <alignment vertical="center"/>
    </xf>
    <xf numFmtId="0" fontId="41" fillId="0" borderId="0" xfId="3" applyFont="1" applyAlignment="1">
      <alignment vertical="center"/>
    </xf>
    <xf numFmtId="0" fontId="44" fillId="0" borderId="0" xfId="3" applyFont="1" applyAlignment="1">
      <alignment vertical="center"/>
    </xf>
    <xf numFmtId="0" fontId="41" fillId="0" borderId="61" xfId="3" applyFont="1" applyBorder="1"/>
    <xf numFmtId="0" fontId="22" fillId="0" borderId="62" xfId="3" applyBorder="1"/>
    <xf numFmtId="0" fontId="22" fillId="0" borderId="59" xfId="3" applyBorder="1"/>
    <xf numFmtId="0" fontId="22" fillId="0" borderId="61" xfId="3" applyBorder="1"/>
    <xf numFmtId="0" fontId="40" fillId="0" borderId="65" xfId="3" applyFont="1" applyBorder="1" applyAlignment="1">
      <alignment horizontal="centerContinuous" vertical="center"/>
    </xf>
    <xf numFmtId="0" fontId="47" fillId="0" borderId="66" xfId="3" applyFont="1" applyBorder="1" applyAlignment="1">
      <alignment horizontal="centerContinuous" vertical="center"/>
    </xf>
    <xf numFmtId="0" fontId="22" fillId="0" borderId="66" xfId="3" applyBorder="1" applyAlignment="1">
      <alignment horizontal="centerContinuous" vertical="center"/>
    </xf>
    <xf numFmtId="0" fontId="22" fillId="0" borderId="67" xfId="3" applyBorder="1" applyAlignment="1">
      <alignment horizontal="centerContinuous" vertical="center"/>
    </xf>
    <xf numFmtId="0" fontId="22" fillId="0" borderId="21" xfId="3" applyBorder="1"/>
    <xf numFmtId="164" fontId="48" fillId="0" borderId="1" xfId="2" applyNumberFormat="1" applyFont="1" applyBorder="1" applyAlignment="1">
      <alignment horizontal="center" vertical="center" wrapText="1"/>
    </xf>
    <xf numFmtId="164" fontId="48" fillId="0" borderId="2" xfId="2" applyNumberFormat="1" applyFont="1" applyBorder="1" applyAlignment="1">
      <alignment horizontal="center" vertical="center" wrapText="1"/>
    </xf>
    <xf numFmtId="0" fontId="30" fillId="0" borderId="21" xfId="3" applyFont="1" applyBorder="1" applyAlignment="1">
      <alignment horizontal="centerContinuous" vertical="center"/>
    </xf>
    <xf numFmtId="164" fontId="22" fillId="9" borderId="1" xfId="3" applyNumberFormat="1" applyFill="1" applyBorder="1" applyAlignment="1">
      <alignment horizontal="center" vertical="center"/>
    </xf>
    <xf numFmtId="164" fontId="22" fillId="5" borderId="2" xfId="3" applyNumberFormat="1" applyFill="1" applyBorder="1" applyAlignment="1">
      <alignment horizontal="center" vertical="center"/>
    </xf>
    <xf numFmtId="164" fontId="22" fillId="5" borderId="2" xfId="3" applyNumberFormat="1" applyFill="1" applyBorder="1" applyAlignment="1">
      <alignment horizontal="centerContinuous" vertical="center"/>
    </xf>
    <xf numFmtId="49" fontId="21" fillId="0" borderId="60" xfId="1" applyNumberFormat="1" applyFont="1" applyBorder="1" applyAlignment="1">
      <alignment horizontal="left" vertical="center" wrapText="1" shrinkToFit="1"/>
    </xf>
    <xf numFmtId="3" fontId="22" fillId="0" borderId="0" xfId="3" applyNumberFormat="1"/>
    <xf numFmtId="0" fontId="22" fillId="0" borderId="0" xfId="3"/>
    <xf numFmtId="0" fontId="49" fillId="10" borderId="68" xfId="3" applyFont="1" applyFill="1" applyBorder="1"/>
    <xf numFmtId="0" fontId="47" fillId="10" borderId="69" xfId="3" applyFont="1" applyFill="1" applyBorder="1"/>
    <xf numFmtId="0" fontId="47" fillId="10" borderId="23" xfId="3" applyFont="1" applyFill="1" applyBorder="1"/>
    <xf numFmtId="4" fontId="49" fillId="10" borderId="70" xfId="3" applyNumberFormat="1" applyFont="1" applyFill="1" applyBorder="1"/>
    <xf numFmtId="0" fontId="41" fillId="6" borderId="0" xfId="3" applyFont="1" applyFill="1" applyAlignment="1" applyProtection="1">
      <alignment horizontal="left"/>
      <protection locked="0"/>
    </xf>
    <xf numFmtId="0" fontId="40" fillId="0" borderId="50" xfId="3" applyFont="1" applyBorder="1" applyAlignment="1">
      <alignment horizontal="center" vertical="center"/>
    </xf>
    <xf numFmtId="0" fontId="43" fillId="10" borderId="28" xfId="3" applyFont="1" applyFill="1" applyBorder="1" applyAlignment="1">
      <alignment horizontal="left" vertical="center" wrapText="1"/>
    </xf>
    <xf numFmtId="0" fontId="43" fillId="10" borderId="59" xfId="3" applyFont="1" applyFill="1" applyBorder="1" applyAlignment="1">
      <alignment horizontal="left" vertical="center" wrapText="1"/>
    </xf>
    <xf numFmtId="0" fontId="41" fillId="0" borderId="64" xfId="3" applyFont="1" applyBorder="1" applyAlignment="1">
      <alignment horizontal="left"/>
    </xf>
    <xf numFmtId="0" fontId="45" fillId="11" borderId="64" xfId="3" applyFont="1" applyFill="1" applyBorder="1" applyAlignment="1">
      <alignment horizontal="center" vertical="center" wrapText="1"/>
    </xf>
    <xf numFmtId="0" fontId="45" fillId="11" borderId="54" xfId="3" applyFont="1" applyFill="1" applyBorder="1" applyAlignment="1">
      <alignment horizontal="center" vertical="center" wrapText="1"/>
    </xf>
    <xf numFmtId="0" fontId="41" fillId="12" borderId="50" xfId="3" applyFont="1" applyFill="1" applyBorder="1" applyAlignment="1">
      <alignment horizontal="left" vertical="center" wrapText="1"/>
    </xf>
    <xf numFmtId="0" fontId="41" fillId="12" borderId="62" xfId="3" applyFont="1" applyFill="1" applyBorder="1" applyAlignment="1">
      <alignment horizontal="left" vertical="center" wrapText="1"/>
    </xf>
    <xf numFmtId="0" fontId="48" fillId="0" borderId="29" xfId="3" applyFont="1" applyBorder="1" applyAlignment="1">
      <alignment horizontal="center" vertical="center"/>
    </xf>
    <xf numFmtId="0" fontId="48" fillId="0" borderId="22" xfId="3" applyFont="1" applyBorder="1" applyAlignment="1">
      <alignment horizontal="center" vertical="center"/>
    </xf>
    <xf numFmtId="49" fontId="22" fillId="0" borderId="29" xfId="1" applyNumberFormat="1" applyFont="1" applyBorder="1" applyAlignment="1">
      <alignment horizontal="left" vertical="center" wrapText="1" shrinkToFit="1"/>
    </xf>
    <xf numFmtId="49" fontId="22" fillId="0" borderId="22" xfId="1" applyNumberFormat="1" applyFont="1" applyBorder="1" applyAlignment="1">
      <alignment horizontal="left" vertical="center" wrapText="1" shrinkToFit="1"/>
    </xf>
    <xf numFmtId="0" fontId="17" fillId="5" borderId="30" xfId="0" applyFont="1" applyFill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4" xfId="0" applyFont="1" applyBorder="1" applyAlignment="1">
      <alignment horizontal="left" vertical="center"/>
    </xf>
    <xf numFmtId="0" fontId="17" fillId="7" borderId="30" xfId="0" applyFont="1" applyFill="1" applyBorder="1" applyAlignment="1">
      <alignment vertical="center"/>
    </xf>
    <xf numFmtId="0" fontId="37" fillId="0" borderId="26" xfId="0" applyFont="1" applyBorder="1" applyAlignment="1">
      <alignment vertical="center"/>
    </xf>
    <xf numFmtId="0" fontId="37" fillId="0" borderId="24" xfId="0" applyFont="1" applyBorder="1" applyAlignment="1">
      <alignment vertical="center"/>
    </xf>
    <xf numFmtId="0" fontId="1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/>
    </xf>
    <xf numFmtId="165" fontId="20" fillId="0" borderId="9" xfId="0" applyNumberFormat="1" applyFont="1" applyBorder="1" applyAlignment="1">
      <alignment horizontal="center" vertical="center" wrapText="1"/>
    </xf>
    <xf numFmtId="165" fontId="20" fillId="0" borderId="1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164" fontId="14" fillId="4" borderId="7" xfId="0" applyNumberFormat="1" applyFont="1" applyFill="1" applyBorder="1" applyAlignment="1">
      <alignment horizontal="center" vertical="center"/>
    </xf>
    <xf numFmtId="164" fontId="14" fillId="4" borderId="28" xfId="0" applyNumberFormat="1" applyFont="1" applyFill="1" applyBorder="1" applyAlignment="1">
      <alignment horizontal="center" vertical="center"/>
    </xf>
    <xf numFmtId="164" fontId="14" fillId="4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2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48" xfId="1" applyNumberFormat="1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 wrapText="1"/>
    </xf>
    <xf numFmtId="3" fontId="12" fillId="0" borderId="48" xfId="1" applyNumberFormat="1" applyFont="1" applyBorder="1" applyAlignment="1">
      <alignment horizontal="center" vertical="center" wrapText="1"/>
    </xf>
    <xf numFmtId="4" fontId="12" fillId="0" borderId="48" xfId="1" applyNumberFormat="1" applyFont="1" applyBorder="1" applyAlignment="1">
      <alignment horizontal="center" vertical="center" wrapText="1"/>
    </xf>
    <xf numFmtId="4" fontId="12" fillId="0" borderId="49" xfId="1" applyNumberFormat="1" applyFont="1" applyBorder="1" applyAlignment="1">
      <alignment horizontal="center" vertical="center" wrapText="1"/>
    </xf>
    <xf numFmtId="164" fontId="12" fillId="0" borderId="48" xfId="2" applyNumberFormat="1" applyFont="1" applyBorder="1" applyAlignment="1">
      <alignment horizontal="center" vertical="center" wrapText="1"/>
    </xf>
    <xf numFmtId="164" fontId="12" fillId="0" borderId="49" xfId="2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9" fontId="28" fillId="5" borderId="1" xfId="1" applyNumberFormat="1" applyFont="1" applyFill="1" applyBorder="1" applyAlignment="1">
      <alignment horizontal="center" vertical="center" wrapText="1" shrinkToFit="1"/>
    </xf>
    <xf numFmtId="0" fontId="27" fillId="0" borderId="1" xfId="0" applyFont="1" applyBorder="1" applyAlignment="1">
      <alignment vertical="center"/>
    </xf>
    <xf numFmtId="4" fontId="28" fillId="5" borderId="1" xfId="1" applyNumberFormat="1" applyFont="1" applyFill="1" applyBorder="1" applyAlignment="1">
      <alignment horizontal="center" vertical="center"/>
    </xf>
    <xf numFmtId="0" fontId="8" fillId="8" borderId="48" xfId="0" applyFont="1" applyFill="1" applyBorder="1" applyAlignment="1">
      <alignment horizontal="center" vertical="center" wrapText="1"/>
    </xf>
    <xf numFmtId="49" fontId="12" fillId="5" borderId="7" xfId="1" applyNumberFormat="1" applyFont="1" applyFill="1" applyBorder="1" applyAlignment="1">
      <alignment horizontal="center" vertical="center" wrapText="1" shrinkToFit="1"/>
    </xf>
    <xf numFmtId="49" fontId="12" fillId="5" borderId="28" xfId="1" applyNumberFormat="1" applyFont="1" applyFill="1" applyBorder="1" applyAlignment="1">
      <alignment horizontal="center" vertical="center" wrapText="1" shrinkToFit="1"/>
    </xf>
    <xf numFmtId="0" fontId="8" fillId="0" borderId="28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49" fontId="29" fillId="0" borderId="1" xfId="1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vertical="center"/>
    </xf>
    <xf numFmtId="4" fontId="29" fillId="0" borderId="1" xfId="1" applyNumberFormat="1" applyFont="1" applyBorder="1" applyAlignment="1">
      <alignment horizontal="center" vertical="center"/>
    </xf>
    <xf numFmtId="49" fontId="8" fillId="0" borderId="16" xfId="1" applyNumberFormat="1" applyBorder="1" applyAlignment="1">
      <alignment horizontal="center" vertical="center" wrapText="1" shrinkToFit="1"/>
    </xf>
    <xf numFmtId="49" fontId="8" fillId="0" borderId="8" xfId="1" applyNumberFormat="1" applyBorder="1" applyAlignment="1">
      <alignment horizontal="center" vertical="center" wrapText="1" shrinkToFit="1"/>
    </xf>
    <xf numFmtId="49" fontId="51" fillId="5" borderId="18" xfId="1" applyNumberFormat="1" applyFont="1" applyFill="1" applyBorder="1" applyAlignment="1">
      <alignment horizontal="center" vertical="center" wrapText="1" shrinkToFit="1"/>
    </xf>
    <xf numFmtId="49" fontId="51" fillId="5" borderId="10" xfId="1" applyNumberFormat="1" applyFont="1" applyFill="1" applyBorder="1" applyAlignment="1">
      <alignment horizontal="center" vertical="center" wrapText="1" shrinkToFit="1"/>
    </xf>
    <xf numFmtId="49" fontId="8" fillId="0" borderId="0" xfId="1" applyNumberFormat="1" applyAlignment="1">
      <alignment horizontal="left" vertical="center" wrapText="1" shrinkToFi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">
    <cellStyle name="Normální" xfId="0" builtinId="0"/>
    <cellStyle name="Normální 2" xfId="1" xr:uid="{30E9FA13-61F5-4F94-9C1D-298C7CD2E37E}"/>
    <cellStyle name="normální 2 2" xfId="2" xr:uid="{42178940-B0C7-4472-A104-A9E619ED31E2}"/>
    <cellStyle name="Normální 3" xfId="3" xr:uid="{6154956D-C2A0-4A31-AD3D-1F2B581C07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57E4-5E50-42C3-B25C-F0888425CA1C}">
  <dimension ref="A1:E26"/>
  <sheetViews>
    <sheetView workbookViewId="0">
      <selection activeCell="B14" sqref="B14:C14"/>
    </sheetView>
  </sheetViews>
  <sheetFormatPr defaultRowHeight="12.75" x14ac:dyDescent="0.2"/>
  <cols>
    <col min="1" max="1" width="15.140625" customWidth="1"/>
    <col min="2" max="2" width="16.7109375" customWidth="1"/>
    <col min="3" max="3" width="15.42578125" customWidth="1"/>
    <col min="4" max="4" width="28.7109375" customWidth="1"/>
    <col min="5" max="5" width="19.28515625" customWidth="1"/>
  </cols>
  <sheetData>
    <row r="1" spans="1:5" ht="18.75" thickBot="1" x14ac:dyDescent="0.25">
      <c r="A1" s="241" t="s">
        <v>170</v>
      </c>
      <c r="B1" s="241"/>
      <c r="C1" s="241"/>
      <c r="D1" s="241"/>
      <c r="E1" s="241"/>
    </row>
    <row r="2" spans="1:5" x14ac:dyDescent="0.2">
      <c r="A2" s="190" t="s">
        <v>171</v>
      </c>
      <c r="B2" s="191" t="s">
        <v>172</v>
      </c>
      <c r="C2" s="192"/>
      <c r="D2" s="193"/>
      <c r="E2" s="194"/>
    </row>
    <row r="3" spans="1:5" x14ac:dyDescent="0.2">
      <c r="A3" s="195"/>
      <c r="B3" s="196" t="s">
        <v>173</v>
      </c>
      <c r="C3" s="196"/>
      <c r="D3" s="197"/>
      <c r="E3" s="198"/>
    </row>
    <row r="4" spans="1:5" ht="33" customHeight="1" x14ac:dyDescent="0.2">
      <c r="A4" s="199"/>
      <c r="B4" s="242" t="s">
        <v>192</v>
      </c>
      <c r="C4" s="242"/>
      <c r="D4" s="243"/>
      <c r="E4" s="200"/>
    </row>
    <row r="5" spans="1:5" x14ac:dyDescent="0.2">
      <c r="A5" s="195"/>
      <c r="B5" s="196" t="s">
        <v>174</v>
      </c>
      <c r="C5" s="196"/>
      <c r="D5" s="197"/>
      <c r="E5" s="197"/>
    </row>
    <row r="6" spans="1:5" ht="15" x14ac:dyDescent="0.2">
      <c r="A6" s="201"/>
      <c r="B6" s="202" t="s">
        <v>175</v>
      </c>
      <c r="C6" s="203"/>
      <c r="D6" s="204"/>
      <c r="E6" s="205"/>
    </row>
    <row r="7" spans="1:5" x14ac:dyDescent="0.2">
      <c r="A7" s="195"/>
      <c r="B7" s="196" t="s">
        <v>176</v>
      </c>
      <c r="C7" s="196"/>
      <c r="D7" s="197"/>
      <c r="E7" s="197"/>
    </row>
    <row r="8" spans="1:5" ht="15.75" thickBot="1" x14ac:dyDescent="0.25">
      <c r="A8" s="206"/>
      <c r="B8" s="207" t="s">
        <v>177</v>
      </c>
      <c r="C8" s="208"/>
      <c r="D8" s="209"/>
      <c r="E8" s="205"/>
    </row>
    <row r="9" spans="1:5" x14ac:dyDescent="0.2">
      <c r="A9" s="210" t="s">
        <v>178</v>
      </c>
      <c r="B9" s="244" t="s">
        <v>179</v>
      </c>
      <c r="C9" s="244"/>
      <c r="D9" s="211"/>
      <c r="E9" s="197"/>
    </row>
    <row r="10" spans="1:5" x14ac:dyDescent="0.2">
      <c r="A10" s="212"/>
      <c r="B10" s="213" t="s">
        <v>180</v>
      </c>
      <c r="C10" s="213"/>
      <c r="D10" s="198"/>
      <c r="E10" s="198"/>
    </row>
    <row r="11" spans="1:5" x14ac:dyDescent="0.2">
      <c r="A11" s="212"/>
      <c r="B11" s="214" t="s">
        <v>181</v>
      </c>
      <c r="C11" s="213"/>
      <c r="D11" s="198"/>
      <c r="E11" s="198"/>
    </row>
    <row r="12" spans="1:5" x14ac:dyDescent="0.2">
      <c r="A12" s="215" t="s">
        <v>182</v>
      </c>
      <c r="B12" s="216" t="s">
        <v>183</v>
      </c>
      <c r="C12" s="213"/>
      <c r="D12" s="198"/>
      <c r="E12" s="198"/>
    </row>
    <row r="13" spans="1:5" x14ac:dyDescent="0.2">
      <c r="A13" s="215"/>
      <c r="B13" s="217"/>
      <c r="C13" s="213"/>
      <c r="D13" s="198"/>
      <c r="E13" s="198"/>
    </row>
    <row r="14" spans="1:5" x14ac:dyDescent="0.2">
      <c r="A14" s="212" t="s">
        <v>184</v>
      </c>
      <c r="B14" s="240"/>
      <c r="C14" s="240"/>
      <c r="D14" s="198"/>
      <c r="E14" s="198"/>
    </row>
    <row r="15" spans="1:5" x14ac:dyDescent="0.2">
      <c r="A15" s="212"/>
      <c r="B15" s="240"/>
      <c r="C15" s="240"/>
      <c r="D15" s="198"/>
      <c r="E15" s="198"/>
    </row>
    <row r="16" spans="1:5" x14ac:dyDescent="0.2">
      <c r="A16" s="212"/>
      <c r="B16" s="240"/>
      <c r="C16" s="240"/>
      <c r="D16" s="198"/>
      <c r="E16" s="198"/>
    </row>
    <row r="17" spans="1:5" ht="19.5" customHeight="1" thickBot="1" x14ac:dyDescent="0.25">
      <c r="A17" s="218"/>
      <c r="B17" s="171"/>
      <c r="C17" s="171"/>
      <c r="D17" s="219"/>
      <c r="E17" s="198"/>
    </row>
    <row r="18" spans="1:5" ht="42.75" customHeight="1" x14ac:dyDescent="0.2">
      <c r="A18" s="210"/>
      <c r="B18" s="245" t="s">
        <v>185</v>
      </c>
      <c r="C18" s="245"/>
      <c r="D18" s="246"/>
      <c r="E18" s="220"/>
    </row>
    <row r="19" spans="1:5" ht="51.75" customHeight="1" thickBot="1" x14ac:dyDescent="0.25">
      <c r="A19" s="221"/>
      <c r="B19" s="247" t="s">
        <v>186</v>
      </c>
      <c r="C19" s="247"/>
      <c r="D19" s="248"/>
      <c r="E19" s="198"/>
    </row>
    <row r="20" spans="1:5" ht="18" x14ac:dyDescent="0.2">
      <c r="A20" s="222" t="s">
        <v>187</v>
      </c>
      <c r="B20" s="223"/>
      <c r="C20" s="223"/>
      <c r="D20" s="224"/>
      <c r="E20" s="225"/>
    </row>
    <row r="21" spans="1:5" ht="30" x14ac:dyDescent="0.2">
      <c r="A21" s="249" t="s">
        <v>188</v>
      </c>
      <c r="B21" s="250"/>
      <c r="C21" s="226"/>
      <c r="D21" s="227" t="s">
        <v>189</v>
      </c>
      <c r="E21" s="228" t="s">
        <v>190</v>
      </c>
    </row>
    <row r="22" spans="1:5" ht="26.25" customHeight="1" x14ac:dyDescent="0.2">
      <c r="A22" s="251" t="s">
        <v>194</v>
      </c>
      <c r="B22" s="252"/>
      <c r="C22" s="229"/>
      <c r="D22" s="230">
        <f>'Seznam zařízení'!C61</f>
        <v>0</v>
      </c>
      <c r="E22" s="231">
        <f>D22*4</f>
        <v>0</v>
      </c>
    </row>
    <row r="23" spans="1:5" ht="26.25" customHeight="1" x14ac:dyDescent="0.2">
      <c r="A23" s="251" t="s">
        <v>193</v>
      </c>
      <c r="B23" s="252"/>
      <c r="C23" s="229"/>
      <c r="D23" s="230">
        <f>Filtry!H46</f>
        <v>0</v>
      </c>
      <c r="E23" s="232">
        <f>D23*4</f>
        <v>0</v>
      </c>
    </row>
    <row r="24" spans="1:5" ht="40.5" customHeight="1" x14ac:dyDescent="0.2">
      <c r="A24" s="251" t="s">
        <v>154</v>
      </c>
      <c r="B24" s="252"/>
      <c r="C24" s="226"/>
      <c r="D24" s="230">
        <f>'Opravy - hodinová sazba'!F9</f>
        <v>0</v>
      </c>
      <c r="E24" s="231">
        <f>D24*4</f>
        <v>0</v>
      </c>
    </row>
    <row r="25" spans="1:5" x14ac:dyDescent="0.2">
      <c r="A25" s="233"/>
      <c r="B25" s="234"/>
      <c r="C25" s="235"/>
      <c r="D25" s="234"/>
      <c r="E25" s="198"/>
    </row>
    <row r="26" spans="1:5" ht="16.5" thickBot="1" x14ac:dyDescent="0.3">
      <c r="A26" s="236" t="s">
        <v>191</v>
      </c>
      <c r="B26" s="237"/>
      <c r="C26" s="237"/>
      <c r="D26" s="238"/>
      <c r="E26" s="239">
        <f>SUM(E22:E24)</f>
        <v>0</v>
      </c>
    </row>
  </sheetData>
  <sheetProtection algorithmName="SHA-512" hashValue="0vUPPJuI30EmSQcSlkKM+wjDdXK0rRznEp/3I0PHJ/vozzM3nMSht3vkVm+r8ySjRQPK/4kCuih5jUuGBV117g==" saltValue="rnA7ZgHSl8Wf3B6YnmS34A==" spinCount="100000" sheet="1" selectLockedCells="1"/>
  <mergeCells count="12">
    <mergeCell ref="A24:B24"/>
    <mergeCell ref="B18:D18"/>
    <mergeCell ref="B19:D19"/>
    <mergeCell ref="A21:B21"/>
    <mergeCell ref="A22:B22"/>
    <mergeCell ref="A23:B23"/>
    <mergeCell ref="B16:C16"/>
    <mergeCell ref="A1:E1"/>
    <mergeCell ref="B4:D4"/>
    <mergeCell ref="B9:C9"/>
    <mergeCell ref="B14:C14"/>
    <mergeCell ref="B15:C1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CAAC-5808-4CFD-B597-0E815C39489B}">
  <dimension ref="A1:P67"/>
  <sheetViews>
    <sheetView workbookViewId="0">
      <selection activeCell="J4" sqref="J4"/>
    </sheetView>
  </sheetViews>
  <sheetFormatPr defaultColWidth="9.140625" defaultRowHeight="12.75" x14ac:dyDescent="0.2"/>
  <cols>
    <col min="1" max="1" width="23.42578125" style="2" customWidth="1"/>
    <col min="2" max="2" width="14.5703125" style="2" customWidth="1"/>
    <col min="3" max="3" width="67" style="2" customWidth="1"/>
    <col min="4" max="4" width="6.5703125" style="60" customWidth="1"/>
    <col min="5" max="8" width="4.140625" style="2" customWidth="1"/>
    <col min="9" max="9" width="8.28515625" style="2" customWidth="1"/>
    <col min="10" max="14" width="14" style="2" customWidth="1"/>
    <col min="15" max="16" width="15.85546875" style="2" customWidth="1"/>
    <col min="17" max="16384" width="9.140625" style="2"/>
  </cols>
  <sheetData>
    <row r="1" spans="1:16" s="1" customFormat="1" ht="20.65" customHeight="1" thickBot="1" x14ac:dyDescent="0.25">
      <c r="A1" s="8" t="s">
        <v>0</v>
      </c>
      <c r="D1" s="9"/>
    </row>
    <row r="2" spans="1:16" s="3" customFormat="1" ht="30" customHeight="1" x14ac:dyDescent="0.2">
      <c r="A2" s="78" t="s">
        <v>1</v>
      </c>
      <c r="B2" s="78" t="s">
        <v>2</v>
      </c>
      <c r="C2" s="78" t="s">
        <v>3</v>
      </c>
      <c r="D2" s="79" t="s">
        <v>4</v>
      </c>
      <c r="E2" s="259" t="s">
        <v>5</v>
      </c>
      <c r="F2" s="260"/>
      <c r="G2" s="260"/>
      <c r="H2" s="260"/>
      <c r="I2" s="79" t="s">
        <v>6</v>
      </c>
      <c r="J2" s="79" t="s">
        <v>7</v>
      </c>
      <c r="K2" s="79" t="s">
        <v>8</v>
      </c>
      <c r="L2" s="79" t="s">
        <v>9</v>
      </c>
      <c r="M2" s="79" t="s">
        <v>10</v>
      </c>
      <c r="N2" s="79" t="s">
        <v>11</v>
      </c>
      <c r="O2" s="80" t="s">
        <v>12</v>
      </c>
      <c r="P2" s="261" t="s">
        <v>13</v>
      </c>
    </row>
    <row r="3" spans="1:16" s="4" customFormat="1" ht="21.6" customHeight="1" thickBot="1" x14ac:dyDescent="0.25">
      <c r="A3" s="81"/>
      <c r="B3" s="81"/>
      <c r="C3" s="82" t="s">
        <v>14</v>
      </c>
      <c r="D3" s="83"/>
      <c r="E3" s="84" t="s">
        <v>15</v>
      </c>
      <c r="F3" s="84" t="s">
        <v>16</v>
      </c>
      <c r="G3" s="84" t="s">
        <v>17</v>
      </c>
      <c r="H3" s="84" t="s">
        <v>18</v>
      </c>
      <c r="I3" s="83"/>
      <c r="J3" s="83"/>
      <c r="K3" s="83"/>
      <c r="L3" s="83"/>
      <c r="M3" s="83"/>
      <c r="N3" s="83"/>
      <c r="O3" s="85"/>
      <c r="P3" s="262"/>
    </row>
    <row r="4" spans="1:16" s="5" customFormat="1" ht="132" x14ac:dyDescent="0.2">
      <c r="A4" s="10" t="s">
        <v>19</v>
      </c>
      <c r="B4" s="11" t="s">
        <v>20</v>
      </c>
      <c r="C4" s="86" t="s">
        <v>156</v>
      </c>
      <c r="D4" s="87">
        <v>1</v>
      </c>
      <c r="E4" s="87">
        <v>1</v>
      </c>
      <c r="F4" s="87">
        <v>1</v>
      </c>
      <c r="G4" s="87">
        <v>1</v>
      </c>
      <c r="H4" s="87">
        <v>1</v>
      </c>
      <c r="I4" s="87">
        <f>E4+F4+G4+H4</f>
        <v>4</v>
      </c>
      <c r="J4" s="88"/>
      <c r="K4" s="89">
        <f>D4*E4*J4</f>
        <v>0</v>
      </c>
      <c r="L4" s="89">
        <f t="shared" ref="L4:L27" si="0">D4*F4*J4</f>
        <v>0</v>
      </c>
      <c r="M4" s="89">
        <f t="shared" ref="M4:M27" si="1">D4*G4*J4</f>
        <v>0</v>
      </c>
      <c r="N4" s="89">
        <f t="shared" ref="N4:N27" si="2">D4*H4*J4</f>
        <v>0</v>
      </c>
      <c r="O4" s="90">
        <f t="shared" ref="O4:O27" si="3">D4*I4*J4</f>
        <v>0</v>
      </c>
      <c r="P4" s="137"/>
    </row>
    <row r="5" spans="1:16" s="5" customFormat="1" ht="33" x14ac:dyDescent="0.2">
      <c r="A5" s="12" t="s">
        <v>19</v>
      </c>
      <c r="B5" s="13" t="s">
        <v>20</v>
      </c>
      <c r="C5" s="91" t="s">
        <v>21</v>
      </c>
      <c r="D5" s="92">
        <v>1</v>
      </c>
      <c r="E5" s="92">
        <v>1</v>
      </c>
      <c r="F5" s="92">
        <v>1</v>
      </c>
      <c r="G5" s="92">
        <v>1</v>
      </c>
      <c r="H5" s="92">
        <v>1</v>
      </c>
      <c r="I5" s="92">
        <f t="shared" ref="I5:I42" si="4">E5+F5+G5+H5</f>
        <v>4</v>
      </c>
      <c r="J5" s="93"/>
      <c r="K5" s="94">
        <f>D5*E5*J5</f>
        <v>0</v>
      </c>
      <c r="L5" s="94">
        <f t="shared" si="0"/>
        <v>0</v>
      </c>
      <c r="M5" s="94">
        <f t="shared" si="1"/>
        <v>0</v>
      </c>
      <c r="N5" s="94">
        <f t="shared" si="2"/>
        <v>0</v>
      </c>
      <c r="O5" s="95">
        <f t="shared" si="3"/>
        <v>0</v>
      </c>
      <c r="P5" s="138"/>
    </row>
    <row r="6" spans="1:16" s="5" customFormat="1" ht="33" x14ac:dyDescent="0.2">
      <c r="A6" s="12" t="s">
        <v>19</v>
      </c>
      <c r="B6" s="13" t="s">
        <v>20</v>
      </c>
      <c r="C6" s="91" t="s">
        <v>22</v>
      </c>
      <c r="D6" s="92">
        <v>1</v>
      </c>
      <c r="E6" s="92"/>
      <c r="F6" s="92">
        <v>1</v>
      </c>
      <c r="G6" s="92"/>
      <c r="H6" s="92">
        <v>1</v>
      </c>
      <c r="I6" s="92">
        <f t="shared" si="4"/>
        <v>2</v>
      </c>
      <c r="J6" s="93"/>
      <c r="K6" s="94">
        <f>D6*E6*J6</f>
        <v>0</v>
      </c>
      <c r="L6" s="94">
        <f t="shared" si="0"/>
        <v>0</v>
      </c>
      <c r="M6" s="94">
        <f t="shared" si="1"/>
        <v>0</v>
      </c>
      <c r="N6" s="94">
        <f t="shared" si="2"/>
        <v>0</v>
      </c>
      <c r="O6" s="95">
        <f t="shared" si="3"/>
        <v>0</v>
      </c>
      <c r="P6" s="138"/>
    </row>
    <row r="7" spans="1:16" s="5" customFormat="1" ht="33" x14ac:dyDescent="0.2">
      <c r="A7" s="12" t="s">
        <v>19</v>
      </c>
      <c r="B7" s="13" t="s">
        <v>20</v>
      </c>
      <c r="C7" s="91" t="s">
        <v>23</v>
      </c>
      <c r="D7" s="92">
        <v>1</v>
      </c>
      <c r="E7" s="92"/>
      <c r="F7" s="92">
        <v>1</v>
      </c>
      <c r="G7" s="92"/>
      <c r="H7" s="92">
        <v>1</v>
      </c>
      <c r="I7" s="92">
        <f t="shared" si="4"/>
        <v>2</v>
      </c>
      <c r="J7" s="93"/>
      <c r="K7" s="94">
        <v>0</v>
      </c>
      <c r="L7" s="94">
        <f t="shared" si="0"/>
        <v>0</v>
      </c>
      <c r="M7" s="94">
        <f t="shared" si="1"/>
        <v>0</v>
      </c>
      <c r="N7" s="94">
        <f t="shared" si="2"/>
        <v>0</v>
      </c>
      <c r="O7" s="95">
        <f t="shared" si="3"/>
        <v>0</v>
      </c>
      <c r="P7" s="138"/>
    </row>
    <row r="8" spans="1:16" s="5" customFormat="1" ht="33.75" thickBot="1" x14ac:dyDescent="0.25">
      <c r="A8" s="14" t="s">
        <v>19</v>
      </c>
      <c r="B8" s="15" t="s">
        <v>20</v>
      </c>
      <c r="C8" s="96" t="s">
        <v>24</v>
      </c>
      <c r="D8" s="97">
        <v>2</v>
      </c>
      <c r="E8" s="97">
        <v>1</v>
      </c>
      <c r="F8" s="97"/>
      <c r="G8" s="97"/>
      <c r="H8" s="97"/>
      <c r="I8" s="97">
        <f t="shared" si="4"/>
        <v>1</v>
      </c>
      <c r="J8" s="98"/>
      <c r="K8" s="99">
        <f t="shared" ref="K8:K15" si="5">D8*E8*J8</f>
        <v>0</v>
      </c>
      <c r="L8" s="99">
        <f t="shared" si="0"/>
        <v>0</v>
      </c>
      <c r="M8" s="99">
        <f t="shared" si="1"/>
        <v>0</v>
      </c>
      <c r="N8" s="99">
        <f t="shared" si="2"/>
        <v>0</v>
      </c>
      <c r="O8" s="100">
        <f t="shared" si="3"/>
        <v>0</v>
      </c>
      <c r="P8" s="139"/>
    </row>
    <row r="9" spans="1:16" s="5" customFormat="1" ht="82.5" x14ac:dyDescent="0.2">
      <c r="A9" s="10" t="s">
        <v>25</v>
      </c>
      <c r="B9" s="16" t="s">
        <v>26</v>
      </c>
      <c r="C9" s="86" t="s">
        <v>157</v>
      </c>
      <c r="D9" s="87">
        <v>11</v>
      </c>
      <c r="E9" s="87">
        <v>1</v>
      </c>
      <c r="F9" s="87"/>
      <c r="G9" s="87">
        <v>1</v>
      </c>
      <c r="H9" s="87"/>
      <c r="I9" s="87">
        <f t="shared" si="4"/>
        <v>2</v>
      </c>
      <c r="J9" s="88"/>
      <c r="K9" s="89">
        <f t="shared" si="5"/>
        <v>0</v>
      </c>
      <c r="L9" s="89">
        <f t="shared" si="0"/>
        <v>0</v>
      </c>
      <c r="M9" s="89">
        <f t="shared" si="1"/>
        <v>0</v>
      </c>
      <c r="N9" s="89">
        <f t="shared" si="2"/>
        <v>0</v>
      </c>
      <c r="O9" s="90">
        <f t="shared" si="3"/>
        <v>0</v>
      </c>
      <c r="P9" s="137"/>
    </row>
    <row r="10" spans="1:16" s="5" customFormat="1" ht="33.75" thickBot="1" x14ac:dyDescent="0.25">
      <c r="A10" s="14" t="s">
        <v>27</v>
      </c>
      <c r="B10" s="17" t="s">
        <v>26</v>
      </c>
      <c r="C10" s="96" t="s">
        <v>158</v>
      </c>
      <c r="D10" s="97">
        <v>1</v>
      </c>
      <c r="E10" s="97">
        <v>1</v>
      </c>
      <c r="F10" s="97"/>
      <c r="G10" s="97">
        <v>1</v>
      </c>
      <c r="H10" s="97"/>
      <c r="I10" s="97">
        <f t="shared" si="4"/>
        <v>2</v>
      </c>
      <c r="J10" s="98"/>
      <c r="K10" s="99">
        <f t="shared" si="5"/>
        <v>0</v>
      </c>
      <c r="L10" s="99">
        <f t="shared" si="0"/>
        <v>0</v>
      </c>
      <c r="M10" s="99">
        <f t="shared" si="1"/>
        <v>0</v>
      </c>
      <c r="N10" s="99">
        <f t="shared" si="2"/>
        <v>0</v>
      </c>
      <c r="O10" s="100">
        <f t="shared" si="3"/>
        <v>0</v>
      </c>
      <c r="P10" s="139"/>
    </row>
    <row r="11" spans="1:16" s="5" customFormat="1" ht="66" x14ac:dyDescent="0.2">
      <c r="A11" s="18" t="s">
        <v>28</v>
      </c>
      <c r="B11" s="19" t="s">
        <v>29</v>
      </c>
      <c r="C11" s="86" t="s">
        <v>159</v>
      </c>
      <c r="D11" s="87">
        <v>17</v>
      </c>
      <c r="E11" s="87">
        <v>1</v>
      </c>
      <c r="F11" s="87"/>
      <c r="G11" s="87">
        <v>1</v>
      </c>
      <c r="H11" s="87"/>
      <c r="I11" s="87">
        <f t="shared" si="4"/>
        <v>2</v>
      </c>
      <c r="J11" s="88"/>
      <c r="K11" s="89">
        <f t="shared" si="5"/>
        <v>0</v>
      </c>
      <c r="L11" s="89">
        <f t="shared" si="0"/>
        <v>0</v>
      </c>
      <c r="M11" s="89">
        <f t="shared" si="1"/>
        <v>0</v>
      </c>
      <c r="N11" s="89">
        <f t="shared" si="2"/>
        <v>0</v>
      </c>
      <c r="O11" s="90">
        <f t="shared" si="3"/>
        <v>0</v>
      </c>
      <c r="P11" s="137"/>
    </row>
    <row r="12" spans="1:16" s="5" customFormat="1" ht="17.25" thickBot="1" x14ac:dyDescent="0.25">
      <c r="A12" s="20" t="s">
        <v>30</v>
      </c>
      <c r="B12" s="21" t="s">
        <v>31</v>
      </c>
      <c r="C12" s="96" t="s">
        <v>160</v>
      </c>
      <c r="D12" s="97">
        <v>1</v>
      </c>
      <c r="E12" s="97">
        <v>1</v>
      </c>
      <c r="F12" s="97"/>
      <c r="G12" s="97">
        <v>1</v>
      </c>
      <c r="H12" s="97"/>
      <c r="I12" s="97">
        <f t="shared" si="4"/>
        <v>2</v>
      </c>
      <c r="J12" s="98"/>
      <c r="K12" s="99">
        <f t="shared" si="5"/>
        <v>0</v>
      </c>
      <c r="L12" s="99">
        <f t="shared" si="0"/>
        <v>0</v>
      </c>
      <c r="M12" s="99">
        <f t="shared" si="1"/>
        <v>0</v>
      </c>
      <c r="N12" s="99">
        <f t="shared" si="2"/>
        <v>0</v>
      </c>
      <c r="O12" s="100">
        <f t="shared" si="3"/>
        <v>0</v>
      </c>
      <c r="P12" s="139"/>
    </row>
    <row r="13" spans="1:16" s="5" customFormat="1" ht="231" x14ac:dyDescent="0.2">
      <c r="A13" s="10" t="s">
        <v>32</v>
      </c>
      <c r="B13" s="11" t="s">
        <v>33</v>
      </c>
      <c r="C13" s="86" t="s">
        <v>161</v>
      </c>
      <c r="D13" s="87">
        <v>6</v>
      </c>
      <c r="E13" s="87"/>
      <c r="F13" s="87">
        <v>1</v>
      </c>
      <c r="G13" s="87"/>
      <c r="H13" s="87">
        <v>1</v>
      </c>
      <c r="I13" s="87">
        <f t="shared" si="4"/>
        <v>2</v>
      </c>
      <c r="J13" s="88"/>
      <c r="K13" s="89">
        <f t="shared" si="5"/>
        <v>0</v>
      </c>
      <c r="L13" s="89">
        <f t="shared" si="0"/>
        <v>0</v>
      </c>
      <c r="M13" s="89">
        <f t="shared" si="1"/>
        <v>0</v>
      </c>
      <c r="N13" s="89">
        <f t="shared" si="2"/>
        <v>0</v>
      </c>
      <c r="O13" s="90">
        <f t="shared" si="3"/>
        <v>0</v>
      </c>
      <c r="P13" s="137"/>
    </row>
    <row r="14" spans="1:16" s="5" customFormat="1" ht="49.5" x14ac:dyDescent="0.2">
      <c r="A14" s="12" t="s">
        <v>32</v>
      </c>
      <c r="B14" s="13" t="s">
        <v>33</v>
      </c>
      <c r="C14" s="91" t="s">
        <v>21</v>
      </c>
      <c r="D14" s="92">
        <v>6</v>
      </c>
      <c r="E14" s="92"/>
      <c r="F14" s="92">
        <v>1</v>
      </c>
      <c r="G14" s="92"/>
      <c r="H14" s="92">
        <v>1</v>
      </c>
      <c r="I14" s="92">
        <f t="shared" si="4"/>
        <v>2</v>
      </c>
      <c r="J14" s="93"/>
      <c r="K14" s="94">
        <f t="shared" si="5"/>
        <v>0</v>
      </c>
      <c r="L14" s="94">
        <f t="shared" si="0"/>
        <v>0</v>
      </c>
      <c r="M14" s="94">
        <f t="shared" si="1"/>
        <v>0</v>
      </c>
      <c r="N14" s="94">
        <f t="shared" si="2"/>
        <v>0</v>
      </c>
      <c r="O14" s="95">
        <f t="shared" si="3"/>
        <v>0</v>
      </c>
      <c r="P14" s="138"/>
    </row>
    <row r="15" spans="1:16" s="5" customFormat="1" ht="49.5" x14ac:dyDescent="0.2">
      <c r="A15" s="12" t="s">
        <v>32</v>
      </c>
      <c r="B15" s="13" t="s">
        <v>33</v>
      </c>
      <c r="C15" s="91" t="s">
        <v>22</v>
      </c>
      <c r="D15" s="92">
        <v>10</v>
      </c>
      <c r="E15" s="92"/>
      <c r="F15" s="92">
        <v>1</v>
      </c>
      <c r="G15" s="92"/>
      <c r="H15" s="92">
        <v>1</v>
      </c>
      <c r="I15" s="92">
        <f t="shared" si="4"/>
        <v>2</v>
      </c>
      <c r="J15" s="93"/>
      <c r="K15" s="94">
        <f t="shared" si="5"/>
        <v>0</v>
      </c>
      <c r="L15" s="94">
        <f t="shared" si="0"/>
        <v>0</v>
      </c>
      <c r="M15" s="94">
        <f t="shared" si="1"/>
        <v>0</v>
      </c>
      <c r="N15" s="94">
        <f t="shared" si="2"/>
        <v>0</v>
      </c>
      <c r="O15" s="95">
        <f t="shared" si="3"/>
        <v>0</v>
      </c>
      <c r="P15" s="138"/>
    </row>
    <row r="16" spans="1:16" s="5" customFormat="1" ht="50.25" thickBot="1" x14ac:dyDescent="0.25">
      <c r="A16" s="14" t="s">
        <v>32</v>
      </c>
      <c r="B16" s="15" t="s">
        <v>33</v>
      </c>
      <c r="C16" s="96" t="s">
        <v>23</v>
      </c>
      <c r="D16" s="97">
        <v>10</v>
      </c>
      <c r="E16" s="97"/>
      <c r="F16" s="97">
        <v>1</v>
      </c>
      <c r="G16" s="97"/>
      <c r="H16" s="97">
        <v>1</v>
      </c>
      <c r="I16" s="97">
        <f t="shared" si="4"/>
        <v>2</v>
      </c>
      <c r="J16" s="98"/>
      <c r="K16" s="99">
        <v>0</v>
      </c>
      <c r="L16" s="99">
        <f t="shared" si="0"/>
        <v>0</v>
      </c>
      <c r="M16" s="99">
        <f t="shared" si="1"/>
        <v>0</v>
      </c>
      <c r="N16" s="99">
        <f t="shared" si="2"/>
        <v>0</v>
      </c>
      <c r="O16" s="100">
        <f t="shared" si="3"/>
        <v>0</v>
      </c>
      <c r="P16" s="139"/>
    </row>
    <row r="17" spans="1:16" s="5" customFormat="1" ht="33" x14ac:dyDescent="0.2">
      <c r="A17" s="10" t="s">
        <v>34</v>
      </c>
      <c r="B17" s="16"/>
      <c r="C17" s="86" t="s">
        <v>24</v>
      </c>
      <c r="D17" s="87">
        <v>167</v>
      </c>
      <c r="E17" s="87">
        <v>1</v>
      </c>
      <c r="F17" s="87"/>
      <c r="G17" s="87"/>
      <c r="H17" s="87"/>
      <c r="I17" s="87">
        <f t="shared" si="4"/>
        <v>1</v>
      </c>
      <c r="J17" s="88"/>
      <c r="K17" s="89">
        <f t="shared" ref="K17:K27" si="6">D17*E17*J17</f>
        <v>0</v>
      </c>
      <c r="L17" s="89">
        <f t="shared" si="0"/>
        <v>0</v>
      </c>
      <c r="M17" s="89">
        <f t="shared" si="1"/>
        <v>0</v>
      </c>
      <c r="N17" s="89">
        <f t="shared" si="2"/>
        <v>0</v>
      </c>
      <c r="O17" s="90">
        <f t="shared" si="3"/>
        <v>0</v>
      </c>
      <c r="P17" s="137"/>
    </row>
    <row r="18" spans="1:16" s="5" customFormat="1" ht="17.25" thickBot="1" x14ac:dyDescent="0.25">
      <c r="A18" s="14" t="s">
        <v>35</v>
      </c>
      <c r="B18" s="17"/>
      <c r="C18" s="96" t="s">
        <v>24</v>
      </c>
      <c r="D18" s="97">
        <v>36</v>
      </c>
      <c r="E18" s="97">
        <v>1</v>
      </c>
      <c r="F18" s="97"/>
      <c r="G18" s="97"/>
      <c r="H18" s="97"/>
      <c r="I18" s="97">
        <f t="shared" si="4"/>
        <v>1</v>
      </c>
      <c r="J18" s="98"/>
      <c r="K18" s="99">
        <f t="shared" si="6"/>
        <v>0</v>
      </c>
      <c r="L18" s="99">
        <f t="shared" si="0"/>
        <v>0</v>
      </c>
      <c r="M18" s="99">
        <f t="shared" si="1"/>
        <v>0</v>
      </c>
      <c r="N18" s="99">
        <f t="shared" si="2"/>
        <v>0</v>
      </c>
      <c r="O18" s="100">
        <f t="shared" si="3"/>
        <v>0</v>
      </c>
      <c r="P18" s="139"/>
    </row>
    <row r="19" spans="1:16" s="5" customFormat="1" ht="16.5" x14ac:dyDescent="0.2">
      <c r="A19" s="22" t="s">
        <v>36</v>
      </c>
      <c r="B19" s="23" t="s">
        <v>37</v>
      </c>
      <c r="C19" s="101" t="s">
        <v>38</v>
      </c>
      <c r="D19" s="102">
        <v>5</v>
      </c>
      <c r="E19" s="102">
        <v>1</v>
      </c>
      <c r="F19" s="102"/>
      <c r="G19" s="102">
        <v>1</v>
      </c>
      <c r="H19" s="102"/>
      <c r="I19" s="102">
        <f t="shared" si="4"/>
        <v>2</v>
      </c>
      <c r="J19" s="103"/>
      <c r="K19" s="104">
        <f t="shared" si="6"/>
        <v>0</v>
      </c>
      <c r="L19" s="104">
        <f t="shared" si="0"/>
        <v>0</v>
      </c>
      <c r="M19" s="104">
        <f t="shared" si="1"/>
        <v>0</v>
      </c>
      <c r="N19" s="104">
        <f t="shared" si="2"/>
        <v>0</v>
      </c>
      <c r="O19" s="105">
        <f t="shared" si="3"/>
        <v>0</v>
      </c>
      <c r="P19" s="140"/>
    </row>
    <row r="20" spans="1:16" s="5" customFormat="1" ht="49.5" x14ac:dyDescent="0.2">
      <c r="A20" s="12" t="s">
        <v>39</v>
      </c>
      <c r="B20" s="13" t="s">
        <v>26</v>
      </c>
      <c r="C20" s="106" t="s">
        <v>162</v>
      </c>
      <c r="D20" s="92">
        <v>1</v>
      </c>
      <c r="E20" s="92"/>
      <c r="F20" s="92">
        <v>1</v>
      </c>
      <c r="G20" s="92"/>
      <c r="H20" s="92">
        <v>1</v>
      </c>
      <c r="I20" s="92">
        <f t="shared" si="4"/>
        <v>2</v>
      </c>
      <c r="J20" s="93"/>
      <c r="K20" s="94">
        <f t="shared" si="6"/>
        <v>0</v>
      </c>
      <c r="L20" s="94">
        <f t="shared" si="0"/>
        <v>0</v>
      </c>
      <c r="M20" s="94">
        <f t="shared" si="1"/>
        <v>0</v>
      </c>
      <c r="N20" s="94">
        <f t="shared" si="2"/>
        <v>0</v>
      </c>
      <c r="O20" s="107">
        <f t="shared" si="3"/>
        <v>0</v>
      </c>
      <c r="P20" s="138"/>
    </row>
    <row r="21" spans="1:16" s="5" customFormat="1" ht="53.25" customHeight="1" x14ac:dyDescent="0.2">
      <c r="A21" s="24" t="s">
        <v>39</v>
      </c>
      <c r="B21" s="25" t="s">
        <v>26</v>
      </c>
      <c r="C21" s="108" t="s">
        <v>40</v>
      </c>
      <c r="D21" s="109">
        <v>1</v>
      </c>
      <c r="E21" s="109"/>
      <c r="F21" s="109"/>
      <c r="G21" s="109">
        <v>1</v>
      </c>
      <c r="H21" s="109"/>
      <c r="I21" s="109">
        <f t="shared" si="4"/>
        <v>1</v>
      </c>
      <c r="J21" s="110"/>
      <c r="K21" s="111">
        <f t="shared" si="6"/>
        <v>0</v>
      </c>
      <c r="L21" s="111">
        <f t="shared" si="0"/>
        <v>0</v>
      </c>
      <c r="M21" s="111">
        <f t="shared" si="1"/>
        <v>0</v>
      </c>
      <c r="N21" s="111">
        <f t="shared" si="2"/>
        <v>0</v>
      </c>
      <c r="O21" s="112">
        <f t="shared" si="3"/>
        <v>0</v>
      </c>
      <c r="P21" s="141"/>
    </row>
    <row r="22" spans="1:16" s="5" customFormat="1" ht="16.5" x14ac:dyDescent="0.2">
      <c r="A22" s="12" t="s">
        <v>39</v>
      </c>
      <c r="B22" s="13" t="s">
        <v>26</v>
      </c>
      <c r="C22" s="106" t="s">
        <v>21</v>
      </c>
      <c r="D22" s="92">
        <v>1</v>
      </c>
      <c r="E22" s="92"/>
      <c r="F22" s="92">
        <v>1</v>
      </c>
      <c r="G22" s="92"/>
      <c r="H22" s="92">
        <v>1</v>
      </c>
      <c r="I22" s="92">
        <f t="shared" si="4"/>
        <v>2</v>
      </c>
      <c r="J22" s="93"/>
      <c r="K22" s="94">
        <f t="shared" si="6"/>
        <v>0</v>
      </c>
      <c r="L22" s="94">
        <f t="shared" si="0"/>
        <v>0</v>
      </c>
      <c r="M22" s="94">
        <f t="shared" si="1"/>
        <v>0</v>
      </c>
      <c r="N22" s="94">
        <f t="shared" si="2"/>
        <v>0</v>
      </c>
      <c r="O22" s="95">
        <f t="shared" si="3"/>
        <v>0</v>
      </c>
      <c r="P22" s="138"/>
    </row>
    <row r="23" spans="1:16" s="5" customFormat="1" ht="83.25" thickBot="1" x14ac:dyDescent="0.25">
      <c r="A23" s="14" t="s">
        <v>41</v>
      </c>
      <c r="B23" s="15" t="s">
        <v>42</v>
      </c>
      <c r="C23" s="113" t="s">
        <v>163</v>
      </c>
      <c r="D23" s="97">
        <v>6</v>
      </c>
      <c r="E23" s="97"/>
      <c r="F23" s="97">
        <v>1</v>
      </c>
      <c r="G23" s="97"/>
      <c r="H23" s="97">
        <v>1</v>
      </c>
      <c r="I23" s="97">
        <f t="shared" si="4"/>
        <v>2</v>
      </c>
      <c r="J23" s="98"/>
      <c r="K23" s="99">
        <f t="shared" si="6"/>
        <v>0</v>
      </c>
      <c r="L23" s="99">
        <f t="shared" si="0"/>
        <v>0</v>
      </c>
      <c r="M23" s="99">
        <f t="shared" si="1"/>
        <v>0</v>
      </c>
      <c r="N23" s="99">
        <f t="shared" si="2"/>
        <v>0</v>
      </c>
      <c r="O23" s="100">
        <f t="shared" si="3"/>
        <v>0</v>
      </c>
      <c r="P23" s="139"/>
    </row>
    <row r="24" spans="1:16" s="5" customFormat="1" ht="33.75" thickBot="1" x14ac:dyDescent="0.25">
      <c r="A24" s="26" t="s">
        <v>43</v>
      </c>
      <c r="B24" s="27" t="s">
        <v>44</v>
      </c>
      <c r="C24" s="114" t="s">
        <v>45</v>
      </c>
      <c r="D24" s="115">
        <v>3</v>
      </c>
      <c r="E24" s="115"/>
      <c r="F24" s="115">
        <v>1</v>
      </c>
      <c r="G24" s="115"/>
      <c r="H24" s="115">
        <v>1</v>
      </c>
      <c r="I24" s="115">
        <f t="shared" si="4"/>
        <v>2</v>
      </c>
      <c r="J24" s="116"/>
      <c r="K24" s="117">
        <f t="shared" si="6"/>
        <v>0</v>
      </c>
      <c r="L24" s="117">
        <f t="shared" si="0"/>
        <v>0</v>
      </c>
      <c r="M24" s="117">
        <f t="shared" si="1"/>
        <v>0</v>
      </c>
      <c r="N24" s="117">
        <f t="shared" si="2"/>
        <v>0</v>
      </c>
      <c r="O24" s="118">
        <f t="shared" si="3"/>
        <v>0</v>
      </c>
      <c r="P24" s="142"/>
    </row>
    <row r="25" spans="1:16" s="5" customFormat="1" ht="132" x14ac:dyDescent="0.2">
      <c r="A25" s="10" t="s">
        <v>46</v>
      </c>
      <c r="B25" s="16" t="s">
        <v>47</v>
      </c>
      <c r="C25" s="86" t="s">
        <v>164</v>
      </c>
      <c r="D25" s="87">
        <v>1</v>
      </c>
      <c r="E25" s="87"/>
      <c r="F25" s="87">
        <v>1</v>
      </c>
      <c r="G25" s="87"/>
      <c r="H25" s="87">
        <v>1</v>
      </c>
      <c r="I25" s="87">
        <f t="shared" si="4"/>
        <v>2</v>
      </c>
      <c r="J25" s="88"/>
      <c r="K25" s="89">
        <f t="shared" si="6"/>
        <v>0</v>
      </c>
      <c r="L25" s="89">
        <f t="shared" si="0"/>
        <v>0</v>
      </c>
      <c r="M25" s="89">
        <f t="shared" si="1"/>
        <v>0</v>
      </c>
      <c r="N25" s="89">
        <f t="shared" si="2"/>
        <v>0</v>
      </c>
      <c r="O25" s="90">
        <f t="shared" si="3"/>
        <v>0</v>
      </c>
      <c r="P25" s="137"/>
    </row>
    <row r="26" spans="1:16" s="5" customFormat="1" ht="16.5" x14ac:dyDescent="0.2">
      <c r="A26" s="12" t="s">
        <v>46</v>
      </c>
      <c r="B26" s="28" t="s">
        <v>47</v>
      </c>
      <c r="C26" s="91" t="s">
        <v>21</v>
      </c>
      <c r="D26" s="92">
        <v>1</v>
      </c>
      <c r="E26" s="92"/>
      <c r="F26" s="92">
        <v>1</v>
      </c>
      <c r="G26" s="92"/>
      <c r="H26" s="92">
        <v>1</v>
      </c>
      <c r="I26" s="92">
        <f t="shared" si="4"/>
        <v>2</v>
      </c>
      <c r="J26" s="93"/>
      <c r="K26" s="94">
        <f t="shared" si="6"/>
        <v>0</v>
      </c>
      <c r="L26" s="94">
        <f t="shared" si="0"/>
        <v>0</v>
      </c>
      <c r="M26" s="94">
        <f t="shared" si="1"/>
        <v>0</v>
      </c>
      <c r="N26" s="94">
        <f t="shared" si="2"/>
        <v>0</v>
      </c>
      <c r="O26" s="95">
        <f t="shared" si="3"/>
        <v>0</v>
      </c>
      <c r="P26" s="138"/>
    </row>
    <row r="27" spans="1:16" s="5" customFormat="1" ht="49.5" x14ac:dyDescent="0.2">
      <c r="A27" s="14" t="s">
        <v>48</v>
      </c>
      <c r="B27" s="17" t="s">
        <v>49</v>
      </c>
      <c r="C27" s="96" t="s">
        <v>50</v>
      </c>
      <c r="D27" s="97">
        <v>1</v>
      </c>
      <c r="E27" s="97">
        <v>1</v>
      </c>
      <c r="F27" s="97"/>
      <c r="G27" s="97">
        <v>1</v>
      </c>
      <c r="H27" s="97"/>
      <c r="I27" s="97">
        <f t="shared" si="4"/>
        <v>2</v>
      </c>
      <c r="J27" s="98"/>
      <c r="K27" s="99">
        <f t="shared" si="6"/>
        <v>0</v>
      </c>
      <c r="L27" s="99">
        <f t="shared" si="0"/>
        <v>0</v>
      </c>
      <c r="M27" s="99">
        <f t="shared" si="1"/>
        <v>0</v>
      </c>
      <c r="N27" s="99">
        <f t="shared" si="2"/>
        <v>0</v>
      </c>
      <c r="O27" s="100">
        <f t="shared" si="3"/>
        <v>0</v>
      </c>
      <c r="P27" s="139"/>
    </row>
    <row r="28" spans="1:16" s="5" customFormat="1" ht="33" x14ac:dyDescent="0.2">
      <c r="A28" s="14" t="s">
        <v>51</v>
      </c>
      <c r="B28" s="17" t="s">
        <v>52</v>
      </c>
      <c r="C28" s="119" t="s">
        <v>165</v>
      </c>
      <c r="D28" s="97">
        <f>24+56+99+53+92+21+17+39+5+22+1+22+11</f>
        <v>462</v>
      </c>
      <c r="E28" s="97"/>
      <c r="F28" s="97"/>
      <c r="G28" s="97"/>
      <c r="H28" s="97"/>
      <c r="I28" s="97">
        <f t="shared" ref="I28" si="7">E28+F28+G28+H28</f>
        <v>0</v>
      </c>
      <c r="J28" s="98"/>
      <c r="K28" s="99">
        <f t="shared" ref="K28" si="8">D28*E28*J28</f>
        <v>0</v>
      </c>
      <c r="L28" s="99">
        <f t="shared" ref="L28" si="9">D28*F28*J28</f>
        <v>0</v>
      </c>
      <c r="M28" s="99">
        <f t="shared" ref="M28" si="10">D28*G28*J28</f>
        <v>0</v>
      </c>
      <c r="N28" s="99">
        <f t="shared" ref="N28" si="11">D28*H28*J28</f>
        <v>0</v>
      </c>
      <c r="O28" s="100">
        <f t="shared" ref="O28" si="12">D28*I28*J28</f>
        <v>0</v>
      </c>
      <c r="P28" s="139">
        <f>J28*D28</f>
        <v>0</v>
      </c>
    </row>
    <row r="29" spans="1:16" s="6" customFormat="1" ht="16.5" x14ac:dyDescent="0.2">
      <c r="A29" s="29" t="s">
        <v>53</v>
      </c>
      <c r="B29" s="30"/>
      <c r="C29" s="30"/>
      <c r="D29" s="120"/>
      <c r="E29" s="121"/>
      <c r="F29" s="121"/>
      <c r="G29" s="121"/>
      <c r="H29" s="121"/>
      <c r="I29" s="121"/>
      <c r="J29" s="122"/>
      <c r="K29" s="122">
        <f>SUM(K4:K28)</f>
        <v>0</v>
      </c>
      <c r="L29" s="122">
        <f t="shared" ref="L29:P29" si="13">SUM(L4:L28)</f>
        <v>0</v>
      </c>
      <c r="M29" s="122">
        <f t="shared" si="13"/>
        <v>0</v>
      </c>
      <c r="N29" s="122">
        <f t="shared" si="13"/>
        <v>0</v>
      </c>
      <c r="O29" s="122">
        <f t="shared" si="13"/>
        <v>0</v>
      </c>
      <c r="P29" s="122">
        <f t="shared" si="13"/>
        <v>0</v>
      </c>
    </row>
    <row r="30" spans="1:16" s="4" customFormat="1" ht="18.600000000000001" customHeight="1" x14ac:dyDescent="0.2">
      <c r="A30" s="31"/>
      <c r="B30" s="32"/>
      <c r="C30" s="123" t="s">
        <v>54</v>
      </c>
      <c r="D30" s="124"/>
      <c r="E30" s="125" t="s">
        <v>15</v>
      </c>
      <c r="F30" s="125" t="s">
        <v>16</v>
      </c>
      <c r="G30" s="125" t="s">
        <v>17</v>
      </c>
      <c r="H30" s="125" t="s">
        <v>18</v>
      </c>
      <c r="I30" s="126"/>
      <c r="J30" s="124"/>
      <c r="K30" s="124"/>
      <c r="L30" s="124"/>
      <c r="M30" s="124"/>
      <c r="N30" s="124"/>
      <c r="O30" s="127"/>
      <c r="P30" s="143"/>
    </row>
    <row r="31" spans="1:16" s="5" customFormat="1" ht="66" x14ac:dyDescent="0.2">
      <c r="A31" s="10" t="s">
        <v>55</v>
      </c>
      <c r="B31" s="16" t="s">
        <v>56</v>
      </c>
      <c r="C31" s="86" t="s">
        <v>166</v>
      </c>
      <c r="D31" s="87">
        <v>1</v>
      </c>
      <c r="E31" s="87">
        <v>1</v>
      </c>
      <c r="F31" s="87"/>
      <c r="G31" s="87">
        <v>1</v>
      </c>
      <c r="H31" s="87"/>
      <c r="I31" s="87">
        <f t="shared" si="4"/>
        <v>2</v>
      </c>
      <c r="J31" s="88"/>
      <c r="K31" s="89">
        <f>D31*E31*J31</f>
        <v>0</v>
      </c>
      <c r="L31" s="89">
        <f t="shared" ref="L31:L42" si="14">D31*F31*J31</f>
        <v>0</v>
      </c>
      <c r="M31" s="89">
        <f t="shared" ref="M31:M42" si="15">D31*G31*J31</f>
        <v>0</v>
      </c>
      <c r="N31" s="89">
        <f t="shared" ref="N31:N42" si="16">D31*H31*J31</f>
        <v>0</v>
      </c>
      <c r="O31" s="90">
        <f t="shared" ref="O31:O42" si="17">D31*I31*J31</f>
        <v>0</v>
      </c>
      <c r="P31" s="137"/>
    </row>
    <row r="32" spans="1:16" s="5" customFormat="1" ht="16.5" x14ac:dyDescent="0.2">
      <c r="A32" s="24"/>
      <c r="B32" s="33" t="s">
        <v>56</v>
      </c>
      <c r="C32" s="108" t="s">
        <v>57</v>
      </c>
      <c r="D32" s="109">
        <v>1</v>
      </c>
      <c r="E32" s="109"/>
      <c r="F32" s="109"/>
      <c r="G32" s="109">
        <v>1</v>
      </c>
      <c r="H32" s="109"/>
      <c r="I32" s="92">
        <f t="shared" si="4"/>
        <v>1</v>
      </c>
      <c r="J32" s="110"/>
      <c r="K32" s="94">
        <f>D32*E32*J32</f>
        <v>0</v>
      </c>
      <c r="L32" s="94">
        <f t="shared" si="14"/>
        <v>0</v>
      </c>
      <c r="M32" s="94">
        <f t="shared" si="15"/>
        <v>0</v>
      </c>
      <c r="N32" s="94">
        <f t="shared" si="16"/>
        <v>0</v>
      </c>
      <c r="O32" s="95">
        <f t="shared" si="17"/>
        <v>0</v>
      </c>
      <c r="P32" s="138"/>
    </row>
    <row r="33" spans="1:16" s="5" customFormat="1" ht="16.5" x14ac:dyDescent="0.2">
      <c r="A33" s="24"/>
      <c r="B33" s="33" t="s">
        <v>56</v>
      </c>
      <c r="C33" s="108" t="s">
        <v>58</v>
      </c>
      <c r="D33" s="109">
        <v>1</v>
      </c>
      <c r="E33" s="109"/>
      <c r="F33" s="109"/>
      <c r="G33" s="109">
        <v>1</v>
      </c>
      <c r="H33" s="109"/>
      <c r="I33" s="92">
        <v>0.5</v>
      </c>
      <c r="J33" s="110"/>
      <c r="K33" s="94">
        <f>D33*E33*J33</f>
        <v>0</v>
      </c>
      <c r="L33" s="94">
        <f t="shared" si="14"/>
        <v>0</v>
      </c>
      <c r="M33" s="94">
        <f>D33*G33*J33/2</f>
        <v>0</v>
      </c>
      <c r="N33" s="94">
        <f t="shared" si="16"/>
        <v>0</v>
      </c>
      <c r="O33" s="95">
        <f t="shared" si="17"/>
        <v>0</v>
      </c>
      <c r="P33" s="138"/>
    </row>
    <row r="34" spans="1:16" s="5" customFormat="1" ht="16.5" x14ac:dyDescent="0.2">
      <c r="A34" s="12" t="s">
        <v>59</v>
      </c>
      <c r="B34" s="28" t="s">
        <v>26</v>
      </c>
      <c r="C34" s="91" t="s">
        <v>60</v>
      </c>
      <c r="D34" s="92">
        <v>1</v>
      </c>
      <c r="E34" s="263" t="s">
        <v>61</v>
      </c>
      <c r="F34" s="263"/>
      <c r="G34" s="263"/>
      <c r="H34" s="263"/>
      <c r="I34" s="92"/>
      <c r="J34" s="93"/>
      <c r="K34" s="94">
        <v>0</v>
      </c>
      <c r="L34" s="94">
        <f t="shared" si="14"/>
        <v>0</v>
      </c>
      <c r="M34" s="94">
        <f t="shared" si="15"/>
        <v>0</v>
      </c>
      <c r="N34" s="94">
        <f t="shared" si="16"/>
        <v>0</v>
      </c>
      <c r="O34" s="95">
        <f t="shared" si="17"/>
        <v>0</v>
      </c>
      <c r="P34" s="138">
        <f>D34*J34</f>
        <v>0</v>
      </c>
    </row>
    <row r="35" spans="1:16" s="5" customFormat="1" ht="16.5" x14ac:dyDescent="0.2">
      <c r="A35" s="12"/>
      <c r="B35" s="28" t="s">
        <v>26</v>
      </c>
      <c r="C35" s="91" t="s">
        <v>62</v>
      </c>
      <c r="D35" s="92">
        <v>2</v>
      </c>
      <c r="E35" s="109"/>
      <c r="F35" s="109"/>
      <c r="G35" s="109">
        <v>1</v>
      </c>
      <c r="H35" s="109"/>
      <c r="I35" s="92">
        <f>E35+F35+G35+H35</f>
        <v>1</v>
      </c>
      <c r="J35" s="93"/>
      <c r="K35" s="94">
        <f>D35*E35*J35</f>
        <v>0</v>
      </c>
      <c r="L35" s="94">
        <f>D35*F35*J35</f>
        <v>0</v>
      </c>
      <c r="M35" s="94">
        <f>D35*G35*J35</f>
        <v>0</v>
      </c>
      <c r="N35" s="94">
        <f>D35*H35*J35</f>
        <v>0</v>
      </c>
      <c r="O35" s="95">
        <f>D35*I35*J35</f>
        <v>0</v>
      </c>
      <c r="P35" s="138"/>
    </row>
    <row r="36" spans="1:16" s="5" customFormat="1" ht="16.5" x14ac:dyDescent="0.2">
      <c r="A36" s="12"/>
      <c r="B36" s="28"/>
      <c r="C36" s="91" t="s">
        <v>63</v>
      </c>
      <c r="D36" s="92">
        <v>2</v>
      </c>
      <c r="E36" s="92">
        <v>1</v>
      </c>
      <c r="F36" s="92"/>
      <c r="G36" s="92"/>
      <c r="H36" s="92"/>
      <c r="I36" s="92">
        <f t="shared" si="4"/>
        <v>1</v>
      </c>
      <c r="J36" s="93"/>
      <c r="K36" s="94">
        <f>D36*E36*J36</f>
        <v>0</v>
      </c>
      <c r="L36" s="94">
        <f t="shared" si="14"/>
        <v>0</v>
      </c>
      <c r="M36" s="94">
        <f t="shared" si="15"/>
        <v>0</v>
      </c>
      <c r="N36" s="94">
        <f t="shared" si="16"/>
        <v>0</v>
      </c>
      <c r="O36" s="95">
        <f t="shared" si="17"/>
        <v>0</v>
      </c>
      <c r="P36" s="138"/>
    </row>
    <row r="37" spans="1:16" s="5" customFormat="1" ht="33" x14ac:dyDescent="0.2">
      <c r="A37" s="24" t="s">
        <v>55</v>
      </c>
      <c r="B37" s="28" t="s">
        <v>64</v>
      </c>
      <c r="C37" s="91" t="s">
        <v>65</v>
      </c>
      <c r="D37" s="92">
        <v>1</v>
      </c>
      <c r="E37" s="263" t="s">
        <v>66</v>
      </c>
      <c r="F37" s="263"/>
      <c r="G37" s="263"/>
      <c r="H37" s="263"/>
      <c r="I37" s="92"/>
      <c r="J37" s="93"/>
      <c r="K37" s="94">
        <v>0</v>
      </c>
      <c r="L37" s="94">
        <f t="shared" si="14"/>
        <v>0</v>
      </c>
      <c r="M37" s="94">
        <f t="shared" si="15"/>
        <v>0</v>
      </c>
      <c r="N37" s="94">
        <f t="shared" si="16"/>
        <v>0</v>
      </c>
      <c r="O37" s="95">
        <f t="shared" si="17"/>
        <v>0</v>
      </c>
      <c r="P37" s="138">
        <f>D37*J37</f>
        <v>0</v>
      </c>
    </row>
    <row r="38" spans="1:16" s="5" customFormat="1" ht="49.5" x14ac:dyDescent="0.2">
      <c r="A38" s="24" t="s">
        <v>55</v>
      </c>
      <c r="B38" s="28" t="s">
        <v>64</v>
      </c>
      <c r="C38" s="91" t="s">
        <v>67</v>
      </c>
      <c r="D38" s="92">
        <v>1</v>
      </c>
      <c r="E38" s="263" t="s">
        <v>61</v>
      </c>
      <c r="F38" s="263"/>
      <c r="G38" s="263"/>
      <c r="H38" s="263"/>
      <c r="I38" s="92"/>
      <c r="J38" s="93"/>
      <c r="K38" s="94">
        <v>0</v>
      </c>
      <c r="L38" s="94">
        <f t="shared" si="14"/>
        <v>0</v>
      </c>
      <c r="M38" s="94">
        <f t="shared" si="15"/>
        <v>0</v>
      </c>
      <c r="N38" s="94">
        <f t="shared" si="16"/>
        <v>0</v>
      </c>
      <c r="O38" s="95">
        <f t="shared" si="17"/>
        <v>0</v>
      </c>
      <c r="P38" s="144"/>
    </row>
    <row r="39" spans="1:16" s="5" customFormat="1" ht="33.75" customHeight="1" x14ac:dyDescent="0.2">
      <c r="A39" s="12" t="s">
        <v>68</v>
      </c>
      <c r="B39" s="28"/>
      <c r="C39" s="91" t="s">
        <v>167</v>
      </c>
      <c r="D39" s="92">
        <v>154</v>
      </c>
      <c r="E39" s="92"/>
      <c r="F39" s="92">
        <v>1</v>
      </c>
      <c r="G39" s="92">
        <v>1</v>
      </c>
      <c r="H39" s="92"/>
      <c r="I39" s="92">
        <f t="shared" si="4"/>
        <v>2</v>
      </c>
      <c r="J39" s="93"/>
      <c r="K39" s="94">
        <f>D39*E39*J39</f>
        <v>0</v>
      </c>
      <c r="L39" s="94">
        <f t="shared" si="14"/>
        <v>0</v>
      </c>
      <c r="M39" s="94">
        <f t="shared" si="15"/>
        <v>0</v>
      </c>
      <c r="N39" s="94">
        <f t="shared" si="16"/>
        <v>0</v>
      </c>
      <c r="O39" s="95">
        <f t="shared" si="17"/>
        <v>0</v>
      </c>
      <c r="P39" s="138"/>
    </row>
    <row r="40" spans="1:16" s="5" customFormat="1" ht="33" x14ac:dyDescent="0.2">
      <c r="A40" s="12" t="s">
        <v>69</v>
      </c>
      <c r="B40" s="28" t="s">
        <v>70</v>
      </c>
      <c r="C40" s="91" t="s">
        <v>71</v>
      </c>
      <c r="D40" s="92">
        <v>1</v>
      </c>
      <c r="E40" s="92">
        <v>1</v>
      </c>
      <c r="F40" s="92"/>
      <c r="G40" s="92">
        <v>1</v>
      </c>
      <c r="H40" s="92"/>
      <c r="I40" s="92">
        <f t="shared" si="4"/>
        <v>2</v>
      </c>
      <c r="J40" s="93"/>
      <c r="K40" s="94">
        <f>D40*E40*J40</f>
        <v>0</v>
      </c>
      <c r="L40" s="94">
        <f t="shared" si="14"/>
        <v>0</v>
      </c>
      <c r="M40" s="94">
        <f t="shared" si="15"/>
        <v>0</v>
      </c>
      <c r="N40" s="94">
        <f t="shared" si="16"/>
        <v>0</v>
      </c>
      <c r="O40" s="95">
        <f t="shared" si="17"/>
        <v>0</v>
      </c>
      <c r="P40" s="138"/>
    </row>
    <row r="41" spans="1:16" s="5" customFormat="1" ht="49.5" x14ac:dyDescent="0.2">
      <c r="A41" s="12" t="s">
        <v>72</v>
      </c>
      <c r="B41" s="28"/>
      <c r="C41" s="91" t="s">
        <v>168</v>
      </c>
      <c r="D41" s="92">
        <v>12</v>
      </c>
      <c r="E41" s="92"/>
      <c r="F41" s="92">
        <v>1</v>
      </c>
      <c r="G41" s="92"/>
      <c r="H41" s="92">
        <v>1</v>
      </c>
      <c r="I41" s="92">
        <f t="shared" si="4"/>
        <v>2</v>
      </c>
      <c r="J41" s="93"/>
      <c r="K41" s="94">
        <f>D41*E41*J41</f>
        <v>0</v>
      </c>
      <c r="L41" s="94">
        <f t="shared" si="14"/>
        <v>0</v>
      </c>
      <c r="M41" s="94">
        <f t="shared" si="15"/>
        <v>0</v>
      </c>
      <c r="N41" s="94">
        <f t="shared" si="16"/>
        <v>0</v>
      </c>
      <c r="O41" s="95">
        <f t="shared" si="17"/>
        <v>0</v>
      </c>
      <c r="P41" s="138"/>
    </row>
    <row r="42" spans="1:16" s="5" customFormat="1" ht="50.25" thickBot="1" x14ac:dyDescent="0.25">
      <c r="A42" s="14" t="s">
        <v>73</v>
      </c>
      <c r="B42" s="17"/>
      <c r="C42" s="96" t="s">
        <v>169</v>
      </c>
      <c r="D42" s="97">
        <v>12</v>
      </c>
      <c r="E42" s="97"/>
      <c r="F42" s="97">
        <v>1</v>
      </c>
      <c r="G42" s="97"/>
      <c r="H42" s="97">
        <v>1</v>
      </c>
      <c r="I42" s="97">
        <f t="shared" si="4"/>
        <v>2</v>
      </c>
      <c r="J42" s="98"/>
      <c r="K42" s="99">
        <f>D42*E42*J42</f>
        <v>0</v>
      </c>
      <c r="L42" s="99">
        <f t="shared" si="14"/>
        <v>0</v>
      </c>
      <c r="M42" s="99">
        <f t="shared" si="15"/>
        <v>0</v>
      </c>
      <c r="N42" s="99">
        <f t="shared" si="16"/>
        <v>0</v>
      </c>
      <c r="O42" s="100">
        <f t="shared" si="17"/>
        <v>0</v>
      </c>
      <c r="P42" s="139"/>
    </row>
    <row r="43" spans="1:16" s="6" customFormat="1" ht="17.25" thickBot="1" x14ac:dyDescent="0.25">
      <c r="A43" s="253" t="s">
        <v>74</v>
      </c>
      <c r="B43" s="254"/>
      <c r="C43" s="255"/>
      <c r="D43" s="128"/>
      <c r="E43" s="128"/>
      <c r="F43" s="128"/>
      <c r="G43" s="128"/>
      <c r="H43" s="128"/>
      <c r="I43" s="128"/>
      <c r="J43" s="129"/>
      <c r="K43" s="129">
        <f t="shared" ref="K43:P43" si="18">SUM(K31:K42)</f>
        <v>0</v>
      </c>
      <c r="L43" s="129">
        <f t="shared" si="18"/>
        <v>0</v>
      </c>
      <c r="M43" s="129">
        <f t="shared" si="18"/>
        <v>0</v>
      </c>
      <c r="N43" s="129">
        <f t="shared" si="18"/>
        <v>0</v>
      </c>
      <c r="O43" s="130">
        <f t="shared" si="18"/>
        <v>0</v>
      </c>
      <c r="P43" s="130">
        <f t="shared" si="18"/>
        <v>0</v>
      </c>
    </row>
    <row r="44" spans="1:16" s="6" customFormat="1" ht="9.6" customHeight="1" thickBot="1" x14ac:dyDescent="0.25">
      <c r="A44" s="131"/>
      <c r="B44" s="131"/>
      <c r="C44" s="131"/>
      <c r="D44" s="132"/>
      <c r="E44" s="132"/>
      <c r="F44" s="132"/>
      <c r="G44" s="132"/>
      <c r="H44" s="132"/>
      <c r="I44" s="132"/>
      <c r="J44" s="133"/>
      <c r="K44" s="133"/>
      <c r="L44" s="133"/>
      <c r="M44" s="133"/>
      <c r="N44" s="133"/>
      <c r="O44" s="133"/>
      <c r="P44" s="133"/>
    </row>
    <row r="45" spans="1:16" s="6" customFormat="1" ht="17.25" thickBot="1" x14ac:dyDescent="0.25">
      <c r="A45" s="256" t="s">
        <v>75</v>
      </c>
      <c r="B45" s="257"/>
      <c r="C45" s="258"/>
      <c r="D45" s="134"/>
      <c r="E45" s="134"/>
      <c r="F45" s="134"/>
      <c r="G45" s="134"/>
      <c r="H45" s="134"/>
      <c r="I45" s="134"/>
      <c r="J45" s="135"/>
      <c r="K45" s="135">
        <f t="shared" ref="K45:P45" si="19">K43+K29</f>
        <v>0</v>
      </c>
      <c r="L45" s="135">
        <f t="shared" si="19"/>
        <v>0</v>
      </c>
      <c r="M45" s="135">
        <f t="shared" si="19"/>
        <v>0</v>
      </c>
      <c r="N45" s="135">
        <f t="shared" si="19"/>
        <v>0</v>
      </c>
      <c r="O45" s="136">
        <f t="shared" si="19"/>
        <v>0</v>
      </c>
      <c r="P45" s="136">
        <f t="shared" si="19"/>
        <v>0</v>
      </c>
    </row>
    <row r="46" spans="1:16" s="6" customFormat="1" ht="11.45" customHeight="1" thickBot="1" x14ac:dyDescent="0.25">
      <c r="A46" s="35"/>
      <c r="B46" s="36"/>
      <c r="C46" s="36"/>
      <c r="D46" s="35"/>
      <c r="E46" s="35"/>
      <c r="F46" s="35"/>
      <c r="G46" s="35"/>
      <c r="H46" s="35"/>
      <c r="I46" s="35"/>
      <c r="J46" s="37"/>
      <c r="K46" s="34"/>
      <c r="L46" s="34"/>
      <c r="M46" s="34"/>
      <c r="N46" s="34"/>
      <c r="O46" s="34"/>
      <c r="P46" s="133"/>
    </row>
    <row r="47" spans="1:16" ht="27.75" customHeight="1" x14ac:dyDescent="0.2">
      <c r="A47" s="38"/>
      <c r="B47" s="39"/>
      <c r="C47" s="40"/>
      <c r="D47" s="40"/>
      <c r="E47" s="41"/>
      <c r="F47" s="270" t="s">
        <v>76</v>
      </c>
      <c r="G47" s="271"/>
      <c r="H47" s="271"/>
      <c r="I47" s="271"/>
      <c r="J47" s="274" t="s">
        <v>77</v>
      </c>
      <c r="K47" s="274"/>
      <c r="L47" s="274"/>
      <c r="M47" s="274"/>
      <c r="N47" s="274" t="s">
        <v>78</v>
      </c>
      <c r="O47" s="276" t="s">
        <v>13</v>
      </c>
      <c r="P47" s="145"/>
    </row>
    <row r="48" spans="1:16" ht="27.75" customHeight="1" x14ac:dyDescent="0.2">
      <c r="A48" s="38"/>
      <c r="B48" s="42"/>
      <c r="C48" s="40"/>
      <c r="D48" s="40"/>
      <c r="E48" s="41"/>
      <c r="F48" s="272"/>
      <c r="G48" s="273"/>
      <c r="H48" s="273"/>
      <c r="I48" s="273"/>
      <c r="J48" s="43" t="s">
        <v>79</v>
      </c>
      <c r="K48" s="43" t="s">
        <v>9</v>
      </c>
      <c r="L48" s="43" t="s">
        <v>10</v>
      </c>
      <c r="M48" s="43" t="s">
        <v>11</v>
      </c>
      <c r="N48" s="275"/>
      <c r="O48" s="277"/>
    </row>
    <row r="49" spans="1:15" s="7" customFormat="1" ht="13.5" customHeight="1" x14ac:dyDescent="0.2">
      <c r="A49" s="44"/>
      <c r="B49" s="45"/>
      <c r="C49" s="46"/>
      <c r="D49" s="46"/>
      <c r="E49" s="47"/>
      <c r="F49" s="278" t="s">
        <v>80</v>
      </c>
      <c r="G49" s="279"/>
      <c r="H49" s="279"/>
      <c r="I49" s="279"/>
      <c r="J49" s="48">
        <f>K45</f>
        <v>0</v>
      </c>
      <c r="K49" s="48">
        <f>L45</f>
        <v>0</v>
      </c>
      <c r="L49" s="48">
        <f>M45</f>
        <v>0</v>
      </c>
      <c r="M49" s="48">
        <f>N45</f>
        <v>0</v>
      </c>
      <c r="N49" s="49">
        <f>SUM(J49:M49)</f>
        <v>0</v>
      </c>
      <c r="O49" s="50">
        <f>P45</f>
        <v>0</v>
      </c>
    </row>
    <row r="50" spans="1:15" s="7" customFormat="1" ht="14.1" customHeight="1" thickBot="1" x14ac:dyDescent="0.25">
      <c r="A50" s="44"/>
      <c r="B50" s="44"/>
      <c r="C50" s="44"/>
      <c r="D50" s="44"/>
      <c r="E50" s="51"/>
      <c r="F50" s="280" t="s">
        <v>81</v>
      </c>
      <c r="G50" s="281"/>
      <c r="H50" s="281"/>
      <c r="I50" s="281"/>
      <c r="J50" s="52">
        <f t="shared" ref="J50:O50" si="20">SUM(J49:J49)</f>
        <v>0</v>
      </c>
      <c r="K50" s="52">
        <f t="shared" si="20"/>
        <v>0</v>
      </c>
      <c r="L50" s="52">
        <f t="shared" si="20"/>
        <v>0</v>
      </c>
      <c r="M50" s="52">
        <f t="shared" si="20"/>
        <v>0</v>
      </c>
      <c r="N50" s="53">
        <f t="shared" si="20"/>
        <v>0</v>
      </c>
      <c r="O50" s="54">
        <f t="shared" si="20"/>
        <v>0</v>
      </c>
    </row>
    <row r="51" spans="1:15" x14ac:dyDescent="0.2">
      <c r="A51" s="38"/>
      <c r="B51" s="55"/>
      <c r="C51" s="55"/>
      <c r="D51" s="55"/>
      <c r="E51" s="41"/>
      <c r="F51" s="56"/>
      <c r="G51" s="56"/>
      <c r="H51" s="56"/>
      <c r="I51" s="56"/>
      <c r="J51" s="57"/>
      <c r="K51" s="57"/>
      <c r="L51" s="57"/>
      <c r="M51" s="57"/>
      <c r="N51" s="58"/>
      <c r="O51" s="58"/>
    </row>
    <row r="52" spans="1:15" ht="24" customHeight="1" x14ac:dyDescent="0.2">
      <c r="A52" s="38"/>
      <c r="C52" s="59" t="s">
        <v>82</v>
      </c>
      <c r="D52" s="282">
        <f>N50</f>
        <v>0</v>
      </c>
      <c r="E52" s="283"/>
      <c r="F52" s="283"/>
      <c r="G52" s="283"/>
      <c r="H52" s="283"/>
      <c r="I52" s="283"/>
      <c r="J52" s="57"/>
      <c r="K52" s="57"/>
      <c r="L52" s="57"/>
      <c r="M52" s="57"/>
      <c r="N52" s="58"/>
      <c r="O52" s="58"/>
    </row>
    <row r="53" spans="1:15" ht="21.75" customHeight="1" x14ac:dyDescent="0.2">
      <c r="A53" s="38"/>
      <c r="C53" s="59" t="s">
        <v>83</v>
      </c>
      <c r="D53" s="282">
        <f>O50</f>
        <v>0</v>
      </c>
      <c r="E53" s="283"/>
      <c r="F53" s="283"/>
      <c r="G53" s="283"/>
      <c r="H53" s="283"/>
      <c r="I53" s="283"/>
      <c r="J53" s="57"/>
      <c r="K53" s="57"/>
      <c r="L53" s="57"/>
      <c r="M53" s="57"/>
      <c r="N53" s="58"/>
      <c r="O53" s="58"/>
    </row>
    <row r="54" spans="1:15" ht="11.45" customHeight="1" x14ac:dyDescent="0.2">
      <c r="A54" s="38"/>
      <c r="B54" s="55"/>
      <c r="C54" s="38"/>
      <c r="D54" s="55"/>
      <c r="E54" s="41"/>
      <c r="F54" s="56"/>
      <c r="G54" s="56"/>
      <c r="H54" s="56"/>
      <c r="I54" s="56"/>
      <c r="J54" s="57"/>
      <c r="K54" s="57"/>
      <c r="L54" s="57"/>
      <c r="M54" s="57"/>
      <c r="N54" s="58"/>
      <c r="O54" s="58"/>
    </row>
    <row r="55" spans="1:15" x14ac:dyDescent="0.2">
      <c r="A55" s="38"/>
      <c r="B55" s="284" t="s">
        <v>84</v>
      </c>
      <c r="C55" s="285"/>
      <c r="D55" s="286"/>
      <c r="E55" s="41"/>
      <c r="F55" s="56"/>
      <c r="G55" s="56"/>
      <c r="H55" s="56"/>
      <c r="I55" s="56"/>
      <c r="J55" s="57"/>
      <c r="K55" s="57"/>
      <c r="L55" s="57"/>
      <c r="M55" s="57"/>
      <c r="N55" s="58"/>
      <c r="O55" s="58"/>
    </row>
    <row r="56" spans="1:15" ht="15" customHeight="1" x14ac:dyDescent="0.2">
      <c r="A56" s="38"/>
      <c r="B56" s="287"/>
      <c r="C56" s="288"/>
      <c r="D56" s="289"/>
      <c r="E56" s="41"/>
      <c r="F56" s="56"/>
      <c r="G56" s="56"/>
      <c r="H56" s="56"/>
      <c r="I56" s="56"/>
      <c r="J56" s="57"/>
      <c r="K56" s="57"/>
      <c r="L56" s="57"/>
      <c r="M56" s="57"/>
      <c r="N56" s="58"/>
      <c r="O56" s="58"/>
    </row>
    <row r="57" spans="1:15" x14ac:dyDescent="0.2">
      <c r="A57" s="38"/>
      <c r="B57" s="264">
        <f>D52+D53</f>
        <v>0</v>
      </c>
      <c r="C57" s="265"/>
      <c r="D57" s="266"/>
      <c r="E57" s="41"/>
      <c r="F57" s="56"/>
      <c r="G57" s="56"/>
      <c r="H57" s="56"/>
      <c r="I57" s="56"/>
      <c r="J57" s="57"/>
      <c r="K57" s="57"/>
      <c r="L57" s="57"/>
      <c r="M57" s="57"/>
      <c r="N57" s="58"/>
      <c r="O57" s="58"/>
    </row>
    <row r="58" spans="1:15" ht="8.4499999999999993" customHeight="1" x14ac:dyDescent="0.2">
      <c r="A58" s="38"/>
      <c r="B58" s="264"/>
      <c r="C58" s="265"/>
      <c r="D58" s="266"/>
      <c r="E58" s="41"/>
      <c r="F58" s="56"/>
      <c r="G58" s="56"/>
      <c r="H58" s="56"/>
      <c r="I58" s="56"/>
      <c r="J58" s="57"/>
      <c r="K58" s="57"/>
      <c r="L58" s="57"/>
      <c r="M58" s="57"/>
      <c r="N58" s="58"/>
      <c r="O58" s="58"/>
    </row>
    <row r="59" spans="1:15" ht="14.25" customHeight="1" x14ac:dyDescent="0.2">
      <c r="A59" s="38"/>
      <c r="B59" s="267"/>
      <c r="C59" s="268"/>
      <c r="D59" s="269"/>
      <c r="E59" s="41"/>
      <c r="F59" s="56"/>
      <c r="G59" s="56"/>
      <c r="H59" s="56"/>
      <c r="I59" s="56"/>
      <c r="J59" s="57"/>
      <c r="K59" s="57"/>
      <c r="L59" s="57"/>
      <c r="M59" s="57"/>
      <c r="N59" s="58"/>
      <c r="O59" s="58"/>
    </row>
    <row r="61" spans="1:15" x14ac:dyDescent="0.2">
      <c r="C61" s="172">
        <f>B57</f>
        <v>0</v>
      </c>
    </row>
    <row r="62" spans="1:15" x14ac:dyDescent="0.2">
      <c r="C62" s="173"/>
    </row>
    <row r="63" spans="1:15" x14ac:dyDescent="0.2">
      <c r="C63" s="173"/>
    </row>
    <row r="64" spans="1:15" x14ac:dyDescent="0.2">
      <c r="C64" s="173"/>
    </row>
    <row r="65" spans="3:3" x14ac:dyDescent="0.2">
      <c r="C65" s="173"/>
    </row>
    <row r="66" spans="3:3" x14ac:dyDescent="0.2">
      <c r="C66" s="173"/>
    </row>
    <row r="67" spans="3:3" x14ac:dyDescent="0.2">
      <c r="C67" s="173"/>
    </row>
  </sheetData>
  <sheetProtection algorithmName="SHA-512" hashValue="qi+1H8YiiXgBzfErLA88ETNyoPUOGGhHzVEBu9QNPMzemE1nMrW+SzycwcANg50jub69eZpu+/hbolwgaeht5Q==" saltValue="AEBu8tbIOpQUCFJFJ94qgg==" spinCount="100000" sheet="1" objects="1" scenarios="1" selectLockedCells="1"/>
  <mergeCells count="17">
    <mergeCell ref="B57:D59"/>
    <mergeCell ref="F47:I48"/>
    <mergeCell ref="J47:M47"/>
    <mergeCell ref="N47:N48"/>
    <mergeCell ref="O47:O48"/>
    <mergeCell ref="F49:I49"/>
    <mergeCell ref="F50:I50"/>
    <mergeCell ref="D52:I52"/>
    <mergeCell ref="D53:I53"/>
    <mergeCell ref="B55:D56"/>
    <mergeCell ref="A43:C43"/>
    <mergeCell ref="A45:C45"/>
    <mergeCell ref="E2:H2"/>
    <mergeCell ref="P2:P3"/>
    <mergeCell ref="E38:H38"/>
    <mergeCell ref="E34:H34"/>
    <mergeCell ref="E37:H37"/>
  </mergeCells>
  <phoneticPr fontId="9" type="noConversion"/>
  <printOptions horizontalCentered="1"/>
  <pageMargins left="0.31496062992125984" right="0.31496062992125984" top="0.59055118110236227" bottom="0.59055118110236227" header="0.31496062992125984" footer="0.31496062992125984"/>
  <pageSetup paperSize="9" scale="60" fitToHeight="3" orientation="landscape" r:id="rId1"/>
  <headerFooter alignWithMargins="0">
    <oddFooter>&amp;C&amp;P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927F-EA2F-48A4-83D4-8E24E53536EA}">
  <dimension ref="A1:J47"/>
  <sheetViews>
    <sheetView topLeftCell="A9" workbookViewId="0">
      <selection activeCell="H15" sqref="H15"/>
    </sheetView>
  </sheetViews>
  <sheetFormatPr defaultRowHeight="12.75" x14ac:dyDescent="0.2"/>
  <cols>
    <col min="3" max="3" width="15" customWidth="1"/>
    <col min="7" max="7" width="14.7109375" customWidth="1"/>
    <col min="8" max="8" width="12.85546875" customWidth="1"/>
    <col min="9" max="9" width="13" customWidth="1"/>
    <col min="10" max="10" width="17.28515625" customWidth="1"/>
  </cols>
  <sheetData>
    <row r="1" spans="1:10" ht="18" x14ac:dyDescent="0.2">
      <c r="A1" s="8" t="s">
        <v>85</v>
      </c>
      <c r="B1" s="1"/>
      <c r="C1" s="1"/>
      <c r="D1" s="9"/>
      <c r="E1" s="1"/>
      <c r="F1" s="1"/>
      <c r="G1" s="1"/>
      <c r="H1" s="1"/>
      <c r="I1" s="1"/>
      <c r="J1" s="1"/>
    </row>
    <row r="2" spans="1:10" s="149" customFormat="1" x14ac:dyDescent="0.2">
      <c r="A2" s="146" t="s">
        <v>86</v>
      </c>
      <c r="B2" s="146"/>
      <c r="C2" s="147"/>
      <c r="D2" s="147"/>
      <c r="E2" s="147"/>
      <c r="F2" s="147"/>
      <c r="G2" s="146" t="s">
        <v>87</v>
      </c>
      <c r="H2" s="147"/>
      <c r="I2" s="147"/>
      <c r="J2" s="148"/>
    </row>
    <row r="3" spans="1:10" s="149" customFormat="1" x14ac:dyDescent="0.2">
      <c r="A3" s="293" t="s">
        <v>88</v>
      </c>
      <c r="B3" s="294"/>
      <c r="C3" s="294"/>
      <c r="D3" s="294"/>
      <c r="E3" s="294"/>
      <c r="F3" s="151"/>
      <c r="G3" s="148" t="s">
        <v>89</v>
      </c>
      <c r="H3" s="148"/>
      <c r="I3" s="148"/>
      <c r="J3" s="148"/>
    </row>
    <row r="4" spans="1:10" s="149" customFormat="1" x14ac:dyDescent="0.2">
      <c r="A4" s="152" t="s">
        <v>90</v>
      </c>
      <c r="B4" s="152"/>
      <c r="C4" s="153"/>
      <c r="D4" s="153"/>
      <c r="E4" s="153"/>
      <c r="F4" s="153"/>
      <c r="G4" s="148" t="s">
        <v>91</v>
      </c>
      <c r="H4" s="55"/>
      <c r="I4" s="55"/>
      <c r="J4" s="148"/>
    </row>
    <row r="5" spans="1:10" s="149" customFormat="1" x14ac:dyDescent="0.2">
      <c r="A5" s="152" t="s">
        <v>92</v>
      </c>
      <c r="B5" s="152"/>
      <c r="C5" s="154"/>
      <c r="D5" s="154"/>
      <c r="E5" s="154"/>
      <c r="F5" s="154"/>
      <c r="G5" s="148" t="s">
        <v>93</v>
      </c>
      <c r="H5" s="55"/>
      <c r="I5" s="55"/>
      <c r="J5" s="148"/>
    </row>
    <row r="6" spans="1:10" s="149" customFormat="1" x14ac:dyDescent="0.2">
      <c r="A6" s="295" t="s">
        <v>94</v>
      </c>
      <c r="B6" s="296"/>
      <c r="C6" s="296"/>
      <c r="D6" s="296"/>
      <c r="E6" s="296"/>
      <c r="F6" s="153"/>
      <c r="G6" s="148" t="s">
        <v>95</v>
      </c>
      <c r="H6" s="55"/>
      <c r="I6" s="55"/>
      <c r="J6" s="148"/>
    </row>
    <row r="7" spans="1:10" s="149" customFormat="1" x14ac:dyDescent="0.2">
      <c r="A7" s="152" t="s">
        <v>96</v>
      </c>
      <c r="B7" s="152"/>
      <c r="C7" s="153"/>
      <c r="D7" s="153"/>
      <c r="E7" s="153"/>
      <c r="F7" s="153"/>
      <c r="G7" s="148" t="s">
        <v>97</v>
      </c>
      <c r="H7" s="55"/>
      <c r="I7" s="55"/>
      <c r="J7" s="148"/>
    </row>
    <row r="8" spans="1:10" s="149" customFormat="1" x14ac:dyDescent="0.2">
      <c r="A8" s="152"/>
      <c r="B8" s="152"/>
      <c r="C8" s="153"/>
      <c r="D8" s="153"/>
      <c r="E8" s="153"/>
      <c r="F8" s="153"/>
      <c r="G8" s="148" t="s">
        <v>98</v>
      </c>
      <c r="H8" s="55"/>
      <c r="I8" s="55"/>
      <c r="J8" s="148"/>
    </row>
    <row r="9" spans="1:10" s="149" customFormat="1" x14ac:dyDescent="0.2">
      <c r="A9" s="152"/>
      <c r="B9" s="152"/>
      <c r="C9" s="153"/>
      <c r="D9" s="153"/>
      <c r="E9" s="153"/>
      <c r="F9" s="153"/>
      <c r="G9" s="148" t="s">
        <v>99</v>
      </c>
      <c r="H9" s="55"/>
      <c r="I9" s="55"/>
      <c r="J9" s="148"/>
    </row>
    <row r="10" spans="1:10" x14ac:dyDescent="0.2">
      <c r="A10" s="62"/>
      <c r="B10" s="62"/>
      <c r="C10" s="63"/>
      <c r="D10" s="63"/>
      <c r="E10" s="63"/>
      <c r="F10" s="63"/>
      <c r="G10" s="63"/>
      <c r="H10" s="61"/>
      <c r="I10" s="36"/>
      <c r="J10" s="36"/>
    </row>
    <row r="11" spans="1:10" x14ac:dyDescent="0.2">
      <c r="A11" s="297" t="s">
        <v>100</v>
      </c>
      <c r="B11" s="298" t="s">
        <v>101</v>
      </c>
      <c r="C11" s="300" t="s">
        <v>102</v>
      </c>
      <c r="D11" s="297" t="s">
        <v>103</v>
      </c>
      <c r="E11" s="298" t="s">
        <v>104</v>
      </c>
      <c r="F11" s="300" t="s">
        <v>105</v>
      </c>
      <c r="G11" s="302" t="s">
        <v>106</v>
      </c>
      <c r="H11" s="304" t="s">
        <v>107</v>
      </c>
      <c r="I11" s="302" t="s">
        <v>108</v>
      </c>
      <c r="J11" s="306" t="s">
        <v>109</v>
      </c>
    </row>
    <row r="12" spans="1:10" x14ac:dyDescent="0.2">
      <c r="A12" s="297"/>
      <c r="B12" s="299"/>
      <c r="C12" s="300"/>
      <c r="D12" s="297"/>
      <c r="E12" s="299"/>
      <c r="F12" s="300"/>
      <c r="G12" s="303"/>
      <c r="H12" s="305"/>
      <c r="I12" s="303"/>
      <c r="J12" s="306"/>
    </row>
    <row r="13" spans="1:10" x14ac:dyDescent="0.2">
      <c r="A13" s="297"/>
      <c r="B13" s="299"/>
      <c r="C13" s="300"/>
      <c r="D13" s="297"/>
      <c r="E13" s="299"/>
      <c r="F13" s="300"/>
      <c r="G13" s="303"/>
      <c r="H13" s="305"/>
      <c r="I13" s="303"/>
      <c r="J13" s="306"/>
    </row>
    <row r="14" spans="1:10" ht="13.5" thickBot="1" x14ac:dyDescent="0.25">
      <c r="A14" s="298"/>
      <c r="B14" s="299"/>
      <c r="C14" s="301"/>
      <c r="D14" s="298"/>
      <c r="E14" s="299"/>
      <c r="F14" s="301"/>
      <c r="G14" s="303"/>
      <c r="H14" s="305"/>
      <c r="I14" s="303"/>
      <c r="J14" s="302"/>
    </row>
    <row r="15" spans="1:10" x14ac:dyDescent="0.2">
      <c r="A15" s="290" t="s">
        <v>110</v>
      </c>
      <c r="B15" s="65" t="s">
        <v>111</v>
      </c>
      <c r="C15" s="65" t="s">
        <v>112</v>
      </c>
      <c r="D15" s="155" t="s">
        <v>113</v>
      </c>
      <c r="E15" s="64">
        <v>1</v>
      </c>
      <c r="F15" s="65">
        <v>4</v>
      </c>
      <c r="G15" s="64">
        <v>2</v>
      </c>
      <c r="H15" s="156"/>
      <c r="I15" s="156"/>
      <c r="J15" s="157">
        <f>E15*F15*G15*(H15+I15)</f>
        <v>0</v>
      </c>
    </row>
    <row r="16" spans="1:10" x14ac:dyDescent="0.2">
      <c r="A16" s="291"/>
      <c r="B16" s="67" t="s">
        <v>114</v>
      </c>
      <c r="C16" s="67" t="s">
        <v>115</v>
      </c>
      <c r="D16" s="158" t="s">
        <v>113</v>
      </c>
      <c r="E16" s="66">
        <v>1</v>
      </c>
      <c r="F16" s="67">
        <v>4</v>
      </c>
      <c r="G16" s="66">
        <v>2</v>
      </c>
      <c r="H16" s="159"/>
      <c r="I16" s="159"/>
      <c r="J16" s="160">
        <f t="shared" ref="J16:J42" si="0">E16*F16*G16*(H16+I16)</f>
        <v>0</v>
      </c>
    </row>
    <row r="17" spans="1:10" x14ac:dyDescent="0.2">
      <c r="A17" s="291"/>
      <c r="B17" s="67" t="s">
        <v>114</v>
      </c>
      <c r="C17" s="67" t="s">
        <v>116</v>
      </c>
      <c r="D17" s="158" t="s">
        <v>113</v>
      </c>
      <c r="E17" s="66">
        <v>1</v>
      </c>
      <c r="F17" s="67">
        <v>4</v>
      </c>
      <c r="G17" s="66">
        <v>2</v>
      </c>
      <c r="H17" s="159"/>
      <c r="I17" s="159"/>
      <c r="J17" s="160">
        <f t="shared" si="0"/>
        <v>0</v>
      </c>
    </row>
    <row r="18" spans="1:10" ht="13.5" thickBot="1" x14ac:dyDescent="0.25">
      <c r="A18" s="292"/>
      <c r="B18" s="69" t="s">
        <v>111</v>
      </c>
      <c r="C18" s="69" t="s">
        <v>112</v>
      </c>
      <c r="D18" s="161" t="s">
        <v>113</v>
      </c>
      <c r="E18" s="68">
        <v>1</v>
      </c>
      <c r="F18" s="69">
        <v>4</v>
      </c>
      <c r="G18" s="68">
        <v>2</v>
      </c>
      <c r="H18" s="162"/>
      <c r="I18" s="162"/>
      <c r="J18" s="163">
        <f t="shared" si="0"/>
        <v>0</v>
      </c>
    </row>
    <row r="19" spans="1:10" x14ac:dyDescent="0.2">
      <c r="A19" s="290" t="s">
        <v>117</v>
      </c>
      <c r="B19" s="65" t="s">
        <v>111</v>
      </c>
      <c r="C19" s="65" t="s">
        <v>118</v>
      </c>
      <c r="D19" s="155" t="s">
        <v>113</v>
      </c>
      <c r="E19" s="64">
        <v>4</v>
      </c>
      <c r="F19" s="65">
        <v>2</v>
      </c>
      <c r="G19" s="64">
        <v>2</v>
      </c>
      <c r="H19" s="156"/>
      <c r="I19" s="156"/>
      <c r="J19" s="157">
        <f t="shared" si="0"/>
        <v>0</v>
      </c>
    </row>
    <row r="20" spans="1:10" x14ac:dyDescent="0.2">
      <c r="A20" s="291"/>
      <c r="B20" s="67" t="s">
        <v>111</v>
      </c>
      <c r="C20" s="67" t="s">
        <v>112</v>
      </c>
      <c r="D20" s="158" t="s">
        <v>113</v>
      </c>
      <c r="E20" s="66">
        <v>4</v>
      </c>
      <c r="F20" s="67">
        <v>4</v>
      </c>
      <c r="G20" s="66">
        <v>2</v>
      </c>
      <c r="H20" s="159"/>
      <c r="I20" s="159"/>
      <c r="J20" s="160">
        <f t="shared" si="0"/>
        <v>0</v>
      </c>
    </row>
    <row r="21" spans="1:10" x14ac:dyDescent="0.2">
      <c r="A21" s="291"/>
      <c r="B21" s="67" t="s">
        <v>111</v>
      </c>
      <c r="C21" s="67" t="s">
        <v>118</v>
      </c>
      <c r="D21" s="158" t="s">
        <v>113</v>
      </c>
      <c r="E21" s="66">
        <v>4</v>
      </c>
      <c r="F21" s="67">
        <v>2</v>
      </c>
      <c r="G21" s="66">
        <v>2</v>
      </c>
      <c r="H21" s="159"/>
      <c r="I21" s="159"/>
      <c r="J21" s="160">
        <f t="shared" si="0"/>
        <v>0</v>
      </c>
    </row>
    <row r="22" spans="1:10" x14ac:dyDescent="0.2">
      <c r="A22" s="291"/>
      <c r="B22" s="67" t="s">
        <v>111</v>
      </c>
      <c r="C22" s="67" t="s">
        <v>112</v>
      </c>
      <c r="D22" s="158" t="s">
        <v>113</v>
      </c>
      <c r="E22" s="66">
        <v>4</v>
      </c>
      <c r="F22" s="67">
        <v>4</v>
      </c>
      <c r="G22" s="66">
        <v>2</v>
      </c>
      <c r="H22" s="159"/>
      <c r="I22" s="159"/>
      <c r="J22" s="160">
        <f t="shared" si="0"/>
        <v>0</v>
      </c>
    </row>
    <row r="23" spans="1:10" x14ac:dyDescent="0.2">
      <c r="A23" s="291"/>
      <c r="B23" s="67" t="s">
        <v>114</v>
      </c>
      <c r="C23" s="67" t="s">
        <v>115</v>
      </c>
      <c r="D23" s="158" t="s">
        <v>113</v>
      </c>
      <c r="E23" s="66">
        <v>4</v>
      </c>
      <c r="F23" s="67">
        <v>4</v>
      </c>
      <c r="G23" s="66">
        <v>2</v>
      </c>
      <c r="H23" s="159"/>
      <c r="I23" s="159"/>
      <c r="J23" s="160">
        <f t="shared" si="0"/>
        <v>0</v>
      </c>
    </row>
    <row r="24" spans="1:10" x14ac:dyDescent="0.2">
      <c r="A24" s="291"/>
      <c r="B24" s="67" t="s">
        <v>114</v>
      </c>
      <c r="C24" s="67" t="s">
        <v>119</v>
      </c>
      <c r="D24" s="158" t="s">
        <v>113</v>
      </c>
      <c r="E24" s="66">
        <v>4</v>
      </c>
      <c r="F24" s="67">
        <v>2</v>
      </c>
      <c r="G24" s="66">
        <v>2</v>
      </c>
      <c r="H24" s="159"/>
      <c r="I24" s="159"/>
      <c r="J24" s="160">
        <f t="shared" si="0"/>
        <v>0</v>
      </c>
    </row>
    <row r="25" spans="1:10" ht="13.5" thickBot="1" x14ac:dyDescent="0.25">
      <c r="A25" s="310"/>
      <c r="B25" s="71" t="s">
        <v>114</v>
      </c>
      <c r="C25" s="71" t="s">
        <v>116</v>
      </c>
      <c r="D25" s="164" t="s">
        <v>113</v>
      </c>
      <c r="E25" s="70">
        <v>4</v>
      </c>
      <c r="F25" s="71">
        <v>4</v>
      </c>
      <c r="G25" s="70">
        <v>2</v>
      </c>
      <c r="H25" s="165"/>
      <c r="I25" s="165"/>
      <c r="J25" s="166">
        <f t="shared" si="0"/>
        <v>0</v>
      </c>
    </row>
    <row r="26" spans="1:10" x14ac:dyDescent="0.2">
      <c r="A26" s="290" t="s">
        <v>120</v>
      </c>
      <c r="B26" s="65" t="s">
        <v>121</v>
      </c>
      <c r="C26" s="65" t="s">
        <v>122</v>
      </c>
      <c r="D26" s="155" t="s">
        <v>113</v>
      </c>
      <c r="E26" s="64">
        <v>1</v>
      </c>
      <c r="F26" s="65">
        <v>2</v>
      </c>
      <c r="G26" s="64">
        <v>4</v>
      </c>
      <c r="H26" s="156"/>
      <c r="I26" s="156"/>
      <c r="J26" s="157">
        <f t="shared" si="0"/>
        <v>0</v>
      </c>
    </row>
    <row r="27" spans="1:10" x14ac:dyDescent="0.2">
      <c r="A27" s="291"/>
      <c r="B27" s="67" t="s">
        <v>121</v>
      </c>
      <c r="C27" s="67" t="s">
        <v>123</v>
      </c>
      <c r="D27" s="158" t="s">
        <v>113</v>
      </c>
      <c r="E27" s="66">
        <v>1</v>
      </c>
      <c r="F27" s="67">
        <v>2</v>
      </c>
      <c r="G27" s="66">
        <v>4</v>
      </c>
      <c r="H27" s="159"/>
      <c r="I27" s="159"/>
      <c r="J27" s="160">
        <f t="shared" si="0"/>
        <v>0</v>
      </c>
    </row>
    <row r="28" spans="1:10" x14ac:dyDescent="0.2">
      <c r="A28" s="291"/>
      <c r="B28" s="67" t="s">
        <v>121</v>
      </c>
      <c r="C28" s="67" t="s">
        <v>124</v>
      </c>
      <c r="D28" s="158" t="s">
        <v>113</v>
      </c>
      <c r="E28" s="66">
        <v>1</v>
      </c>
      <c r="F28" s="67">
        <v>2</v>
      </c>
      <c r="G28" s="66">
        <v>4</v>
      </c>
      <c r="H28" s="159"/>
      <c r="I28" s="159"/>
      <c r="J28" s="160">
        <f t="shared" si="0"/>
        <v>0</v>
      </c>
    </row>
    <row r="29" spans="1:10" x14ac:dyDescent="0.2">
      <c r="A29" s="291"/>
      <c r="B29" s="67" t="s">
        <v>121</v>
      </c>
      <c r="C29" s="67" t="s">
        <v>125</v>
      </c>
      <c r="D29" s="158" t="s">
        <v>113</v>
      </c>
      <c r="E29" s="66">
        <v>1</v>
      </c>
      <c r="F29" s="67">
        <v>2</v>
      </c>
      <c r="G29" s="66">
        <v>4</v>
      </c>
      <c r="H29" s="159"/>
      <c r="I29" s="159"/>
      <c r="J29" s="160">
        <f t="shared" si="0"/>
        <v>0</v>
      </c>
    </row>
    <row r="30" spans="1:10" x14ac:dyDescent="0.2">
      <c r="A30" s="291"/>
      <c r="B30" s="67" t="s">
        <v>126</v>
      </c>
      <c r="C30" s="67" t="s">
        <v>127</v>
      </c>
      <c r="D30" s="158" t="s">
        <v>113</v>
      </c>
      <c r="E30" s="66">
        <v>1</v>
      </c>
      <c r="F30" s="67">
        <v>2</v>
      </c>
      <c r="G30" s="66">
        <v>4</v>
      </c>
      <c r="H30" s="159"/>
      <c r="I30" s="159"/>
      <c r="J30" s="160">
        <f t="shared" si="0"/>
        <v>0</v>
      </c>
    </row>
    <row r="31" spans="1:10" x14ac:dyDescent="0.2">
      <c r="A31" s="291"/>
      <c r="B31" s="67" t="s">
        <v>126</v>
      </c>
      <c r="C31" s="67" t="s">
        <v>128</v>
      </c>
      <c r="D31" s="158" t="s">
        <v>113</v>
      </c>
      <c r="E31" s="66">
        <v>1</v>
      </c>
      <c r="F31" s="67">
        <v>2</v>
      </c>
      <c r="G31" s="66">
        <v>4</v>
      </c>
      <c r="H31" s="159"/>
      <c r="I31" s="159"/>
      <c r="J31" s="160">
        <f t="shared" si="0"/>
        <v>0</v>
      </c>
    </row>
    <row r="32" spans="1:10" x14ac:dyDescent="0.2">
      <c r="A32" s="291"/>
      <c r="B32" s="67" t="s">
        <v>126</v>
      </c>
      <c r="C32" s="67" t="s">
        <v>129</v>
      </c>
      <c r="D32" s="158" t="s">
        <v>113</v>
      </c>
      <c r="E32" s="66">
        <v>1</v>
      </c>
      <c r="F32" s="67">
        <v>2</v>
      </c>
      <c r="G32" s="66">
        <v>4</v>
      </c>
      <c r="H32" s="159"/>
      <c r="I32" s="159"/>
      <c r="J32" s="160">
        <f t="shared" si="0"/>
        <v>0</v>
      </c>
    </row>
    <row r="33" spans="1:10" x14ac:dyDescent="0.2">
      <c r="A33" s="291"/>
      <c r="B33" s="67" t="s">
        <v>126</v>
      </c>
      <c r="C33" s="67" t="s">
        <v>130</v>
      </c>
      <c r="D33" s="158" t="s">
        <v>113</v>
      </c>
      <c r="E33" s="66">
        <v>1</v>
      </c>
      <c r="F33" s="67">
        <v>2</v>
      </c>
      <c r="G33" s="66">
        <v>4</v>
      </c>
      <c r="H33" s="159"/>
      <c r="I33" s="159"/>
      <c r="J33" s="160">
        <f t="shared" si="0"/>
        <v>0</v>
      </c>
    </row>
    <row r="34" spans="1:10" x14ac:dyDescent="0.2">
      <c r="A34" s="291"/>
      <c r="B34" s="67" t="s">
        <v>114</v>
      </c>
      <c r="C34" s="67" t="s">
        <v>131</v>
      </c>
      <c r="D34" s="158" t="s">
        <v>113</v>
      </c>
      <c r="E34" s="66">
        <v>1</v>
      </c>
      <c r="F34" s="67">
        <v>2</v>
      </c>
      <c r="G34" s="66">
        <v>4</v>
      </c>
      <c r="H34" s="159"/>
      <c r="I34" s="159"/>
      <c r="J34" s="160">
        <f t="shared" si="0"/>
        <v>0</v>
      </c>
    </row>
    <row r="35" spans="1:10" x14ac:dyDescent="0.2">
      <c r="A35" s="291"/>
      <c r="B35" s="67" t="s">
        <v>114</v>
      </c>
      <c r="C35" s="67" t="s">
        <v>132</v>
      </c>
      <c r="D35" s="158" t="s">
        <v>113</v>
      </c>
      <c r="E35" s="66">
        <v>1</v>
      </c>
      <c r="F35" s="67">
        <v>2</v>
      </c>
      <c r="G35" s="66">
        <v>4</v>
      </c>
      <c r="H35" s="159"/>
      <c r="I35" s="159"/>
      <c r="J35" s="160">
        <f t="shared" si="0"/>
        <v>0</v>
      </c>
    </row>
    <row r="36" spans="1:10" x14ac:dyDescent="0.2">
      <c r="A36" s="291"/>
      <c r="B36" s="67" t="s">
        <v>114</v>
      </c>
      <c r="C36" s="67" t="s">
        <v>133</v>
      </c>
      <c r="D36" s="158" t="s">
        <v>113</v>
      </c>
      <c r="E36" s="66">
        <v>1</v>
      </c>
      <c r="F36" s="67">
        <v>2</v>
      </c>
      <c r="G36" s="66">
        <v>4</v>
      </c>
      <c r="H36" s="159"/>
      <c r="I36" s="159"/>
      <c r="J36" s="160">
        <f t="shared" si="0"/>
        <v>0</v>
      </c>
    </row>
    <row r="37" spans="1:10" ht="13.5" thickBot="1" x14ac:dyDescent="0.25">
      <c r="A37" s="292"/>
      <c r="B37" s="69" t="s">
        <v>114</v>
      </c>
      <c r="C37" s="69" t="s">
        <v>134</v>
      </c>
      <c r="D37" s="161" t="s">
        <v>113</v>
      </c>
      <c r="E37" s="68">
        <v>1</v>
      </c>
      <c r="F37" s="69">
        <v>2</v>
      </c>
      <c r="G37" s="68">
        <v>4</v>
      </c>
      <c r="H37" s="162"/>
      <c r="I37" s="162"/>
      <c r="J37" s="163">
        <f t="shared" si="0"/>
        <v>0</v>
      </c>
    </row>
    <row r="38" spans="1:10" x14ac:dyDescent="0.2">
      <c r="A38" s="290" t="s">
        <v>135</v>
      </c>
      <c r="B38" s="65" t="s">
        <v>121</v>
      </c>
      <c r="C38" s="65" t="s">
        <v>136</v>
      </c>
      <c r="D38" s="155" t="s">
        <v>113</v>
      </c>
      <c r="E38" s="64">
        <v>1</v>
      </c>
      <c r="F38" s="65">
        <v>4</v>
      </c>
      <c r="G38" s="64">
        <v>2</v>
      </c>
      <c r="H38" s="156"/>
      <c r="I38" s="156"/>
      <c r="J38" s="157">
        <f t="shared" si="0"/>
        <v>0</v>
      </c>
    </row>
    <row r="39" spans="1:10" x14ac:dyDescent="0.2">
      <c r="A39" s="291"/>
      <c r="B39" s="67" t="s">
        <v>126</v>
      </c>
      <c r="C39" s="67" t="s">
        <v>136</v>
      </c>
      <c r="D39" s="158" t="s">
        <v>113</v>
      </c>
      <c r="E39" s="66">
        <v>1</v>
      </c>
      <c r="F39" s="67">
        <v>4</v>
      </c>
      <c r="G39" s="66">
        <v>2</v>
      </c>
      <c r="H39" s="159"/>
      <c r="I39" s="159"/>
      <c r="J39" s="160">
        <f t="shared" si="0"/>
        <v>0</v>
      </c>
    </row>
    <row r="40" spans="1:10" ht="13.5" thickBot="1" x14ac:dyDescent="0.25">
      <c r="A40" s="292"/>
      <c r="B40" s="69" t="s">
        <v>114</v>
      </c>
      <c r="C40" s="69" t="s">
        <v>137</v>
      </c>
      <c r="D40" s="161" t="s">
        <v>113</v>
      </c>
      <c r="E40" s="68">
        <v>1</v>
      </c>
      <c r="F40" s="69">
        <v>4</v>
      </c>
      <c r="G40" s="68">
        <v>2</v>
      </c>
      <c r="H40" s="162"/>
      <c r="I40" s="162"/>
      <c r="J40" s="163">
        <f t="shared" si="0"/>
        <v>0</v>
      </c>
    </row>
    <row r="41" spans="1:10" ht="39" thickBot="1" x14ac:dyDescent="0.25">
      <c r="A41" s="72" t="s">
        <v>138</v>
      </c>
      <c r="B41" s="73" t="s">
        <v>126</v>
      </c>
      <c r="C41" s="73" t="s">
        <v>139</v>
      </c>
      <c r="D41" s="167" t="s">
        <v>113</v>
      </c>
      <c r="E41" s="72">
        <v>1</v>
      </c>
      <c r="F41" s="73">
        <v>8</v>
      </c>
      <c r="G41" s="72">
        <v>2</v>
      </c>
      <c r="H41" s="168"/>
      <c r="I41" s="168"/>
      <c r="J41" s="169">
        <f t="shared" si="0"/>
        <v>0</v>
      </c>
    </row>
    <row r="42" spans="1:10" ht="39" thickBot="1" x14ac:dyDescent="0.25">
      <c r="A42" s="72" t="s">
        <v>140</v>
      </c>
      <c r="B42" s="73" t="s">
        <v>111</v>
      </c>
      <c r="C42" s="73" t="s">
        <v>141</v>
      </c>
      <c r="D42" s="167" t="s">
        <v>113</v>
      </c>
      <c r="E42" s="72">
        <v>1</v>
      </c>
      <c r="F42" s="73">
        <v>2</v>
      </c>
      <c r="G42" s="72">
        <v>2</v>
      </c>
      <c r="H42" s="168"/>
      <c r="I42" s="168"/>
      <c r="J42" s="169">
        <f t="shared" si="0"/>
        <v>0</v>
      </c>
    </row>
    <row r="43" spans="1:10" x14ac:dyDescent="0.2">
      <c r="A43" s="311" t="s">
        <v>142</v>
      </c>
      <c r="B43" s="312"/>
      <c r="C43" s="312"/>
      <c r="D43" s="312"/>
      <c r="E43" s="312"/>
      <c r="F43" s="312"/>
      <c r="G43" s="312"/>
      <c r="H43" s="313"/>
      <c r="I43" s="314"/>
      <c r="J43" s="170">
        <f>SUM(J15:J42)</f>
        <v>0</v>
      </c>
    </row>
    <row r="44" spans="1:10" x14ac:dyDescent="0.2">
      <c r="A44" s="55"/>
      <c r="B44" s="55"/>
      <c r="C44" s="55"/>
      <c r="D44" s="55"/>
      <c r="E44" s="55"/>
      <c r="F44" s="55"/>
      <c r="G44" s="55"/>
      <c r="H44" s="150"/>
      <c r="I44" s="55"/>
      <c r="J44" s="55"/>
    </row>
    <row r="45" spans="1:10" ht="36" customHeight="1" x14ac:dyDescent="0.2">
      <c r="A45" s="315" t="s">
        <v>143</v>
      </c>
      <c r="B45" s="316"/>
      <c r="C45" s="316"/>
      <c r="D45" s="316"/>
      <c r="E45" s="316"/>
      <c r="F45" s="316"/>
      <c r="G45" s="316"/>
      <c r="H45" s="317" t="s">
        <v>144</v>
      </c>
      <c r="I45" s="316"/>
      <c r="J45" s="316"/>
    </row>
    <row r="46" spans="1:10" ht="15.75" x14ac:dyDescent="0.2">
      <c r="A46" s="307" t="s">
        <v>145</v>
      </c>
      <c r="B46" s="308"/>
      <c r="C46" s="308"/>
      <c r="D46" s="308"/>
      <c r="E46" s="308"/>
      <c r="F46" s="308"/>
      <c r="G46" s="308"/>
      <c r="H46" s="309">
        <f>J43</f>
        <v>0</v>
      </c>
      <c r="I46" s="308"/>
      <c r="J46" s="308"/>
    </row>
    <row r="47" spans="1:10" x14ac:dyDescent="0.2">
      <c r="A47" s="36"/>
      <c r="B47" s="36"/>
      <c r="C47" s="36"/>
      <c r="D47" s="36"/>
      <c r="E47" s="36"/>
      <c r="F47" s="36"/>
      <c r="G47" s="36"/>
      <c r="H47" s="74"/>
      <c r="I47" s="36"/>
      <c r="J47" s="36"/>
    </row>
  </sheetData>
  <sheetProtection algorithmName="SHA-512" hashValue="p3m5H42U9IU8AEDnNZr6V8pWmp20M64GPa4cel7LQpLdV+DpebWoOE8/C3cApNxWXhLZqZqrSFF9/IxhWgxv5A==" saltValue="SuJS+YA++bAob/Doklbexg==" spinCount="100000" sheet="1" objects="1" scenarios="1" selectLockedCells="1"/>
  <mergeCells count="21">
    <mergeCell ref="A46:G46"/>
    <mergeCell ref="H46:J46"/>
    <mergeCell ref="A19:A25"/>
    <mergeCell ref="A26:A37"/>
    <mergeCell ref="A38:A40"/>
    <mergeCell ref="A43:I43"/>
    <mergeCell ref="A45:G45"/>
    <mergeCell ref="H45:J45"/>
    <mergeCell ref="F11:F14"/>
    <mergeCell ref="G11:G14"/>
    <mergeCell ref="H11:H14"/>
    <mergeCell ref="I11:I14"/>
    <mergeCell ref="J11:J14"/>
    <mergeCell ref="A15:A18"/>
    <mergeCell ref="A3:E3"/>
    <mergeCell ref="A6:E6"/>
    <mergeCell ref="A11:A14"/>
    <mergeCell ref="B11:B14"/>
    <mergeCell ref="C11:C14"/>
    <mergeCell ref="D11:D14"/>
    <mergeCell ref="E11:E1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8487D-276C-4FAB-A518-CB928951BF96}">
  <dimension ref="A1:F11"/>
  <sheetViews>
    <sheetView tabSelected="1" workbookViewId="0">
      <selection activeCell="D4" sqref="D4"/>
    </sheetView>
  </sheetViews>
  <sheetFormatPr defaultRowHeight="12.75" x14ac:dyDescent="0.2"/>
  <cols>
    <col min="1" max="1" width="27.42578125" customWidth="1"/>
    <col min="2" max="2" width="17.5703125" customWidth="1"/>
    <col min="3" max="3" width="15.140625" customWidth="1"/>
    <col min="4" max="4" width="19.5703125" customWidth="1"/>
    <col min="5" max="5" width="20.7109375" customWidth="1"/>
    <col min="6" max="6" width="17.28515625" customWidth="1"/>
  </cols>
  <sheetData>
    <row r="1" spans="1:6" ht="18" x14ac:dyDescent="0.2">
      <c r="A1" s="75" t="s">
        <v>146</v>
      </c>
      <c r="B1" s="76"/>
      <c r="C1" s="76"/>
      <c r="D1" s="77"/>
      <c r="E1" s="76"/>
      <c r="F1" s="76"/>
    </row>
    <row r="2" spans="1:6" ht="13.5" thickBot="1" x14ac:dyDescent="0.25">
      <c r="A2" s="55"/>
      <c r="B2" s="55"/>
      <c r="C2" s="55"/>
      <c r="D2" s="55"/>
      <c r="E2" s="55"/>
      <c r="F2" s="55"/>
    </row>
    <row r="3" spans="1:6" ht="25.5" x14ac:dyDescent="0.2">
      <c r="A3" s="185" t="s">
        <v>147</v>
      </c>
      <c r="B3" s="186" t="s">
        <v>103</v>
      </c>
      <c r="C3" s="187" t="s">
        <v>148</v>
      </c>
      <c r="D3" s="188" t="s">
        <v>149</v>
      </c>
      <c r="E3" s="189" t="s">
        <v>150</v>
      </c>
      <c r="F3" s="55"/>
    </row>
    <row r="4" spans="1:6" ht="38.25" x14ac:dyDescent="0.2">
      <c r="A4" s="174" t="s">
        <v>151</v>
      </c>
      <c r="B4" s="158" t="s">
        <v>152</v>
      </c>
      <c r="C4" s="158">
        <v>10</v>
      </c>
      <c r="D4" s="175"/>
      <c r="E4" s="176">
        <f>C4*D4</f>
        <v>0</v>
      </c>
      <c r="F4" s="55"/>
    </row>
    <row r="5" spans="1:6" ht="39" thickBot="1" x14ac:dyDescent="0.25">
      <c r="A5" s="177" t="s">
        <v>153</v>
      </c>
      <c r="B5" s="161" t="s">
        <v>152</v>
      </c>
      <c r="C5" s="161">
        <v>40</v>
      </c>
      <c r="D5" s="178"/>
      <c r="E5" s="179">
        <f>C5*D5</f>
        <v>0</v>
      </c>
      <c r="F5" s="55"/>
    </row>
    <row r="6" spans="1:6" x14ac:dyDescent="0.2">
      <c r="A6" s="55"/>
      <c r="B6" s="55"/>
      <c r="C6" s="55"/>
      <c r="D6" s="55"/>
      <c r="E6" s="55"/>
      <c r="F6" s="55"/>
    </row>
    <row r="7" spans="1:6" ht="13.5" thickBot="1" x14ac:dyDescent="0.25">
      <c r="A7" s="180"/>
      <c r="B7" s="181"/>
      <c r="C7" s="181"/>
      <c r="D7" s="181"/>
      <c r="E7" s="182"/>
      <c r="F7" s="182"/>
    </row>
    <row r="8" spans="1:6" ht="25.5" x14ac:dyDescent="0.2">
      <c r="A8" s="318" t="s">
        <v>154</v>
      </c>
      <c r="B8" s="319"/>
      <c r="C8" s="319"/>
      <c r="D8" s="319"/>
      <c r="E8" s="319"/>
      <c r="F8" s="183" t="s">
        <v>144</v>
      </c>
    </row>
    <row r="9" spans="1:6" ht="16.5" thickBot="1" x14ac:dyDescent="0.25">
      <c r="A9" s="320" t="s">
        <v>145</v>
      </c>
      <c r="B9" s="321"/>
      <c r="C9" s="321"/>
      <c r="D9" s="321"/>
      <c r="E9" s="321"/>
      <c r="F9" s="184">
        <f>E4+E5</f>
        <v>0</v>
      </c>
    </row>
    <row r="10" spans="1:6" x14ac:dyDescent="0.2">
      <c r="A10" s="180"/>
      <c r="B10" s="181"/>
      <c r="C10" s="181"/>
      <c r="D10" s="181"/>
      <c r="E10" s="182"/>
      <c r="F10" s="182"/>
    </row>
    <row r="11" spans="1:6" ht="36" customHeight="1" x14ac:dyDescent="0.2">
      <c r="A11" s="322" t="s">
        <v>155</v>
      </c>
      <c r="B11" s="322"/>
      <c r="C11" s="322"/>
      <c r="D11" s="322"/>
      <c r="E11" s="323"/>
      <c r="F11" s="324"/>
    </row>
  </sheetData>
  <sheetProtection algorithmName="SHA-512" hashValue="NYtcOW1ZB74+PMhxxA/RtOI6cPQBYwc00X8LiqqkRKInkVgTYHpDYeB+eEP+xeiycDjf6qAm7hwX8BoO7bxbIg==" saltValue="FYYnW5YMT6/brgaEFtP9bQ==" spinCount="100000" sheet="1" objects="1" scenarios="1" selectLockedCells="1"/>
  <mergeCells count="3">
    <mergeCell ref="A8:E8"/>
    <mergeCell ref="A9:E9"/>
    <mergeCell ref="A11:F1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U F g j W / 7 U v a a l A A A A 9 g A A A B I A H A B D b 2 5 m a W c v U G F j a 2 F n Z S 5 4 b W w g o h g A K K A U A A A A A A A A A A A A A A A A A A A A A A A A A A A A h Y 9 N D o I w G E S v Q r q n P 2 i U k I + y Y C u J i Y k x 7 p p a o R G K o c V y N x c e y S u I U d S d y 3 n z F j P 3 6 w 2 y o a m D i + q s b k 2 K G K Y o U E a 2 B 2 3 K F P X u G M Y o 4 7 A W 8 i R K F Y y y s c l g D y m q n D s n h H j v s Z / h t i t J R C k j u 2 K 1 k Z V q B P r I + r 8 c a m O d M F I h D t v X G B 5 h N l 9 g t o w x B T J B K L T 5 C t G 4 9 9 n + Q M j 7 2 v W d 4 t K G + R 7 I F I G 8 P / A H U E s D B B Q A A g A I A F B Y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W C N b K I p H u A 4 A A A A R A A A A E w A c A E Z v c m 1 1 b G F z L 1 N l Y 3 R p b 2 4 x L m 0 g o h g A K K A U A A A A A A A A A A A A A A A A A A A A A A A A A A A A K 0 5 N L s n M z 1 M I h t C G 1 g B Q S w E C L Q A U A A I A C A B Q W C N b / t S 9 p q U A A A D 2 A A A A E g A A A A A A A A A A A A A A A A A A A A A A Q 2 9 u Z m l n L 1 B h Y 2 t h Z 2 U u e G 1 s U E s B A i 0 A F A A C A A g A U F g j W w / K 6 a u k A A A A 6 Q A A A B M A A A A A A A A A A A A A A A A A 8 Q A A A F t D b 2 5 0 Z W 5 0 X 1 R 5 c G V z X S 5 4 b W x Q S w E C L Q A U A A I A C A B Q W C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Q b F 4 B O w n E + G s B P G p 9 u l v Q A A A A A C A A A A A A A Q Z g A A A A E A A C A A A A C + K O j U j b m r + / N r Y d P y K 9 H n q o W 0 V T s 5 t Z r o 8 / 8 + 0 q c p Z Q A A A A A O g A A A A A I A A C A A A A D 0 M d t K H 8 6 6 X J E v O g t 3 1 p D n s v M N r J i 4 F Q 3 r z / 1 A H C S Q D V A A A A A P / V j i K s r 8 j k + 0 N i f 4 J q s K T e L q P o F v + V m h K Y G s T l W j v e P / 1 X O 6 B S z p s o Q 6 c 1 C z N U H q 7 5 H N + G 9 u O Q G t p A a H 8 M P b T w J F e V U o k 5 P 6 w / G o u C L 8 s E A A A A C g s / v P a J + U w W F R 6 k Q T Q T R B S U g p R 7 d R 2 b b U K a L R f n 5 V D W T w M H N Z c V c R u I R W X 0 p 9 + H F K v d S h W 6 C h P f g F g 4 y Y i x X G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B56A6B-56BA-4A75-BF34-B2B9545CDD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8DFE13-9FB2-45B6-A751-4FE6095685CE}">
  <ds:schemaRefs>
    <ds:schemaRef ds:uri="http://schemas.microsoft.com/office/2006/metadata/properties"/>
    <ds:schemaRef ds:uri="http://schemas.microsoft.com/office/infopath/2007/PartnerControls"/>
    <ds:schemaRef ds:uri="42aeb5e0-4d8c-495b-8ac8-9c7e0f9108af"/>
    <ds:schemaRef ds:uri="1c1cfe40-64e6-48a4-a923-d8a21d9bc96d"/>
  </ds:schemaRefs>
</ds:datastoreItem>
</file>

<file path=customXml/itemProps3.xml><?xml version="1.0" encoding="utf-8"?>
<ds:datastoreItem xmlns:ds="http://schemas.openxmlformats.org/officeDocument/2006/customXml" ds:itemID="{CAEC7AAD-0F86-401E-A44F-8CB7C38570C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BD6F91F-1112-4163-93AA-40704A91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Nabídková cena</vt:lpstr>
      <vt:lpstr>Seznam zařízení</vt:lpstr>
      <vt:lpstr>Filtry</vt:lpstr>
      <vt:lpstr>Opravy - hodinová sazba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 Zitterbart</dc:creator>
  <cp:keywords/>
  <dc:description/>
  <cp:lastModifiedBy>Ivana Stehlíková</cp:lastModifiedBy>
  <cp:revision/>
  <dcterms:created xsi:type="dcterms:W3CDTF">1998-07-17T05:59:26Z</dcterms:created>
  <dcterms:modified xsi:type="dcterms:W3CDTF">2025-09-09T09:24:16Z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</Properties>
</file>